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rter_Code\Instructions\"/>
    </mc:Choice>
  </mc:AlternateContent>
  <xr:revisionPtr revIDLastSave="0" documentId="13_ncr:1_{881990D4-3BE9-450E-9F5D-74A5405613A2}" xr6:coauthVersionLast="47" xr6:coauthVersionMax="47" xr10:uidLastSave="{00000000-0000-0000-0000-000000000000}"/>
  <bookViews>
    <workbookView xWindow="-28920" yWindow="60" windowWidth="29040" windowHeight="15840" xr2:uid="{00000000-000D-0000-FFFF-FFFF00000000}"/>
  </bookViews>
  <sheets>
    <sheet name="Crowdfunding" sheetId="1" r:id="rId1"/>
    <sheet name="Outcomes per Category" sheetId="9" r:id="rId2"/>
    <sheet name="Outcomes per Sub-Category" sheetId="3" r:id="rId3"/>
    <sheet name="Outcomes per Month" sheetId="8" r:id="rId4"/>
    <sheet name="Outcomes for each Goal Interval" sheetId="10" r:id="rId5"/>
    <sheet name="Sheet1" sheetId="11" r:id="rId6"/>
  </sheets>
  <definedNames>
    <definedName name="_xlnm._FilterDatabase" localSheetId="0" hidden="1">Crowdfunding!$G$1:$G$1001</definedName>
    <definedName name="_xlnm._FilterDatabase" localSheetId="5" hidden="1">Sheet1!$B$1:$B$1001</definedName>
  </definedNames>
  <calcPr calcId="191029"/>
  <pivotCaches>
    <pivotCache cacheId="0" r:id="rId7"/>
    <pivotCache cacheId="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1" l="1" a="1"/>
  <c r="D2" i="11" s="1"/>
  <c r="B2" i="11" a="1"/>
  <c r="B2" i="11" s="1"/>
  <c r="D13" i="10"/>
  <c r="D12" i="10"/>
  <c r="D11" i="10"/>
  <c r="D10" i="10"/>
  <c r="D9" i="10"/>
  <c r="D8" i="10"/>
  <c r="D7" i="10"/>
  <c r="D6" i="10"/>
  <c r="D5" i="10"/>
  <c r="D4" i="10"/>
  <c r="D3" i="10"/>
  <c r="D2" i="10"/>
  <c r="C13" i="10"/>
  <c r="C12" i="10"/>
  <c r="C11" i="10"/>
  <c r="C10" i="10"/>
  <c r="C9" i="10"/>
  <c r="C8" i="10"/>
  <c r="C7" i="10"/>
  <c r="C6" i="10"/>
  <c r="C5" i="10"/>
  <c r="B7" i="10"/>
  <c r="B13" i="10"/>
  <c r="B12" i="10"/>
  <c r="B11" i="10"/>
  <c r="B10" i="10"/>
  <c r="B9" i="10"/>
  <c r="E9" i="10" s="1"/>
  <c r="B8" i="10"/>
  <c r="E8" i="10" s="1"/>
  <c r="B6" i="10"/>
  <c r="E6" i="10" s="1"/>
  <c r="B5" i="10"/>
  <c r="C2" i="10"/>
  <c r="C3" i="10"/>
  <c r="C4" i="10"/>
  <c r="B4" i="10"/>
  <c r="B3" i="10"/>
  <c r="B2" i="10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3" i="1"/>
  <c r="F2" i="1"/>
  <c r="H7" i="10" l="1"/>
  <c r="E7" i="10"/>
  <c r="H9" i="10"/>
  <c r="E2" i="10"/>
  <c r="G2" i="10" s="1"/>
  <c r="G6" i="10"/>
  <c r="H8" i="10"/>
  <c r="H2" i="10"/>
  <c r="G7" i="10"/>
  <c r="F4" i="10"/>
  <c r="F10" i="10"/>
  <c r="G8" i="10"/>
  <c r="G9" i="10"/>
  <c r="H6" i="10"/>
  <c r="E13" i="10"/>
  <c r="F13" i="10" s="1"/>
  <c r="E5" i="10"/>
  <c r="H5" i="10" s="1"/>
  <c r="F9" i="10"/>
  <c r="E12" i="10"/>
  <c r="H12" i="10" s="1"/>
  <c r="E4" i="10"/>
  <c r="H4" i="10" s="1"/>
  <c r="F8" i="10"/>
  <c r="E11" i="10"/>
  <c r="G11" i="10" s="1"/>
  <c r="E3" i="10"/>
  <c r="G3" i="10" s="1"/>
  <c r="F7" i="10"/>
  <c r="E10" i="10"/>
  <c r="H10" i="10" s="1"/>
  <c r="F2" i="10"/>
  <c r="F6" i="10"/>
  <c r="H13" i="10" l="1"/>
  <c r="G13" i="10"/>
  <c r="F5" i="10"/>
  <c r="G5" i="10"/>
  <c r="F11" i="10"/>
  <c r="H11" i="10"/>
  <c r="G4" i="10"/>
  <c r="H3" i="10"/>
  <c r="F12" i="10"/>
  <c r="F3" i="10"/>
  <c r="G12" i="10"/>
  <c r="G10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<sst xmlns="http://schemas.openxmlformats.org/spreadsheetml/2006/main" count="6125" uniqueCount="2109">
  <si>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</si>
  <si>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</si>
  <si>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</si>
  <si>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</si>
  <si>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</si>
  <si>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</si>
  <si>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</si>
  <si>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</si>
  <si>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</si>
  <si>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</si>
  <si>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</si>
  <si>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</si>
  <si>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</si>
  <si>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</si>
  <si>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</si>
  <si>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</si>
  <si>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</si>
  <si>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</si>
  <si>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</si>
  <si>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</si>
  <si>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</si>
  <si>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</si>
  <si>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</si>
  <si>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</si>
  <si>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</si>
  <si>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</si>
  <si>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</si>
  <si>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</si>
  <si>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</si>
  <si>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</si>
  <si>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</si>
  <si>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</si>
  <si>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</si>
  <si>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</si>
  <si>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</si>
  <si>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</si>
  <si>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</si>
  <si>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</si>
  <si>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</si>
  <si>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</si>
  <si>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</si>
  <si>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</si>
  <si>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</si>
  <si>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</si>
  <si>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</si>
  <si>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</si>
  <si>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</si>
  <si>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</si>
  <si>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</si>
  <si>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</si>
  <si>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</si>
  <si>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</si>
  <si>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</si>
  <si>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</si>
  <si>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</si>
  <si>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</si>
  <si>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</si>
  <si>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</si>
  <si>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</si>
  <si>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</si>
  <si>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</si>
  <si>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</si>
  <si>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</si>
  <si>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</si>
  <si>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</si>
  <si>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</si>
  <si>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</si>
  <si>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</si>
  <si>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</si>
  <si>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</si>
  <si>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</si>
  <si>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</si>
  <si>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</si>
  <si>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</si>
  <si>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</si>
  <si>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</si>
  <si>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</si>
  <si>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</si>
  <si>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</si>
  <si>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</si>
  <si>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</si>
  <si>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</si>
  <si>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</si>
  <si>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</si>
  <si>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</si>
  <si>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</si>
  <si>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</si>
  <si>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</si>
  <si>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</si>
  <si>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</si>
  <si>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</si>
  <si>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</si>
  <si>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</si>
  <si>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</si>
  <si>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</si>
  <si>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</si>
  <si>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</si>
  <si>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</si>
  <si>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</si>
  <si>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</si>
  <si>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</si>
  <si>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</si>
  <si>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</si>
  <si>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</si>
  <si>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</si>
  <si>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</si>
  <si>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</si>
  <si>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</si>
  <si>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</si>
  <si>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</si>
  <si>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</si>
  <si>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</si>
  <si>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</si>
  <si>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</si>
  <si>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</si>
  <si>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</si>
  <si>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</si>
  <si>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</si>
  <si>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</si>
  <si>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</si>
  <si>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</si>
  <si>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</si>
  <si>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</si>
  <si>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</si>
  <si>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</si>
  <si>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</si>
  <si>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</si>
  <si>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</si>
  <si>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</si>
  <si>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</si>
  <si>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</si>
  <si>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</si>
  <si>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</si>
  <si>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</si>
  <si>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</si>
  <si>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</si>
  <si>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</si>
  <si>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</si>
  <si>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</si>
  <si>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</si>
  <si>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</si>
  <si>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</si>
  <si>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</si>
  <si>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</si>
  <si>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</si>
  <si>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</si>
  <si>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</si>
  <si>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</si>
  <si>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</si>
  <si>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</si>
  <si>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</si>
  <si>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</si>
  <si>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</si>
  <si>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</si>
  <si>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</si>
  <si>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</si>
  <si>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</si>
  <si>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</si>
  <si>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</si>
  <si>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</si>
  <si>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</si>
  <si>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</si>
  <si>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</si>
  <si>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</si>
  <si>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</si>
  <si>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</si>
  <si>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</si>
  <si>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</si>
  <si>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</si>
  <si>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</si>
  <si>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</si>
  <si>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</si>
  <si>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</si>
  <si>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</si>
  <si>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</si>
  <si>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</si>
  <si>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</si>
  <si>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</si>
  <si>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</si>
  <si>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</si>
  <si>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</si>
  <si>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</si>
  <si>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</si>
  <si>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</si>
  <si>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</si>
  <si>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</si>
  <si>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</si>
  <si>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</si>
  <si>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</si>
  <si>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</si>
  <si>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</si>
  <si>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</si>
  <si>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</si>
  <si>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</si>
  <si>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</si>
  <si>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</si>
  <si>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</si>
  <si>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</si>
  <si>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</si>
  <si>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</si>
  <si>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</si>
  <si>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</si>
  <si>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</si>
  <si>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</si>
  <si>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</si>
  <si>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</si>
  <si>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</si>
  <si>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</si>
  <si>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</si>
  <si>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</si>
  <si>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</si>
  <si>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</si>
  <si>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</si>
  <si>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</si>
  <si>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</si>
  <si>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</si>
  <si>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</si>
  <si>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</si>
  <si>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</si>
  <si>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</si>
  <si>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</si>
  <si>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</si>
  <si>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</si>
  <si>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</si>
  <si>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</si>
  <si>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</si>
  <si>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</si>
  <si>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</si>
  <si>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</si>
  <si>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</si>
  <si>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</si>
  <si>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</si>
  <si>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</si>
  <si>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</si>
  <si>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</si>
  <si>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</si>
  <si>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</si>
  <si>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</si>
  <si>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</si>
  <si>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</si>
  <si>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</si>
  <si>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</si>
  <si>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</si>
  <si>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</si>
  <si>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</si>
  <si>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</si>
  <si>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</si>
  <si>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</si>
  <si>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</si>
  <si>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</si>
  <si>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</si>
  <si>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</si>
  <si>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</si>
  <si>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</si>
  <si>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</si>
  <si>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</si>
  <si>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</si>
  <si>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</si>
  <si>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</si>
  <si>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</si>
  <si>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</si>
  <si>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</si>
  <si>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</si>
  <si>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</si>
  <si>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</si>
  <si>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</si>
  <si>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</si>
  <si>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</si>
  <si>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</si>
  <si>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</si>
  <si>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</si>
  <si>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</si>
  <si>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</si>
  <si>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</si>
  <si>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</si>
  <si>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</si>
  <si>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</si>
  <si>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</si>
  <si>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</si>
  <si>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</si>
  <si>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</si>
  <si>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</si>
  <si>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</si>
  <si>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</si>
  <si>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</si>
  <si>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</si>
  <si>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</si>
  <si>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</si>
  <si>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</si>
  <si>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</si>
  <si>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</si>
  <si>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</si>
  <si>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</si>
  <si>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</si>
  <si>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</si>
  <si>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</si>
  <si>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</si>
  <si>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</si>
  <si>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</si>
  <si>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</si>
  <si>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</si>
  <si>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</si>
  <si>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</si>
  <si>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</si>
  <si>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</si>
  <si>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</si>
  <si>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</si>
  <si>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</si>
  <si>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</si>
  <si>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</si>
  <si>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</si>
  <si>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</si>
  <si>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</si>
  <si>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</si>
  <si>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</si>
  <si>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</si>
  <si>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</si>
  <si>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</si>
  <si>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</si>
  <si>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</si>
  <si>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</si>
  <si>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</si>
  <si>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</si>
  <si>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</si>
  <si>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</si>
  <si>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</si>
  <si>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</si>
  <si>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</si>
  <si>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</si>
  <si>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</si>
  <si>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</si>
  <si>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</si>
  <si>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</si>
  <si>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</si>
  <si>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</si>
  <si>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</si>
  <si>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</si>
  <si>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</si>
  <si>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</si>
  <si>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</si>
  <si>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</si>
  <si>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</si>
  <si>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</si>
  <si>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</si>
  <si>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</si>
  <si>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</si>
  <si>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</si>
  <si>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</si>
  <si>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</si>
  <si>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</si>
  <si>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</si>
  <si>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</si>
  <si>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</si>
  <si>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</si>
  <si>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</si>
  <si>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</si>
  <si>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</si>
  <si>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</si>
  <si>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</si>
  <si>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</si>
  <si>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</si>
  <si>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</si>
  <si>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</si>
  <si>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</si>
  <si>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</si>
  <si>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</si>
  <si>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</si>
  <si>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</si>
  <si>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</si>
  <si>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</si>
  <si>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</si>
  <si>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</si>
  <si>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</si>
  <si>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</si>
  <si>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</si>
  <si>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</si>
  <si>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</si>
  <si>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</si>
  <si>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</si>
  <si>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</si>
  <si>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</si>
  <si>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</si>
  <si>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</si>
  <si>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</si>
  <si>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</si>
  <si>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</si>
  <si>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</si>
  <si>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</si>
  <si>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</si>
  <si>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</si>
  <si>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</si>
  <si>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</si>
  <si>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</si>
  <si>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</si>
  <si>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</si>
  <si>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</si>
  <si>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</si>
  <si>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</si>
  <si>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</si>
  <si>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</si>
  <si>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</si>
  <si>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</si>
  <si>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</si>
  <si>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</si>
  <si>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</si>
  <si>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</si>
  <si>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</si>
  <si>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</si>
  <si>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</si>
  <si>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</si>
  <si>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</si>
  <si>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</si>
  <si>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</si>
  <si>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</si>
  <si>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</si>
  <si>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</si>
  <si>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</si>
  <si>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</si>
  <si>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</si>
  <si>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</si>
  <si>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</si>
  <si>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</si>
  <si>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</si>
  <si>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</si>
  <si>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</si>
  <si>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</si>
  <si>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</si>
  <si>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</si>
  <si>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</si>
  <si>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</si>
  <si>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</si>
  <si>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</si>
  <si>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</si>
  <si>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</si>
  <si>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</si>
  <si>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</si>
  <si>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</si>
  <si>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</si>
  <si>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</si>
  <si>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</si>
  <si>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</si>
  <si>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</si>
  <si>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</si>
  <si>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</si>
  <si>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</si>
  <si>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</si>
  <si>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</si>
  <si>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</si>
  <si>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</si>
  <si>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</si>
  <si>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</si>
  <si>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</si>
  <si>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</si>
  <si>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</si>
  <si>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</si>
  <si>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</si>
  <si>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</si>
  <si>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</si>
  <si>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</si>
  <si>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</si>
  <si>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</si>
  <si>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</si>
  <si>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</si>
  <si>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</si>
  <si>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</si>
  <si>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</si>
  <si>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</si>
  <si>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</si>
  <si>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</si>
  <si>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</si>
  <si>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</si>
  <si>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</si>
  <si>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</si>
  <si>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</si>
  <si>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</si>
  <si>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</si>
  <si>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</si>
  <si>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</si>
  <si>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</si>
  <si>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</si>
  <si>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</si>
  <si>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</si>
  <si>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</si>
  <si>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</si>
  <si>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</si>
  <si>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</si>
  <si>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</si>
  <si>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</si>
  <si>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</si>
  <si>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</si>
  <si>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</si>
  <si>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</si>
  <si>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</si>
  <si>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</si>
  <si>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</si>
  <si>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</si>
  <si>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</si>
  <si>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</si>
  <si>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</si>
  <si>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</si>
  <si>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</si>
  <si>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</si>
  <si>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</si>
  <si>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</si>
  <si>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</si>
  <si>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</si>
  <si>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</si>
  <si>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</si>
  <si>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</si>
  <si>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</si>
  <si>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</si>
  <si>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</si>
  <si>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</si>
  <si>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</si>
  <si>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</si>
  <si>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</si>
  <si>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</si>
  <si>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</si>
  <si>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</si>
  <si>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</si>
  <si>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</si>
  <si>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</si>
  <si>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</si>
  <si>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</si>
  <si>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</si>
  <si>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</si>
  <si>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</si>
  <si>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</si>
  <si>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</si>
  <si>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</si>
  <si>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</si>
  <si>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</si>
  <si>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</si>
  <si>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</si>
  <si>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</si>
  <si>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</si>
  <si>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</si>
  <si>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</si>
  <si>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</si>
  <si>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</si>
  <si>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</si>
  <si>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</si>
  <si>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</si>
  <si>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</si>
  <si>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</si>
  <si>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</si>
  <si>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</si>
  <si>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</si>
  <si>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</si>
  <si>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</si>
  <si>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</si>
  <si>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</si>
  <si>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</si>
  <si>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</si>
  <si>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</si>
  <si>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</si>
  <si>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</si>
  <si>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</si>
  <si>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</si>
  <si>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</si>
  <si>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</si>
  <si>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</si>
  <si>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</si>
  <si>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</si>
  <si>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</si>
  <si>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</si>
  <si>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</si>
  <si>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</si>
  <si>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</si>
  <si>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</si>
  <si>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</si>
  <si>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</si>
  <si>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</si>
  <si>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</si>
  <si>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</si>
  <si>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</si>
  <si>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</si>
  <si>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</si>
  <si>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</si>
  <si>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</si>
  <si>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</si>
  <si>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</si>
  <si>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</si>
  <si>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</si>
  <si>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</si>
  <si>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</si>
  <si>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</si>
  <si>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</si>
  <si>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</si>
  <si>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</si>
  <si>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</si>
  <si>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</si>
  <si>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</si>
  <si>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</si>
  <si>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</si>
  <si>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</si>
  <si>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</si>
  <si>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</si>
  <si>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</si>
  <si>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</si>
  <si>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</si>
  <si>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</si>
  <si>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</si>
  <si>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</si>
  <si>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</si>
  <si>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</si>
  <si>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</si>
  <si>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</si>
  <si>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</si>
  <si>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</si>
  <si>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</si>
  <si>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</si>
  <si>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</si>
  <si>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</si>
  <si>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</si>
  <si>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</si>
  <si>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</si>
  <si>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</si>
  <si>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</si>
  <si>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</si>
  <si>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</si>
  <si>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</si>
  <si>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</si>
  <si>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</si>
  <si>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</si>
  <si>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</si>
  <si>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</si>
  <si>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</si>
  <si>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</si>
  <si>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</si>
  <si>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</si>
  <si>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</si>
  <si>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</si>
  <si>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</si>
  <si>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</si>
  <si>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</si>
  <si>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</si>
  <si>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</si>
  <si>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</si>
  <si>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</si>
  <si>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</si>
  <si>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</si>
  <si>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</si>
  <si>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</si>
  <si>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</si>
  <si>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</si>
  <si>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</si>
  <si>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</si>
  <si>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</si>
  <si>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</si>
  <si>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</si>
  <si>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</si>
  <si>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</si>
  <si>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</si>
  <si>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</si>
  <si>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</si>
  <si>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</si>
  <si>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</si>
  <si>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</si>
  <si>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</si>
  <si>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</si>
  <si>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</si>
  <si>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</si>
  <si>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</si>
  <si>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</si>
  <si>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</si>
  <si>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</si>
  <si>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</si>
  <si>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</si>
  <si>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</si>
  <si>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</si>
  <si>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</si>
  <si>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</si>
  <si>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</si>
  <si>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</si>
  <si>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</si>
  <si>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</si>
  <si>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</si>
  <si>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</si>
  <si>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</si>
  <si>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</si>
  <si>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</si>
  <si>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</si>
  <si>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</si>
  <si>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</si>
  <si>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</si>
  <si>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</si>
  <si>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</si>
  <si>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</si>
  <si>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</si>
  <si>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</si>
  <si>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</si>
  <si>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</si>
  <si>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</si>
  <si>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</si>
  <si>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</si>
  <si>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</si>
  <si>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</si>
  <si>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</si>
  <si>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</si>
  <si>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</si>
  <si>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</si>
  <si>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</si>
  <si>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</si>
  <si>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</si>
  <si>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</si>
  <si>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</si>
  <si>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</si>
  <si>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</si>
  <si>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</si>
  <si>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</si>
  <si>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</si>
  <si>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</si>
  <si>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</si>
  <si>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</si>
  <si>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</si>
  <si>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</si>
  <si>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</si>
  <si>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</si>
  <si>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</si>
  <si>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</si>
  <si>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</si>
  <si>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</si>
  <si>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</si>
  <si>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</si>
  <si>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</si>
  <si>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</si>
  <si>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</si>
  <si>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</si>
  <si>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</si>
  <si>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</si>
  <si>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</si>
  <si>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</si>
  <si>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</si>
  <si>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</si>
  <si>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</si>
  <si>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</si>
  <si>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</si>
  <si>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</si>
  <si>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</si>
  <si>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</si>
  <si>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</si>
  <si>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</si>
  <si>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</si>
  <si>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</si>
  <si>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</si>
  <si>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</si>
  <si>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</si>
  <si>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</si>
  <si>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</si>
  <si>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</si>
  <si>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</si>
  <si>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</si>
  <si>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</si>
  <si>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</si>
  <si>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</si>
  <si>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</si>
  <si>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</si>
  <si>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</si>
  <si>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</si>
  <si>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</si>
  <si>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</si>
  <si>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</si>
  <si>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</si>
  <si>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</si>
  <si>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</si>
  <si>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</si>
  <si>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</si>
  <si>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</si>
  <si>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</si>
  <si>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</si>
  <si>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</si>
  <si>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</si>
  <si>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</si>
  <si>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</si>
  <si>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</si>
  <si>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</si>
  <si>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</si>
  <si>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</si>
  <si>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</si>
  <si>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</si>
  <si>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</si>
  <si>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</si>
  <si>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</si>
  <si>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</si>
  <si>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</si>
  <si>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</si>
  <si>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</si>
  <si>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</si>
  <si>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</si>
  <si>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</si>
  <si>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</si>
  <si>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</si>
  <si>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</si>
  <si>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</si>
  <si>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</si>
  <si>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</si>
  <si>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</si>
  <si>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</si>
  <si>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</si>
  <si>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</si>
  <si>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</si>
  <si>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</si>
  <si>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</si>
  <si>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</si>
  <si>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</si>
  <si>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</si>
  <si>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</si>
  <si>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</si>
  <si>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</si>
  <si>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</si>
  <si>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</si>
  <si>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</si>
  <si>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</si>
  <si>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</si>
  <si>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</si>
  <si>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</si>
  <si>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</si>
  <si>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</si>
  <si>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</si>
  <si>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</si>
  <si>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</si>
  <si>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</si>
  <si>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</si>
  <si>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</si>
  <si>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</si>
  <si>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</si>
  <si>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</si>
  <si>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</si>
  <si>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</si>
  <si>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</si>
  <si>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</si>
  <si>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</si>
  <si>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</si>
  <si>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</si>
  <si>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</si>
  <si>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</si>
  <si>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</si>
  <si>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</si>
  <si>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</si>
  <si>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</si>
  <si>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</si>
  <si>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</si>
  <si>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</si>
  <si>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</si>
  <si>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</si>
  <si>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</si>
  <si>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</si>
  <si>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</si>
  <si>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</si>
  <si>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</si>
  <si>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</si>
  <si>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</si>
  <si>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</si>
  <si>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</si>
  <si>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</si>
  <si>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</si>
  <si>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</si>
  <si>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</si>
  <si>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</si>
  <si>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</si>
  <si>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</si>
  <si>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</si>
  <si>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</si>
  <si>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</si>
  <si>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</si>
  <si>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</si>
  <si>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</si>
  <si>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</si>
  <si>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</si>
  <si>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</si>
  <si>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</si>
  <si>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</si>
  <si>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</si>
  <si>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</si>
  <si>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</si>
  <si>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</si>
  <si>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</si>
  <si>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</si>
  <si>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</si>
  <si>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</si>
  <si>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</si>
  <si>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</si>
  <si>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</si>
  <si>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</si>
  <si>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</si>
  <si>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</si>
  <si>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</si>
  <si>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</si>
  <si>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</si>
  <si>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</si>
  <si>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</si>
  <si>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</si>
  <si>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</si>
  <si>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</si>
  <si>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</si>
  <si>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</si>
  <si>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</si>
  <si>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</si>
  <si>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</si>
  <si>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</si>
  <si>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</si>
  <si>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</si>
  <si>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</si>
  <si>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</si>
  <si>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</si>
  <si>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</si>
  <si>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</si>
  <si>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</si>
  <si>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</si>
  <si>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</si>
  <si>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</si>
  <si>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</si>
  <si>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</si>
  <si>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</si>
  <si>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</si>
  <si>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</si>
  <si>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</si>
  <si>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</si>
  <si>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</si>
  <si>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</si>
  <si>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</si>
  <si>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</si>
  <si>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</si>
  <si>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</si>
  <si>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</si>
  <si>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</si>
  <si>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</si>
  <si>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</si>
  <si>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</si>
  <si>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</si>
  <si>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</si>
  <si>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</si>
  <si>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</si>
  <si>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</si>
  <si>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</si>
  <si>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</si>
  <si>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</si>
  <si>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</si>
  <si>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</si>
  <si>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</si>
  <si>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</si>
  <si>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</si>
  <si>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</si>
  <si>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</si>
  <si>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</si>
  <si>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</si>
  <si>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</si>
  <si>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</si>
  <si>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</si>
  <si>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</si>
  <si>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</si>
  <si>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</si>
  <si>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</si>
  <si>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</si>
  <si>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</si>
  <si>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</si>
  <si>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</si>
  <si>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</si>
  <si>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</si>
  <si>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</si>
  <si>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</si>
  <si>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</si>
  <si>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</si>
  <si>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</si>
  <si>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</si>
  <si>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</si>
  <si>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</si>
  <si>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</si>
  <si>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</si>
  <si>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</si>
  <si>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</si>
  <si>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</si>
  <si>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</si>
  <si>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</si>
  <si>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</si>
  <si>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</si>
  <si>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</si>
  <si>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</si>
  <si>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</si>
  <si>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</si>
  <si>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</si>
  <si>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</si>
  <si>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</si>
  <si>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</si>
  <si>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</si>
  <si>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</si>
  <si>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</si>
  <si>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</si>
  <si>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</si>
  <si>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</si>
  <si>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</si>
  <si>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</si>
  <si>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</si>
  <si>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</si>
  <si>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</si>
  <si>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</si>
  <si>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</si>
  <si>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</si>
  <si>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</si>
  <si>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</si>
  <si>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</si>
  <si>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</si>
  <si>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</si>
  <si>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</si>
  <si>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</si>
  <si>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</si>
  <si>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</si>
  <si>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</si>
  <si>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</si>
  <si>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</si>
  <si>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</si>
  <si>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</si>
  <si>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</si>
  <si>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</si>
  <si>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</si>
  <si>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</si>
  <si>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</si>
  <si>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</si>
  <si>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</si>
  <si>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</si>
  <si>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</si>
  <si>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</si>
  <si>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</si>
  <si>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</si>
  <si>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</si>
  <si>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</si>
  <si>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</si>
  <si>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</si>
  <si>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</si>
  <si>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</si>
  <si>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</si>
  <si>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</si>
  <si>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</si>
  <si>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</si>
  <si>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</si>
  <si>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</si>
  <si>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</si>
  <si>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</si>
  <si>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</si>
  <si>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</si>
  <si>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</si>
  <si>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</si>
  <si>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</si>
  <si>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</si>
  <si>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</si>
  <si>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</si>
  <si>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</si>
  <si>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</si>
  <si>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</si>
  <si>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</si>
  <si>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</si>
  <si>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</si>
  <si>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</si>
  <si>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</si>
  <si>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</si>
  <si>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</si>
  <si>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</si>
  <si>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</si>
  <si>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</si>
  <si>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</si>
  <si>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</si>
  <si>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</si>
  <si>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</si>
  <si>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</si>
  <si>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</si>
  <si>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</si>
  <si>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</si>
  <si>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</si>
  <si>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</si>
  <si>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</si>
  <si>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</si>
  <si>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</si>
  <si>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</si>
  <si>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</si>
  <si>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</si>
  <si>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</si>
  <si>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</si>
  <si>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</si>
  <si>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</si>
  <si>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</si>
  <si>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</si>
  <si>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</si>
  <si>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</si>
  <si>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</si>
  <si>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</si>
  <si>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</si>
  <si>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</si>
  <si>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</si>
  <si>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</si>
  <si>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</si>
  <si>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</si>
  <si>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</si>
  <si>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</si>
  <si>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</si>
  <si>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</si>
  <si>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</si>
  <si>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</si>
  <si>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</si>
  <si>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</si>
  <si>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</si>
  <si>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</si>
  <si>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</si>
  <si>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</si>
  <si>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</si>
  <si>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</si>
  <si>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</si>
  <si>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</si>
  <si>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</si>
  <si>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</si>
  <si>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</si>
  <si>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</si>
  <si>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</si>
  <si>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</si>
  <si>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</si>
  <si>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</si>
  <si>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</si>
  <si>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</si>
  <si>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</si>
  <si>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</si>
  <si>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</si>
  <si>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</si>
  <si>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</si>
  <si>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</si>
  <si>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</si>
  <si>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</si>
  <si>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</si>
  <si>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</si>
  <si>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</si>
  <si>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</si>
  <si>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</si>
  <si>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</si>
  <si>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</si>
  <si>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</si>
  <si>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</si>
  <si>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</si>
  <si>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</si>
  <si>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</si>
  <si>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</si>
  <si>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</si>
  <si>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</si>
  <si>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</si>
  <si>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</si>
  <si>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</si>
  <si>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</si>
  <si>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</si>
  <si>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</si>
  <si>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</si>
  <si>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</si>
  <si>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</si>
  <si>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</si>
  <si>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</si>
  <si>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</si>
  <si>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</si>
  <si>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</si>
  <si>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</si>
  <si>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</si>
  <si>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</si>
  <si>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</si>
  <si>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</si>
  <si>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</si>
  <si>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</si>
  <si>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</si>
  <si>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</si>
  <si>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</si>
  <si>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</si>
  <si>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</si>
  <si>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</si>
  <si>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</si>
  <si>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</si>
  <si>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</si>
  <si>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</si>
  <si>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</si>
  <si>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</si>
  <si>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</si>
  <si>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</si>
  <si>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</si>
  <si>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</si>
  <si>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</si>
  <si>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</si>
  <si>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</si>
  <si>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</si>
  <si>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</si>
  <si>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</si>
  <si>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</si>
  <si>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</si>
  <si>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</si>
  <si>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</si>
  <si>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</si>
  <si>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</si>
  <si>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</si>
  <si>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</si>
  <si>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</si>
  <si>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</si>
  <si>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</si>
  <si>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</si>
  <si>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</si>
  <si>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</si>
  <si>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</si>
  <si>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</si>
  <si>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</si>
  <si>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</si>
  <si>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</si>
  <si>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</si>
  <si>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</si>
  <si>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</si>
  <si>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</si>
  <si>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</si>
  <si>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</si>
  <si>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</si>
  <si>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</si>
  <si>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</si>
  <si>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</si>
  <si>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</si>
  <si>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</si>
  <si>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</si>
  <si>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</si>
  <si>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</si>
  <si>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</si>
  <si>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</si>
  <si>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</si>
  <si>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</si>
  <si>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</si>
  <si>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</si>
  <si>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</si>
  <si>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</si>
  <si>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</si>
  <si>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</si>
  <si>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</si>
  <si>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</si>
  <si>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</si>
  <si>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</si>
  <si>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</si>
  <si>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</si>
  <si>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</si>
  <si>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</si>
  <si>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</si>
  <si>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</si>
  <si>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</si>
  <si>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</si>
  <si>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</si>
  <si>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</si>
  <si>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</si>
  <si>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</si>
  <si>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</si>
  <si>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</si>
  <si>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</si>
  <si>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</si>
  <si>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</si>
  <si>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</si>
  <si>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</si>
  <si>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</si>
  <si>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</si>
  <si>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</si>
  <si>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</si>
  <si>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</si>
  <si>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</si>
  <si>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</si>
  <si>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</si>
  <si>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</si>
  <si>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</si>
  <si>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</si>
  <si>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</si>
  <si>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</si>
  <si>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</si>
  <si>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</si>
  <si>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</si>
  <si>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</si>
  <si>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</si>
  <si>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</si>
  <si>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</si>
  <si>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</si>
  <si>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</si>
  <si>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</si>
  <si>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</si>
  <si>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</si>
  <si>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</si>
  <si>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</si>
  <si>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</si>
  <si>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</si>
  <si>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</si>
  <si>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</si>
  <si>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</si>
  <si>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</si>
  <si>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</si>
  <si>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</si>
  <si>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</si>
  <si>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</si>
  <si>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</si>
  <si>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</si>
  <si>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</si>
  <si>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</si>
  <si>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</si>
  <si>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</si>
  <si>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</si>
  <si>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</si>
  <si>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</si>
  <si>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</si>
  <si>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</si>
  <si>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</si>
  <si>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</si>
  <si>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</si>
  <si>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</si>
  <si>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</si>
  <si>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</si>
  <si>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</si>
  <si>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</si>
  <si>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</si>
  <si>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</si>
  <si>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</si>
  <si>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</si>
  <si>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</si>
  <si>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</si>
  <si>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</si>
  <si>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</si>
  <si>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</si>
  <si>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</si>
  <si>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</si>
  <si>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</si>
  <si>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</si>
  <si>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</si>
  <si>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</si>
  <si>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</si>
  <si>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</si>
  <si>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</si>
  <si>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</si>
  <si>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</si>
  <si>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</si>
  <si>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</si>
  <si>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</si>
  <si>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</si>
  <si>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</si>
  <si>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</si>
  <si>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</si>
  <si>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</si>
  <si>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</si>
  <si>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</si>
  <si>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</si>
  <si>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</si>
  <si>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</si>
  <si>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</si>
  <si>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</si>
  <si>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</si>
  <si>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</si>
  <si>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</si>
  <si>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</si>
  <si>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</si>
  <si>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</si>
  <si>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</si>
  <si>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</si>
  <si>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</si>
  <si>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</si>
  <si>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</si>
  <si>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</si>
  <si>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</si>
  <si>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</si>
  <si>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</si>
  <si>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</si>
  <si>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</si>
  <si>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</si>
  <si>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</si>
  <si>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</si>
  <si>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</si>
  <si>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</si>
  <si>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</si>
  <si>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</si>
  <si>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</si>
  <si>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</si>
  <si>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</si>
  <si>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</si>
  <si>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</si>
  <si>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</si>
  <si>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</si>
  <si>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</si>
  <si>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</si>
  <si>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</si>
  <si>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</si>
  <si>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</si>
  <si>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</si>
  <si>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</si>
  <si>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</si>
  <si>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</si>
  <si>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</si>
  <si>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</si>
  <si>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</si>
  <si>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</si>
  <si>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</si>
  <si>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</si>
  <si>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</si>
  <si>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</si>
  <si>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</si>
  <si>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</si>
  <si>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</si>
  <si>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</si>
  <si>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</si>
  <si>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</si>
  <si>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</si>
  <si>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</si>
  <si>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</si>
  <si>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</si>
  <si>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</si>
  <si>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</si>
  <si>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</si>
  <si>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</si>
  <si>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</si>
  <si>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</si>
  <si>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</si>
  <si>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</si>
  <si>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</si>
  <si>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</si>
  <si>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</si>
  <si>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</si>
  <si>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</si>
  <si>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</si>
  <si>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</si>
  <si>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</si>
  <si>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</si>
  <si>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</si>
  <si>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</si>
  <si>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</si>
  <si>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</si>
  <si>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</si>
  <si>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</si>
  <si>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</si>
  <si>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</si>
  <si>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</si>
  <si>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</si>
  <si>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</si>
  <si>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</si>
  <si>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</si>
  <si>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</si>
  <si>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</si>
  <si>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</si>
  <si>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</si>
  <si>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</si>
  <si>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</si>
  <si>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</si>
  <si>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</si>
  <si>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</si>
  <si>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</si>
  <si>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</si>
  <si>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</si>
  <si>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</si>
  <si>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</si>
  <si>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</si>
  <si>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</si>
  <si>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</si>
  <si>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</si>
  <si>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</si>
  <si>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</si>
  <si>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</si>
  <si>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</si>
  <si>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</si>
  <si>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</si>
  <si>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</si>
  <si>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</si>
  <si>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</si>
  <si>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</si>
  <si>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</si>
  <si>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</si>
  <si>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</si>
  <si>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</si>
  <si>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</si>
  <si>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</si>
  <si>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</si>
  <si>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</si>
  <si>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</si>
  <si>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</si>
  <si>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</si>
  <si>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</si>
  <si>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</si>
  <si>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</si>
  <si>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</si>
  <si>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</si>
  <si>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</si>
  <si>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</si>
  <si>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</si>
  <si>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</si>
  <si>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</si>
  <si>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</si>
  <si>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</si>
  <si>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</si>
  <si>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</si>
  <si>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</si>
  <si>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</si>
  <si>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</si>
  <si>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</si>
  <si>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</si>
  <si>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</si>
  <si>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</si>
  <si>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</si>
  <si>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</si>
  <si>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</si>
  <si>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</si>
  <si>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</si>
  <si>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</si>
  <si>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</si>
  <si>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</si>
  <si>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</si>
  <si>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</si>
  <si>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</si>
  <si>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</si>
  <si>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</si>
  <si>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</si>
  <si>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</si>
  <si>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</si>
  <si>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</si>
  <si>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</si>
  <si>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</si>
  <si>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</si>
  <si>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</si>
  <si>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</si>
  <si>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</si>
  <si>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</si>
  <si>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</si>
  <si>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</si>
  <si>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</si>
  <si>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</si>
  <si>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</si>
  <si>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</si>
  <si>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</si>
  <si>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</si>
  <si>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</si>
  <si>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</si>
  <si>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</si>
  <si>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</si>
  <si>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</si>
  <si>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</si>
  <si>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</si>
  <si>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</si>
  <si>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</si>
  <si>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</si>
  <si>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</si>
  <si>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</si>
  <si>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</si>
  <si>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</si>
  <si>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</si>
  <si>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</si>
  <si>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</si>
  <si>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</si>
  <si>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</si>
  <si>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</si>
  <si>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</si>
  <si>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</si>
  <si>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</si>
  <si>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</si>
  <si>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</si>
  <si>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</si>
  <si>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</si>
  <si>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</si>
  <si>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</si>
  <si>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</si>
  <si>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</si>
  <si>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</si>
  <si>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</si>
  <si>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</si>
  <si>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</si>
  <si>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</si>
  <si>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</si>
  <si>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</si>
  <si>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</si>
  <si>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</si>
  <si>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</si>
  <si>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</si>
  <si>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</si>
  <si>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</si>
  <si>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</si>
  <si>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</si>
  <si>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</si>
  <si>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</si>
  <si>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</si>
  <si>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</si>
  <si>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</si>
  <si>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</si>
  <si>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</si>
  <si>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</si>
  <si>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</si>
  <si>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</si>
  <si>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</si>
  <si>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</si>
  <si>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</si>
  <si>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</si>
  <si>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</si>
  <si>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</si>
  <si>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</si>
  <si>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</si>
  <si>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</si>
  <si>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</si>
  <si>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</si>
  <si>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</si>
  <si>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</si>
  <si>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</si>
  <si>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</si>
  <si>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</si>
  <si>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</si>
  <si>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</si>
  <si>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</si>
  <si>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</si>
  <si>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</si>
  <si>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</si>
  <si>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</si>
  <si>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</si>
  <si>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</si>
  <si>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</si>
  <si>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</si>
  <si>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</si>
  <si>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</si>
  <si>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</si>
  <si>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</si>
  <si>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</si>
  <si>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</si>
  <si>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</si>
  <si>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</si>
  <si>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</si>
  <si>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</si>
  <si>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</si>
  <si>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</si>
  <si>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</si>
  <si>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</si>
  <si>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</si>
  <si>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</si>
  <si>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</si>
  <si>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</si>
  <si>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</si>
  <si>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</si>
  <si>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</si>
  <si>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</si>
  <si>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</si>
  <si>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</si>
  <si>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</si>
  <si>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</si>
  <si>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</si>
  <si>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</si>
  <si>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</si>
  <si>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</si>
  <si>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</si>
  <si>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</si>
  <si>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</si>
  <si>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</si>
  <si>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</si>
  <si>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</si>
  <si>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</si>
  <si>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</si>
  <si>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</si>
  <si>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</si>
  <si>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</si>
  <si>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</si>
  <si>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</si>
  <si>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</si>
  <si>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</si>
  <si>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</si>
  <si>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</si>
  <si>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</si>
  <si>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</si>
  <si>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</si>
  <si>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</si>
  <si>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</si>
  <si>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</si>
  <si>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</si>
  <si>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</si>
  <si>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</si>
  <si>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</si>
  <si>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</si>
  <si>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</si>
  <si>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</si>
  <si>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</si>
  <si>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</si>
  <si>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</si>
  <si>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</si>
  <si>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</si>
  <si>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</si>
  <si>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</si>
  <si>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</si>
  <si>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</si>
  <si>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</si>
  <si>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</si>
  <si>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</si>
  <si>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</si>
  <si>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</si>
  <si>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</si>
  <si>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</si>
  <si>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</si>
  <si>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</si>
  <si>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</si>
  <si>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</si>
  <si>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</si>
  <si>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</si>
  <si>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</si>
  <si>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</si>
  <si>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</si>
  <si>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</si>
  <si>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</si>
  <si>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</si>
  <si>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</si>
  <si>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</si>
  <si>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</si>
  <si>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</si>
  <si>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</si>
  <si>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</si>
  <si>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</si>
  <si>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</si>
  <si>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</si>
  <si>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</si>
  <si>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</si>
  <si>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</si>
  <si>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</si>
  <si>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</si>
  <si>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</si>
  <si>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</si>
  <si>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</si>
  <si>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</si>
  <si>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</si>
  <si>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</si>
  <si>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</si>
  <si>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</si>
  <si>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</si>
  <si>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</si>
  <si>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</si>
  <si>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</si>
  <si>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</si>
  <si>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</si>
  <si>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</si>
  <si>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</si>
  <si>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</si>
  <si>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</si>
  <si>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</si>
  <si>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</si>
  <si>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</si>
  <si>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</si>
  <si>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</si>
  <si>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</si>
  <si>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</si>
  <si>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</si>
  <si>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</si>
  <si>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</si>
  <si>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</si>
  <si>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</si>
  <si>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</si>
  <si>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</si>
  <si>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</si>
  <si>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</si>
  <si>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</si>
  <si>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</si>
  <si>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</si>
  <si>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</si>
  <si>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</si>
  <si>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</si>
  <si>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</si>
  <si>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</si>
  <si>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</si>
  <si>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</si>
  <si>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</si>
  <si>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</si>
  <si>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</si>
  <si>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</si>
  <si>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</si>
  <si>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</si>
  <si>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</si>
  <si>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</si>
  <si>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</si>
  <si>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</si>
  <si>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</si>
  <si>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</si>
  <si>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</si>
  <si>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</si>
  <si>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</si>
  <si>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</si>
  <si>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</si>
  <si>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</si>
  <si>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</si>
  <si>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</si>
  <si>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</si>
  <si>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</si>
  <si>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</si>
  <si>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</si>
  <si>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</si>
  <si>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</si>
  <si>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</si>
  <si>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</si>
  <si>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</si>
  <si>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</si>
  <si>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</si>
  <si>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</si>
  <si>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</si>
  <si>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</si>
  <si>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</si>
  <si>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</si>
  <si>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</si>
  <si>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</si>
  <si>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</si>
  <si>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</si>
  <si>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</si>
  <si>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</si>
  <si>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</si>
  <si>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</si>
  <si>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</si>
  <si>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</si>
  <si>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</si>
  <si>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</si>
  <si>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</si>
  <si>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</si>
  <si>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</si>
  <si>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</si>
  <si>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</si>
  <si>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</si>
  <si>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</si>
  <si>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</si>
  <si>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</si>
  <si>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</si>
  <si>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</si>
  <si>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</si>
  <si>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</si>
  <si>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</si>
  <si>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</si>
  <si>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</si>
  <si>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</si>
  <si>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</si>
  <si>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</si>
  <si>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</si>
  <si>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</si>
  <si>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</si>
  <si>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</si>
  <si>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</si>
  <si>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</si>
  <si>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</si>
  <si>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</si>
  <si>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</si>
  <si>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</si>
  <si>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</si>
  <si>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</si>
  <si>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</si>
  <si>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</si>
  <si>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</si>
  <si>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</si>
  <si>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</si>
  <si>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</si>
  <si>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</si>
  <si>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</si>
  <si>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</si>
  <si>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</si>
  <si>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</si>
  <si>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</si>
  <si>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</si>
  <si>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</si>
  <si>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</si>
  <si>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</si>
  <si>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</si>
  <si>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</si>
  <si>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</si>
  <si>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</si>
  <si>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</si>
  <si>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</si>
  <si>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</si>
  <si>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</si>
  <si>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</si>
  <si>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</si>
  <si>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</si>
  <si>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</si>
  <si>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</si>
  <si>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</si>
  <si>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</si>
  <si>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</si>
  <si>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</si>
  <si>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</si>
  <si>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</si>
  <si>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</si>
  <si>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</si>
  <si>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</si>
  <si>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</si>
  <si>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</si>
  <si>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</si>
  <si>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</si>
  <si>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</si>
  <si>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</si>
  <si>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</si>
  <si>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</si>
  <si>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</si>
  <si>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</si>
  <si>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</si>
  <si>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</si>
  <si>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</si>
  <si>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</si>
  <si>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</si>
  <si>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</si>
  <si>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</si>
  <si>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</si>
  <si>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</si>
  <si>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</si>
  <si>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</si>
  <si>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</si>
  <si>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</si>
  <si>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</si>
  <si>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</si>
  <si>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</si>
  <si>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</si>
  <si>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</si>
  <si>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</si>
  <si>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</si>
  <si>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</si>
  <si>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</si>
  <si>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</si>
  <si>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</si>
  <si>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</si>
  <si>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</si>
  <si>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</si>
  <si>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</si>
  <si>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</si>
  <si>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</si>
  <si>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</si>
  <si>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</si>
  <si>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</si>
  <si>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</si>
  <si>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</si>
  <si>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</si>
  <si>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</si>
  <si>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</si>
  <si>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</si>
  <si>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</si>
  <si>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</si>
  <si>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</si>
  <si>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</si>
  <si>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</si>
  <si>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</si>
  <si>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</si>
  <si>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</si>
  <si>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</si>
  <si>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</si>
  <si>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</si>
  <si>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</si>
  <si>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</si>
  <si>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</si>
  <si>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</si>
  <si>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</si>
  <si>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</si>
  <si>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</si>
  <si>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</si>
  <si>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</si>
  <si>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</si>
  <si>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</si>
  <si>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</si>
  <si>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</si>
  <si>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</si>
  <si>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</si>
  <si>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</si>
  <si>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</si>
  <si>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</si>
  <si>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</si>
  <si>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</si>
  <si>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</si>
  <si>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</si>
  <si>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</si>
  <si>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</si>
  <si>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</si>
  <si>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</si>
  <si>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</si>
  <si>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</si>
  <si>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</si>
  <si>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</si>
  <si>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</si>
  <si>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</si>
  <si>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</si>
  <si>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</si>
  <si>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</si>
  <si>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</si>
  <si>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</si>
  <si>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</si>
  <si>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</si>
  <si>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</si>
  <si>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</si>
  <si>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</si>
  <si>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</si>
  <si>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</si>
  <si>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</si>
  <si>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</si>
  <si>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</si>
  <si>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</si>
  <si>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</si>
  <si>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</si>
  <si>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</si>
  <si>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</si>
  <si>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</si>
  <si>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</si>
  <si>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</si>
  <si>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</si>
  <si>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</si>
  <si>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</si>
  <si>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</si>
  <si>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</si>
  <si>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</si>
  <si>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</si>
  <si>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</si>
  <si>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</si>
  <si>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</si>
  <si>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</si>
  <si>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</si>
  <si>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</si>
  <si>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</si>
  <si>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</si>
  <si>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</si>
  <si>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</si>
  <si>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</si>
  <si>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</si>
  <si>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</si>
  <si>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</si>
  <si>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</si>
  <si>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</si>
  <si>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</si>
  <si>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</si>
  <si>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</si>
  <si>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</si>
  <si>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</si>
  <si>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</si>
  <si>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</si>
  <si>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</si>
  <si>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</si>
  <si>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</si>
  <si>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</si>
  <si>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</si>
  <si>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</si>
  <si>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</si>
  <si>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</si>
  <si>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</si>
  <si>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</si>
  <si>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</si>
  <si>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</si>
  <si>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</si>
  <si>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</si>
  <si>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</si>
  <si>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</si>
  <si>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</si>
  <si>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</si>
  <si>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</si>
  <si>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(All)</t>
  </si>
  <si>
    <t>Count of outcome</t>
  </si>
  <si>
    <t>Row Labels</t>
  </si>
  <si>
    <t>Grand Total</t>
  </si>
  <si>
    <t>Column Labels</t>
  </si>
  <si>
    <t>Date Created Conversion</t>
  </si>
  <si>
    <t>Date Ended Conversion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</si>
  <si>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</si>
  <si>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</si>
  <si>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</si>
  <si>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</si>
  <si>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</si>
  <si>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</si>
  <si>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</si>
  <si>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</si>
  <si>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</si>
  <si>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</si>
  <si>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</si>
  <si>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</si>
  <si>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</si>
  <si>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</si>
  <si>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</si>
  <si>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</si>
  <si>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</si>
  <si>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</si>
  <si>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</si>
  <si>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</si>
  <si>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</si>
  <si>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</si>
  <si>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</si>
  <si>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</si>
  <si>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Parent Category</t>
  </si>
  <si>
    <t>Sub-Category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</si>
  <si>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</si>
  <si>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</si>
  <si>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</si>
  <si>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</si>
  <si>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</si>
  <si>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</si>
  <si>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</si>
  <si>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</si>
  <si>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</si>
  <si>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</si>
  <si>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</si>
  <si>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</si>
  <si>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</si>
  <si>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</si>
  <si>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</si>
  <si>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</si>
  <si>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</si>
  <si>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</si>
  <si>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</si>
  <si>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</si>
  <si>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</si>
  <si>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</si>
  <si>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</si>
  <si>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</si>
  <si>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</si>
  <si>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</si>
  <si>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</si>
  <si>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</si>
  <si>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</si>
  <si>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</si>
  <si>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</si>
  <si>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</si>
  <si>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</si>
  <si>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</si>
  <si>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</si>
  <si>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</si>
  <si>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</si>
  <si>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</si>
  <si>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</si>
  <si>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</si>
  <si>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</si>
  <si>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</si>
  <si>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</si>
  <si>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Count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</si>
</sst>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6" fillId="0" borderId="0" xfId="0" applyFont="1"/>
    <xf numFmtId="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per 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'Outcomes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'Outcomes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B5-424D-8556-5A2512765BC6}"/>
            </c:ext>
          </c:extLst>
        </c:ser>
        <c:ser>
          <c:idx val="1"/>
          <c:order val="1"/>
          <c:tx>
            <c:strRef>
              <c:f>'Outcomes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'Outcomes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B5-424D-8556-5A2512765BC6}"/>
            </c:ext>
          </c:extLst>
        </c:ser>
        <c:ser>
          <c:idx val="2"/>
          <c:order val="2"/>
          <c:tx>
            <c:strRef>
              <c:f>'Outcomes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'Outcomes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B5-424D-8556-5A2512765BC6}"/>
            </c:ext>
          </c:extLst>
        </c:ser>
        <c:ser>
          <c:idx val="3"/>
          <c:order val="3"/>
          <c:tx>
            <c:strRef>
              <c:f>'Outcomes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B5-424D-8556-5A2512765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2929023"/>
        <c:axId val="742927775"/>
      </c:barChart>
      <c:catAx>
        <c:axId val="74292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927775"/>
        <c:crosses val="autoZero"/>
        <c:auto val="1"/>
        <c:lblAlgn val="ctr"/>
        <c:lblOffset val="100"/>
        <c:noMultiLvlLbl val="0"/>
      </c:catAx>
      <c:valAx>
        <c:axId val="74292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92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per Sub-Category!PivotTable1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'Outcomes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8C-403D-A753-7C8627223E54}"/>
            </c:ext>
          </c:extLst>
        </c:ser>
        <c:ser>
          <c:idx val="1"/>
          <c:order val="1"/>
          <c:tx>
            <c:strRef>
              <c:f>'Outcomes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'Outcomes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C8C-403D-A753-7C8627223E54}"/>
            </c:ext>
          </c:extLst>
        </c:ser>
        <c:ser>
          <c:idx val="2"/>
          <c:order val="2"/>
          <c:tx>
            <c:strRef>
              <c:f>'Outcomes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'Outcomes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C8C-403D-A753-7C8627223E54}"/>
            </c:ext>
          </c:extLst>
        </c:ser>
        <c:ser>
          <c:idx val="3"/>
          <c:order val="3"/>
          <c:tx>
            <c:strRef>
              <c:f>'Outcomes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0D-42B8-AD64-4AF541E05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9243920"/>
        <c:axId val="699244752"/>
      </c:barChart>
      <c:catAx>
        <c:axId val="69924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244752"/>
        <c:crosses val="autoZero"/>
        <c:auto val="1"/>
        <c:lblAlgn val="ctr"/>
        <c:lblOffset val="100"/>
        <c:noMultiLvlLbl val="0"/>
      </c:catAx>
      <c:valAx>
        <c:axId val="69924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24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per Month!PivotTable6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per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per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80-45CE-861B-FBB84596F85B}"/>
            </c:ext>
          </c:extLst>
        </c:ser>
        <c:ser>
          <c:idx val="1"/>
          <c:order val="1"/>
          <c:tx>
            <c:strRef>
              <c:f>'Outcomes per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per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19-45CF-9D16-9A444E719A36}"/>
            </c:ext>
          </c:extLst>
        </c:ser>
        <c:ser>
          <c:idx val="2"/>
          <c:order val="2"/>
          <c:tx>
            <c:strRef>
              <c:f>'Outcomes per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per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19-45CF-9D16-9A444E719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2803696"/>
        <c:axId val="922801200"/>
      </c:lineChart>
      <c:catAx>
        <c:axId val="92280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801200"/>
        <c:crosses val="autoZero"/>
        <c:auto val="1"/>
        <c:lblAlgn val="ctr"/>
        <c:lblOffset val="100"/>
        <c:noMultiLvlLbl val="0"/>
      </c:catAx>
      <c:valAx>
        <c:axId val="92280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80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s for each Goal Interval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for each Goal Interval'!$F$1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for each Goal Interval'!$A$2:$A$13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for each Goal Interval'!$F$2:$F$13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B9-4981-B2CB-9B3FFCD009B2}"/>
            </c:ext>
          </c:extLst>
        </c:ser>
        <c:ser>
          <c:idx val="1"/>
          <c:order val="1"/>
          <c:tx>
            <c:strRef>
              <c:f>'Outcomes for each Goal Interval'!$G$1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for each Goal Interval'!$A$2:$A$13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for each Goal Interval'!$G$2:$G$13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B9-4981-B2CB-9B3FFCD009B2}"/>
            </c:ext>
          </c:extLst>
        </c:ser>
        <c:ser>
          <c:idx val="2"/>
          <c:order val="2"/>
          <c:tx>
            <c:strRef>
              <c:f>'Outcomes for each Goal Interval'!$H$1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for each Goal Interval'!$A$2:$A$13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for each Goal Interval'!$H$2:$H$13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B9-4981-B2CB-9B3FFCD00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2134912"/>
        <c:axId val="2082137824"/>
      </c:lineChart>
      <c:catAx>
        <c:axId val="2082134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 Intervals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137824"/>
        <c:crosses val="autoZero"/>
        <c:auto val="1"/>
        <c:lblAlgn val="ctr"/>
        <c:lblOffset val="100"/>
        <c:noMultiLvlLbl val="0"/>
      </c:catAx>
      <c:valAx>
        <c:axId val="20821378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13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608012</xdr:colOff>
      <xdr:row>1</xdr:row>
      <xdr:rowOff>180975</xdr:rowOff>
    </xdr:from>
    <xdr:to>
      <xdr:col>14</xdr:col>
      <xdr:colOff>573087</xdr:colOff>
      <xdr:row>15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78B376-7A5E-D11E-209A-46A1E73B09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722312</xdr:colOff>
      <xdr:row>4</xdr:row>
      <xdr:rowOff>111124</xdr:rowOff>
    </xdr:from>
    <xdr:to>
      <xdr:col>11</xdr:col>
      <xdr:colOff>428625</xdr:colOff>
      <xdr:row>28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263715-1762-D809-1364-23ADB41959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639762</xdr:colOff>
      <xdr:row>3</xdr:row>
      <xdr:rowOff>36512</xdr:rowOff>
    </xdr:from>
    <xdr:to>
      <xdr:col>13</xdr:col>
      <xdr:colOff>533400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712D42-CF48-3C29-8DAB-83F009650D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1458911</xdr:colOff>
      <xdr:row>14</xdr:row>
      <xdr:rowOff>63500</xdr:rowOff>
    </xdr:from>
    <xdr:to>
      <xdr:col>7</xdr:col>
      <xdr:colOff>104775</xdr:colOff>
      <xdr:row>31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8E5DF2-3B98-0183-E0BA-A775E9572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sapr" refreshedDate="44916.460155439818" createdVersion="8" refreshedVersion="8" minRefreshableVersion="3" recordCount="1000" xr:uid="{B36578BF-E7E7-43B8-B5FB-1C08417614D3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sapr" refreshedDate="44916.495733333337" createdVersion="8" refreshedVersion="8" minRefreshableVersion="3" recordCount="1001" xr:uid="{19F7B3D6-EF72-46D0-AC0E-15FAEE9E6A5E}">
  <cacheSource type="worksheet">
    <worksheetSource ref="A1:T1048576" sheet="Crowdfunding"/>
  </cacheSource>
  <cacheFields count="21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 count="985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  <m/>
      </sharedItems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0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x v="1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x v="2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x v="3"/>
    <x v="3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x v="4"/>
    <x v="4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x v="5"/>
    <x v="5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x v="6"/>
    <x v="6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x v="7"/>
    <x v="7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x v="8"/>
    <x v="8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x v="9"/>
    <x v="9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x v="1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x v="11"/>
    <x v="11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x v="12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x v="13"/>
    <x v="13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x v="14"/>
    <x v="14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x v="15"/>
    <x v="15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x v="16"/>
    <x v="16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x v="17"/>
    <x v="17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x v="18"/>
    <x v="18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x v="19"/>
    <x v="19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x v="20"/>
    <x v="2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x v="21"/>
    <x v="21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x v="22"/>
    <x v="22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x v="23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x v="24"/>
    <x v="24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x v="25"/>
    <x v="25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x v="26"/>
    <x v="26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x v="27"/>
    <x v="27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x v="28"/>
    <x v="28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x v="29"/>
    <x v="29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x v="30"/>
    <x v="3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x v="31"/>
    <x v="31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x v="32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x v="33"/>
    <x v="33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x v="34"/>
    <x v="34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x v="35"/>
    <x v="35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x v="36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x v="37"/>
    <x v="37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x v="38"/>
    <x v="38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x v="39"/>
    <x v="39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x v="40"/>
    <x v="4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x v="41"/>
    <x v="41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x v="42"/>
    <x v="42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x v="43"/>
    <x v="43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x v="44"/>
    <x v="44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x v="45"/>
    <x v="45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x v="46"/>
    <x v="46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x v="47"/>
    <x v="47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x v="48"/>
    <x v="48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x v="49"/>
    <x v="49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x v="5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x v="51"/>
    <x v="51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x v="52"/>
    <x v="52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x v="53"/>
    <x v="53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x v="54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x v="55"/>
    <x v="55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x v="56"/>
    <x v="56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x v="57"/>
    <x v="57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x v="58"/>
    <x v="58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x v="59"/>
    <x v="59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x v="60"/>
    <x v="6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x v="61"/>
    <x v="61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x v="62"/>
    <x v="62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x v="63"/>
    <x v="63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x v="64"/>
    <x v="64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x v="65"/>
    <x v="65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x v="66"/>
    <x v="66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x v="67"/>
    <x v="67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x v="68"/>
    <x v="68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x v="69"/>
    <x v="69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x v="70"/>
    <x v="7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x v="71"/>
    <x v="49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x v="72"/>
    <x v="71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x v="73"/>
    <x v="72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x v="74"/>
    <x v="73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x v="75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x v="76"/>
    <x v="75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x v="77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x v="78"/>
    <x v="77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x v="79"/>
    <x v="78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x v="80"/>
    <x v="79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x v="81"/>
    <x v="8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x v="82"/>
    <x v="4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x v="83"/>
    <x v="81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x v="84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x v="85"/>
    <x v="83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x v="86"/>
    <x v="84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x v="87"/>
    <x v="85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x v="88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x v="89"/>
    <x v="87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x v="90"/>
    <x v="88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x v="91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x v="92"/>
    <x v="4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x v="93"/>
    <x v="9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x v="94"/>
    <x v="91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x v="95"/>
    <x v="92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x v="96"/>
    <x v="36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x v="48"/>
    <x v="93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x v="97"/>
    <x v="94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x v="98"/>
    <x v="95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x v="96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x v="100"/>
    <x v="97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x v="101"/>
    <x v="98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x v="102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x v="103"/>
    <x v="1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x v="104"/>
    <x v="101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x v="105"/>
    <x v="102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x v="106"/>
    <x v="103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x v="107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x v="108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x v="109"/>
    <x v="106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x v="110"/>
    <x v="107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x v="111"/>
    <x v="108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x v="112"/>
    <x v="109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x v="113"/>
    <x v="11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x v="114"/>
    <x v="111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x v="115"/>
    <x v="112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x v="116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x v="117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x v="118"/>
    <x v="115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x v="119"/>
    <x v="116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x v="33"/>
    <x v="117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x v="120"/>
    <x v="95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x v="121"/>
    <x v="118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x v="122"/>
    <x v="119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x v="123"/>
    <x v="12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x v="124"/>
    <x v="121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x v="125"/>
    <x v="122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x v="126"/>
    <x v="123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x v="127"/>
    <x v="97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x v="128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x v="129"/>
    <x v="125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x v="130"/>
    <x v="126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x v="131"/>
    <x v="127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x v="132"/>
    <x v="128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x v="133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x v="134"/>
    <x v="13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x v="135"/>
    <x v="131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x v="136"/>
    <x v="132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x v="137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x v="138"/>
    <x v="134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x v="139"/>
    <x v="135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x v="107"/>
    <x v="136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x v="140"/>
    <x v="137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x v="141"/>
    <x v="138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x v="142"/>
    <x v="139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x v="143"/>
    <x v="14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x v="144"/>
    <x v="141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x v="145"/>
    <x v="142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x v="146"/>
    <x v="143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x v="144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x v="148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x v="149"/>
    <x v="146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x v="150"/>
    <x v="147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x v="151"/>
    <x v="148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x v="152"/>
    <x v="149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x v="153"/>
    <x v="15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x v="154"/>
    <x v="151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x v="155"/>
    <x v="152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x v="156"/>
    <x v="153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x v="157"/>
    <x v="154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x v="158"/>
    <x v="155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x v="159"/>
    <x v="156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x v="16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x v="161"/>
    <x v="158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x v="162"/>
    <x v="159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x v="163"/>
    <x v="16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x v="164"/>
    <x v="161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x v="165"/>
    <x v="162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x v="166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x v="167"/>
    <x v="164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x v="168"/>
    <x v="165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x v="169"/>
    <x v="166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x v="170"/>
    <x v="167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x v="171"/>
    <x v="168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x v="172"/>
    <x v="169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x v="173"/>
    <x v="17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x v="174"/>
    <x v="171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x v="175"/>
    <x v="172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x v="176"/>
    <x v="173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x v="177"/>
    <x v="174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x v="178"/>
    <x v="175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x v="179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x v="180"/>
    <x v="177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x v="181"/>
    <x v="178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x v="182"/>
    <x v="179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x v="183"/>
    <x v="18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x v="184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x v="185"/>
    <x v="182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x v="186"/>
    <x v="183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x v="187"/>
    <x v="184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x v="188"/>
    <x v="185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x v="189"/>
    <x v="186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x v="190"/>
    <x v="187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x v="191"/>
    <x v="188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x v="192"/>
    <x v="189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x v="173"/>
    <x v="19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x v="193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x v="194"/>
    <x v="192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x v="195"/>
    <x v="193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x v="194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x v="196"/>
    <x v="195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x v="197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x v="198"/>
    <x v="197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x v="199"/>
    <x v="198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x v="200"/>
    <x v="199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x v="201"/>
    <x v="2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x v="202"/>
    <x v="201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x v="203"/>
    <x v="202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x v="204"/>
    <x v="203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x v="205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x v="206"/>
    <x v="205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x v="207"/>
    <x v="206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x v="208"/>
    <x v="207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x v="209"/>
    <x v="208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x v="210"/>
    <x v="209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x v="211"/>
    <x v="21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x v="212"/>
    <x v="211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x v="213"/>
    <x v="212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x v="214"/>
    <x v="213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x v="215"/>
    <x v="214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x v="216"/>
    <x v="215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x v="217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x v="218"/>
    <x v="217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x v="219"/>
    <x v="218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x v="220"/>
    <x v="219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x v="221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x v="222"/>
    <x v="22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x v="172"/>
    <x v="221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x v="223"/>
    <x v="222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x v="224"/>
    <x v="223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x v="225"/>
    <x v="224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x v="226"/>
    <x v="225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x v="227"/>
    <x v="226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x v="228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x v="229"/>
    <x v="228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x v="230"/>
    <x v="229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x v="231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x v="232"/>
    <x v="231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x v="233"/>
    <x v="232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x v="194"/>
    <x v="233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x v="234"/>
    <x v="234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x v="235"/>
    <x v="235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x v="236"/>
    <x v="236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x v="237"/>
    <x v="237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x v="238"/>
    <x v="238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x v="239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x v="240"/>
    <x v="24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x v="241"/>
    <x v="241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x v="242"/>
    <x v="242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x v="243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x v="243"/>
    <x v="244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x v="244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x v="245"/>
    <x v="246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x v="246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x v="247"/>
    <x v="248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x v="248"/>
    <x v="249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x v="249"/>
    <x v="25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x v="250"/>
    <x v="251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x v="251"/>
    <x v="252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x v="136"/>
    <x v="253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x v="252"/>
    <x v="254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x v="253"/>
    <x v="255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x v="254"/>
    <x v="256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x v="255"/>
    <x v="257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x v="256"/>
    <x v="258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x v="257"/>
    <x v="259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x v="258"/>
    <x v="26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x v="259"/>
    <x v="261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x v="26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x v="261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x v="262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x v="263"/>
    <x v="265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x v="264"/>
    <x v="266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x v="265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x v="266"/>
    <x v="153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x v="267"/>
    <x v="268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x v="268"/>
    <x v="269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x v="269"/>
    <x v="27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x v="270"/>
    <x v="271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x v="271"/>
    <x v="272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x v="272"/>
    <x v="273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x v="73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x v="273"/>
    <x v="148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x v="274"/>
    <x v="275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x v="275"/>
    <x v="276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x v="276"/>
    <x v="72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x v="277"/>
    <x v="277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x v="278"/>
    <x v="278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x v="279"/>
    <x v="71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x v="28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x v="281"/>
    <x v="28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x v="282"/>
    <x v="281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x v="283"/>
    <x v="282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x v="284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x v="285"/>
    <x v="284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x v="286"/>
    <x v="285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x v="287"/>
    <x v="286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x v="288"/>
    <x v="287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x v="289"/>
    <x v="288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x v="289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x v="291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x v="292"/>
    <x v="18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x v="293"/>
    <x v="291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x v="294"/>
    <x v="292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x v="295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x v="296"/>
    <x v="294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x v="297"/>
    <x v="295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x v="298"/>
    <x v="296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x v="299"/>
    <x v="297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x v="300"/>
    <x v="298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x v="247"/>
    <x v="299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x v="244"/>
    <x v="3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x v="301"/>
    <x v="301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x v="188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x v="302"/>
    <x v="302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x v="303"/>
    <x v="303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x v="304"/>
    <x v="304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x v="305"/>
    <x v="305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x v="306"/>
    <x v="306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x v="307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x v="308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x v="309"/>
    <x v="309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x v="310"/>
    <x v="31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x v="311"/>
    <x v="311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x v="79"/>
    <x v="312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x v="312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x v="313"/>
    <x v="314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x v="314"/>
    <x v="315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x v="315"/>
    <x v="316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x v="316"/>
    <x v="317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x v="317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x v="318"/>
    <x v="319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x v="319"/>
    <x v="32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x v="32"/>
    <x v="321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x v="320"/>
    <x v="322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x v="321"/>
    <x v="323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x v="322"/>
    <x v="324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x v="323"/>
    <x v="325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x v="324"/>
    <x v="326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x v="325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x v="326"/>
    <x v="328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x v="327"/>
    <x v="329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x v="328"/>
    <x v="151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x v="329"/>
    <x v="33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x v="330"/>
    <x v="331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x v="331"/>
    <x v="332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x v="332"/>
    <x v="333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x v="333"/>
    <x v="334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x v="296"/>
    <x v="335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x v="336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x v="335"/>
    <x v="337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x v="336"/>
    <x v="338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x v="337"/>
    <x v="339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x v="338"/>
    <x v="34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x v="339"/>
    <x v="341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x v="340"/>
    <x v="342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x v="341"/>
    <x v="343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x v="342"/>
    <x v="344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x v="343"/>
    <x v="127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x v="344"/>
    <x v="345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x v="345"/>
    <x v="346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x v="65"/>
    <x v="347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x v="346"/>
    <x v="348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x v="347"/>
    <x v="349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x v="348"/>
    <x v="35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x v="349"/>
    <x v="351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x v="350"/>
    <x v="33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x v="351"/>
    <x v="352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x v="352"/>
    <x v="353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x v="353"/>
    <x v="354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x v="354"/>
    <x v="355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x v="355"/>
    <x v="356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x v="356"/>
    <x v="357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x v="357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x v="358"/>
    <x v="359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x v="359"/>
    <x v="36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x v="12"/>
    <x v="361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x v="36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x v="361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x v="362"/>
    <x v="364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x v="363"/>
    <x v="365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x v="364"/>
    <x v="366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x v="210"/>
    <x v="285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x v="365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x v="366"/>
    <x v="368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x v="367"/>
    <x v="369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x v="368"/>
    <x v="37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x v="369"/>
    <x v="371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x v="370"/>
    <x v="372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x v="371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x v="287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x v="372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x v="373"/>
    <x v="376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x v="374"/>
    <x v="377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x v="375"/>
    <x v="378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x v="376"/>
    <x v="379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x v="377"/>
    <x v="38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x v="378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x v="379"/>
    <x v="381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x v="382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x v="381"/>
    <x v="383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x v="382"/>
    <x v="384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x v="125"/>
    <x v="385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x v="383"/>
    <x v="386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x v="384"/>
    <x v="387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x v="385"/>
    <x v="388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x v="386"/>
    <x v="389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x v="387"/>
    <x v="39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x v="388"/>
    <x v="391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x v="277"/>
    <x v="277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x v="389"/>
    <x v="392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x v="390"/>
    <x v="393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x v="391"/>
    <x v="394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x v="392"/>
    <x v="395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x v="393"/>
    <x v="396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x v="394"/>
    <x v="397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x v="395"/>
    <x v="398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x v="396"/>
    <x v="399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x v="397"/>
    <x v="348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x v="398"/>
    <x v="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x v="399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x v="400"/>
    <x v="402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x v="116"/>
    <x v="403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x v="401"/>
    <x v="404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x v="402"/>
    <x v="405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x v="403"/>
    <x v="406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x v="404"/>
    <x v="407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x v="405"/>
    <x v="408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x v="406"/>
    <x v="409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x v="407"/>
    <x v="41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x v="408"/>
    <x v="312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x v="409"/>
    <x v="411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x v="410"/>
    <x v="412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x v="411"/>
    <x v="413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x v="412"/>
    <x v="414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x v="413"/>
    <x v="354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x v="414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x v="415"/>
    <x v="416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x v="416"/>
    <x v="417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x v="417"/>
    <x v="418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x v="418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x v="419"/>
    <x v="42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x v="420"/>
    <x v="421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x v="421"/>
    <x v="422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x v="422"/>
    <x v="423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x v="423"/>
    <x v="424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x v="424"/>
    <x v="425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x v="425"/>
    <x v="426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x v="426"/>
    <x v="427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x v="428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x v="428"/>
    <x v="429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x v="429"/>
    <x v="43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x v="411"/>
    <x v="431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x v="43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x v="431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x v="432"/>
    <x v="434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x v="433"/>
    <x v="435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x v="434"/>
    <x v="436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x v="435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x v="8"/>
    <x v="438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x v="436"/>
    <x v="439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x v="385"/>
    <x v="44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x v="437"/>
    <x v="441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x v="438"/>
    <x v="442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x v="439"/>
    <x v="443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x v="440"/>
    <x v="444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x v="441"/>
    <x v="445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x v="442"/>
    <x v="368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x v="443"/>
    <x v="446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x v="315"/>
    <x v="447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x v="444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x v="445"/>
    <x v="178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x v="446"/>
    <x v="449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x v="447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x v="448"/>
    <x v="451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x v="342"/>
    <x v="452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x v="449"/>
    <x v="453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x v="450"/>
    <x v="454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x v="451"/>
    <x v="455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x v="452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x v="453"/>
    <x v="457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x v="454"/>
    <x v="458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x v="455"/>
    <x v="459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x v="456"/>
    <x v="46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x v="457"/>
    <x v="461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x v="458"/>
    <x v="462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x v="459"/>
    <x v="463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x v="460"/>
    <x v="464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x v="461"/>
    <x v="465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x v="462"/>
    <x v="466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x v="463"/>
    <x v="467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x v="464"/>
    <x v="468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x v="465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x v="466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x v="467"/>
    <x v="471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x v="468"/>
    <x v="472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x v="469"/>
    <x v="473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x v="470"/>
    <x v="474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x v="471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x v="472"/>
    <x v="38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x v="473"/>
    <x v="353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x v="474"/>
    <x v="476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x v="72"/>
    <x v="477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x v="443"/>
    <x v="478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x v="475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x v="81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x v="476"/>
    <x v="481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x v="192"/>
    <x v="482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x v="477"/>
    <x v="483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x v="478"/>
    <x v="484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x v="479"/>
    <x v="265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x v="48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x v="18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x v="481"/>
    <x v="412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x v="482"/>
    <x v="487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x v="194"/>
    <x v="488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x v="483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x v="484"/>
    <x v="442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x v="355"/>
    <x v="437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x v="485"/>
    <x v="49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x v="486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x v="487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x v="488"/>
    <x v="492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x v="489"/>
    <x v="493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x v="49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x v="312"/>
    <x v="495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x v="491"/>
    <x v="496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x v="492"/>
    <x v="497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x v="493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x v="494"/>
    <x v="498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x v="495"/>
    <x v="499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x v="496"/>
    <x v="5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x v="497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x v="498"/>
    <x v="501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x v="499"/>
    <x v="502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x v="500"/>
    <x v="52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x v="501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x v="502"/>
    <x v="504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x v="503"/>
    <x v="505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x v="504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x v="505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x v="506"/>
    <x v="508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x v="507"/>
    <x v="509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x v="508"/>
    <x v="51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x v="509"/>
    <x v="511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x v="510"/>
    <x v="512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x v="513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x v="512"/>
    <x v="514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x v="513"/>
    <x v="515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x v="516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x v="515"/>
    <x v="517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x v="516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x v="517"/>
    <x v="519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x v="518"/>
    <x v="52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x v="519"/>
    <x v="219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x v="520"/>
    <x v="521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x v="521"/>
    <x v="522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x v="522"/>
    <x v="523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x v="523"/>
    <x v="524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x v="524"/>
    <x v="348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x v="525"/>
    <x v="28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x v="188"/>
    <x v="525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x v="526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x v="527"/>
    <x v="527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x v="528"/>
    <x v="528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x v="522"/>
    <x v="529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x v="529"/>
    <x v="36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x v="530"/>
    <x v="254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x v="531"/>
    <x v="53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x v="515"/>
    <x v="531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x v="532"/>
    <x v="532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x v="533"/>
    <x v="533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x v="409"/>
    <x v="534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x v="534"/>
    <x v="535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x v="53"/>
    <x v="536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x v="535"/>
    <x v="537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x v="536"/>
    <x v="538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x v="537"/>
    <x v="539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x v="538"/>
    <x v="54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x v="539"/>
    <x v="541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x v="540"/>
    <x v="542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x v="505"/>
    <x v="543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x v="541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x v="542"/>
    <x v="545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x v="543"/>
    <x v="546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x v="544"/>
    <x v="547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x v="35"/>
    <x v="548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x v="152"/>
    <x v="298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x v="545"/>
    <x v="549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x v="546"/>
    <x v="55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x v="547"/>
    <x v="551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x v="548"/>
    <x v="552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x v="549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x v="550"/>
    <x v="553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x v="551"/>
    <x v="554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x v="552"/>
    <x v="496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x v="462"/>
    <x v="555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x v="553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x v="554"/>
    <x v="557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x v="558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x v="548"/>
    <x v="559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x v="62"/>
    <x v="56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x v="556"/>
    <x v="561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x v="557"/>
    <x v="562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x v="27"/>
    <x v="563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x v="558"/>
    <x v="529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x v="559"/>
    <x v="564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x v="426"/>
    <x v="565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x v="56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x v="561"/>
    <x v="567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x v="562"/>
    <x v="568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x v="563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x v="564"/>
    <x v="57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x v="565"/>
    <x v="571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x v="566"/>
    <x v="572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x v="567"/>
    <x v="573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x v="568"/>
    <x v="471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x v="569"/>
    <x v="574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x v="570"/>
    <x v="575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x v="571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x v="572"/>
    <x v="577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x v="573"/>
    <x v="578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x v="574"/>
    <x v="477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x v="511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x v="575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x v="576"/>
    <x v="581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x v="577"/>
    <x v="582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x v="578"/>
    <x v="581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x v="579"/>
    <x v="583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x v="580"/>
    <x v="584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x v="581"/>
    <x v="585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x v="582"/>
    <x v="586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x v="336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x v="583"/>
    <x v="588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x v="584"/>
    <x v="589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x v="585"/>
    <x v="59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x v="586"/>
    <x v="591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x v="587"/>
    <x v="592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x v="588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x v="589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x v="590"/>
    <x v="594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x v="591"/>
    <x v="595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x v="592"/>
    <x v="596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x v="593"/>
    <x v="597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x v="594"/>
    <x v="598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x v="595"/>
    <x v="599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x v="596"/>
    <x v="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x v="597"/>
    <x v="601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x v="598"/>
    <x v="602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x v="603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x v="600"/>
    <x v="604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x v="601"/>
    <x v="292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x v="602"/>
    <x v="605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x v="335"/>
    <x v="606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x v="603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x v="604"/>
    <x v="608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x v="605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x v="606"/>
    <x v="61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x v="65"/>
    <x v="611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x v="607"/>
    <x v="612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x v="608"/>
    <x v="613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x v="609"/>
    <x v="614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x v="610"/>
    <x v="615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x v="541"/>
    <x v="616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x v="611"/>
    <x v="453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x v="612"/>
    <x v="617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x v="613"/>
    <x v="618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x v="614"/>
    <x v="619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x v="615"/>
    <x v="62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x v="90"/>
    <x v="621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x v="616"/>
    <x v="622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x v="617"/>
    <x v="623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x v="618"/>
    <x v="624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x v="619"/>
    <x v="625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x v="620"/>
    <x v="626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x v="621"/>
    <x v="627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x v="622"/>
    <x v="491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x v="35"/>
    <x v="628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x v="623"/>
    <x v="629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x v="624"/>
    <x v="63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x v="625"/>
    <x v="631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x v="626"/>
    <x v="632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x v="627"/>
    <x v="633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x v="628"/>
    <x v="634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x v="629"/>
    <x v="415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x v="630"/>
    <x v="635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x v="631"/>
    <x v="607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x v="632"/>
    <x v="636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x v="633"/>
    <x v="637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x v="634"/>
    <x v="638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x v="635"/>
    <x v="639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x v="636"/>
    <x v="64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x v="637"/>
    <x v="641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x v="638"/>
    <x v="642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x v="639"/>
    <x v="445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x v="640"/>
    <x v="116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x v="641"/>
    <x v="643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x v="642"/>
    <x v="644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x v="230"/>
    <x v="645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x v="646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x v="643"/>
    <x v="647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x v="644"/>
    <x v="467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x v="645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x v="646"/>
    <x v="649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x v="626"/>
    <x v="65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x v="647"/>
    <x v="651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x v="159"/>
    <x v="652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x v="648"/>
    <x v="653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x v="267"/>
    <x v="654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x v="649"/>
    <x v="655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x v="248"/>
    <x v="656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x v="571"/>
    <x v="657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x v="65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x v="1"/>
    <x v="658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x v="651"/>
    <x v="438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x v="652"/>
    <x v="659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x v="653"/>
    <x v="66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x v="654"/>
    <x v="661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x v="655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x v="656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x v="657"/>
    <x v="663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x v="265"/>
    <x v="202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x v="658"/>
    <x v="664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x v="659"/>
    <x v="665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x v="660"/>
    <x v="666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x v="661"/>
    <x v="602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x v="4"/>
    <x v="667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x v="662"/>
    <x v="668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x v="663"/>
    <x v="669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x v="664"/>
    <x v="67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x v="665"/>
    <x v="601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x v="666"/>
    <x v="671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x v="43"/>
    <x v="672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x v="667"/>
    <x v="673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x v="668"/>
    <x v="674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x v="669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x v="67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x v="671"/>
    <x v="677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x v="672"/>
    <x v="678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x v="673"/>
    <x v="679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x v="674"/>
    <x v="68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x v="675"/>
    <x v="681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x v="676"/>
    <x v="682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x v="342"/>
    <x v="683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x v="677"/>
    <x v="684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x v="678"/>
    <x v="685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x v="679"/>
    <x v="488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x v="680"/>
    <x v="686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x v="681"/>
    <x v="687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x v="688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x v="683"/>
    <x v="689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x v="684"/>
    <x v="69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x v="674"/>
    <x v="691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x v="685"/>
    <x v="424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x v="605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x v="686"/>
    <x v="692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x v="687"/>
    <x v="693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x v="688"/>
    <x v="694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x v="689"/>
    <x v="236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x v="690"/>
    <x v="695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x v="691"/>
    <x v="696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x v="692"/>
    <x v="697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x v="693"/>
    <x v="698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x v="694"/>
    <x v="699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x v="695"/>
    <x v="489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x v="123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x v="696"/>
    <x v="7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x v="701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x v="697"/>
    <x v="34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x v="698"/>
    <x v="702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x v="699"/>
    <x v="703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x v="700"/>
    <x v="704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x v="701"/>
    <x v="705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x v="702"/>
    <x v="706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x v="703"/>
    <x v="707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x v="704"/>
    <x v="708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x v="431"/>
    <x v="709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x v="705"/>
    <x v="71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x v="706"/>
    <x v="711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x v="707"/>
    <x v="712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x v="708"/>
    <x v="7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x v="709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x v="710"/>
    <x v="714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x v="711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x v="157"/>
    <x v="716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x v="630"/>
    <x v="717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x v="712"/>
    <x v="718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x v="93"/>
    <x v="719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x v="713"/>
    <x v="115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x v="714"/>
    <x v="72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x v="715"/>
    <x v="721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x v="716"/>
    <x v="722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x v="448"/>
    <x v="451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x v="717"/>
    <x v="642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x v="718"/>
    <x v="723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x v="719"/>
    <x v="724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x v="720"/>
    <x v="725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x v="721"/>
    <x v="726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x v="722"/>
    <x v="727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x v="56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x v="723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x v="704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x v="724"/>
    <x v="35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x v="725"/>
    <x v="729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x v="660"/>
    <x v="241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x v="726"/>
    <x v="73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x v="727"/>
    <x v="322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x v="728"/>
    <x v="731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x v="729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x v="730"/>
    <x v="157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x v="731"/>
    <x v="733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x v="78"/>
    <x v="734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x v="732"/>
    <x v="735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x v="733"/>
    <x v="736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x v="734"/>
    <x v="737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x v="406"/>
    <x v="738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x v="735"/>
    <x v="739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x v="736"/>
    <x v="74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x v="737"/>
    <x v="697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x v="192"/>
    <x v="741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x v="738"/>
    <x v="742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x v="739"/>
    <x v="743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x v="613"/>
    <x v="744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x v="740"/>
    <x v="269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x v="145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x v="741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x v="742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x v="202"/>
    <x v="503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x v="743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x v="744"/>
    <x v="33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x v="745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x v="746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x v="747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x v="362"/>
    <x v="451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x v="748"/>
    <x v="752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x v="749"/>
    <x v="753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x v="643"/>
    <x v="754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x v="750"/>
    <x v="755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x v="751"/>
    <x v="756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x v="752"/>
    <x v="757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x v="753"/>
    <x v="758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x v="754"/>
    <x v="759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x v="755"/>
    <x v="76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x v="756"/>
    <x v="761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x v="757"/>
    <x v="78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x v="758"/>
    <x v="762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x v="759"/>
    <x v="763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x v="760"/>
    <x v="764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x v="761"/>
    <x v="765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x v="539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x v="444"/>
    <x v="766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x v="763"/>
    <x v="422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x v="764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x v="765"/>
    <x v="768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x v="766"/>
    <x v="214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x v="767"/>
    <x v="769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x v="768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x v="769"/>
    <x v="771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x v="770"/>
    <x v="25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x v="771"/>
    <x v="772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x v="772"/>
    <x v="773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x v="773"/>
    <x v="774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x v="774"/>
    <x v="331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x v="775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x v="776"/>
    <x v="776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x v="777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x v="778"/>
    <x v="778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x v="779"/>
    <x v="779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x v="780"/>
    <x v="78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x v="335"/>
    <x v="781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x v="535"/>
    <x v="782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x v="27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x v="781"/>
    <x v="393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x v="782"/>
    <x v="784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x v="783"/>
    <x v="785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x v="784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x v="785"/>
    <x v="786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x v="786"/>
    <x v="787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x v="787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x v="788"/>
    <x v="788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x v="330"/>
    <x v="789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x v="79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x v="790"/>
    <x v="791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x v="791"/>
    <x v="792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x v="792"/>
    <x v="556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x v="793"/>
    <x v="488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x v="794"/>
    <x v="232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x v="795"/>
    <x v="793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x v="796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x v="797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x v="798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x v="799"/>
    <x v="796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x v="800"/>
    <x v="797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x v="801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x v="802"/>
    <x v="799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x v="803"/>
    <x v="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x v="212"/>
    <x v="368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x v="804"/>
    <x v="801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x v="805"/>
    <x v="802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x v="803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x v="807"/>
    <x v="482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x v="722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x v="477"/>
    <x v="804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x v="259"/>
    <x v="805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x v="9"/>
    <x v="806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x v="808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x v="809"/>
    <x v="808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x v="444"/>
    <x v="104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x v="384"/>
    <x v="809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x v="810"/>
    <x v="81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x v="811"/>
    <x v="811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x v="812"/>
    <x v="812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x v="813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x v="814"/>
    <x v="814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x v="8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x v="815"/>
    <x v="414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x v="816"/>
    <x v="816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x v="474"/>
    <x v="82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x v="817"/>
    <x v="817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x v="818"/>
    <x v="818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x v="819"/>
    <x v="819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x v="609"/>
    <x v="32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x v="547"/>
    <x v="82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x v="82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x v="821"/>
    <x v="822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x v="151"/>
    <x v="823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x v="822"/>
    <x v="824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x v="823"/>
    <x v="497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x v="824"/>
    <x v="825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x v="825"/>
    <x v="826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x v="826"/>
    <x v="827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x v="827"/>
    <x v="828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x v="828"/>
    <x v="829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x v="829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x v="830"/>
    <x v="94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x v="831"/>
    <x v="831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x v="832"/>
    <x v="832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x v="833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x v="834"/>
    <x v="834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x v="835"/>
    <x v="835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x v="836"/>
    <x v="836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x v="837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x v="219"/>
    <x v="837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x v="365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x v="838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x v="839"/>
    <x v="839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x v="840"/>
    <x v="216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x v="841"/>
    <x v="84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x v="842"/>
    <x v="133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x v="354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x v="844"/>
    <x v="721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x v="845"/>
    <x v="841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x v="846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x v="110"/>
    <x v="843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x v="847"/>
    <x v="844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x v="848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x v="849"/>
    <x v="846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x v="78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x v="140"/>
    <x v="688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x v="850"/>
    <x v="848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x v="851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x v="852"/>
    <x v="849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x v="853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x v="854"/>
    <x v="851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x v="67"/>
    <x v="852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x v="855"/>
    <x v="853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x v="107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x v="344"/>
    <x v="854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x v="856"/>
    <x v="855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x v="857"/>
    <x v="856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x v="858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x v="859"/>
    <x v="858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x v="860"/>
    <x v="859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x v="170"/>
    <x v="86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x v="861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x v="862"/>
    <x v="65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x v="863"/>
    <x v="861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x v="864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x v="527"/>
    <x v="454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x v="865"/>
    <x v="863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x v="866"/>
    <x v="864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x v="867"/>
    <x v="865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x v="868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x v="105"/>
    <x v="867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x v="481"/>
    <x v="868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x v="253"/>
    <x v="296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x v="869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x v="864"/>
    <x v="274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x v="843"/>
    <x v="354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x v="289"/>
    <x v="87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x v="870"/>
    <x v="871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x v="871"/>
    <x v="98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x v="872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x v="873"/>
    <x v="873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x v="874"/>
    <x v="526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x v="875"/>
    <x v="874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x v="876"/>
    <x v="875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x v="877"/>
    <x v="876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x v="878"/>
    <x v="877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x v="0"/>
    <n v="0"/>
    <n v="0"/>
    <x v="0"/>
    <n v="0"/>
    <x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x v="1"/>
    <n v="14560"/>
    <n v="1040"/>
    <x v="1"/>
    <n v="158"/>
    <x v="1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x v="2"/>
    <n v="142523"/>
    <n v="131.4787822878229"/>
    <x v="1"/>
    <n v="1425"/>
    <x v="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x v="3"/>
    <n v="2477"/>
    <n v="58.976190476190467"/>
    <x v="0"/>
    <n v="24"/>
    <x v="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x v="4"/>
    <n v="5265"/>
    <n v="69.276315789473685"/>
    <x v="0"/>
    <n v="53"/>
    <x v="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x v="4"/>
    <n v="13195"/>
    <n v="173.61842105263159"/>
    <x v="1"/>
    <n v="174"/>
    <x v="5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x v="5"/>
    <n v="1090"/>
    <n v="20.961538461538463"/>
    <x v="0"/>
    <n v="18"/>
    <x v="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x v="6"/>
    <n v="14741"/>
    <n v="327.57777777777778"/>
    <x v="1"/>
    <n v="227"/>
    <x v="7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x v="7"/>
    <n v="21946"/>
    <n v="19.932788374205266"/>
    <x v="2"/>
    <n v="708"/>
    <x v="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x v="8"/>
    <n v="3208"/>
    <n v="51.741935483870968"/>
    <x v="0"/>
    <n v="44"/>
    <x v="9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x v="5"/>
    <n v="13838"/>
    <n v="266.11538461538464"/>
    <x v="1"/>
    <n v="220"/>
    <x v="10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x v="9"/>
    <n v="3030"/>
    <n v="48.095238095238095"/>
    <x v="0"/>
    <n v="27"/>
    <x v="11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x v="9"/>
    <n v="5629"/>
    <n v="89.349206349206341"/>
    <x v="0"/>
    <n v="55"/>
    <x v="12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x v="3"/>
    <n v="10295"/>
    <n v="245.11904761904765"/>
    <x v="1"/>
    <n v="98"/>
    <x v="13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x v="10"/>
    <n v="18829"/>
    <n v="66.769503546099301"/>
    <x v="0"/>
    <n v="200"/>
    <x v="14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x v="11"/>
    <n v="38414"/>
    <n v="47.307881773399011"/>
    <x v="0"/>
    <n v="452"/>
    <x v="15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x v="12"/>
    <n v="11041"/>
    <n v="649.47058823529414"/>
    <x v="1"/>
    <n v="100"/>
    <x v="16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x v="13"/>
    <n v="134845"/>
    <n v="159.39125295508273"/>
    <x v="1"/>
    <n v="1249"/>
    <x v="17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x v="14"/>
    <n v="6089"/>
    <n v="66.912087912087912"/>
    <x v="3"/>
    <n v="135"/>
    <x v="18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x v="15"/>
    <n v="30331"/>
    <n v="48.529600000000002"/>
    <x v="0"/>
    <n v="674"/>
    <x v="19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x v="16"/>
    <n v="147936"/>
    <n v="112.24279210925646"/>
    <x v="1"/>
    <n v="1396"/>
    <x v="20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x v="17"/>
    <n v="38533"/>
    <n v="40.992553191489364"/>
    <x v="0"/>
    <n v="558"/>
    <x v="21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x v="18"/>
    <n v="75690"/>
    <n v="128.07106598984771"/>
    <x v="1"/>
    <n v="890"/>
    <x v="22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x v="6"/>
    <n v="14942"/>
    <n v="332.04444444444448"/>
    <x v="1"/>
    <n v="142"/>
    <x v="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x v="19"/>
    <n v="104257"/>
    <n v="112.83225108225108"/>
    <x v="1"/>
    <n v="2673"/>
    <x v="24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x v="20"/>
    <n v="11904"/>
    <n v="216.43636363636364"/>
    <x v="1"/>
    <n v="163"/>
    <x v="25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x v="21"/>
    <n v="51814"/>
    <n v="48.199069767441863"/>
    <x v="3"/>
    <n v="1480"/>
    <x v="26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x v="22"/>
    <n v="1599"/>
    <n v="79.95"/>
    <x v="0"/>
    <n v="15"/>
    <x v="27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x v="23"/>
    <n v="137635"/>
    <n v="105.22553516819573"/>
    <x v="1"/>
    <n v="2220"/>
    <x v="28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x v="24"/>
    <n v="150965"/>
    <n v="328.89978213507629"/>
    <x v="1"/>
    <n v="1606"/>
    <x v="29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x v="25"/>
    <n v="14455"/>
    <n v="160.61111111111111"/>
    <x v="1"/>
    <n v="129"/>
    <x v="30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x v="26"/>
    <n v="10850"/>
    <n v="310"/>
    <x v="1"/>
    <n v="226"/>
    <x v="3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x v="27"/>
    <n v="87676"/>
    <n v="86.807920792079202"/>
    <x v="0"/>
    <n v="2307"/>
    <x v="3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x v="28"/>
    <n v="189666"/>
    <n v="377.82071713147411"/>
    <x v="1"/>
    <n v="5419"/>
    <x v="33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x v="29"/>
    <n v="14025"/>
    <n v="150.80645161290323"/>
    <x v="1"/>
    <n v="165"/>
    <x v="34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x v="30"/>
    <n v="188628"/>
    <n v="150.30119521912351"/>
    <x v="1"/>
    <n v="1965"/>
    <x v="35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x v="31"/>
    <n v="1101"/>
    <n v="157.28571428571431"/>
    <x v="1"/>
    <n v="16"/>
    <x v="36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x v="32"/>
    <n v="11339"/>
    <n v="139.98765432098764"/>
    <x v="1"/>
    <n v="107"/>
    <x v="3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x v="33"/>
    <n v="10085"/>
    <n v="325.32258064516128"/>
    <x v="1"/>
    <n v="134"/>
    <x v="38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x v="34"/>
    <n v="5027"/>
    <n v="50.777777777777779"/>
    <x v="0"/>
    <n v="88"/>
    <x v="39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x v="35"/>
    <n v="14878"/>
    <n v="169.06818181818181"/>
    <x v="1"/>
    <n v="198"/>
    <x v="40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x v="36"/>
    <n v="11924"/>
    <n v="212.92857142857144"/>
    <x v="1"/>
    <n v="111"/>
    <x v="41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x v="37"/>
    <n v="7991"/>
    <n v="443.94444444444446"/>
    <x v="1"/>
    <n v="222"/>
    <x v="42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x v="38"/>
    <n v="167717"/>
    <n v="185.9390243902439"/>
    <x v="1"/>
    <n v="6212"/>
    <x v="43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x v="39"/>
    <n v="10541"/>
    <n v="658.8125"/>
    <x v="1"/>
    <n v="98"/>
    <x v="44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x v="40"/>
    <n v="4530"/>
    <n v="47.684210526315788"/>
    <x v="0"/>
    <n v="48"/>
    <x v="4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x v="41"/>
    <n v="4247"/>
    <n v="114.78378378378378"/>
    <x v="1"/>
    <n v="92"/>
    <x v="4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x v="42"/>
    <n v="7129"/>
    <n v="475.26666666666665"/>
    <x v="1"/>
    <n v="149"/>
    <x v="47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x v="43"/>
    <n v="128862"/>
    <n v="386.97297297297297"/>
    <x v="1"/>
    <n v="2431"/>
    <x v="48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x v="44"/>
    <n v="13653"/>
    <n v="189.625"/>
    <x v="1"/>
    <n v="303"/>
    <x v="49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x v="0"/>
    <n v="2"/>
    <n v="2"/>
    <x v="0"/>
    <n v="1"/>
    <x v="50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x v="45"/>
    <n v="145243"/>
    <n v="91.867805186590772"/>
    <x v="0"/>
    <n v="1467"/>
    <x v="5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x v="44"/>
    <n v="2459"/>
    <n v="34.152777777777779"/>
    <x v="0"/>
    <n v="75"/>
    <x v="52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x v="35"/>
    <n v="12356"/>
    <n v="140.40909090909091"/>
    <x v="1"/>
    <n v="209"/>
    <x v="53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x v="46"/>
    <n v="5392"/>
    <n v="89.86666666666666"/>
    <x v="0"/>
    <n v="120"/>
    <x v="54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x v="47"/>
    <n v="11746"/>
    <n v="177.96969696969697"/>
    <x v="1"/>
    <n v="131"/>
    <x v="55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x v="48"/>
    <n v="11493"/>
    <n v="143.66249999999999"/>
    <x v="1"/>
    <n v="164"/>
    <x v="5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x v="49"/>
    <n v="6243"/>
    <n v="215.27586206896552"/>
    <x v="1"/>
    <n v="201"/>
    <x v="57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x v="50"/>
    <n v="6132"/>
    <n v="227.11111111111114"/>
    <x v="1"/>
    <n v="211"/>
    <x v="58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x v="1"/>
    <n v="3851"/>
    <n v="275.07142857142861"/>
    <x v="1"/>
    <n v="128"/>
    <x v="5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x v="51"/>
    <n v="135997"/>
    <n v="144.37048832271762"/>
    <x v="1"/>
    <n v="1600"/>
    <x v="60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x v="52"/>
    <n v="184750"/>
    <n v="92.74598393574297"/>
    <x v="0"/>
    <n v="2253"/>
    <x v="61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x v="22"/>
    <n v="14452"/>
    <n v="722.6"/>
    <x v="1"/>
    <n v="249"/>
    <x v="62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x v="53"/>
    <n v="557"/>
    <n v="11.851063829787234"/>
    <x v="0"/>
    <n v="5"/>
    <x v="63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x v="54"/>
    <n v="2734"/>
    <n v="97.642857142857139"/>
    <x v="0"/>
    <n v="38"/>
    <x v="64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x v="55"/>
    <n v="14405"/>
    <n v="236.14754098360655"/>
    <x v="1"/>
    <n v="236"/>
    <x v="65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x v="49"/>
    <n v="1307"/>
    <n v="45.068965517241381"/>
    <x v="0"/>
    <n v="12"/>
    <x v="66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x v="56"/>
    <n v="117892"/>
    <n v="162.38567493112947"/>
    <x v="1"/>
    <n v="4065"/>
    <x v="67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x v="57"/>
    <n v="14508"/>
    <n v="254.52631578947367"/>
    <x v="1"/>
    <n v="246"/>
    <x v="6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x v="58"/>
    <n v="1901"/>
    <n v="24.063291139240505"/>
    <x v="3"/>
    <n v="17"/>
    <x v="69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x v="59"/>
    <n v="158389"/>
    <n v="123.74140625000001"/>
    <x v="1"/>
    <n v="2475"/>
    <x v="70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x v="46"/>
    <n v="6484"/>
    <n v="108.06666666666666"/>
    <x v="1"/>
    <n v="76"/>
    <x v="71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x v="60"/>
    <n v="4022"/>
    <n v="670.33333333333326"/>
    <x v="1"/>
    <n v="54"/>
    <x v="72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x v="1"/>
    <n v="9253"/>
    <n v="660.92857142857144"/>
    <x v="1"/>
    <n v="88"/>
    <x v="73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x v="61"/>
    <n v="4776"/>
    <n v="122.46153846153847"/>
    <x v="1"/>
    <n v="85"/>
    <x v="74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x v="62"/>
    <n v="14606"/>
    <n v="150.57731958762886"/>
    <x v="1"/>
    <n v="170"/>
    <x v="75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x v="63"/>
    <n v="95993"/>
    <n v="78.106590724165997"/>
    <x v="0"/>
    <n v="1684"/>
    <x v="76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x v="40"/>
    <n v="4460"/>
    <n v="46.94736842105263"/>
    <x v="0"/>
    <n v="56"/>
    <x v="77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x v="6"/>
    <n v="13536"/>
    <n v="300.8"/>
    <x v="1"/>
    <n v="330"/>
    <x v="78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x v="64"/>
    <n v="40228"/>
    <n v="69.598615916955026"/>
    <x v="0"/>
    <n v="838"/>
    <x v="79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x v="65"/>
    <n v="7012"/>
    <n v="637.4545454545455"/>
    <x v="1"/>
    <n v="127"/>
    <x v="80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x v="66"/>
    <n v="37857"/>
    <n v="225.33928571428569"/>
    <x v="1"/>
    <n v="411"/>
    <x v="8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x v="67"/>
    <n v="14973"/>
    <n v="1497.3000000000002"/>
    <x v="1"/>
    <n v="180"/>
    <x v="82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x v="68"/>
    <n v="39996"/>
    <n v="37.590225563909776"/>
    <x v="0"/>
    <n v="1000"/>
    <x v="83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x v="69"/>
    <n v="41564"/>
    <n v="132.36942675159236"/>
    <x v="1"/>
    <n v="374"/>
    <x v="84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x v="70"/>
    <n v="6430"/>
    <n v="131.22448979591837"/>
    <x v="1"/>
    <n v="71"/>
    <x v="85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x v="71"/>
    <n v="12405"/>
    <n v="167.63513513513513"/>
    <x v="1"/>
    <n v="203"/>
    <x v="8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x v="72"/>
    <n v="123040"/>
    <n v="61.984886649874063"/>
    <x v="0"/>
    <n v="1482"/>
    <x v="87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x v="73"/>
    <n v="12516"/>
    <n v="260.75"/>
    <x v="1"/>
    <n v="113"/>
    <x v="88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x v="74"/>
    <n v="8588"/>
    <n v="252.58823529411765"/>
    <x v="1"/>
    <n v="96"/>
    <x v="8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x v="75"/>
    <n v="6132"/>
    <n v="78.615384615384613"/>
    <x v="0"/>
    <n v="106"/>
    <x v="90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x v="76"/>
    <n v="74688"/>
    <n v="48.404406999351913"/>
    <x v="0"/>
    <n v="679"/>
    <x v="91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x v="77"/>
    <n v="51775"/>
    <n v="258.875"/>
    <x v="1"/>
    <n v="498"/>
    <x v="92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x v="78"/>
    <n v="65877"/>
    <n v="60.548713235294116"/>
    <x v="3"/>
    <n v="610"/>
    <x v="93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x v="49"/>
    <n v="8807"/>
    <n v="303.68965517241378"/>
    <x v="1"/>
    <n v="180"/>
    <x v="94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x v="79"/>
    <n v="1017"/>
    <n v="112.99999999999999"/>
    <x v="1"/>
    <n v="27"/>
    <x v="95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x v="80"/>
    <n v="151513"/>
    <n v="217.37876614060258"/>
    <x v="1"/>
    <n v="2331"/>
    <x v="96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x v="81"/>
    <n v="12047"/>
    <n v="926.69230769230762"/>
    <x v="1"/>
    <n v="113"/>
    <x v="97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x v="82"/>
    <n v="32951"/>
    <n v="33.692229038854805"/>
    <x v="0"/>
    <n v="1220"/>
    <x v="98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x v="4"/>
    <n v="14951"/>
    <n v="196.7236842105263"/>
    <x v="1"/>
    <n v="164"/>
    <x v="99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x v="0"/>
    <n v="1"/>
    <n v="1"/>
    <x v="0"/>
    <n v="1"/>
    <x v="100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x v="79"/>
    <n v="9193"/>
    <n v="1021.4444444444445"/>
    <x v="1"/>
    <n v="164"/>
    <x v="101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x v="41"/>
    <n v="10422"/>
    <n v="281.67567567567568"/>
    <x v="1"/>
    <n v="336"/>
    <x v="1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x v="83"/>
    <n v="2461"/>
    <n v="24.610000000000003"/>
    <x v="0"/>
    <n v="37"/>
    <x v="103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x v="84"/>
    <n v="170623"/>
    <n v="143.14010067114094"/>
    <x v="1"/>
    <n v="1917"/>
    <x v="104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x v="85"/>
    <n v="9829"/>
    <n v="144.54411764705884"/>
    <x v="1"/>
    <n v="95"/>
    <x v="105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x v="61"/>
    <n v="14006"/>
    <n v="359.12820512820514"/>
    <x v="1"/>
    <n v="147"/>
    <x v="106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x v="26"/>
    <n v="6527"/>
    <n v="186.48571428571427"/>
    <x v="1"/>
    <n v="86"/>
    <x v="107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x v="42"/>
    <n v="8929"/>
    <n v="595.26666666666665"/>
    <x v="1"/>
    <n v="83"/>
    <x v="10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x v="5"/>
    <n v="3079"/>
    <n v="59.21153846153846"/>
    <x v="0"/>
    <n v="60"/>
    <x v="109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x v="86"/>
    <n v="21307"/>
    <n v="14.962780898876405"/>
    <x v="0"/>
    <n v="296"/>
    <x v="110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x v="87"/>
    <n v="73653"/>
    <n v="119.95602605863192"/>
    <x v="1"/>
    <n v="676"/>
    <x v="111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x v="53"/>
    <n v="12635"/>
    <n v="268.82978723404256"/>
    <x v="1"/>
    <n v="361"/>
    <x v="112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x v="88"/>
    <n v="12437"/>
    <n v="376.87878787878788"/>
    <x v="1"/>
    <n v="131"/>
    <x v="113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x v="89"/>
    <n v="13816"/>
    <n v="727.15789473684208"/>
    <x v="1"/>
    <n v="126"/>
    <x v="11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x v="90"/>
    <n v="145382"/>
    <n v="87.211757648470297"/>
    <x v="0"/>
    <n v="3304"/>
    <x v="115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x v="44"/>
    <n v="6336"/>
    <n v="88"/>
    <x v="0"/>
    <n v="73"/>
    <x v="116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x v="70"/>
    <n v="8523"/>
    <n v="173.9387755102041"/>
    <x v="1"/>
    <n v="275"/>
    <x v="117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x v="91"/>
    <n v="6351"/>
    <n v="117.61111111111111"/>
    <x v="1"/>
    <n v="67"/>
    <x v="118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x v="92"/>
    <n v="10748"/>
    <n v="214.96"/>
    <x v="1"/>
    <n v="154"/>
    <x v="11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x v="93"/>
    <n v="112272"/>
    <n v="149.49667110519306"/>
    <x v="1"/>
    <n v="1782"/>
    <x v="120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x v="94"/>
    <n v="99361"/>
    <n v="219.33995584988963"/>
    <x v="1"/>
    <n v="903"/>
    <x v="121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x v="95"/>
    <n v="88055"/>
    <n v="64.367690058479525"/>
    <x v="0"/>
    <n v="3387"/>
    <x v="122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x v="96"/>
    <n v="33092"/>
    <n v="18.622397298818232"/>
    <x v="0"/>
    <n v="662"/>
    <x v="123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x v="97"/>
    <n v="9562"/>
    <n v="367.76923076923077"/>
    <x v="1"/>
    <n v="94"/>
    <x v="124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x v="98"/>
    <n v="8475"/>
    <n v="159.90566037735849"/>
    <x v="1"/>
    <n v="180"/>
    <x v="125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x v="99"/>
    <n v="69617"/>
    <n v="38.633185349611544"/>
    <x v="0"/>
    <n v="774"/>
    <x v="126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x v="100"/>
    <n v="53067"/>
    <n v="51.42151162790698"/>
    <x v="0"/>
    <n v="672"/>
    <x v="12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x v="101"/>
    <n v="42596"/>
    <n v="60.334277620396605"/>
    <x v="3"/>
    <n v="532"/>
    <x v="128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x v="102"/>
    <n v="4756"/>
    <n v="3.202693602693603"/>
    <x v="3"/>
    <n v="55"/>
    <x v="12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x v="103"/>
    <n v="14925"/>
    <n v="155.46875"/>
    <x v="1"/>
    <n v="533"/>
    <x v="130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x v="104"/>
    <n v="166116"/>
    <n v="100.85974499089254"/>
    <x v="1"/>
    <n v="2443"/>
    <x v="131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x v="88"/>
    <n v="3834"/>
    <n v="116.18181818181819"/>
    <x v="1"/>
    <n v="89"/>
    <x v="132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x v="6"/>
    <n v="13985"/>
    <n v="310.77777777777777"/>
    <x v="1"/>
    <n v="159"/>
    <x v="133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x v="105"/>
    <n v="89288"/>
    <n v="89.73668341708543"/>
    <x v="0"/>
    <n v="940"/>
    <x v="134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x v="106"/>
    <n v="5488"/>
    <n v="71.27272727272728"/>
    <x v="0"/>
    <n v="117"/>
    <x v="135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x v="107"/>
    <n v="2721"/>
    <n v="3.2862318840579712"/>
    <x v="3"/>
    <n v="58"/>
    <x v="136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x v="37"/>
    <n v="4712"/>
    <n v="261.77777777777777"/>
    <x v="1"/>
    <n v="50"/>
    <x v="137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x v="103"/>
    <n v="9216"/>
    <n v="96"/>
    <x v="0"/>
    <n v="115"/>
    <x v="138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x v="108"/>
    <n v="19246"/>
    <n v="20.896851248642779"/>
    <x v="0"/>
    <n v="326"/>
    <x v="139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x v="20"/>
    <n v="12274"/>
    <n v="223.16363636363636"/>
    <x v="1"/>
    <n v="186"/>
    <x v="140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x v="109"/>
    <n v="65323"/>
    <n v="101.59097978227061"/>
    <x v="1"/>
    <n v="1071"/>
    <x v="141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x v="92"/>
    <n v="11502"/>
    <n v="230.03999999999996"/>
    <x v="1"/>
    <n v="117"/>
    <x v="142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x v="91"/>
    <n v="7322"/>
    <n v="135.59259259259261"/>
    <x v="1"/>
    <n v="70"/>
    <x v="143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x v="25"/>
    <n v="11619"/>
    <n v="129.1"/>
    <x v="1"/>
    <n v="135"/>
    <x v="144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x v="110"/>
    <n v="59128"/>
    <n v="236.512"/>
    <x v="1"/>
    <n v="768"/>
    <x v="14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x v="35"/>
    <n v="1518"/>
    <n v="17.25"/>
    <x v="3"/>
    <n v="51"/>
    <x v="14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x v="111"/>
    <n v="9337"/>
    <n v="112.49397590361446"/>
    <x v="1"/>
    <n v="199"/>
    <x v="147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x v="29"/>
    <n v="11255"/>
    <n v="121.02150537634408"/>
    <x v="1"/>
    <n v="107"/>
    <x v="148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x v="8"/>
    <n v="13632"/>
    <n v="219.87096774193549"/>
    <x v="1"/>
    <n v="195"/>
    <x v="149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x v="0"/>
    <n v="1"/>
    <n v="1"/>
    <x v="0"/>
    <n v="1"/>
    <x v="100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x v="112"/>
    <n v="88037"/>
    <n v="64.166909620991248"/>
    <x v="0"/>
    <n v="1467"/>
    <x v="150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x v="113"/>
    <n v="175573"/>
    <n v="423.06746987951806"/>
    <x v="1"/>
    <n v="3376"/>
    <x v="15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x v="114"/>
    <n v="176112"/>
    <n v="92.984160506863773"/>
    <x v="0"/>
    <n v="5681"/>
    <x v="152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x v="115"/>
    <n v="100650"/>
    <n v="58.756567425569173"/>
    <x v="0"/>
    <n v="1059"/>
    <x v="153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x v="116"/>
    <n v="90706"/>
    <n v="65.022222222222226"/>
    <x v="0"/>
    <n v="1194"/>
    <x v="154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x v="117"/>
    <n v="26914"/>
    <n v="73.939560439560438"/>
    <x v="3"/>
    <n v="379"/>
    <x v="15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x v="3"/>
    <n v="2212"/>
    <n v="52.666666666666664"/>
    <x v="0"/>
    <n v="30"/>
    <x v="156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x v="118"/>
    <n v="4640"/>
    <n v="220.95238095238096"/>
    <x v="1"/>
    <n v="41"/>
    <x v="15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x v="119"/>
    <n v="191222"/>
    <n v="100.01150627615063"/>
    <x v="1"/>
    <n v="1821"/>
    <x v="158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x v="48"/>
    <n v="12985"/>
    <n v="162.3125"/>
    <x v="1"/>
    <n v="164"/>
    <x v="159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x v="20"/>
    <n v="4300"/>
    <n v="78.181818181818187"/>
    <x v="0"/>
    <n v="75"/>
    <x v="160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x v="55"/>
    <n v="9134"/>
    <n v="149.73770491803279"/>
    <x v="1"/>
    <n v="157"/>
    <x v="161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x v="26"/>
    <n v="8864"/>
    <n v="253.25714285714284"/>
    <x v="1"/>
    <n v="246"/>
    <x v="162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x v="120"/>
    <n v="150755"/>
    <n v="100.16943521594683"/>
    <x v="1"/>
    <n v="1396"/>
    <x v="163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x v="121"/>
    <n v="110279"/>
    <n v="121.99004424778761"/>
    <x v="1"/>
    <n v="2506"/>
    <x v="164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x v="122"/>
    <n v="13439"/>
    <n v="137.13265306122449"/>
    <x v="1"/>
    <n v="244"/>
    <x v="165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x v="97"/>
    <n v="10804"/>
    <n v="415.53846153846149"/>
    <x v="1"/>
    <n v="146"/>
    <x v="166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x v="123"/>
    <n v="40107"/>
    <n v="31.30913348946136"/>
    <x v="0"/>
    <n v="955"/>
    <x v="167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x v="124"/>
    <n v="98811"/>
    <n v="424.08154506437768"/>
    <x v="1"/>
    <n v="1267"/>
    <x v="168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x v="125"/>
    <n v="5528"/>
    <n v="2.93886230728336"/>
    <x v="0"/>
    <n v="67"/>
    <x v="169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x v="70"/>
    <n v="521"/>
    <n v="10.63265306122449"/>
    <x v="0"/>
    <n v="5"/>
    <x v="170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x v="126"/>
    <n v="663"/>
    <n v="82.875"/>
    <x v="0"/>
    <n v="26"/>
    <x v="171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x v="127"/>
    <n v="157635"/>
    <n v="163.01447776628748"/>
    <x v="1"/>
    <n v="1561"/>
    <x v="172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x v="60"/>
    <n v="5368"/>
    <n v="894.66666666666674"/>
    <x v="1"/>
    <n v="48"/>
    <x v="17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x v="128"/>
    <n v="47459"/>
    <n v="26.191501103752756"/>
    <x v="0"/>
    <n v="1130"/>
    <x v="174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x v="129"/>
    <n v="86060"/>
    <n v="74.834782608695647"/>
    <x v="0"/>
    <n v="782"/>
    <x v="17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x v="130"/>
    <n v="161593"/>
    <n v="416.47680412371136"/>
    <x v="1"/>
    <n v="2739"/>
    <x v="176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x v="44"/>
    <n v="6927"/>
    <n v="96.208333333333329"/>
    <x v="0"/>
    <n v="210"/>
    <x v="177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x v="131"/>
    <n v="159185"/>
    <n v="357.71910112359546"/>
    <x v="1"/>
    <n v="3537"/>
    <x v="178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x v="132"/>
    <n v="172736"/>
    <n v="308.45714285714286"/>
    <x v="1"/>
    <n v="2107"/>
    <x v="179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x v="133"/>
    <n v="5315"/>
    <n v="61.802325581395344"/>
    <x v="0"/>
    <n v="136"/>
    <x v="180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x v="134"/>
    <n v="195750"/>
    <n v="722.32472324723244"/>
    <x v="1"/>
    <n v="3318"/>
    <x v="18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x v="135"/>
    <n v="3525"/>
    <n v="69.117647058823522"/>
    <x v="0"/>
    <n v="86"/>
    <x v="182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x v="136"/>
    <n v="10550"/>
    <n v="293.05555555555554"/>
    <x v="1"/>
    <n v="340"/>
    <x v="18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x v="67"/>
    <n v="718"/>
    <n v="71.8"/>
    <x v="0"/>
    <n v="19"/>
    <x v="184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x v="137"/>
    <n v="28358"/>
    <n v="31.934684684684683"/>
    <x v="0"/>
    <n v="886"/>
    <x v="185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x v="138"/>
    <n v="138384"/>
    <n v="229.87375415282392"/>
    <x v="1"/>
    <n v="1442"/>
    <x v="186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x v="139"/>
    <n v="2625"/>
    <n v="32.012195121951223"/>
    <x v="0"/>
    <n v="35"/>
    <x v="187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x v="140"/>
    <n v="45004"/>
    <n v="23.525352848928385"/>
    <x v="3"/>
    <n v="441"/>
    <x v="188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x v="41"/>
    <n v="2538"/>
    <n v="68.594594594594597"/>
    <x v="0"/>
    <n v="24"/>
    <x v="189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x v="141"/>
    <n v="3188"/>
    <n v="37.952380952380956"/>
    <x v="0"/>
    <n v="86"/>
    <x v="190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x v="142"/>
    <n v="8517"/>
    <n v="19.992957746478872"/>
    <x v="0"/>
    <n v="243"/>
    <x v="191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x v="47"/>
    <n v="3012"/>
    <n v="45.636363636363633"/>
    <x v="0"/>
    <n v="65"/>
    <x v="192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x v="143"/>
    <n v="8716"/>
    <n v="122.7605633802817"/>
    <x v="1"/>
    <n v="126"/>
    <x v="193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x v="144"/>
    <n v="57157"/>
    <n v="361.75316455696202"/>
    <x v="1"/>
    <n v="524"/>
    <x v="194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x v="139"/>
    <n v="5178"/>
    <n v="63.146341463414636"/>
    <x v="0"/>
    <n v="100"/>
    <x v="195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x v="145"/>
    <n v="163118"/>
    <n v="298.20475319926874"/>
    <x v="1"/>
    <n v="1989"/>
    <x v="196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x v="146"/>
    <n v="6041"/>
    <n v="9.5585443037974684"/>
    <x v="0"/>
    <n v="168"/>
    <x v="197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x v="37"/>
    <n v="968"/>
    <n v="53.777777777777779"/>
    <x v="0"/>
    <n v="13"/>
    <x v="198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x v="0"/>
    <n v="2"/>
    <n v="2"/>
    <x v="0"/>
    <n v="1"/>
    <x v="50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x v="118"/>
    <n v="14305"/>
    <n v="681.19047619047615"/>
    <x v="1"/>
    <n v="157"/>
    <x v="199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x v="111"/>
    <n v="6543"/>
    <n v="78.831325301204828"/>
    <x v="3"/>
    <n v="82"/>
    <x v="200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x v="147"/>
    <n v="193413"/>
    <n v="134.40792216817235"/>
    <x v="1"/>
    <n v="4498"/>
    <x v="201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x v="148"/>
    <n v="2529"/>
    <n v="3.3719999999999999"/>
    <x v="0"/>
    <n v="40"/>
    <x v="202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x v="81"/>
    <n v="5614"/>
    <n v="431.84615384615387"/>
    <x v="1"/>
    <n v="80"/>
    <x v="203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x v="25"/>
    <n v="3496"/>
    <n v="38.844444444444441"/>
    <x v="3"/>
    <n v="57"/>
    <x v="204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x v="67"/>
    <n v="4257"/>
    <n v="425.7"/>
    <x v="1"/>
    <n v="43"/>
    <x v="205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x v="149"/>
    <n v="199110"/>
    <n v="101.12239715591672"/>
    <x v="1"/>
    <n v="2053"/>
    <x v="206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x v="150"/>
    <n v="41212"/>
    <n v="21.188688946015425"/>
    <x v="2"/>
    <n v="808"/>
    <x v="207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x v="151"/>
    <n v="6338"/>
    <n v="67.425531914893625"/>
    <x v="0"/>
    <n v="226"/>
    <x v="208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x v="152"/>
    <n v="99100"/>
    <n v="94.923371647509583"/>
    <x v="0"/>
    <n v="1625"/>
    <x v="209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x v="32"/>
    <n v="12300"/>
    <n v="151.85185185185185"/>
    <x v="1"/>
    <n v="168"/>
    <x v="210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x v="153"/>
    <n v="171549"/>
    <n v="195.16382252559728"/>
    <x v="1"/>
    <n v="4289"/>
    <x v="211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x v="1"/>
    <n v="14324"/>
    <n v="1023.1428571428571"/>
    <x v="1"/>
    <n v="165"/>
    <x v="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x v="154"/>
    <n v="6024"/>
    <n v="3.841836734693878"/>
    <x v="0"/>
    <n v="143"/>
    <x v="2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x v="155"/>
    <n v="188721"/>
    <n v="155.07066557107643"/>
    <x v="1"/>
    <n v="1815"/>
    <x v="214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x v="156"/>
    <n v="57911"/>
    <n v="44.753477588871718"/>
    <x v="0"/>
    <n v="934"/>
    <x v="215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x v="57"/>
    <n v="12309"/>
    <n v="215.94736842105263"/>
    <x v="1"/>
    <n v="397"/>
    <x v="216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x v="157"/>
    <n v="138497"/>
    <n v="332.12709832134288"/>
    <x v="1"/>
    <n v="1539"/>
    <x v="217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x v="58"/>
    <n v="667"/>
    <n v="8.4430379746835449"/>
    <x v="0"/>
    <n v="17"/>
    <x v="21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x v="158"/>
    <n v="119830"/>
    <n v="98.625514403292186"/>
    <x v="0"/>
    <n v="2179"/>
    <x v="21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x v="73"/>
    <n v="6623"/>
    <n v="137.97916666666669"/>
    <x v="1"/>
    <n v="138"/>
    <x v="220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x v="159"/>
    <n v="81897"/>
    <n v="93.81099656357388"/>
    <x v="0"/>
    <n v="931"/>
    <x v="221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x v="160"/>
    <n v="186885"/>
    <n v="403.63930885529157"/>
    <x v="1"/>
    <n v="3594"/>
    <x v="22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x v="161"/>
    <n v="176398"/>
    <n v="260.1740412979351"/>
    <x v="1"/>
    <n v="5880"/>
    <x v="223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x v="162"/>
    <n v="10999"/>
    <n v="366.63333333333333"/>
    <x v="1"/>
    <n v="112"/>
    <x v="224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x v="163"/>
    <n v="102751"/>
    <n v="168.72085385878489"/>
    <x v="1"/>
    <n v="943"/>
    <x v="22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x v="164"/>
    <n v="165352"/>
    <n v="119.90717911530093"/>
    <x v="1"/>
    <n v="2468"/>
    <x v="226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x v="165"/>
    <n v="165798"/>
    <n v="193.68925233644859"/>
    <x v="1"/>
    <n v="2551"/>
    <x v="227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x v="166"/>
    <n v="10084"/>
    <n v="420.16666666666669"/>
    <x v="1"/>
    <n v="101"/>
    <x v="228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x v="44"/>
    <n v="5523"/>
    <n v="76.708333333333329"/>
    <x v="3"/>
    <n v="67"/>
    <x v="22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x v="74"/>
    <n v="5823"/>
    <n v="171.26470588235293"/>
    <x v="1"/>
    <n v="92"/>
    <x v="230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x v="167"/>
    <n v="6000"/>
    <n v="157.89473684210526"/>
    <x v="1"/>
    <n v="62"/>
    <x v="231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x v="168"/>
    <n v="8181"/>
    <n v="109.08"/>
    <x v="1"/>
    <n v="149"/>
    <x v="232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x v="133"/>
    <n v="3589"/>
    <n v="41.732558139534881"/>
    <x v="0"/>
    <n v="92"/>
    <x v="233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x v="169"/>
    <n v="4323"/>
    <n v="10.944303797468354"/>
    <x v="0"/>
    <n v="57"/>
    <x v="23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x v="29"/>
    <n v="14822"/>
    <n v="159.3763440860215"/>
    <x v="1"/>
    <n v="329"/>
    <x v="23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x v="166"/>
    <n v="10138"/>
    <n v="422.41666666666669"/>
    <x v="1"/>
    <n v="97"/>
    <x v="236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x v="170"/>
    <n v="3127"/>
    <n v="97.71875"/>
    <x v="0"/>
    <n v="41"/>
    <x v="23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x v="171"/>
    <n v="123124"/>
    <n v="418.78911564625849"/>
    <x v="1"/>
    <n v="1784"/>
    <x v="238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x v="172"/>
    <n v="171729"/>
    <n v="101.91632047477745"/>
    <x v="1"/>
    <n v="1684"/>
    <x v="23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x v="141"/>
    <n v="10729"/>
    <n v="127.72619047619047"/>
    <x v="1"/>
    <n v="250"/>
    <x v="240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x v="173"/>
    <n v="10240"/>
    <n v="445.21739130434781"/>
    <x v="1"/>
    <n v="238"/>
    <x v="241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x v="31"/>
    <n v="3988"/>
    <n v="569.71428571428578"/>
    <x v="1"/>
    <n v="53"/>
    <x v="242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x v="49"/>
    <n v="14771"/>
    <n v="509.34482758620686"/>
    <x v="1"/>
    <n v="214"/>
    <x v="243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x v="6"/>
    <n v="14649"/>
    <n v="325.5333333333333"/>
    <x v="1"/>
    <n v="222"/>
    <x v="24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x v="174"/>
    <n v="184658"/>
    <n v="932.61616161616166"/>
    <x v="1"/>
    <n v="1884"/>
    <x v="245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x v="8"/>
    <n v="13103"/>
    <n v="211.33870967741933"/>
    <x v="1"/>
    <n v="218"/>
    <x v="246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x v="175"/>
    <n v="168095"/>
    <n v="273.32520325203251"/>
    <x v="1"/>
    <n v="6465"/>
    <x v="247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x v="0"/>
    <n v="3"/>
    <n v="3"/>
    <x v="0"/>
    <n v="1"/>
    <x v="248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x v="143"/>
    <n v="3840"/>
    <n v="54.084507042253513"/>
    <x v="0"/>
    <n v="101"/>
    <x v="249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x v="67"/>
    <n v="6263"/>
    <n v="626.29999999999995"/>
    <x v="1"/>
    <n v="59"/>
    <x v="250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x v="158"/>
    <n v="108161"/>
    <n v="89.021399176954731"/>
    <x v="0"/>
    <n v="1335"/>
    <x v="25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x v="176"/>
    <n v="8505"/>
    <n v="184.89130434782609"/>
    <x v="1"/>
    <n v="88"/>
    <x v="252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x v="177"/>
    <n v="96735"/>
    <n v="120.16770186335404"/>
    <x v="1"/>
    <n v="1697"/>
    <x v="253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x v="178"/>
    <n v="959"/>
    <n v="23.390243902439025"/>
    <x v="0"/>
    <n v="15"/>
    <x v="254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x v="57"/>
    <n v="8322"/>
    <n v="146"/>
    <x v="1"/>
    <n v="92"/>
    <x v="255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x v="92"/>
    <n v="13424"/>
    <n v="268.48"/>
    <x v="1"/>
    <n v="186"/>
    <x v="256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x v="37"/>
    <n v="10755"/>
    <n v="597.5"/>
    <x v="1"/>
    <n v="138"/>
    <x v="25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x v="9"/>
    <n v="9935"/>
    <n v="157.69841269841268"/>
    <x v="1"/>
    <n v="261"/>
    <x v="258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x v="179"/>
    <n v="26303"/>
    <n v="31.201660735468568"/>
    <x v="0"/>
    <n v="454"/>
    <x v="259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x v="12"/>
    <n v="5328"/>
    <n v="313.41176470588238"/>
    <x v="1"/>
    <n v="107"/>
    <x v="260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x v="49"/>
    <n v="10756"/>
    <n v="370.89655172413791"/>
    <x v="1"/>
    <n v="199"/>
    <x v="261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x v="180"/>
    <n v="165375"/>
    <n v="362.66447368421052"/>
    <x v="1"/>
    <n v="5512"/>
    <x v="262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x v="70"/>
    <n v="6031"/>
    <n v="123.08163265306122"/>
    <x v="1"/>
    <n v="86"/>
    <x v="26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x v="181"/>
    <n v="85902"/>
    <n v="76.766756032171585"/>
    <x v="0"/>
    <n v="3182"/>
    <x v="264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x v="182"/>
    <n v="143910"/>
    <n v="233.62012987012989"/>
    <x v="1"/>
    <n v="2768"/>
    <x v="26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x v="42"/>
    <n v="2708"/>
    <n v="180.53333333333333"/>
    <x v="1"/>
    <n v="48"/>
    <x v="266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x v="26"/>
    <n v="8842"/>
    <n v="252.62857142857143"/>
    <x v="1"/>
    <n v="87"/>
    <x v="26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x v="183"/>
    <n v="47260"/>
    <n v="27.176538240368025"/>
    <x v="3"/>
    <n v="1890"/>
    <x v="268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x v="184"/>
    <n v="1953"/>
    <n v="1.2706571242680547"/>
    <x v="2"/>
    <n v="61"/>
    <x v="26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x v="185"/>
    <n v="155349"/>
    <n v="304.0097847358121"/>
    <x v="1"/>
    <n v="1894"/>
    <x v="270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x v="75"/>
    <n v="10704"/>
    <n v="137.23076923076923"/>
    <x v="1"/>
    <n v="282"/>
    <x v="271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x v="166"/>
    <n v="773"/>
    <n v="32.208333333333336"/>
    <x v="0"/>
    <n v="15"/>
    <x v="272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x v="61"/>
    <n v="9419"/>
    <n v="241.51282051282053"/>
    <x v="1"/>
    <n v="116"/>
    <x v="273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x v="20"/>
    <n v="5324"/>
    <n v="96.8"/>
    <x v="0"/>
    <n v="133"/>
    <x v="274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x v="31"/>
    <n v="7465"/>
    <n v="1066.4285714285716"/>
    <x v="1"/>
    <n v="83"/>
    <x v="275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x v="50"/>
    <n v="8799"/>
    <n v="325.88888888888891"/>
    <x v="1"/>
    <n v="91"/>
    <x v="276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x v="48"/>
    <n v="13656"/>
    <n v="170.70000000000002"/>
    <x v="1"/>
    <n v="546"/>
    <x v="277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x v="186"/>
    <n v="14536"/>
    <n v="581.44000000000005"/>
    <x v="1"/>
    <n v="393"/>
    <x v="278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x v="187"/>
    <n v="150552"/>
    <n v="91.520972644376897"/>
    <x v="0"/>
    <n v="2062"/>
    <x v="279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x v="141"/>
    <n v="9076"/>
    <n v="108.04761904761904"/>
    <x v="1"/>
    <n v="133"/>
    <x v="280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x v="32"/>
    <n v="1517"/>
    <n v="18.728395061728396"/>
    <x v="0"/>
    <n v="29"/>
    <x v="28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x v="122"/>
    <n v="8153"/>
    <n v="83.193877551020407"/>
    <x v="0"/>
    <n v="132"/>
    <x v="282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x v="79"/>
    <n v="6357"/>
    <n v="706.33333333333337"/>
    <x v="1"/>
    <n v="254"/>
    <x v="28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x v="188"/>
    <n v="19557"/>
    <n v="17.446030330062445"/>
    <x v="3"/>
    <n v="184"/>
    <x v="284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x v="9"/>
    <n v="13213"/>
    <n v="209.73015873015873"/>
    <x v="1"/>
    <n v="176"/>
    <x v="285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x v="36"/>
    <n v="5476"/>
    <n v="97.785714285714292"/>
    <x v="0"/>
    <n v="137"/>
    <x v="286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x v="126"/>
    <n v="13474"/>
    <n v="1684.25"/>
    <x v="1"/>
    <n v="337"/>
    <x v="28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x v="189"/>
    <n v="91722"/>
    <n v="54.402135231316727"/>
    <x v="0"/>
    <n v="908"/>
    <x v="288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x v="37"/>
    <n v="8219"/>
    <n v="456.61111111111109"/>
    <x v="1"/>
    <n v="107"/>
    <x v="28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x v="190"/>
    <n v="717"/>
    <n v="9.8219178082191778"/>
    <x v="0"/>
    <n v="10"/>
    <x v="290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x v="191"/>
    <n v="1065"/>
    <n v="16.384615384615383"/>
    <x v="3"/>
    <n v="32"/>
    <x v="291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x v="60"/>
    <n v="8038"/>
    <n v="1339.6666666666667"/>
    <x v="1"/>
    <n v="183"/>
    <x v="2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x v="192"/>
    <n v="68769"/>
    <n v="35.650077760497666"/>
    <x v="0"/>
    <n v="1910"/>
    <x v="293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x v="55"/>
    <n v="3352"/>
    <n v="54.950819672131146"/>
    <x v="0"/>
    <n v="38"/>
    <x v="294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x v="44"/>
    <n v="6785"/>
    <n v="94.236111111111114"/>
    <x v="0"/>
    <n v="104"/>
    <x v="2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x v="26"/>
    <n v="5037"/>
    <n v="143.91428571428571"/>
    <x v="1"/>
    <n v="72"/>
    <x v="296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x v="167"/>
    <n v="1954"/>
    <n v="51.421052631578945"/>
    <x v="0"/>
    <n v="49"/>
    <x v="297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x v="0"/>
    <n v="5"/>
    <n v="5"/>
    <x v="0"/>
    <n v="1"/>
    <x v="298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x v="79"/>
    <n v="12102"/>
    <n v="1344.6666666666667"/>
    <x v="1"/>
    <n v="295"/>
    <x v="299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x v="193"/>
    <n v="24234"/>
    <n v="31.844940867279899"/>
    <x v="0"/>
    <n v="245"/>
    <x v="300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x v="74"/>
    <n v="2809"/>
    <n v="82.617647058823536"/>
    <x v="0"/>
    <n v="32"/>
    <x v="301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x v="118"/>
    <n v="11469"/>
    <n v="546.14285714285722"/>
    <x v="1"/>
    <n v="142"/>
    <x v="302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x v="54"/>
    <n v="8014"/>
    <n v="286.21428571428572"/>
    <x v="1"/>
    <n v="85"/>
    <x v="303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x v="191"/>
    <n v="514"/>
    <n v="7.9076923076923071"/>
    <x v="0"/>
    <n v="7"/>
    <x v="304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x v="194"/>
    <n v="43473"/>
    <n v="132.13677811550153"/>
    <x v="1"/>
    <n v="659"/>
    <x v="305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x v="195"/>
    <n v="87560"/>
    <n v="74.077834179357026"/>
    <x v="0"/>
    <n v="803"/>
    <x v="30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x v="178"/>
    <n v="3087"/>
    <n v="75.292682926829272"/>
    <x v="3"/>
    <n v="75"/>
    <x v="307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x v="75"/>
    <n v="1586"/>
    <n v="20.333333333333332"/>
    <x v="0"/>
    <n v="16"/>
    <x v="308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x v="9"/>
    <n v="12812"/>
    <n v="203.36507936507937"/>
    <x v="1"/>
    <n v="121"/>
    <x v="309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x v="18"/>
    <n v="183345"/>
    <n v="310.2284263959391"/>
    <x v="1"/>
    <n v="3742"/>
    <x v="310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x v="196"/>
    <n v="8697"/>
    <n v="395.31818181818181"/>
    <x v="1"/>
    <n v="223"/>
    <x v="311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x v="1"/>
    <n v="4126"/>
    <n v="294.71428571428572"/>
    <x v="1"/>
    <n v="133"/>
    <x v="31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x v="40"/>
    <n v="3220"/>
    <n v="33.89473684210526"/>
    <x v="0"/>
    <n v="31"/>
    <x v="313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x v="103"/>
    <n v="6401"/>
    <n v="66.677083333333329"/>
    <x v="0"/>
    <n v="108"/>
    <x v="314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x v="47"/>
    <n v="1269"/>
    <n v="19.227272727272727"/>
    <x v="0"/>
    <n v="30"/>
    <x v="315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x v="57"/>
    <n v="903"/>
    <n v="15.842105263157894"/>
    <x v="0"/>
    <n v="17"/>
    <x v="316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x v="141"/>
    <n v="3251"/>
    <n v="38.702380952380956"/>
    <x v="3"/>
    <n v="64"/>
    <x v="317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x v="197"/>
    <n v="8092"/>
    <n v="9.5876777251184837"/>
    <x v="0"/>
    <n v="80"/>
    <x v="318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x v="198"/>
    <n v="160422"/>
    <n v="94.144366197183089"/>
    <x v="0"/>
    <n v="2468"/>
    <x v="319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x v="199"/>
    <n v="196377"/>
    <n v="166.56234096692114"/>
    <x v="1"/>
    <n v="5168"/>
    <x v="320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x v="200"/>
    <n v="2148"/>
    <n v="24.134831460674157"/>
    <x v="0"/>
    <n v="26"/>
    <x v="321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x v="143"/>
    <n v="11648"/>
    <n v="164.05633802816902"/>
    <x v="1"/>
    <n v="307"/>
    <x v="322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x v="191"/>
    <n v="5897"/>
    <n v="90.723076923076931"/>
    <x v="0"/>
    <n v="73"/>
    <x v="323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x v="44"/>
    <n v="3326"/>
    <n v="46.194444444444443"/>
    <x v="0"/>
    <n v="128"/>
    <x v="324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x v="97"/>
    <n v="1002"/>
    <n v="38.53846153846154"/>
    <x v="0"/>
    <n v="33"/>
    <x v="325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x v="201"/>
    <n v="131826"/>
    <n v="133.56231003039514"/>
    <x v="1"/>
    <n v="2441"/>
    <x v="326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x v="202"/>
    <n v="21477"/>
    <n v="22.896588486140725"/>
    <x v="2"/>
    <n v="211"/>
    <x v="327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x v="203"/>
    <n v="62330"/>
    <n v="184.95548961424333"/>
    <x v="1"/>
    <n v="1385"/>
    <x v="328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x v="88"/>
    <n v="14643"/>
    <n v="443.72727272727275"/>
    <x v="1"/>
    <n v="190"/>
    <x v="329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x v="204"/>
    <n v="41396"/>
    <n v="199.9806763285024"/>
    <x v="1"/>
    <n v="470"/>
    <x v="330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x v="103"/>
    <n v="11900"/>
    <n v="123.95833333333333"/>
    <x v="1"/>
    <n v="253"/>
    <x v="33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x v="205"/>
    <n v="123538"/>
    <n v="186.61329305135951"/>
    <x v="1"/>
    <n v="1113"/>
    <x v="332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x v="206"/>
    <n v="198628"/>
    <n v="114.28538550057536"/>
    <x v="1"/>
    <n v="2283"/>
    <x v="333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x v="207"/>
    <n v="68602"/>
    <n v="97.032531824611041"/>
    <x v="0"/>
    <n v="1072"/>
    <x v="334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x v="208"/>
    <n v="116064"/>
    <n v="122.81904761904762"/>
    <x v="1"/>
    <n v="1095"/>
    <x v="335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x v="209"/>
    <n v="125042"/>
    <n v="179.14326647564468"/>
    <x v="1"/>
    <n v="1690"/>
    <x v="336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x v="210"/>
    <n v="108974"/>
    <n v="79.951577402787962"/>
    <x v="3"/>
    <n v="1297"/>
    <x v="337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x v="211"/>
    <n v="34964"/>
    <n v="94.242587601078171"/>
    <x v="0"/>
    <n v="393"/>
    <x v="338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x v="212"/>
    <n v="96777"/>
    <n v="84.669291338582681"/>
    <x v="0"/>
    <n v="1257"/>
    <x v="33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x v="213"/>
    <n v="31864"/>
    <n v="66.521920668058456"/>
    <x v="0"/>
    <n v="328"/>
    <x v="340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x v="25"/>
    <n v="4853"/>
    <n v="53.922222222222224"/>
    <x v="0"/>
    <n v="147"/>
    <x v="34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x v="214"/>
    <n v="82959"/>
    <n v="41.983299595141702"/>
    <x v="0"/>
    <n v="830"/>
    <x v="342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x v="215"/>
    <n v="23159"/>
    <n v="14.69479695431472"/>
    <x v="0"/>
    <n v="331"/>
    <x v="343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x v="48"/>
    <n v="2758"/>
    <n v="34.475000000000001"/>
    <x v="0"/>
    <n v="25"/>
    <x v="344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x v="79"/>
    <n v="12607"/>
    <n v="1400.7777777777778"/>
    <x v="1"/>
    <n v="191"/>
    <x v="3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x v="216"/>
    <n v="142823"/>
    <n v="71.770351758793964"/>
    <x v="0"/>
    <n v="3483"/>
    <x v="346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x v="217"/>
    <n v="95958"/>
    <n v="53.074115044247783"/>
    <x v="0"/>
    <n v="923"/>
    <x v="347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x v="0"/>
    <n v="5"/>
    <n v="5"/>
    <x v="0"/>
    <n v="1"/>
    <x v="298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x v="218"/>
    <n v="94631"/>
    <n v="127.70715249662618"/>
    <x v="1"/>
    <n v="2013"/>
    <x v="348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x v="54"/>
    <n v="977"/>
    <n v="34.892857142857139"/>
    <x v="0"/>
    <n v="33"/>
    <x v="349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x v="219"/>
    <n v="137961"/>
    <n v="410.59821428571428"/>
    <x v="1"/>
    <n v="1703"/>
    <x v="350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x v="55"/>
    <n v="7548"/>
    <n v="123.73770491803278"/>
    <x v="1"/>
    <n v="80"/>
    <x v="351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x v="167"/>
    <n v="2241"/>
    <n v="58.973684210526315"/>
    <x v="2"/>
    <n v="86"/>
    <x v="35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x v="29"/>
    <n v="3431"/>
    <n v="36.892473118279568"/>
    <x v="0"/>
    <n v="40"/>
    <x v="353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x v="173"/>
    <n v="4253"/>
    <n v="184.91304347826087"/>
    <x v="1"/>
    <n v="41"/>
    <x v="354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x v="62"/>
    <n v="1146"/>
    <n v="11.814432989690722"/>
    <x v="0"/>
    <n v="23"/>
    <x v="355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x v="220"/>
    <n v="11948"/>
    <n v="298.7"/>
    <x v="1"/>
    <n v="187"/>
    <x v="356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x v="221"/>
    <n v="135132"/>
    <n v="226.35175879396985"/>
    <x v="1"/>
    <n v="2875"/>
    <x v="35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x v="20"/>
    <n v="9546"/>
    <n v="173.56363636363636"/>
    <x v="1"/>
    <n v="88"/>
    <x v="35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x v="41"/>
    <n v="13755"/>
    <n v="371.75675675675677"/>
    <x v="1"/>
    <n v="191"/>
    <x v="359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x v="5"/>
    <n v="8330"/>
    <n v="160.19230769230771"/>
    <x v="1"/>
    <n v="139"/>
    <x v="360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x v="79"/>
    <n v="14547"/>
    <n v="1616.3333333333335"/>
    <x v="1"/>
    <n v="186"/>
    <x v="361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x v="39"/>
    <n v="11735"/>
    <n v="733.4375"/>
    <x v="1"/>
    <n v="112"/>
    <x v="362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x v="37"/>
    <n v="10658"/>
    <n v="592.11111111111109"/>
    <x v="1"/>
    <n v="101"/>
    <x v="363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x v="34"/>
    <n v="1870"/>
    <n v="18.888888888888889"/>
    <x v="0"/>
    <n v="75"/>
    <x v="36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x v="5"/>
    <n v="14394"/>
    <n v="276.80769230769232"/>
    <x v="1"/>
    <n v="206"/>
    <x v="36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x v="91"/>
    <n v="14743"/>
    <n v="273.01851851851848"/>
    <x v="1"/>
    <n v="154"/>
    <x v="366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x v="222"/>
    <n v="178965"/>
    <n v="159.36331255565449"/>
    <x v="1"/>
    <n v="5966"/>
    <x v="367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x v="223"/>
    <n v="128410"/>
    <n v="67.869978858350947"/>
    <x v="0"/>
    <n v="2176"/>
    <x v="3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x v="79"/>
    <n v="14324"/>
    <n v="1591.5555555555554"/>
    <x v="1"/>
    <n v="169"/>
    <x v="369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x v="224"/>
    <n v="164291"/>
    <n v="730.18222222222221"/>
    <x v="1"/>
    <n v="2106"/>
    <x v="370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x v="225"/>
    <n v="22073"/>
    <n v="13.185782556750297"/>
    <x v="0"/>
    <n v="441"/>
    <x v="371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x v="50"/>
    <n v="1479"/>
    <n v="54.777777777777779"/>
    <x v="0"/>
    <n v="25"/>
    <x v="372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x v="74"/>
    <n v="12275"/>
    <n v="361.02941176470591"/>
    <x v="1"/>
    <n v="131"/>
    <x v="373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x v="226"/>
    <n v="5098"/>
    <n v="10.257545271629779"/>
    <x v="0"/>
    <n v="127"/>
    <x v="37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x v="227"/>
    <n v="24882"/>
    <n v="13.962962962962964"/>
    <x v="0"/>
    <n v="355"/>
    <x v="375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x v="44"/>
    <n v="2912"/>
    <n v="40.444444444444443"/>
    <x v="0"/>
    <n v="44"/>
    <x v="376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x v="186"/>
    <n v="4008"/>
    <n v="160.32"/>
    <x v="1"/>
    <n v="84"/>
    <x v="377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x v="98"/>
    <n v="9749"/>
    <n v="183.9433962264151"/>
    <x v="1"/>
    <n v="155"/>
    <x v="378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x v="14"/>
    <n v="5803"/>
    <n v="63.769230769230766"/>
    <x v="0"/>
    <n v="67"/>
    <x v="379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x v="9"/>
    <n v="14199"/>
    <n v="225.38095238095238"/>
    <x v="1"/>
    <n v="189"/>
    <x v="380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x v="228"/>
    <n v="196779"/>
    <n v="172.00961538461539"/>
    <x v="1"/>
    <n v="4799"/>
    <x v="38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x v="229"/>
    <n v="56859"/>
    <n v="146.16709511568124"/>
    <x v="1"/>
    <n v="1137"/>
    <x v="382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x v="230"/>
    <n v="103554"/>
    <n v="76.42361623616236"/>
    <x v="0"/>
    <n v="1068"/>
    <x v="38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x v="231"/>
    <n v="42795"/>
    <n v="39.261467889908261"/>
    <x v="0"/>
    <n v="424"/>
    <x v="384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x v="232"/>
    <n v="12938"/>
    <n v="11.270034843205574"/>
    <x v="3"/>
    <n v="145"/>
    <x v="385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x v="233"/>
    <n v="101352"/>
    <n v="122.11084337349398"/>
    <x v="1"/>
    <n v="1152"/>
    <x v="386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x v="166"/>
    <n v="4477"/>
    <n v="186.54166666666669"/>
    <x v="1"/>
    <n v="50"/>
    <x v="387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x v="234"/>
    <n v="4393"/>
    <n v="7.2731788079470201"/>
    <x v="0"/>
    <n v="151"/>
    <x v="38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x v="235"/>
    <n v="67546"/>
    <n v="65.642371234207957"/>
    <x v="0"/>
    <n v="1608"/>
    <x v="389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x v="236"/>
    <n v="143788"/>
    <n v="228.96178343949046"/>
    <x v="1"/>
    <n v="3059"/>
    <x v="390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x v="126"/>
    <n v="3755"/>
    <n v="469.37499999999994"/>
    <x v="1"/>
    <n v="34"/>
    <x v="391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x v="143"/>
    <n v="9238"/>
    <n v="130.11267605633802"/>
    <x v="1"/>
    <n v="220"/>
    <x v="3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x v="237"/>
    <n v="77012"/>
    <n v="167.05422993492408"/>
    <x v="1"/>
    <n v="1604"/>
    <x v="393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x v="32"/>
    <n v="14083"/>
    <n v="173.8641975308642"/>
    <x v="1"/>
    <n v="454"/>
    <x v="394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x v="12"/>
    <n v="12202"/>
    <n v="717.76470588235293"/>
    <x v="1"/>
    <n v="123"/>
    <x v="39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x v="238"/>
    <n v="62127"/>
    <n v="63.850976361767728"/>
    <x v="0"/>
    <n v="941"/>
    <x v="396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x v="0"/>
    <n v="2"/>
    <n v="2"/>
    <x v="0"/>
    <n v="1"/>
    <x v="50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x v="79"/>
    <n v="13772"/>
    <n v="1530.2222222222222"/>
    <x v="1"/>
    <n v="299"/>
    <x v="397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x v="190"/>
    <n v="2946"/>
    <n v="40.356164383561641"/>
    <x v="0"/>
    <n v="40"/>
    <x v="398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x v="239"/>
    <n v="168820"/>
    <n v="86.220633299284984"/>
    <x v="0"/>
    <n v="3015"/>
    <x v="3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x v="240"/>
    <n v="154321"/>
    <n v="315.58486707566465"/>
    <x v="1"/>
    <n v="2237"/>
    <x v="400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x v="241"/>
    <n v="26527"/>
    <n v="89.618243243243242"/>
    <x v="0"/>
    <n v="435"/>
    <x v="401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x v="242"/>
    <n v="71583"/>
    <n v="182.14503816793894"/>
    <x v="1"/>
    <n v="645"/>
    <x v="402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x v="74"/>
    <n v="12100"/>
    <n v="355.88235294117646"/>
    <x v="1"/>
    <n v="484"/>
    <x v="403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x v="243"/>
    <n v="12129"/>
    <n v="131.83695652173913"/>
    <x v="1"/>
    <n v="154"/>
    <x v="404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x v="244"/>
    <n v="62804"/>
    <n v="46.315634218289084"/>
    <x v="0"/>
    <n v="714"/>
    <x v="405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x v="184"/>
    <n v="55536"/>
    <n v="36.132726089785294"/>
    <x v="2"/>
    <n v="1111"/>
    <x v="406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x v="75"/>
    <n v="8161"/>
    <n v="104.62820512820512"/>
    <x v="1"/>
    <n v="82"/>
    <x v="407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x v="118"/>
    <n v="14046"/>
    <n v="668.85714285714289"/>
    <x v="1"/>
    <n v="134"/>
    <x v="408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x v="245"/>
    <n v="117628"/>
    <n v="62.072823218997364"/>
    <x v="2"/>
    <n v="1089"/>
    <x v="409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x v="246"/>
    <n v="159405"/>
    <n v="84.699787460148784"/>
    <x v="0"/>
    <n v="5497"/>
    <x v="410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x v="247"/>
    <n v="12552"/>
    <n v="11.059030837004405"/>
    <x v="0"/>
    <n v="418"/>
    <x v="411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x v="248"/>
    <n v="59007"/>
    <n v="43.838781575037146"/>
    <x v="0"/>
    <n v="1439"/>
    <x v="41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x v="12"/>
    <n v="943"/>
    <n v="55.470588235294116"/>
    <x v="0"/>
    <n v="15"/>
    <x v="413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x v="249"/>
    <n v="93963"/>
    <n v="57.399511301160658"/>
    <x v="0"/>
    <n v="1999"/>
    <x v="414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x v="250"/>
    <n v="140469"/>
    <n v="123.43497363796135"/>
    <x v="1"/>
    <n v="5203"/>
    <x v="415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x v="92"/>
    <n v="6423"/>
    <n v="128.46"/>
    <x v="1"/>
    <n v="94"/>
    <x v="41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x v="151"/>
    <n v="6015"/>
    <n v="63.989361702127653"/>
    <x v="0"/>
    <n v="118"/>
    <x v="41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x v="251"/>
    <n v="11075"/>
    <n v="127.29885057471265"/>
    <x v="1"/>
    <n v="205"/>
    <x v="41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x v="252"/>
    <n v="15723"/>
    <n v="10.638024357239512"/>
    <x v="0"/>
    <n v="162"/>
    <x v="419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x v="135"/>
    <n v="2064"/>
    <n v="40.470588235294116"/>
    <x v="0"/>
    <n v="83"/>
    <x v="420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x v="50"/>
    <n v="7767"/>
    <n v="287.66666666666663"/>
    <x v="1"/>
    <n v="92"/>
    <x v="421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x v="37"/>
    <n v="10313"/>
    <n v="572.94444444444446"/>
    <x v="1"/>
    <n v="219"/>
    <x v="42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x v="253"/>
    <n v="197018"/>
    <n v="112.90429799426933"/>
    <x v="1"/>
    <n v="2526"/>
    <x v="423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x v="254"/>
    <n v="47037"/>
    <n v="46.387573964497044"/>
    <x v="0"/>
    <n v="747"/>
    <x v="424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x v="255"/>
    <n v="173191"/>
    <n v="90.675916230366497"/>
    <x v="3"/>
    <n v="2138"/>
    <x v="42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x v="32"/>
    <n v="5487"/>
    <n v="67.740740740740748"/>
    <x v="0"/>
    <n v="84"/>
    <x v="426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x v="135"/>
    <n v="9817"/>
    <n v="192.49019607843135"/>
    <x v="1"/>
    <n v="94"/>
    <x v="427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x v="106"/>
    <n v="6369"/>
    <n v="82.714285714285722"/>
    <x v="0"/>
    <n v="91"/>
    <x v="428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x v="256"/>
    <n v="65755"/>
    <n v="54.163920922570021"/>
    <x v="0"/>
    <n v="792"/>
    <x v="429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x v="91"/>
    <n v="903"/>
    <n v="16.722222222222221"/>
    <x v="3"/>
    <n v="10"/>
    <x v="430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x v="257"/>
    <n v="178120"/>
    <n v="116.87664041994749"/>
    <x v="1"/>
    <n v="1713"/>
    <x v="431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x v="81"/>
    <n v="13678"/>
    <n v="1052.1538461538462"/>
    <x v="1"/>
    <n v="249"/>
    <x v="432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x v="32"/>
    <n v="9969"/>
    <n v="123.07407407407408"/>
    <x v="1"/>
    <n v="192"/>
    <x v="433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x v="111"/>
    <n v="14827"/>
    <n v="178.63855421686748"/>
    <x v="1"/>
    <n v="247"/>
    <x v="434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x v="258"/>
    <n v="100900"/>
    <n v="355.28169014084506"/>
    <x v="1"/>
    <n v="2293"/>
    <x v="43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x v="259"/>
    <n v="165954"/>
    <n v="161.90634146341463"/>
    <x v="1"/>
    <n v="3131"/>
    <x v="436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x v="260"/>
    <n v="1744"/>
    <n v="24.914285714285715"/>
    <x v="0"/>
    <n v="32"/>
    <x v="437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x v="91"/>
    <n v="10731"/>
    <n v="198.72222222222223"/>
    <x v="1"/>
    <n v="143"/>
    <x v="438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x v="29"/>
    <n v="3232"/>
    <n v="34.752688172043008"/>
    <x v="3"/>
    <n v="90"/>
    <x v="439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x v="8"/>
    <n v="10938"/>
    <n v="176.41935483870967"/>
    <x v="1"/>
    <n v="296"/>
    <x v="440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x v="118"/>
    <n v="10739"/>
    <n v="511.38095238095235"/>
    <x v="1"/>
    <n v="170"/>
    <x v="441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x v="85"/>
    <n v="5579"/>
    <n v="82.044117647058826"/>
    <x v="0"/>
    <n v="186"/>
    <x v="442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x v="261"/>
    <n v="37754"/>
    <n v="24.326030927835053"/>
    <x v="3"/>
    <n v="439"/>
    <x v="443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x v="262"/>
    <n v="45384"/>
    <n v="50.482758620689658"/>
    <x v="0"/>
    <n v="605"/>
    <x v="444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x v="79"/>
    <n v="8703"/>
    <n v="967"/>
    <x v="1"/>
    <n v="86"/>
    <x v="44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x v="0"/>
    <n v="4"/>
    <n v="4"/>
    <x v="0"/>
    <n v="1"/>
    <x v="446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x v="263"/>
    <n v="182302"/>
    <n v="122.84501347708894"/>
    <x v="1"/>
    <n v="6286"/>
    <x v="447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x v="73"/>
    <n v="3045"/>
    <n v="63.4375"/>
    <x v="0"/>
    <n v="31"/>
    <x v="448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x v="264"/>
    <n v="102749"/>
    <n v="56.331688596491226"/>
    <x v="0"/>
    <n v="1181"/>
    <x v="449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x v="220"/>
    <n v="1763"/>
    <n v="44.074999999999996"/>
    <x v="0"/>
    <n v="39"/>
    <x v="450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x v="265"/>
    <n v="137904"/>
    <n v="118.37253218884121"/>
    <x v="1"/>
    <n v="3727"/>
    <x v="451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x v="266"/>
    <n v="152438"/>
    <n v="104.1243169398907"/>
    <x v="1"/>
    <n v="1605"/>
    <x v="452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x v="92"/>
    <n v="1332"/>
    <n v="26.640000000000004"/>
    <x v="0"/>
    <n v="46"/>
    <x v="453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x v="267"/>
    <n v="118706"/>
    <n v="351.20118343195264"/>
    <x v="1"/>
    <n v="2120"/>
    <x v="45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x v="9"/>
    <n v="5674"/>
    <n v="90.063492063492063"/>
    <x v="0"/>
    <n v="105"/>
    <x v="455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x v="166"/>
    <n v="4119"/>
    <n v="171.625"/>
    <x v="1"/>
    <n v="50"/>
    <x v="456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x v="268"/>
    <n v="139354"/>
    <n v="141.04655870445345"/>
    <x v="1"/>
    <n v="2080"/>
    <x v="45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x v="269"/>
    <n v="57734"/>
    <n v="30.57944915254237"/>
    <x v="0"/>
    <n v="535"/>
    <x v="45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x v="270"/>
    <n v="145265"/>
    <n v="108.16455696202532"/>
    <x v="1"/>
    <n v="2105"/>
    <x v="459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x v="271"/>
    <n v="95020"/>
    <n v="133.45505617977528"/>
    <x v="1"/>
    <n v="2436"/>
    <x v="460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x v="53"/>
    <n v="8829"/>
    <n v="187.85106382978722"/>
    <x v="1"/>
    <n v="80"/>
    <x v="461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x v="272"/>
    <n v="3984"/>
    <n v="332"/>
    <x v="1"/>
    <n v="42"/>
    <x v="462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x v="1"/>
    <n v="8053"/>
    <n v="575.21428571428578"/>
    <x v="1"/>
    <n v="139"/>
    <x v="463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x v="220"/>
    <n v="1620"/>
    <n v="40.5"/>
    <x v="0"/>
    <n v="16"/>
    <x v="464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x v="36"/>
    <n v="10328"/>
    <n v="184.42857142857144"/>
    <x v="1"/>
    <n v="159"/>
    <x v="465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x v="136"/>
    <n v="10289"/>
    <n v="285.80555555555554"/>
    <x v="1"/>
    <n v="381"/>
    <x v="466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x v="33"/>
    <n v="9889"/>
    <n v="319"/>
    <x v="1"/>
    <n v="194"/>
    <x v="46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x v="273"/>
    <n v="60342"/>
    <n v="39.234070221066318"/>
    <x v="0"/>
    <n v="575"/>
    <x v="468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x v="92"/>
    <n v="8907"/>
    <n v="178.14000000000001"/>
    <x v="1"/>
    <n v="106"/>
    <x v="469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x v="220"/>
    <n v="14606"/>
    <n v="365.15"/>
    <x v="1"/>
    <n v="142"/>
    <x v="470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x v="71"/>
    <n v="8432"/>
    <n v="113.94594594594594"/>
    <x v="1"/>
    <n v="211"/>
    <x v="4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x v="274"/>
    <n v="57122"/>
    <n v="29.828720626631856"/>
    <x v="0"/>
    <n v="1120"/>
    <x v="472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x v="275"/>
    <n v="4613"/>
    <n v="54.270588235294113"/>
    <x v="0"/>
    <n v="113"/>
    <x v="473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x v="276"/>
    <n v="162603"/>
    <n v="236.34156976744185"/>
    <x v="1"/>
    <n v="2756"/>
    <x v="474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x v="166"/>
    <n v="12310"/>
    <n v="512.91666666666663"/>
    <x v="1"/>
    <n v="173"/>
    <x v="475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x v="133"/>
    <n v="8656"/>
    <n v="100.65116279069768"/>
    <x v="1"/>
    <n v="87"/>
    <x v="476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x v="277"/>
    <n v="159931"/>
    <n v="81.348423194303152"/>
    <x v="0"/>
    <n v="1538"/>
    <x v="477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x v="3"/>
    <n v="689"/>
    <n v="16.404761904761905"/>
    <x v="0"/>
    <n v="9"/>
    <x v="478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x v="278"/>
    <n v="48236"/>
    <n v="52.774617067833695"/>
    <x v="0"/>
    <n v="554"/>
    <x v="479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x v="241"/>
    <n v="77021"/>
    <n v="260.20608108108109"/>
    <x v="1"/>
    <n v="1572"/>
    <x v="480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x v="279"/>
    <n v="27844"/>
    <n v="30.73289183222958"/>
    <x v="0"/>
    <n v="648"/>
    <x v="481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x v="5"/>
    <n v="702"/>
    <n v="13.5"/>
    <x v="0"/>
    <n v="21"/>
    <x v="482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x v="280"/>
    <n v="197024"/>
    <n v="178.62556663644605"/>
    <x v="1"/>
    <n v="2346"/>
    <x v="48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x v="98"/>
    <n v="11663"/>
    <n v="220.0566037735849"/>
    <x v="1"/>
    <n v="115"/>
    <x v="484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x v="243"/>
    <n v="9339"/>
    <n v="101.5108695652174"/>
    <x v="1"/>
    <n v="85"/>
    <x v="485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x v="166"/>
    <n v="4596"/>
    <n v="191.5"/>
    <x v="1"/>
    <n v="144"/>
    <x v="486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x v="281"/>
    <n v="173437"/>
    <n v="305.34683098591546"/>
    <x v="1"/>
    <n v="2443"/>
    <x v="487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x v="255"/>
    <n v="45831"/>
    <n v="23.995287958115181"/>
    <x v="3"/>
    <n v="595"/>
    <x v="488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x v="79"/>
    <n v="6514"/>
    <n v="723.77777777777771"/>
    <x v="1"/>
    <n v="64"/>
    <x v="489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x v="186"/>
    <n v="13684"/>
    <n v="547.36"/>
    <x v="1"/>
    <n v="268"/>
    <x v="490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x v="170"/>
    <n v="13264"/>
    <n v="414.49999999999994"/>
    <x v="1"/>
    <n v="195"/>
    <x v="491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x v="282"/>
    <n v="1667"/>
    <n v="0.90696409140369971"/>
    <x v="0"/>
    <n v="54"/>
    <x v="492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x v="122"/>
    <n v="3349"/>
    <n v="34.173469387755098"/>
    <x v="0"/>
    <n v="120"/>
    <x v="493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x v="283"/>
    <n v="46317"/>
    <n v="23.948810754912099"/>
    <x v="0"/>
    <n v="579"/>
    <x v="49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x v="284"/>
    <n v="78743"/>
    <n v="48.072649572649574"/>
    <x v="0"/>
    <n v="2072"/>
    <x v="495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x v="0"/>
    <n v="0"/>
    <n v="0"/>
    <x v="0"/>
    <n v="0"/>
    <x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x v="285"/>
    <n v="107743"/>
    <n v="70.145182291666657"/>
    <x v="0"/>
    <n v="1796"/>
    <x v="496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x v="81"/>
    <n v="6889"/>
    <n v="529.92307692307691"/>
    <x v="1"/>
    <n v="186"/>
    <x v="497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x v="286"/>
    <n v="45983"/>
    <n v="180.32549019607845"/>
    <x v="1"/>
    <n v="460"/>
    <x v="498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x v="168"/>
    <n v="6924"/>
    <n v="92.320000000000007"/>
    <x v="0"/>
    <n v="62"/>
    <x v="499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x v="262"/>
    <n v="12497"/>
    <n v="13.901001112347053"/>
    <x v="0"/>
    <n v="347"/>
    <x v="500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x v="287"/>
    <n v="166874"/>
    <n v="927.07777777777767"/>
    <x v="1"/>
    <n v="2528"/>
    <x v="501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x v="118"/>
    <n v="837"/>
    <n v="39.857142857142861"/>
    <x v="0"/>
    <n v="19"/>
    <x v="502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x v="288"/>
    <n v="193820"/>
    <n v="112.22929936305732"/>
    <x v="1"/>
    <n v="3657"/>
    <x v="50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x v="172"/>
    <n v="119510"/>
    <n v="70.925816023738875"/>
    <x v="0"/>
    <n v="1258"/>
    <x v="504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x v="75"/>
    <n v="9289"/>
    <n v="119.08974358974358"/>
    <x v="1"/>
    <n v="131"/>
    <x v="505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x v="252"/>
    <n v="35498"/>
    <n v="24.017591339648174"/>
    <x v="0"/>
    <n v="362"/>
    <x v="5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x v="14"/>
    <n v="12678"/>
    <n v="139.31868131868131"/>
    <x v="1"/>
    <n v="239"/>
    <x v="507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x v="111"/>
    <n v="3260"/>
    <n v="39.277108433734945"/>
    <x v="3"/>
    <n v="35"/>
    <x v="508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x v="289"/>
    <n v="31123"/>
    <n v="22.439077144917089"/>
    <x v="3"/>
    <n v="528"/>
    <x v="509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x v="133"/>
    <n v="4797"/>
    <n v="55.779069767441861"/>
    <x v="0"/>
    <n v="133"/>
    <x v="510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x v="290"/>
    <n v="53324"/>
    <n v="42.523125996810208"/>
    <x v="0"/>
    <n v="846"/>
    <x v="511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x v="291"/>
    <n v="6608"/>
    <n v="112.00000000000001"/>
    <x v="1"/>
    <n v="78"/>
    <x v="51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x v="35"/>
    <n v="622"/>
    <n v="7.0681818181818183"/>
    <x v="0"/>
    <n v="10"/>
    <x v="513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x v="96"/>
    <n v="180802"/>
    <n v="101.74563871693867"/>
    <x v="1"/>
    <n v="1773"/>
    <x v="514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x v="126"/>
    <n v="3406"/>
    <n v="425.75"/>
    <x v="1"/>
    <n v="32"/>
    <x v="51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x v="4"/>
    <n v="11061"/>
    <n v="145.53947368421052"/>
    <x v="1"/>
    <n v="369"/>
    <x v="516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x v="292"/>
    <n v="16389"/>
    <n v="32.453465346534657"/>
    <x v="0"/>
    <n v="191"/>
    <x v="517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x v="79"/>
    <n v="6303"/>
    <n v="700.33333333333326"/>
    <x v="1"/>
    <n v="89"/>
    <x v="518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x v="127"/>
    <n v="81136"/>
    <n v="83.904860392967933"/>
    <x v="0"/>
    <n v="1979"/>
    <x v="519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x v="118"/>
    <n v="1768"/>
    <n v="84.19047619047619"/>
    <x v="0"/>
    <n v="63"/>
    <x v="520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x v="111"/>
    <n v="12944"/>
    <n v="155.95180722891567"/>
    <x v="1"/>
    <n v="147"/>
    <x v="521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x v="223"/>
    <n v="188480"/>
    <n v="99.619450317124731"/>
    <x v="0"/>
    <n v="6080"/>
    <x v="522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x v="25"/>
    <n v="7227"/>
    <n v="80.300000000000011"/>
    <x v="0"/>
    <n v="80"/>
    <x v="523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x v="135"/>
    <n v="574"/>
    <n v="11.254901960784313"/>
    <x v="0"/>
    <n v="9"/>
    <x v="524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x v="293"/>
    <n v="96328"/>
    <n v="91.740952380952379"/>
    <x v="0"/>
    <n v="1784"/>
    <x v="525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x v="294"/>
    <n v="178338"/>
    <n v="95.521156936261391"/>
    <x v="2"/>
    <n v="3640"/>
    <x v="526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x v="39"/>
    <n v="8046"/>
    <n v="502.87499999999994"/>
    <x v="1"/>
    <n v="126"/>
    <x v="527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x v="295"/>
    <n v="184086"/>
    <n v="159.24394463667818"/>
    <x v="1"/>
    <n v="2218"/>
    <x v="52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x v="296"/>
    <n v="13385"/>
    <n v="15.022446689113355"/>
    <x v="0"/>
    <n v="243"/>
    <x v="529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x v="97"/>
    <n v="12533"/>
    <n v="482.03846153846149"/>
    <x v="1"/>
    <n v="202"/>
    <x v="530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x v="122"/>
    <n v="14697"/>
    <n v="149.96938775510205"/>
    <x v="1"/>
    <n v="140"/>
    <x v="531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x v="197"/>
    <n v="98935"/>
    <n v="117.22156398104266"/>
    <x v="1"/>
    <n v="1052"/>
    <x v="532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x v="297"/>
    <n v="57034"/>
    <n v="37.695968274950431"/>
    <x v="0"/>
    <n v="1296"/>
    <x v="533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x v="122"/>
    <n v="7120"/>
    <n v="72.653061224489804"/>
    <x v="0"/>
    <n v="77"/>
    <x v="534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x v="98"/>
    <n v="14097"/>
    <n v="265.98113207547169"/>
    <x v="1"/>
    <n v="247"/>
    <x v="535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x v="298"/>
    <n v="43086"/>
    <n v="24.205617977528089"/>
    <x v="0"/>
    <n v="395"/>
    <x v="536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x v="299"/>
    <n v="1930"/>
    <n v="2.5064935064935066"/>
    <x v="0"/>
    <n v="49"/>
    <x v="537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x v="300"/>
    <n v="13864"/>
    <n v="16.329799764428738"/>
    <x v="0"/>
    <n v="180"/>
    <x v="538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x v="54"/>
    <n v="7742"/>
    <n v="276.5"/>
    <x v="1"/>
    <n v="84"/>
    <x v="539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x v="301"/>
    <n v="164109"/>
    <n v="88.803571428571431"/>
    <x v="0"/>
    <n v="2690"/>
    <x v="540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x v="3"/>
    <n v="6870"/>
    <n v="163.57142857142856"/>
    <x v="1"/>
    <n v="88"/>
    <x v="541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x v="81"/>
    <n v="12597"/>
    <n v="969"/>
    <x v="1"/>
    <n v="156"/>
    <x v="542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x v="302"/>
    <n v="179074"/>
    <n v="270.91376701966715"/>
    <x v="1"/>
    <n v="2985"/>
    <x v="543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x v="303"/>
    <n v="83843"/>
    <n v="284.21355932203392"/>
    <x v="1"/>
    <n v="762"/>
    <x v="544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x v="0"/>
    <n v="4"/>
    <n v="4"/>
    <x v="3"/>
    <n v="1"/>
    <x v="446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x v="304"/>
    <n v="105598"/>
    <n v="58.6329816768462"/>
    <x v="0"/>
    <n v="2779"/>
    <x v="545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x v="25"/>
    <n v="8866"/>
    <n v="98.51111111111112"/>
    <x v="0"/>
    <n v="92"/>
    <x v="546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x v="305"/>
    <n v="75022"/>
    <n v="43.975381008206334"/>
    <x v="0"/>
    <n v="1028"/>
    <x v="547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x v="40"/>
    <n v="14408"/>
    <n v="151.66315789473683"/>
    <x v="1"/>
    <n v="554"/>
    <x v="54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x v="9"/>
    <n v="14089"/>
    <n v="223.63492063492063"/>
    <x v="1"/>
    <n v="135"/>
    <x v="549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x v="5"/>
    <n v="12467"/>
    <n v="239.75"/>
    <x v="1"/>
    <n v="122"/>
    <x v="550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x v="46"/>
    <n v="11960"/>
    <n v="199.33333333333334"/>
    <x v="1"/>
    <n v="221"/>
    <x v="551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x v="306"/>
    <n v="7966"/>
    <n v="137.34482758620689"/>
    <x v="1"/>
    <n v="126"/>
    <x v="55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x v="307"/>
    <n v="106321"/>
    <n v="100.9696106362773"/>
    <x v="1"/>
    <n v="1022"/>
    <x v="55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x v="77"/>
    <n v="158832"/>
    <n v="794.16"/>
    <x v="1"/>
    <n v="3177"/>
    <x v="554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x v="162"/>
    <n v="11091"/>
    <n v="369.7"/>
    <x v="1"/>
    <n v="198"/>
    <x v="555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x v="34"/>
    <n v="1269"/>
    <n v="12.818181818181817"/>
    <x v="0"/>
    <n v="26"/>
    <x v="556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x v="41"/>
    <n v="5107"/>
    <n v="138.02702702702703"/>
    <x v="1"/>
    <n v="85"/>
    <x v="557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x v="308"/>
    <n v="141393"/>
    <n v="83.813278008298752"/>
    <x v="0"/>
    <n v="1790"/>
    <x v="55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x v="309"/>
    <n v="194166"/>
    <n v="204.60063224446787"/>
    <x v="1"/>
    <n v="3596"/>
    <x v="55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x v="29"/>
    <n v="4124"/>
    <n v="44.344086021505376"/>
    <x v="0"/>
    <n v="37"/>
    <x v="560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x v="85"/>
    <n v="14865"/>
    <n v="218.60294117647058"/>
    <x v="1"/>
    <n v="244"/>
    <x v="56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x v="310"/>
    <n v="134688"/>
    <n v="186.03314917127071"/>
    <x v="1"/>
    <n v="5180"/>
    <x v="562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x v="311"/>
    <n v="47705"/>
    <n v="237.33830845771143"/>
    <x v="1"/>
    <n v="589"/>
    <x v="563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x v="312"/>
    <n v="95364"/>
    <n v="305.65384615384613"/>
    <x v="1"/>
    <n v="2725"/>
    <x v="56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x v="26"/>
    <n v="3295"/>
    <n v="94.142857142857139"/>
    <x v="0"/>
    <n v="35"/>
    <x v="565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x v="25"/>
    <n v="4896"/>
    <n v="54.400000000000006"/>
    <x v="3"/>
    <n v="94"/>
    <x v="566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x v="313"/>
    <n v="7496"/>
    <n v="111.88059701492537"/>
    <x v="1"/>
    <n v="300"/>
    <x v="567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x v="50"/>
    <n v="9967"/>
    <n v="369.14814814814815"/>
    <x v="1"/>
    <n v="144"/>
    <x v="568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x v="314"/>
    <n v="52421"/>
    <n v="62.930372148859547"/>
    <x v="0"/>
    <n v="558"/>
    <x v="569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x v="62"/>
    <n v="6298"/>
    <n v="64.927835051546396"/>
    <x v="0"/>
    <n v="64"/>
    <x v="570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x v="139"/>
    <n v="1546"/>
    <n v="18.853658536585368"/>
    <x v="3"/>
    <n v="37"/>
    <x v="571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x v="315"/>
    <n v="16168"/>
    <n v="16.754404145077721"/>
    <x v="0"/>
    <n v="245"/>
    <x v="572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x v="8"/>
    <n v="6269"/>
    <n v="101.11290322580646"/>
    <x v="1"/>
    <n v="87"/>
    <x v="573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x v="316"/>
    <n v="149578"/>
    <n v="341.5022831050228"/>
    <x v="1"/>
    <n v="3116"/>
    <x v="574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x v="46"/>
    <n v="3841"/>
    <n v="64.016666666666666"/>
    <x v="0"/>
    <n v="71"/>
    <x v="575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x v="251"/>
    <n v="4531"/>
    <n v="52.080459770114942"/>
    <x v="0"/>
    <n v="42"/>
    <x v="576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x v="317"/>
    <n v="60934"/>
    <n v="322.40211640211641"/>
    <x v="1"/>
    <n v="909"/>
    <x v="577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x v="318"/>
    <n v="103255"/>
    <n v="119.50810185185186"/>
    <x v="1"/>
    <n v="1613"/>
    <x v="578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x v="200"/>
    <n v="13065"/>
    <n v="146.79775280898878"/>
    <x v="1"/>
    <n v="136"/>
    <x v="579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x v="31"/>
    <n v="6654"/>
    <n v="950.57142857142856"/>
    <x v="1"/>
    <n v="130"/>
    <x v="580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x v="151"/>
    <n v="6852"/>
    <n v="72.893617021276597"/>
    <x v="0"/>
    <n v="156"/>
    <x v="581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x v="215"/>
    <n v="124517"/>
    <n v="79.008248730964468"/>
    <x v="0"/>
    <n v="1368"/>
    <x v="58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x v="58"/>
    <n v="5113"/>
    <n v="64.721518987341781"/>
    <x v="0"/>
    <n v="102"/>
    <x v="58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x v="143"/>
    <n v="5824"/>
    <n v="82.028169014084511"/>
    <x v="0"/>
    <n v="86"/>
    <x v="584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x v="60"/>
    <n v="6226"/>
    <n v="1037.6666666666667"/>
    <x v="1"/>
    <n v="102"/>
    <x v="585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x v="154"/>
    <n v="20243"/>
    <n v="12.910076530612244"/>
    <x v="0"/>
    <n v="253"/>
    <x v="58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x v="319"/>
    <n v="188288"/>
    <n v="154.84210526315789"/>
    <x v="1"/>
    <n v="4006"/>
    <x v="58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x v="320"/>
    <n v="11167"/>
    <n v="7.0991735537190088"/>
    <x v="0"/>
    <n v="157"/>
    <x v="588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x v="321"/>
    <n v="146595"/>
    <n v="208.52773826458036"/>
    <x v="1"/>
    <n v="1629"/>
    <x v="58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x v="58"/>
    <n v="7875"/>
    <n v="99.683544303797461"/>
    <x v="0"/>
    <n v="183"/>
    <x v="590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x v="322"/>
    <n v="148779"/>
    <n v="201.59756097560978"/>
    <x v="1"/>
    <n v="2188"/>
    <x v="59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x v="323"/>
    <n v="175868"/>
    <n v="162.09032258064516"/>
    <x v="1"/>
    <n v="2409"/>
    <x v="592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x v="324"/>
    <n v="5112"/>
    <n v="3.6436208125445471"/>
    <x v="0"/>
    <n v="82"/>
    <x v="593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x v="0"/>
    <n v="5"/>
    <n v="5"/>
    <x v="0"/>
    <n v="1"/>
    <x v="298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x v="9"/>
    <n v="13018"/>
    <n v="206.63492063492063"/>
    <x v="1"/>
    <n v="194"/>
    <x v="5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x v="325"/>
    <n v="91176"/>
    <n v="128.23628691983123"/>
    <x v="1"/>
    <n v="1140"/>
    <x v="595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x v="98"/>
    <n v="6342"/>
    <n v="119.66037735849055"/>
    <x v="1"/>
    <n v="102"/>
    <x v="596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x v="326"/>
    <n v="151438"/>
    <n v="170.73055242390078"/>
    <x v="1"/>
    <n v="2857"/>
    <x v="597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x v="88"/>
    <n v="6178"/>
    <n v="187.21212121212122"/>
    <x v="1"/>
    <n v="107"/>
    <x v="59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x v="74"/>
    <n v="6405"/>
    <n v="188.38235294117646"/>
    <x v="1"/>
    <n v="160"/>
    <x v="599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x v="327"/>
    <n v="180667"/>
    <n v="131.29869186046511"/>
    <x v="1"/>
    <n v="2230"/>
    <x v="600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x v="61"/>
    <n v="11075"/>
    <n v="283.97435897435901"/>
    <x v="1"/>
    <n v="316"/>
    <x v="601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x v="83"/>
    <n v="12042"/>
    <n v="120.41999999999999"/>
    <x v="1"/>
    <n v="117"/>
    <x v="60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x v="328"/>
    <n v="179356"/>
    <n v="419.0560747663551"/>
    <x v="1"/>
    <n v="6406"/>
    <x v="603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x v="139"/>
    <n v="1136"/>
    <n v="13.853658536585368"/>
    <x v="3"/>
    <n v="15"/>
    <x v="60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x v="8"/>
    <n v="8645"/>
    <n v="139.43548387096774"/>
    <x v="1"/>
    <n v="192"/>
    <x v="605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x v="65"/>
    <n v="1914"/>
    <n v="174"/>
    <x v="1"/>
    <n v="26"/>
    <x v="606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x v="329"/>
    <n v="41205"/>
    <n v="155.49056603773585"/>
    <x v="1"/>
    <n v="723"/>
    <x v="607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x v="275"/>
    <n v="14488"/>
    <n v="170.44705882352943"/>
    <x v="1"/>
    <n v="170"/>
    <x v="608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x v="330"/>
    <n v="12129"/>
    <n v="189.515625"/>
    <x v="1"/>
    <n v="238"/>
    <x v="609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x v="1"/>
    <n v="3496"/>
    <n v="249.71428571428572"/>
    <x v="1"/>
    <n v="55"/>
    <x v="610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x v="331"/>
    <n v="97037"/>
    <n v="48.860523665659613"/>
    <x v="0"/>
    <n v="1198"/>
    <x v="61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x v="332"/>
    <n v="55757"/>
    <n v="28.461970393057683"/>
    <x v="0"/>
    <n v="648"/>
    <x v="612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x v="333"/>
    <n v="11525"/>
    <n v="268.02325581395348"/>
    <x v="1"/>
    <n v="128"/>
    <x v="613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x v="334"/>
    <n v="158669"/>
    <n v="619.80078125"/>
    <x v="1"/>
    <n v="2144"/>
    <x v="614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x v="335"/>
    <n v="5916"/>
    <n v="3.1301587301587301"/>
    <x v="0"/>
    <n v="64"/>
    <x v="61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x v="336"/>
    <n v="150806"/>
    <n v="159.92152704135739"/>
    <x v="1"/>
    <n v="2693"/>
    <x v="61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x v="135"/>
    <n v="14249"/>
    <n v="279.39215686274508"/>
    <x v="1"/>
    <n v="432"/>
    <x v="61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x v="168"/>
    <n v="5803"/>
    <n v="77.373333333333335"/>
    <x v="0"/>
    <n v="62"/>
    <x v="618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x v="330"/>
    <n v="13205"/>
    <n v="206.32812500000003"/>
    <x v="1"/>
    <n v="189"/>
    <x v="619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x v="39"/>
    <n v="11108"/>
    <n v="694.25"/>
    <x v="1"/>
    <n v="154"/>
    <x v="620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x v="89"/>
    <n v="2884"/>
    <n v="151.78947368421052"/>
    <x v="1"/>
    <n v="96"/>
    <x v="621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x v="337"/>
    <n v="55476"/>
    <n v="64.58207217694995"/>
    <x v="0"/>
    <n v="750"/>
    <x v="622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x v="40"/>
    <n v="5973"/>
    <n v="62.873684210526314"/>
    <x v="3"/>
    <n v="87"/>
    <x v="623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x v="338"/>
    <n v="183756"/>
    <n v="310.39864864864865"/>
    <x v="1"/>
    <n v="3063"/>
    <x v="62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x v="339"/>
    <n v="30902"/>
    <n v="42.859916782246884"/>
    <x v="2"/>
    <n v="278"/>
    <x v="625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x v="313"/>
    <n v="5569"/>
    <n v="83.119402985074629"/>
    <x v="0"/>
    <n v="105"/>
    <x v="626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x v="195"/>
    <n v="92824"/>
    <n v="78.531302876480552"/>
    <x v="3"/>
    <n v="1658"/>
    <x v="627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x v="340"/>
    <n v="158590"/>
    <n v="114.09352517985612"/>
    <x v="1"/>
    <n v="2266"/>
    <x v="628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x v="341"/>
    <n v="127591"/>
    <n v="64.537683358624179"/>
    <x v="0"/>
    <n v="2604"/>
    <x v="62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x v="275"/>
    <n v="6750"/>
    <n v="79.411764705882348"/>
    <x v="0"/>
    <n v="65"/>
    <x v="630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x v="342"/>
    <n v="9318"/>
    <n v="11.419117647058824"/>
    <x v="0"/>
    <n v="94"/>
    <x v="631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x v="133"/>
    <n v="4832"/>
    <n v="56.186046511627907"/>
    <x v="2"/>
    <n v="45"/>
    <x v="632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x v="343"/>
    <n v="19769"/>
    <n v="16.501669449081803"/>
    <x v="0"/>
    <n v="257"/>
    <x v="633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x v="151"/>
    <n v="11277"/>
    <n v="119.96808510638297"/>
    <x v="1"/>
    <n v="194"/>
    <x v="634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x v="243"/>
    <n v="13382"/>
    <n v="145.45652173913044"/>
    <x v="1"/>
    <n v="129"/>
    <x v="635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x v="344"/>
    <n v="32986"/>
    <n v="221.38255033557047"/>
    <x v="1"/>
    <n v="375"/>
    <x v="63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x v="345"/>
    <n v="81984"/>
    <n v="48.396694214876035"/>
    <x v="0"/>
    <n v="2928"/>
    <x v="637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x v="346"/>
    <n v="178483"/>
    <n v="92.911504424778755"/>
    <x v="0"/>
    <n v="4697"/>
    <x v="6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x v="201"/>
    <n v="87448"/>
    <n v="88.599797365754824"/>
    <x v="0"/>
    <n v="2915"/>
    <x v="639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x v="6"/>
    <n v="1863"/>
    <n v="41.4"/>
    <x v="0"/>
    <n v="18"/>
    <x v="640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x v="347"/>
    <n v="62174"/>
    <n v="63.056795131845846"/>
    <x v="3"/>
    <n v="723"/>
    <x v="641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x v="155"/>
    <n v="59003"/>
    <n v="48.482333607230892"/>
    <x v="0"/>
    <n v="602"/>
    <x v="6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x v="0"/>
    <n v="2"/>
    <n v="2"/>
    <x v="0"/>
    <n v="1"/>
    <x v="50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x v="348"/>
    <n v="174039"/>
    <n v="88.47941026944585"/>
    <x v="0"/>
    <n v="3868"/>
    <x v="64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x v="83"/>
    <n v="12684"/>
    <n v="126.84"/>
    <x v="1"/>
    <n v="409"/>
    <x v="644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x v="60"/>
    <n v="14033"/>
    <n v="2338.833333333333"/>
    <x v="1"/>
    <n v="234"/>
    <x v="645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x v="349"/>
    <n v="177936"/>
    <n v="508.38857142857148"/>
    <x v="1"/>
    <n v="3016"/>
    <x v="646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x v="350"/>
    <n v="13212"/>
    <n v="191.47826086956522"/>
    <x v="1"/>
    <n v="264"/>
    <x v="6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x v="351"/>
    <n v="49879"/>
    <n v="42.127533783783782"/>
    <x v="0"/>
    <n v="504"/>
    <x v="648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x v="83"/>
    <n v="824"/>
    <n v="8.24"/>
    <x v="0"/>
    <n v="14"/>
    <x v="649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x v="352"/>
    <n v="31594"/>
    <n v="60.064638783269963"/>
    <x v="3"/>
    <n v="390"/>
    <x v="650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x v="353"/>
    <n v="57010"/>
    <n v="47.232808616404313"/>
    <x v="0"/>
    <n v="750"/>
    <x v="651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x v="14"/>
    <n v="7438"/>
    <n v="81.736263736263737"/>
    <x v="0"/>
    <n v="77"/>
    <x v="65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x v="354"/>
    <n v="57872"/>
    <n v="54.187265917603"/>
    <x v="0"/>
    <n v="752"/>
    <x v="653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x v="14"/>
    <n v="8906"/>
    <n v="97.868131868131869"/>
    <x v="0"/>
    <n v="131"/>
    <x v="654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x v="83"/>
    <n v="7724"/>
    <n v="77.239999999999995"/>
    <x v="0"/>
    <n v="87"/>
    <x v="655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x v="355"/>
    <n v="26571"/>
    <n v="33.464735516372798"/>
    <x v="0"/>
    <n v="1063"/>
    <x v="656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x v="135"/>
    <n v="12219"/>
    <n v="239.58823529411765"/>
    <x v="1"/>
    <n v="272"/>
    <x v="657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x v="33"/>
    <n v="1985"/>
    <n v="64.032258064516128"/>
    <x v="3"/>
    <n v="25"/>
    <x v="658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x v="350"/>
    <n v="12155"/>
    <n v="176.15942028985506"/>
    <x v="1"/>
    <n v="419"/>
    <x v="659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x v="356"/>
    <n v="5593"/>
    <n v="20.33818181818182"/>
    <x v="0"/>
    <n v="76"/>
    <x v="660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x v="357"/>
    <n v="175020"/>
    <n v="358.64754098360658"/>
    <x v="1"/>
    <n v="1621"/>
    <x v="66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x v="358"/>
    <n v="75955"/>
    <n v="468.85802469135803"/>
    <x v="1"/>
    <n v="1101"/>
    <x v="662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x v="359"/>
    <n v="119127"/>
    <n v="122.05635245901641"/>
    <x v="1"/>
    <n v="1073"/>
    <x v="663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x v="360"/>
    <n v="110689"/>
    <n v="55.931783729156137"/>
    <x v="0"/>
    <n v="4428"/>
    <x v="664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x v="36"/>
    <n v="2445"/>
    <n v="43.660714285714285"/>
    <x v="0"/>
    <n v="58"/>
    <x v="665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x v="361"/>
    <n v="57250"/>
    <n v="33.53837141183363"/>
    <x v="3"/>
    <n v="1218"/>
    <x v="666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x v="62"/>
    <n v="11929"/>
    <n v="122.97938144329896"/>
    <x v="1"/>
    <n v="331"/>
    <x v="667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x v="362"/>
    <n v="118214"/>
    <n v="189.74959871589084"/>
    <x v="1"/>
    <n v="1170"/>
    <x v="668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x v="98"/>
    <n v="4432"/>
    <n v="83.622641509433961"/>
    <x v="0"/>
    <n v="111"/>
    <x v="669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x v="105"/>
    <n v="17879"/>
    <n v="17.968844221105527"/>
    <x v="3"/>
    <n v="215"/>
    <x v="670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x v="1"/>
    <n v="14511"/>
    <n v="1036.5"/>
    <x v="1"/>
    <n v="363"/>
    <x v="671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x v="363"/>
    <n v="141822"/>
    <n v="97.405219780219781"/>
    <x v="0"/>
    <n v="2955"/>
    <x v="672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x v="364"/>
    <n v="159037"/>
    <n v="86.386203150461711"/>
    <x v="0"/>
    <n v="1657"/>
    <x v="673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x v="91"/>
    <n v="8109"/>
    <n v="150.16666666666666"/>
    <x v="1"/>
    <n v="103"/>
    <x v="67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x v="173"/>
    <n v="8244"/>
    <n v="358.43478260869563"/>
    <x v="1"/>
    <n v="147"/>
    <x v="675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x v="1"/>
    <n v="7600"/>
    <n v="542.85714285714289"/>
    <x v="1"/>
    <n v="110"/>
    <x v="676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x v="365"/>
    <n v="94501"/>
    <n v="67.500714285714281"/>
    <x v="0"/>
    <n v="926"/>
    <x v="677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x v="168"/>
    <n v="14381"/>
    <n v="191.74666666666667"/>
    <x v="1"/>
    <n v="134"/>
    <x v="678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x v="42"/>
    <n v="13980"/>
    <n v="932"/>
    <x v="1"/>
    <n v="269"/>
    <x v="679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x v="49"/>
    <n v="12449"/>
    <n v="429.27586206896552"/>
    <x v="1"/>
    <n v="175"/>
    <x v="680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x v="190"/>
    <n v="7348"/>
    <n v="100.65753424657535"/>
    <x v="1"/>
    <n v="69"/>
    <x v="68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x v="136"/>
    <n v="8158"/>
    <n v="226.61111111111109"/>
    <x v="1"/>
    <n v="190"/>
    <x v="682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x v="92"/>
    <n v="7119"/>
    <n v="142.38"/>
    <x v="1"/>
    <n v="237"/>
    <x v="683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x v="46"/>
    <n v="5438"/>
    <n v="90.633333333333326"/>
    <x v="0"/>
    <n v="77"/>
    <x v="684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x v="366"/>
    <n v="115396"/>
    <n v="63.966740576496676"/>
    <x v="0"/>
    <n v="1748"/>
    <x v="68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x v="14"/>
    <n v="7656"/>
    <n v="84.131868131868131"/>
    <x v="0"/>
    <n v="79"/>
    <x v="68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x v="243"/>
    <n v="12322"/>
    <n v="133.93478260869566"/>
    <x v="1"/>
    <n v="196"/>
    <x v="6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x v="367"/>
    <n v="96888"/>
    <n v="59.042047531992694"/>
    <x v="0"/>
    <n v="889"/>
    <x v="688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x v="368"/>
    <n v="196960"/>
    <n v="152.80062063615205"/>
    <x v="1"/>
    <n v="7295"/>
    <x v="68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x v="369"/>
    <n v="188057"/>
    <n v="446.69121140142522"/>
    <x v="1"/>
    <n v="2893"/>
    <x v="690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x v="71"/>
    <n v="6245"/>
    <n v="84.391891891891888"/>
    <x v="0"/>
    <n v="56"/>
    <x v="691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x v="0"/>
    <n v="3"/>
    <n v="3"/>
    <x v="0"/>
    <n v="1"/>
    <x v="248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x v="370"/>
    <n v="91014"/>
    <n v="175.02692307692308"/>
    <x v="1"/>
    <n v="820"/>
    <x v="692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x v="251"/>
    <n v="4710"/>
    <n v="54.137931034482754"/>
    <x v="0"/>
    <n v="83"/>
    <x v="693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x v="371"/>
    <n v="197728"/>
    <n v="311.87381703470032"/>
    <x v="1"/>
    <n v="2038"/>
    <x v="694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x v="251"/>
    <n v="10682"/>
    <n v="122.78160919540231"/>
    <x v="1"/>
    <n v="116"/>
    <x v="695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x v="372"/>
    <n v="168048"/>
    <n v="99.026517383618156"/>
    <x v="0"/>
    <n v="2025"/>
    <x v="696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x v="2"/>
    <n v="138586"/>
    <n v="127.84686346863469"/>
    <x v="1"/>
    <n v="1345"/>
    <x v="697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x v="190"/>
    <n v="11579"/>
    <n v="158.61643835616439"/>
    <x v="1"/>
    <n v="168"/>
    <x v="698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x v="12"/>
    <n v="12020"/>
    <n v="707.05882352941171"/>
    <x v="1"/>
    <n v="137"/>
    <x v="699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x v="122"/>
    <n v="13954"/>
    <n v="142.38775510204081"/>
    <x v="1"/>
    <n v="186"/>
    <x v="700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x v="333"/>
    <n v="6358"/>
    <n v="147.86046511627907"/>
    <x v="1"/>
    <n v="125"/>
    <x v="701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x v="8"/>
    <n v="1260"/>
    <n v="20.322580645161288"/>
    <x v="0"/>
    <n v="14"/>
    <x v="702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x v="126"/>
    <n v="14725"/>
    <n v="1840.625"/>
    <x v="1"/>
    <n v="202"/>
    <x v="703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x v="350"/>
    <n v="11174"/>
    <n v="161.94202898550725"/>
    <x v="1"/>
    <n v="103"/>
    <x v="704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x v="373"/>
    <n v="182036"/>
    <n v="472.82077922077923"/>
    <x v="1"/>
    <n v="1785"/>
    <x v="705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x v="374"/>
    <n v="28870"/>
    <n v="24.466101694915253"/>
    <x v="0"/>
    <n v="656"/>
    <x v="706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x v="22"/>
    <n v="10353"/>
    <n v="517.65"/>
    <x v="1"/>
    <n v="157"/>
    <x v="707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x v="36"/>
    <n v="13868"/>
    <n v="247.64285714285714"/>
    <x v="1"/>
    <n v="555"/>
    <x v="708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x v="111"/>
    <n v="8317"/>
    <n v="100.20481927710843"/>
    <x v="1"/>
    <n v="297"/>
    <x v="709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x v="350"/>
    <n v="10557"/>
    <n v="153"/>
    <x v="1"/>
    <n v="123"/>
    <x v="710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x v="251"/>
    <n v="3227"/>
    <n v="37.091954022988503"/>
    <x v="3"/>
    <n v="38"/>
    <x v="711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x v="375"/>
    <n v="5429"/>
    <n v="4.392394822006473"/>
    <x v="3"/>
    <n v="60"/>
    <x v="712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x v="376"/>
    <n v="75906"/>
    <n v="156.50721649484535"/>
    <x v="1"/>
    <n v="3036"/>
    <x v="713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x v="70"/>
    <n v="13250"/>
    <n v="270.40816326530609"/>
    <x v="1"/>
    <n v="144"/>
    <x v="714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x v="141"/>
    <n v="11261"/>
    <n v="134.05952380952382"/>
    <x v="1"/>
    <n v="121"/>
    <x v="715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x v="377"/>
    <n v="97369"/>
    <n v="50.398033126293996"/>
    <x v="0"/>
    <n v="1596"/>
    <x v="716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x v="378"/>
    <n v="48227"/>
    <n v="88.815837937384899"/>
    <x v="3"/>
    <n v="524"/>
    <x v="717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x v="200"/>
    <n v="14685"/>
    <n v="165"/>
    <x v="1"/>
    <n v="181"/>
    <x v="718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x v="3"/>
    <n v="735"/>
    <n v="17.5"/>
    <x v="0"/>
    <n v="10"/>
    <x v="719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x v="36"/>
    <n v="10397"/>
    <n v="185.66071428571428"/>
    <x v="1"/>
    <n v="122"/>
    <x v="720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x v="379"/>
    <n v="118847"/>
    <n v="412.6631944444444"/>
    <x v="1"/>
    <n v="1071"/>
    <x v="721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x v="48"/>
    <n v="7220"/>
    <n v="90.25"/>
    <x v="3"/>
    <n v="219"/>
    <x v="722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x v="380"/>
    <n v="107622"/>
    <n v="91.984615384615381"/>
    <x v="0"/>
    <n v="1121"/>
    <x v="72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x v="144"/>
    <n v="83267"/>
    <n v="527.00632911392404"/>
    <x v="1"/>
    <n v="980"/>
    <x v="724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x v="3"/>
    <n v="13404"/>
    <n v="319.14285714285711"/>
    <x v="1"/>
    <n v="536"/>
    <x v="725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x v="211"/>
    <n v="131404"/>
    <n v="354.18867924528303"/>
    <x v="1"/>
    <n v="1991"/>
    <x v="72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x v="106"/>
    <n v="2533"/>
    <n v="32.896103896103895"/>
    <x v="3"/>
    <n v="29"/>
    <x v="727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x v="41"/>
    <n v="5028"/>
    <n v="135.8918918918919"/>
    <x v="1"/>
    <n v="180"/>
    <x v="728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x v="381"/>
    <n v="1557"/>
    <n v="2.0843373493975905"/>
    <x v="0"/>
    <n v="15"/>
    <x v="729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x v="83"/>
    <n v="6100"/>
    <n v="61"/>
    <x v="0"/>
    <n v="191"/>
    <x v="730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x v="98"/>
    <n v="1592"/>
    <n v="30.037735849056602"/>
    <x v="0"/>
    <n v="16"/>
    <x v="731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x v="272"/>
    <n v="14150"/>
    <n v="1179.1666666666665"/>
    <x v="1"/>
    <n v="130"/>
    <x v="732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x v="272"/>
    <n v="13513"/>
    <n v="1126.0833333333335"/>
    <x v="1"/>
    <n v="122"/>
    <x v="733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x v="61"/>
    <n v="504"/>
    <n v="12.923076923076923"/>
    <x v="0"/>
    <n v="17"/>
    <x v="734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x v="22"/>
    <n v="14240"/>
    <n v="712"/>
    <x v="1"/>
    <n v="140"/>
    <x v="735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x v="350"/>
    <n v="2091"/>
    <n v="30.304347826086957"/>
    <x v="0"/>
    <n v="34"/>
    <x v="736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x v="382"/>
    <n v="118580"/>
    <n v="212.50896057347671"/>
    <x v="1"/>
    <n v="3388"/>
    <x v="112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x v="70"/>
    <n v="11214"/>
    <n v="228.85714285714286"/>
    <x v="1"/>
    <n v="280"/>
    <x v="73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x v="383"/>
    <n v="68137"/>
    <n v="34.959979476654695"/>
    <x v="3"/>
    <n v="614"/>
    <x v="738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x v="133"/>
    <n v="13527"/>
    <n v="157.29069767441862"/>
    <x v="1"/>
    <n v="366"/>
    <x v="739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x v="0"/>
    <n v="1"/>
    <n v="1"/>
    <x v="0"/>
    <n v="1"/>
    <x v="100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x v="136"/>
    <n v="8363"/>
    <n v="232.30555555555554"/>
    <x v="1"/>
    <n v="270"/>
    <x v="740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x v="306"/>
    <n v="5362"/>
    <n v="92.448275862068968"/>
    <x v="3"/>
    <n v="114"/>
    <x v="741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x v="53"/>
    <n v="12065"/>
    <n v="256.70212765957444"/>
    <x v="1"/>
    <n v="137"/>
    <x v="742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x v="384"/>
    <n v="118603"/>
    <n v="168.47017045454547"/>
    <x v="1"/>
    <n v="3205"/>
    <x v="743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x v="6"/>
    <n v="7496"/>
    <n v="166.57777777777778"/>
    <x v="1"/>
    <n v="288"/>
    <x v="744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x v="81"/>
    <n v="10037"/>
    <n v="772.07692307692309"/>
    <x v="1"/>
    <n v="148"/>
    <x v="74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x v="1"/>
    <n v="5696"/>
    <n v="406.85714285714283"/>
    <x v="1"/>
    <n v="114"/>
    <x v="74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x v="241"/>
    <n v="167005"/>
    <n v="564.20608108108115"/>
    <x v="1"/>
    <n v="1518"/>
    <x v="74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x v="385"/>
    <n v="114615"/>
    <n v="68.426865671641792"/>
    <x v="0"/>
    <n v="1274"/>
    <x v="748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x v="386"/>
    <n v="16592"/>
    <n v="34.351966873706004"/>
    <x v="0"/>
    <n v="210"/>
    <x v="749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x v="196"/>
    <n v="14420"/>
    <n v="655.4545454545455"/>
    <x v="1"/>
    <n v="166"/>
    <x v="750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x v="26"/>
    <n v="6204"/>
    <n v="177.25714285714284"/>
    <x v="1"/>
    <n v="100"/>
    <x v="751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x v="36"/>
    <n v="6338"/>
    <n v="113.17857142857144"/>
    <x v="1"/>
    <n v="235"/>
    <x v="752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x v="65"/>
    <n v="8010"/>
    <n v="728.18181818181824"/>
    <x v="1"/>
    <n v="148"/>
    <x v="753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x v="61"/>
    <n v="8125"/>
    <n v="208.33333333333334"/>
    <x v="1"/>
    <n v="198"/>
    <x v="75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x v="316"/>
    <n v="13653"/>
    <n v="31.171232876712331"/>
    <x v="0"/>
    <n v="248"/>
    <x v="75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x v="387"/>
    <n v="55372"/>
    <n v="56.967078189300416"/>
    <x v="0"/>
    <n v="513"/>
    <x v="756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x v="73"/>
    <n v="11088"/>
    <n v="231"/>
    <x v="1"/>
    <n v="150"/>
    <x v="757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x v="388"/>
    <n v="109106"/>
    <n v="86.867834394904463"/>
    <x v="0"/>
    <n v="3410"/>
    <x v="758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x v="333"/>
    <n v="11642"/>
    <n v="270.74418604651163"/>
    <x v="1"/>
    <n v="216"/>
    <x v="75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x v="36"/>
    <n v="2769"/>
    <n v="49.446428571428569"/>
    <x v="3"/>
    <n v="26"/>
    <x v="760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x v="389"/>
    <n v="169586"/>
    <n v="113.3596256684492"/>
    <x v="1"/>
    <n v="5139"/>
    <x v="761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x v="390"/>
    <n v="101185"/>
    <n v="190.55555555555554"/>
    <x v="1"/>
    <n v="2353"/>
    <x v="762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x v="92"/>
    <n v="6775"/>
    <n v="135.5"/>
    <x v="1"/>
    <n v="78"/>
    <x v="763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x v="151"/>
    <n v="968"/>
    <n v="10.297872340425531"/>
    <x v="0"/>
    <n v="10"/>
    <x v="764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x v="391"/>
    <n v="72623"/>
    <n v="65.544223826714799"/>
    <x v="0"/>
    <n v="2201"/>
    <x v="765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x v="202"/>
    <n v="45987"/>
    <n v="49.026652452025587"/>
    <x v="0"/>
    <n v="676"/>
    <x v="766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x v="81"/>
    <n v="10243"/>
    <n v="787.92307692307691"/>
    <x v="1"/>
    <n v="174"/>
    <x v="76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x v="392"/>
    <n v="87293"/>
    <n v="80.306347746090154"/>
    <x v="0"/>
    <n v="831"/>
    <x v="768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x v="135"/>
    <n v="5421"/>
    <n v="106.29411764705883"/>
    <x v="1"/>
    <n v="164"/>
    <x v="769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x v="251"/>
    <n v="4414"/>
    <n v="50.735632183908038"/>
    <x v="3"/>
    <n v="56"/>
    <x v="770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x v="135"/>
    <n v="10981"/>
    <n v="215.31372549019611"/>
    <x v="1"/>
    <n v="161"/>
    <x v="771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x v="71"/>
    <n v="10451"/>
    <n v="141.22972972972974"/>
    <x v="1"/>
    <n v="138"/>
    <x v="772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x v="393"/>
    <n v="102535"/>
    <n v="115.33745781777279"/>
    <x v="1"/>
    <n v="3308"/>
    <x v="773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x v="313"/>
    <n v="12939"/>
    <n v="193.11940298507463"/>
    <x v="1"/>
    <n v="127"/>
    <x v="774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x v="42"/>
    <n v="10946"/>
    <n v="729.73333333333335"/>
    <x v="1"/>
    <n v="207"/>
    <x v="775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x v="394"/>
    <n v="60994"/>
    <n v="99.66339869281046"/>
    <x v="0"/>
    <n v="859"/>
    <x v="77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x v="136"/>
    <n v="3174"/>
    <n v="88.166666666666671"/>
    <x v="2"/>
    <n v="31"/>
    <x v="777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x v="25"/>
    <n v="3351"/>
    <n v="37.233333333333334"/>
    <x v="0"/>
    <n v="45"/>
    <x v="778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x v="395"/>
    <n v="56774"/>
    <n v="30.540075309306079"/>
    <x v="3"/>
    <n v="1113"/>
    <x v="779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x v="118"/>
    <n v="540"/>
    <n v="25.714285714285712"/>
    <x v="0"/>
    <n v="6"/>
    <x v="702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x v="22"/>
    <n v="680"/>
    <n v="34"/>
    <x v="0"/>
    <n v="7"/>
    <x v="780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x v="65"/>
    <n v="13045"/>
    <n v="1185.909090909091"/>
    <x v="1"/>
    <n v="181"/>
    <x v="781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x v="47"/>
    <n v="8276"/>
    <n v="125.39393939393939"/>
    <x v="1"/>
    <n v="110"/>
    <x v="782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x v="143"/>
    <n v="1022"/>
    <n v="14.394366197183098"/>
    <x v="0"/>
    <n v="31"/>
    <x v="783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x v="75"/>
    <n v="4275"/>
    <n v="54.807692307692314"/>
    <x v="0"/>
    <n v="78"/>
    <x v="784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x v="4"/>
    <n v="8332"/>
    <n v="109.63157894736841"/>
    <x v="1"/>
    <n v="185"/>
    <x v="785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x v="74"/>
    <n v="6408"/>
    <n v="188.47058823529412"/>
    <x v="1"/>
    <n v="121"/>
    <x v="78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x v="396"/>
    <n v="73522"/>
    <n v="87.008284023668637"/>
    <x v="0"/>
    <n v="1225"/>
    <x v="787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x v="0"/>
    <n v="1"/>
    <n v="1"/>
    <x v="0"/>
    <n v="1"/>
    <x v="100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x v="173"/>
    <n v="4667"/>
    <n v="202.9130434782609"/>
    <x v="1"/>
    <n v="106"/>
    <x v="788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x v="8"/>
    <n v="12216"/>
    <n v="197.03225806451613"/>
    <x v="1"/>
    <n v="142"/>
    <x v="789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x v="55"/>
    <n v="6527"/>
    <n v="107"/>
    <x v="1"/>
    <n v="233"/>
    <x v="790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x v="97"/>
    <n v="6987"/>
    <n v="268.73076923076923"/>
    <x v="1"/>
    <n v="218"/>
    <x v="791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x v="62"/>
    <n v="4932"/>
    <n v="50.845360824742272"/>
    <x v="0"/>
    <n v="67"/>
    <x v="792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x v="31"/>
    <n v="8262"/>
    <n v="1180.2857142857142"/>
    <x v="1"/>
    <n v="76"/>
    <x v="793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x v="31"/>
    <n v="1848"/>
    <n v="264"/>
    <x v="1"/>
    <n v="43"/>
    <x v="794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x v="5"/>
    <n v="1583"/>
    <n v="30.44230769230769"/>
    <x v="0"/>
    <n v="19"/>
    <x v="79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x v="397"/>
    <n v="88536"/>
    <n v="62.880681818181813"/>
    <x v="0"/>
    <n v="2108"/>
    <x v="796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x v="330"/>
    <n v="12360"/>
    <n v="193.125"/>
    <x v="1"/>
    <n v="221"/>
    <x v="797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x v="398"/>
    <n v="71320"/>
    <n v="77.102702702702715"/>
    <x v="0"/>
    <n v="679"/>
    <x v="798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x v="221"/>
    <n v="134640"/>
    <n v="225.52763819095478"/>
    <x v="1"/>
    <n v="2805"/>
    <x v="799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x v="170"/>
    <n v="7661"/>
    <n v="239.40625"/>
    <x v="1"/>
    <n v="68"/>
    <x v="800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x v="170"/>
    <n v="2950"/>
    <n v="92.1875"/>
    <x v="0"/>
    <n v="36"/>
    <x v="801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x v="25"/>
    <n v="11721"/>
    <n v="130.23333333333335"/>
    <x v="1"/>
    <n v="183"/>
    <x v="802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x v="173"/>
    <n v="14150"/>
    <n v="615.21739130434787"/>
    <x v="1"/>
    <n v="133"/>
    <x v="803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x v="399"/>
    <n v="189192"/>
    <n v="368.79532163742692"/>
    <x v="1"/>
    <n v="2489"/>
    <x v="80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x v="31"/>
    <n v="7664"/>
    <n v="1094.8571428571429"/>
    <x v="1"/>
    <n v="69"/>
    <x v="805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x v="200"/>
    <n v="4509"/>
    <n v="50.662921348314605"/>
    <x v="0"/>
    <n v="47"/>
    <x v="806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x v="42"/>
    <n v="12009"/>
    <n v="800.6"/>
    <x v="1"/>
    <n v="279"/>
    <x v="807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x v="70"/>
    <n v="14273"/>
    <n v="291.28571428571428"/>
    <x v="1"/>
    <n v="210"/>
    <x v="808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x v="400"/>
    <n v="188982"/>
    <n v="349.9666666666667"/>
    <x v="1"/>
    <n v="2100"/>
    <x v="80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x v="178"/>
    <n v="14640"/>
    <n v="357.07317073170731"/>
    <x v="1"/>
    <n v="252"/>
    <x v="810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x v="401"/>
    <n v="107516"/>
    <n v="126.48941176470588"/>
    <x v="1"/>
    <n v="1280"/>
    <x v="811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x v="136"/>
    <n v="13950"/>
    <n v="387.5"/>
    <x v="1"/>
    <n v="157"/>
    <x v="812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x v="54"/>
    <n v="12797"/>
    <n v="457.03571428571428"/>
    <x v="1"/>
    <n v="194"/>
    <x v="813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x v="173"/>
    <n v="6134"/>
    <n v="266.69565217391306"/>
    <x v="1"/>
    <n v="82"/>
    <x v="814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x v="143"/>
    <n v="4899"/>
    <n v="69"/>
    <x v="0"/>
    <n v="70"/>
    <x v="81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x v="103"/>
    <n v="4929"/>
    <n v="51.34375"/>
    <x v="0"/>
    <n v="154"/>
    <x v="81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x v="319"/>
    <n v="1424"/>
    <n v="1.1710526315789473"/>
    <x v="0"/>
    <n v="22"/>
    <x v="817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x v="402"/>
    <n v="105817"/>
    <n v="108.97734294541709"/>
    <x v="1"/>
    <n v="4233"/>
    <x v="818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x v="403"/>
    <n v="136156"/>
    <n v="315.17592592592592"/>
    <x v="1"/>
    <n v="1297"/>
    <x v="819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x v="85"/>
    <n v="10723"/>
    <n v="157.69117647058823"/>
    <x v="1"/>
    <n v="165"/>
    <x v="820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x v="190"/>
    <n v="11228"/>
    <n v="153.8082191780822"/>
    <x v="1"/>
    <n v="119"/>
    <x v="821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x v="404"/>
    <n v="77355"/>
    <n v="89.738979118329468"/>
    <x v="0"/>
    <n v="1758"/>
    <x v="822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x v="32"/>
    <n v="6086"/>
    <n v="75.135802469135797"/>
    <x v="0"/>
    <n v="94"/>
    <x v="82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x v="405"/>
    <n v="150960"/>
    <n v="852.88135593220341"/>
    <x v="1"/>
    <n v="1797"/>
    <x v="824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x v="330"/>
    <n v="8890"/>
    <n v="138.90625"/>
    <x v="1"/>
    <n v="261"/>
    <x v="825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x v="106"/>
    <n v="14644"/>
    <n v="190.18181818181819"/>
    <x v="1"/>
    <n v="157"/>
    <x v="82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x v="406"/>
    <n v="116583"/>
    <n v="100.24333619948409"/>
    <x v="1"/>
    <n v="3533"/>
    <x v="827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x v="14"/>
    <n v="12991"/>
    <n v="142.75824175824175"/>
    <x v="1"/>
    <n v="155"/>
    <x v="828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x v="42"/>
    <n v="8447"/>
    <n v="563.13333333333333"/>
    <x v="1"/>
    <n v="132"/>
    <x v="82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x v="35"/>
    <n v="2703"/>
    <n v="30.715909090909086"/>
    <x v="0"/>
    <n v="33"/>
    <x v="830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x v="35"/>
    <n v="8747"/>
    <n v="99.39772727272728"/>
    <x v="3"/>
    <n v="94"/>
    <x v="831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x v="407"/>
    <n v="138087"/>
    <n v="197.54935622317598"/>
    <x v="1"/>
    <n v="1354"/>
    <x v="832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x v="67"/>
    <n v="5085"/>
    <n v="508.5"/>
    <x v="1"/>
    <n v="48"/>
    <x v="833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x v="53"/>
    <n v="11174"/>
    <n v="237.74468085106383"/>
    <x v="1"/>
    <n v="110"/>
    <x v="834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x v="170"/>
    <n v="10831"/>
    <n v="338.46875"/>
    <x v="1"/>
    <n v="172"/>
    <x v="835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x v="313"/>
    <n v="8917"/>
    <n v="133.08955223880596"/>
    <x v="1"/>
    <n v="307"/>
    <x v="836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x v="0"/>
    <n v="1"/>
    <n v="1"/>
    <x v="0"/>
    <n v="1"/>
    <x v="100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x v="46"/>
    <n v="12468"/>
    <n v="207.79999999999998"/>
    <x v="1"/>
    <n v="160"/>
    <x v="83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x v="70"/>
    <n v="2505"/>
    <n v="51.122448979591837"/>
    <x v="0"/>
    <n v="31"/>
    <x v="838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x v="408"/>
    <n v="111502"/>
    <n v="652.05847953216369"/>
    <x v="1"/>
    <n v="1467"/>
    <x v="839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x v="409"/>
    <n v="194309"/>
    <n v="113.63099415204678"/>
    <x v="1"/>
    <n v="2662"/>
    <x v="840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x v="410"/>
    <n v="23956"/>
    <n v="102.37606837606839"/>
    <x v="1"/>
    <n v="452"/>
    <x v="841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x v="166"/>
    <n v="8558"/>
    <n v="356.58333333333331"/>
    <x v="1"/>
    <n v="158"/>
    <x v="842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x v="98"/>
    <n v="7413"/>
    <n v="139.86792452830187"/>
    <x v="1"/>
    <n v="225"/>
    <x v="84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x v="220"/>
    <n v="2778"/>
    <n v="69.45"/>
    <x v="0"/>
    <n v="35"/>
    <x v="844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x v="190"/>
    <n v="2594"/>
    <n v="35.534246575342465"/>
    <x v="0"/>
    <n v="63"/>
    <x v="845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x v="22"/>
    <n v="5033"/>
    <n v="251.65"/>
    <x v="1"/>
    <n v="65"/>
    <x v="846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x v="35"/>
    <n v="9317"/>
    <n v="105.87500000000001"/>
    <x v="1"/>
    <n v="163"/>
    <x v="847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x v="26"/>
    <n v="6560"/>
    <n v="187.42857142857144"/>
    <x v="1"/>
    <n v="85"/>
    <x v="848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x v="1"/>
    <n v="5415"/>
    <n v="386.78571428571428"/>
    <x v="1"/>
    <n v="217"/>
    <x v="849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x v="3"/>
    <n v="14577"/>
    <n v="347.07142857142856"/>
    <x v="1"/>
    <n v="150"/>
    <x v="850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x v="411"/>
    <n v="150515"/>
    <n v="185.82098765432099"/>
    <x v="1"/>
    <n v="3272"/>
    <x v="8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x v="412"/>
    <n v="79045"/>
    <n v="43.241247264770237"/>
    <x v="3"/>
    <n v="898"/>
    <x v="85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x v="73"/>
    <n v="7797"/>
    <n v="162.4375"/>
    <x v="1"/>
    <n v="300"/>
    <x v="853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x v="260"/>
    <n v="12939"/>
    <n v="184.84285714285716"/>
    <x v="1"/>
    <n v="126"/>
    <x v="854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x v="413"/>
    <n v="38376"/>
    <n v="23.703520691785052"/>
    <x v="0"/>
    <n v="526"/>
    <x v="85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x v="106"/>
    <n v="6920"/>
    <n v="89.870129870129873"/>
    <x v="0"/>
    <n v="121"/>
    <x v="856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x v="414"/>
    <n v="194912"/>
    <n v="272.6041958041958"/>
    <x v="1"/>
    <n v="2320"/>
    <x v="857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x v="53"/>
    <n v="7992"/>
    <n v="170.04255319148936"/>
    <x v="1"/>
    <n v="81"/>
    <x v="858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x v="369"/>
    <n v="79268"/>
    <n v="188.28503562945369"/>
    <x v="1"/>
    <n v="1887"/>
    <x v="859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x v="415"/>
    <n v="139468"/>
    <n v="346.93532338308455"/>
    <x v="1"/>
    <n v="4358"/>
    <x v="860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x v="58"/>
    <n v="5465"/>
    <n v="69.177215189873422"/>
    <x v="0"/>
    <n v="67"/>
    <x v="86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x v="111"/>
    <n v="2111"/>
    <n v="25.433734939759034"/>
    <x v="0"/>
    <n v="57"/>
    <x v="862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x v="416"/>
    <n v="126628"/>
    <n v="77.400977995110026"/>
    <x v="0"/>
    <n v="1229"/>
    <x v="86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x v="50"/>
    <n v="1012"/>
    <n v="37.481481481481481"/>
    <x v="0"/>
    <n v="12"/>
    <x v="864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x v="67"/>
    <n v="5438"/>
    <n v="543.79999999999995"/>
    <x v="1"/>
    <n v="53"/>
    <x v="865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x v="396"/>
    <n v="193101"/>
    <n v="228.52189349112427"/>
    <x v="1"/>
    <n v="2414"/>
    <x v="866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x v="417"/>
    <n v="31665"/>
    <n v="38.948339483394832"/>
    <x v="0"/>
    <n v="452"/>
    <x v="867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x v="126"/>
    <n v="2960"/>
    <n v="370"/>
    <x v="1"/>
    <n v="80"/>
    <x v="868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x v="74"/>
    <n v="8089"/>
    <n v="237.91176470588232"/>
    <x v="1"/>
    <n v="193"/>
    <x v="86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x v="418"/>
    <n v="109374"/>
    <n v="64.036299765807954"/>
    <x v="0"/>
    <n v="1886"/>
    <x v="870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x v="37"/>
    <n v="2129"/>
    <n v="118.27777777777777"/>
    <x v="1"/>
    <n v="52"/>
    <x v="871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x v="419"/>
    <n v="127745"/>
    <n v="84.824037184594957"/>
    <x v="0"/>
    <n v="1825"/>
    <x v="872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x v="75"/>
    <n v="2289"/>
    <n v="29.346153846153843"/>
    <x v="0"/>
    <n v="31"/>
    <x v="873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x v="306"/>
    <n v="12174"/>
    <n v="209.89655172413794"/>
    <x v="1"/>
    <n v="290"/>
    <x v="874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x v="36"/>
    <n v="9508"/>
    <n v="169.78571428571431"/>
    <x v="1"/>
    <n v="122"/>
    <x v="875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x v="420"/>
    <n v="155849"/>
    <n v="115.95907738095239"/>
    <x v="1"/>
    <n v="1470"/>
    <x v="87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x v="162"/>
    <n v="7758"/>
    <n v="258.59999999999997"/>
    <x v="1"/>
    <n v="165"/>
    <x v="877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x v="46"/>
    <n v="13835"/>
    <n v="230.58333333333331"/>
    <x v="1"/>
    <n v="182"/>
    <x v="87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x v="141"/>
    <n v="10770"/>
    <n v="128.21428571428572"/>
    <x v="1"/>
    <n v="199"/>
    <x v="879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x v="12"/>
    <n v="3208"/>
    <n v="188.70588235294116"/>
    <x v="1"/>
    <n v="56"/>
    <x v="880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x v="421"/>
    <n v="11108"/>
    <n v="6.9511889862327907"/>
    <x v="0"/>
    <n v="107"/>
    <x v="8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x v="174"/>
    <n v="153338"/>
    <n v="774.43434343434342"/>
    <x v="1"/>
    <n v="1460"/>
    <x v="882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x v="35"/>
    <n v="2437"/>
    <n v="27.693181818181817"/>
    <x v="0"/>
    <n v="27"/>
    <x v="883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x v="422"/>
    <n v="93991"/>
    <n v="52.479620323841424"/>
    <x v="0"/>
    <n v="1221"/>
    <x v="884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x v="33"/>
    <n v="12620"/>
    <n v="407.09677419354841"/>
    <x v="1"/>
    <n v="123"/>
    <x v="885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x v="0"/>
    <n v="2"/>
    <n v="2"/>
    <x v="0"/>
    <n v="1"/>
    <x v="50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x v="36"/>
    <n v="8746"/>
    <n v="156.17857142857144"/>
    <x v="1"/>
    <n v="159"/>
    <x v="886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x v="1"/>
    <n v="3534"/>
    <n v="252.42857142857144"/>
    <x v="1"/>
    <n v="110"/>
    <x v="887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x v="423"/>
    <n v="709"/>
    <n v="1.729268292682927"/>
    <x v="2"/>
    <n v="14"/>
    <x v="888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x v="191"/>
    <n v="795"/>
    <n v="12.230769230769232"/>
    <x v="0"/>
    <n v="16"/>
    <x v="88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x v="58"/>
    <n v="12955"/>
    <n v="163.98734177215189"/>
    <x v="1"/>
    <n v="236"/>
    <x v="890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x v="20"/>
    <n v="8964"/>
    <n v="162.98181818181817"/>
    <x v="1"/>
    <n v="191"/>
    <x v="891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x v="14"/>
    <n v="1843"/>
    <n v="20.252747252747252"/>
    <x v="0"/>
    <n v="41"/>
    <x v="892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x v="424"/>
    <n v="121950"/>
    <n v="319.24083769633506"/>
    <x v="1"/>
    <n v="3934"/>
    <x v="893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x v="37"/>
    <n v="8621"/>
    <n v="478.94444444444446"/>
    <x v="1"/>
    <n v="80"/>
    <x v="894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x v="425"/>
    <n v="30215"/>
    <n v="19.556634304207122"/>
    <x v="3"/>
    <n v="296"/>
    <x v="895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x v="306"/>
    <n v="11539"/>
    <n v="198.94827586206895"/>
    <x v="1"/>
    <n v="462"/>
    <x v="896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x v="37"/>
    <n v="14310"/>
    <n v="795"/>
    <x v="1"/>
    <n v="179"/>
    <x v="897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x v="426"/>
    <n v="35536"/>
    <n v="50.621082621082621"/>
    <x v="0"/>
    <n v="523"/>
    <x v="898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x v="330"/>
    <n v="3676"/>
    <n v="57.4375"/>
    <x v="0"/>
    <n v="141"/>
    <x v="899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x v="427"/>
    <n v="195936"/>
    <n v="155.62827640984909"/>
    <x v="1"/>
    <n v="1866"/>
    <x v="900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x v="41"/>
    <n v="1343"/>
    <n v="36.297297297297298"/>
    <x v="0"/>
    <n v="52"/>
    <x v="901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x v="136"/>
    <n v="2097"/>
    <n v="58.25"/>
    <x v="2"/>
    <n v="27"/>
    <x v="902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x v="167"/>
    <n v="9021"/>
    <n v="237.39473684210526"/>
    <x v="1"/>
    <n v="156"/>
    <x v="90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x v="428"/>
    <n v="20915"/>
    <n v="58.75"/>
    <x v="0"/>
    <n v="225"/>
    <x v="904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x v="98"/>
    <n v="9676"/>
    <n v="182.56603773584905"/>
    <x v="1"/>
    <n v="255"/>
    <x v="905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x v="429"/>
    <n v="1210"/>
    <n v="0.75436408977556113"/>
    <x v="0"/>
    <n v="38"/>
    <x v="906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x v="430"/>
    <n v="90440"/>
    <n v="175.95330739299609"/>
    <x v="1"/>
    <n v="2261"/>
    <x v="907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x v="12"/>
    <n v="4044"/>
    <n v="237.88235294117646"/>
    <x v="1"/>
    <n v="40"/>
    <x v="908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x v="431"/>
    <n v="192292"/>
    <n v="488.05076142131981"/>
    <x v="1"/>
    <n v="2289"/>
    <x v="909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x v="162"/>
    <n v="6722"/>
    <n v="224.06666666666669"/>
    <x v="1"/>
    <n v="65"/>
    <x v="910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x v="251"/>
    <n v="1577"/>
    <n v="18.126436781609197"/>
    <x v="0"/>
    <n v="15"/>
    <x v="911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x v="44"/>
    <n v="3301"/>
    <n v="45.847222222222221"/>
    <x v="0"/>
    <n v="37"/>
    <x v="91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x v="225"/>
    <n v="196386"/>
    <n v="117.31541218637993"/>
    <x v="1"/>
    <n v="3777"/>
    <x v="913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x v="20"/>
    <n v="11952"/>
    <n v="217.30909090909088"/>
    <x v="1"/>
    <n v="184"/>
    <x v="91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x v="26"/>
    <n v="3930"/>
    <n v="112.28571428571428"/>
    <x v="1"/>
    <n v="85"/>
    <x v="915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x v="58"/>
    <n v="5729"/>
    <n v="72.51898734177216"/>
    <x v="0"/>
    <n v="112"/>
    <x v="916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x v="173"/>
    <n v="4883"/>
    <n v="212.30434782608697"/>
    <x v="1"/>
    <n v="144"/>
    <x v="91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x v="432"/>
    <n v="175015"/>
    <n v="239.74657534246577"/>
    <x v="1"/>
    <n v="1902"/>
    <x v="918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x v="8"/>
    <n v="11280"/>
    <n v="181.93548387096774"/>
    <x v="1"/>
    <n v="105"/>
    <x v="919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x v="55"/>
    <n v="10012"/>
    <n v="164.13114754098362"/>
    <x v="1"/>
    <n v="132"/>
    <x v="920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x v="100"/>
    <n v="1690"/>
    <n v="1.6375968992248062"/>
    <x v="0"/>
    <n v="21"/>
    <x v="921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x v="409"/>
    <n v="84891"/>
    <n v="49.64385964912281"/>
    <x v="3"/>
    <n v="976"/>
    <x v="922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x v="243"/>
    <n v="10093"/>
    <n v="109.70652173913042"/>
    <x v="1"/>
    <n v="96"/>
    <x v="923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x v="75"/>
    <n v="3839"/>
    <n v="49.217948717948715"/>
    <x v="0"/>
    <n v="67"/>
    <x v="924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x v="34"/>
    <n v="6161"/>
    <n v="62.232323232323225"/>
    <x v="2"/>
    <n v="66"/>
    <x v="92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x v="433"/>
    <n v="5615"/>
    <n v="13.05813953488372"/>
    <x v="0"/>
    <n v="78"/>
    <x v="926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x v="103"/>
    <n v="6205"/>
    <n v="64.635416666666671"/>
    <x v="0"/>
    <n v="67"/>
    <x v="927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x v="168"/>
    <n v="11969"/>
    <n v="159.58666666666667"/>
    <x v="1"/>
    <n v="114"/>
    <x v="928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x v="83"/>
    <n v="8142"/>
    <n v="81.42"/>
    <x v="0"/>
    <n v="263"/>
    <x v="929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x v="434"/>
    <n v="55805"/>
    <n v="32.444767441860463"/>
    <x v="0"/>
    <n v="1691"/>
    <x v="930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x v="184"/>
    <n v="15238"/>
    <n v="9.9141184124918666"/>
    <x v="0"/>
    <n v="181"/>
    <x v="931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x v="136"/>
    <n v="961"/>
    <n v="26.694444444444443"/>
    <x v="0"/>
    <n v="13"/>
    <x v="93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x v="151"/>
    <n v="5918"/>
    <n v="62.957446808510639"/>
    <x v="3"/>
    <n v="160"/>
    <x v="933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x v="291"/>
    <n v="9520"/>
    <n v="161.35593220338984"/>
    <x v="1"/>
    <n v="203"/>
    <x v="934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x v="0"/>
    <n v="5"/>
    <n v="5"/>
    <x v="0"/>
    <n v="1"/>
    <x v="298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x v="435"/>
    <n v="159056"/>
    <n v="1096.9379310344827"/>
    <x v="1"/>
    <n v="1559"/>
    <x v="935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x v="436"/>
    <n v="101987"/>
    <n v="70.094158075601371"/>
    <x v="3"/>
    <n v="2266"/>
    <x v="936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x v="88"/>
    <n v="1980"/>
    <n v="60"/>
    <x v="0"/>
    <n v="21"/>
    <x v="937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x v="142"/>
    <n v="156384"/>
    <n v="367.0985915492958"/>
    <x v="1"/>
    <n v="1548"/>
    <x v="93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x v="31"/>
    <n v="7763"/>
    <n v="1109"/>
    <x v="1"/>
    <n v="80"/>
    <x v="939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x v="437"/>
    <n v="35698"/>
    <n v="19.028784648187631"/>
    <x v="0"/>
    <n v="830"/>
    <x v="940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x v="122"/>
    <n v="12434"/>
    <n v="126.87755102040816"/>
    <x v="1"/>
    <n v="131"/>
    <x v="94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x v="65"/>
    <n v="8081"/>
    <n v="734.63636363636363"/>
    <x v="1"/>
    <n v="112"/>
    <x v="942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x v="438"/>
    <n v="6631"/>
    <n v="4.5731034482758623"/>
    <x v="0"/>
    <n v="130"/>
    <x v="943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x v="20"/>
    <n v="4678"/>
    <n v="85.054545454545448"/>
    <x v="0"/>
    <n v="55"/>
    <x v="944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x v="57"/>
    <n v="6800"/>
    <n v="119.29824561403508"/>
    <x v="1"/>
    <n v="155"/>
    <x v="945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x v="136"/>
    <n v="10657"/>
    <n v="296.02777777777777"/>
    <x v="1"/>
    <n v="266"/>
    <x v="94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x v="291"/>
    <n v="4997"/>
    <n v="84.694915254237287"/>
    <x v="0"/>
    <n v="114"/>
    <x v="947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x v="41"/>
    <n v="13164"/>
    <n v="355.7837837837838"/>
    <x v="1"/>
    <n v="155"/>
    <x v="948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x v="196"/>
    <n v="8501"/>
    <n v="386.40909090909093"/>
    <x v="1"/>
    <n v="207"/>
    <x v="949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x v="12"/>
    <n v="13468"/>
    <n v="792.23529411764707"/>
    <x v="1"/>
    <n v="245"/>
    <x v="950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x v="439"/>
    <n v="121138"/>
    <n v="137.03393665158373"/>
    <x v="1"/>
    <n v="1573"/>
    <x v="951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x v="166"/>
    <n v="8117"/>
    <n v="338.20833333333337"/>
    <x v="1"/>
    <n v="114"/>
    <x v="95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x v="58"/>
    <n v="8550"/>
    <n v="108.22784810126582"/>
    <x v="1"/>
    <n v="93"/>
    <x v="953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x v="309"/>
    <n v="57659"/>
    <n v="60.757639620653315"/>
    <x v="0"/>
    <n v="594"/>
    <x v="954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x v="135"/>
    <n v="1414"/>
    <n v="27.725490196078432"/>
    <x v="0"/>
    <n v="24"/>
    <x v="955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x v="440"/>
    <n v="97524"/>
    <n v="228.3934426229508"/>
    <x v="1"/>
    <n v="1681"/>
    <x v="956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x v="441"/>
    <n v="26176"/>
    <n v="21.615194054500414"/>
    <x v="0"/>
    <n v="252"/>
    <x v="95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x v="126"/>
    <n v="2991"/>
    <n v="373.875"/>
    <x v="1"/>
    <n v="32"/>
    <x v="958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x v="91"/>
    <n v="8366"/>
    <n v="154.92592592592592"/>
    <x v="1"/>
    <n v="135"/>
    <x v="959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x v="220"/>
    <n v="12886"/>
    <n v="322.14999999999998"/>
    <x v="1"/>
    <n v="140"/>
    <x v="960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x v="260"/>
    <n v="5177"/>
    <n v="73.957142857142856"/>
    <x v="0"/>
    <n v="67"/>
    <x v="961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x v="67"/>
    <n v="8641"/>
    <n v="864.1"/>
    <x v="1"/>
    <n v="92"/>
    <x v="96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x v="138"/>
    <n v="86244"/>
    <n v="143.26245847176079"/>
    <x v="1"/>
    <n v="1015"/>
    <x v="96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x v="442"/>
    <n v="78630"/>
    <n v="40.281762295081968"/>
    <x v="0"/>
    <n v="742"/>
    <x v="964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x v="313"/>
    <n v="11941"/>
    <n v="178.22388059701493"/>
    <x v="1"/>
    <n v="323"/>
    <x v="965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x v="44"/>
    <n v="6115"/>
    <n v="84.930555555555557"/>
    <x v="0"/>
    <n v="75"/>
    <x v="966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x v="443"/>
    <n v="188404"/>
    <n v="145.93648334624322"/>
    <x v="1"/>
    <n v="2326"/>
    <x v="967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x v="191"/>
    <n v="9910"/>
    <n v="152.46153846153848"/>
    <x v="1"/>
    <n v="381"/>
    <x v="968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x v="305"/>
    <n v="114523"/>
    <n v="67.129542790152414"/>
    <x v="0"/>
    <n v="4405"/>
    <x v="969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x v="75"/>
    <n v="3144"/>
    <n v="40.307692307692307"/>
    <x v="0"/>
    <n v="92"/>
    <x v="970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x v="8"/>
    <n v="13441"/>
    <n v="216.79032258064518"/>
    <x v="1"/>
    <n v="480"/>
    <x v="971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x v="151"/>
    <n v="4899"/>
    <n v="52.117021276595743"/>
    <x v="0"/>
    <n v="64"/>
    <x v="972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x v="166"/>
    <n v="11990"/>
    <n v="499.58333333333337"/>
    <x v="1"/>
    <n v="226"/>
    <x v="973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x v="75"/>
    <n v="6839"/>
    <n v="87.679487179487182"/>
    <x v="0"/>
    <n v="64"/>
    <x v="974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x v="122"/>
    <n v="11091"/>
    <n v="113.17346938775511"/>
    <x v="1"/>
    <n v="241"/>
    <x v="975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x v="33"/>
    <n v="13223"/>
    <n v="426.54838709677421"/>
    <x v="1"/>
    <n v="132"/>
    <x v="976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x v="122"/>
    <n v="7608"/>
    <n v="77.632653061224488"/>
    <x v="3"/>
    <n v="75"/>
    <x v="977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x v="444"/>
    <n v="74073"/>
    <n v="52.496810772501767"/>
    <x v="0"/>
    <n v="842"/>
    <x v="978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x v="238"/>
    <n v="153216"/>
    <n v="157.46762589928059"/>
    <x v="1"/>
    <n v="2043"/>
    <x v="979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x v="47"/>
    <n v="4814"/>
    <n v="72.939393939393938"/>
    <x v="0"/>
    <n v="112"/>
    <x v="980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x v="4"/>
    <n v="4603"/>
    <n v="60.565789473684205"/>
    <x v="3"/>
    <n v="139"/>
    <x v="981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x v="445"/>
    <n v="37823"/>
    <n v="56.791291291291287"/>
    <x v="0"/>
    <n v="374"/>
    <x v="982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x v="446"/>
    <n v="62819"/>
    <n v="56.542754275427541"/>
    <x v="3"/>
    <n v="1122"/>
    <x v="983"/>
    <x v="1"/>
    <s v="USD"/>
    <n v="1467176400"/>
    <n v="1467781200"/>
    <x v="878"/>
    <d v="2016-07-06T05:00:00"/>
    <b v="0"/>
    <b v="0"/>
    <s v="food/food trucks"/>
    <x v="0"/>
    <x v="0"/>
  </r>
  <r>
    <m/>
    <m/>
    <m/>
    <x v="447"/>
    <m/>
    <m/>
    <x v="4"/>
    <m/>
    <x v="984"/>
    <x v="7"/>
    <m/>
    <m/>
    <m/>
    <x v="879"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9E9AF4-8D6C-443C-A81C-7BEA7739C3B1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 defaultSubtota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9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99F9AC-32DC-484B-BF1C-ED7B736E6D4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7983EA-4F65-447B-A06B-2884AA7B99FE}" name="PivotTable6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0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="70" zoomScaleNormal="70" workbookViewId="0">
      <selection activeCell="D1003" sqref="D1003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5" max="5" width="7.75" bestFit="1" customWidth="1"/>
    <col min="6" max="6" width="14.75" bestFit="1" customWidth="1"/>
    <col min="8" max="8" width="13" bestFit="1" customWidth="1"/>
    <col min="9" max="9" width="16.58203125" bestFit="1" customWidth="1"/>
    <col min="12" max="13" width="11.1640625" bestFit="1" customWidth="1"/>
    <col min="14" max="14" width="22.33203125" bestFit="1" customWidth="1"/>
    <col min="15" max="15" width="22.33203125" customWidth="1"/>
    <col min="18" max="18" width="28.5" bestFit="1" customWidth="1"/>
    <col min="19" max="19" width="15.25" bestFit="1" customWidth="1"/>
    <col min="20" max="20" width="16.91406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2037</v>
      </c>
      <c r="O1" s="1" t="s">
        <v>2038</v>
      </c>
      <c r="P1" s="1" t="s">
        <v>10</v>
      </c>
      <c r="Q1" s="1" t="s">
        <v>11</v>
      </c>
      <c r="R1" s="1" t="s">
        <v>2028</v>
      </c>
      <c r="S1" s="1" t="s">
        <v>2063</v>
      </c>
      <c r="T1" s="1" t="s">
        <v>2064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 s="4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>(E3/D3)*100</f>
        <v>1040</v>
      </c>
      <c r="G3" t="s">
        <v>20</v>
      </c>
      <c r="H3">
        <v>158</v>
      </c>
      <c r="I3" s="4">
        <f t="shared" ref="I3:I66" si="0"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1">(((L3/60)/60)/24)+DATE(1970,1,1)</f>
        <v>41870.208333333336</v>
      </c>
      <c r="O3" s="8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ref="F4:F67" si="3">(E4/D4)*100</f>
        <v>131.4787822878229</v>
      </c>
      <c r="G4" t="s">
        <v>20</v>
      </c>
      <c r="H4">
        <v>1425</v>
      </c>
      <c r="I4" s="4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1"/>
        <v>41595.25</v>
      </c>
      <c r="O4" s="8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3"/>
        <v>58.976190476190467</v>
      </c>
      <c r="G5" t="s">
        <v>14</v>
      </c>
      <c r="H5">
        <v>24</v>
      </c>
      <c r="I5" s="4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1"/>
        <v>43688.208333333328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3"/>
        <v>69.276315789473685</v>
      </c>
      <c r="G6" t="s">
        <v>14</v>
      </c>
      <c r="H6">
        <v>53</v>
      </c>
      <c r="I6" s="4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1"/>
        <v>43485.25</v>
      </c>
      <c r="O6" s="8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3"/>
        <v>173.61842105263159</v>
      </c>
      <c r="G7" t="s">
        <v>20</v>
      </c>
      <c r="H7">
        <v>174</v>
      </c>
      <c r="I7" s="4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1"/>
        <v>41149.208333333336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3"/>
        <v>20.961538461538463</v>
      </c>
      <c r="G8" t="s">
        <v>14</v>
      </c>
      <c r="H8">
        <v>18</v>
      </c>
      <c r="I8" s="4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1"/>
        <v>42991.208333333328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3"/>
        <v>327.57777777777778</v>
      </c>
      <c r="G9" t="s">
        <v>20</v>
      </c>
      <c r="H9">
        <v>227</v>
      </c>
      <c r="I9" s="4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1"/>
        <v>42229.208333333328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3"/>
        <v>19.932788374205266</v>
      </c>
      <c r="G10" t="s">
        <v>47</v>
      </c>
      <c r="H10">
        <v>708</v>
      </c>
      <c r="I10" s="4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1"/>
        <v>40399.208333333336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3"/>
        <v>51.741935483870968</v>
      </c>
      <c r="G11" t="s">
        <v>14</v>
      </c>
      <c r="H11">
        <v>44</v>
      </c>
      <c r="I11" s="4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1"/>
        <v>41536.208333333336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3"/>
        <v>266.11538461538464</v>
      </c>
      <c r="G12" t="s">
        <v>20</v>
      </c>
      <c r="H12">
        <v>220</v>
      </c>
      <c r="I12" s="4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1"/>
        <v>40404.208333333336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3"/>
        <v>48.095238095238095</v>
      </c>
      <c r="G13" t="s">
        <v>14</v>
      </c>
      <c r="H13">
        <v>27</v>
      </c>
      <c r="I13" s="4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1"/>
        <v>40442.208333333336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3"/>
        <v>89.349206349206341</v>
      </c>
      <c r="G14" t="s">
        <v>14</v>
      </c>
      <c r="H14">
        <v>55</v>
      </c>
      <c r="I14" s="4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1"/>
        <v>43760.208333333328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3"/>
        <v>245.11904761904765</v>
      </c>
      <c r="G15" t="s">
        <v>20</v>
      </c>
      <c r="H15">
        <v>98</v>
      </c>
      <c r="I15" s="4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1"/>
        <v>42532.208333333328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3"/>
        <v>66.769503546099301</v>
      </c>
      <c r="G16" t="s">
        <v>14</v>
      </c>
      <c r="H16">
        <v>200</v>
      </c>
      <c r="I16" s="4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1"/>
        <v>40974.25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3"/>
        <v>47.307881773399011</v>
      </c>
      <c r="G17" t="s">
        <v>14</v>
      </c>
      <c r="H17">
        <v>452</v>
      </c>
      <c r="I17" s="4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1"/>
        <v>43809.25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3"/>
        <v>649.47058823529414</v>
      </c>
      <c r="G18" t="s">
        <v>20</v>
      </c>
      <c r="H18">
        <v>100</v>
      </c>
      <c r="I18" s="4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1"/>
        <v>41661.25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3"/>
        <v>159.39125295508273</v>
      </c>
      <c r="G19" t="s">
        <v>20</v>
      </c>
      <c r="H19">
        <v>1249</v>
      </c>
      <c r="I19" s="4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1"/>
        <v>40555.25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3"/>
        <v>66.912087912087912</v>
      </c>
      <c r="G20" t="s">
        <v>74</v>
      </c>
      <c r="H20">
        <v>135</v>
      </c>
      <c r="I20" s="4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1"/>
        <v>43351.208333333328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3"/>
        <v>48.529600000000002</v>
      </c>
      <c r="G21" t="s">
        <v>14</v>
      </c>
      <c r="H21">
        <v>674</v>
      </c>
      <c r="I21" s="4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1"/>
        <v>43528.25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3"/>
        <v>112.24279210925646</v>
      </c>
      <c r="G22" t="s">
        <v>20</v>
      </c>
      <c r="H22">
        <v>1396</v>
      </c>
      <c r="I22" s="4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1"/>
        <v>41848.208333333336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3"/>
        <v>40.992553191489364</v>
      </c>
      <c r="G23" t="s">
        <v>14</v>
      </c>
      <c r="H23">
        <v>558</v>
      </c>
      <c r="I23" s="4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1"/>
        <v>40770.208333333336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3"/>
        <v>128.07106598984771</v>
      </c>
      <c r="G24" t="s">
        <v>20</v>
      </c>
      <c r="H24">
        <v>890</v>
      </c>
      <c r="I24" s="4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1"/>
        <v>43193.208333333328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3"/>
        <v>332.04444444444448</v>
      </c>
      <c r="G25" t="s">
        <v>20</v>
      </c>
      <c r="H25">
        <v>142</v>
      </c>
      <c r="I25" s="4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1"/>
        <v>43510.25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3"/>
        <v>112.83225108225108</v>
      </c>
      <c r="G26" t="s">
        <v>20</v>
      </c>
      <c r="H26">
        <v>2673</v>
      </c>
      <c r="I26" s="4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1"/>
        <v>41811.208333333336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3"/>
        <v>216.43636363636364</v>
      </c>
      <c r="G27" t="s">
        <v>20</v>
      </c>
      <c r="H27">
        <v>163</v>
      </c>
      <c r="I27" s="4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1"/>
        <v>40681.208333333336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3"/>
        <v>48.199069767441863</v>
      </c>
      <c r="G28" t="s">
        <v>74</v>
      </c>
      <c r="H28">
        <v>1480</v>
      </c>
      <c r="I28" s="4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1"/>
        <v>43312.208333333328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3"/>
        <v>79.95</v>
      </c>
      <c r="G29" t="s">
        <v>14</v>
      </c>
      <c r="H29">
        <v>15</v>
      </c>
      <c r="I29" s="4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1"/>
        <v>42280.208333333328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3"/>
        <v>105.22553516819573</v>
      </c>
      <c r="G30" t="s">
        <v>20</v>
      </c>
      <c r="H30">
        <v>2220</v>
      </c>
      <c r="I30" s="4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1"/>
        <v>40218.25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3"/>
        <v>328.89978213507629</v>
      </c>
      <c r="G31" t="s">
        <v>20</v>
      </c>
      <c r="H31">
        <v>1606</v>
      </c>
      <c r="I31" s="4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1"/>
        <v>43301.208333333328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3"/>
        <v>160.61111111111111</v>
      </c>
      <c r="G32" t="s">
        <v>20</v>
      </c>
      <c r="H32">
        <v>129</v>
      </c>
      <c r="I32" s="4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1"/>
        <v>43609.208333333328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3"/>
        <v>310</v>
      </c>
      <c r="G33" t="s">
        <v>20</v>
      </c>
      <c r="H33">
        <v>226</v>
      </c>
      <c r="I33" s="4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1"/>
        <v>42374.25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3"/>
        <v>86.807920792079202</v>
      </c>
      <c r="G34" t="s">
        <v>14</v>
      </c>
      <c r="H34">
        <v>2307</v>
      </c>
      <c r="I34" s="4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1"/>
        <v>43110.25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3"/>
        <v>377.82071713147411</v>
      </c>
      <c r="G35" t="s">
        <v>20</v>
      </c>
      <c r="H35">
        <v>5419</v>
      </c>
      <c r="I35" s="4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1"/>
        <v>41917.208333333336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3"/>
        <v>150.80645161290323</v>
      </c>
      <c r="G36" t="s">
        <v>20</v>
      </c>
      <c r="H36">
        <v>165</v>
      </c>
      <c r="I36" s="4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1"/>
        <v>42817.208333333328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3"/>
        <v>150.30119521912351</v>
      </c>
      <c r="G37" t="s">
        <v>20</v>
      </c>
      <c r="H37">
        <v>1965</v>
      </c>
      <c r="I37" s="4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1"/>
        <v>43484.25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3"/>
        <v>157.28571428571431</v>
      </c>
      <c r="G38" t="s">
        <v>20</v>
      </c>
      <c r="H38">
        <v>16</v>
      </c>
      <c r="I38" s="4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1"/>
        <v>40600.25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3"/>
        <v>139.98765432098764</v>
      </c>
      <c r="G39" t="s">
        <v>20</v>
      </c>
      <c r="H39">
        <v>107</v>
      </c>
      <c r="I39" s="4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1"/>
        <v>43744.208333333328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3"/>
        <v>325.32258064516128</v>
      </c>
      <c r="G40" t="s">
        <v>20</v>
      </c>
      <c r="H40">
        <v>134</v>
      </c>
      <c r="I40" s="4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1"/>
        <v>40469.208333333336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3"/>
        <v>50.777777777777779</v>
      </c>
      <c r="G41" t="s">
        <v>14</v>
      </c>
      <c r="H41">
        <v>88</v>
      </c>
      <c r="I41" s="4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1"/>
        <v>41330.25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3"/>
        <v>169.06818181818181</v>
      </c>
      <c r="G42" t="s">
        <v>20</v>
      </c>
      <c r="H42">
        <v>198</v>
      </c>
      <c r="I42" s="4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1"/>
        <v>40334.208333333336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3"/>
        <v>212.92857142857144</v>
      </c>
      <c r="G43" t="s">
        <v>20</v>
      </c>
      <c r="H43">
        <v>111</v>
      </c>
      <c r="I43" s="4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1"/>
        <v>41156.208333333336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3"/>
        <v>443.94444444444446</v>
      </c>
      <c r="G44" t="s">
        <v>20</v>
      </c>
      <c r="H44">
        <v>222</v>
      </c>
      <c r="I44" s="4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1"/>
        <v>40728.208333333336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3"/>
        <v>185.9390243902439</v>
      </c>
      <c r="G45" t="s">
        <v>20</v>
      </c>
      <c r="H45">
        <v>6212</v>
      </c>
      <c r="I45" s="4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1"/>
        <v>41844.208333333336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3"/>
        <v>658.8125</v>
      </c>
      <c r="G46" t="s">
        <v>20</v>
      </c>
      <c r="H46">
        <v>98</v>
      </c>
      <c r="I46" s="4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1"/>
        <v>43541.208333333328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3"/>
        <v>47.684210526315788</v>
      </c>
      <c r="G47" t="s">
        <v>14</v>
      </c>
      <c r="H47">
        <v>48</v>
      </c>
      <c r="I47" s="4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1"/>
        <v>42676.208333333328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3"/>
        <v>114.78378378378378</v>
      </c>
      <c r="G48" t="s">
        <v>20</v>
      </c>
      <c r="H48">
        <v>92</v>
      </c>
      <c r="I48" s="4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1"/>
        <v>40367.208333333336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3"/>
        <v>475.26666666666665</v>
      </c>
      <c r="G49" t="s">
        <v>20</v>
      </c>
      <c r="H49">
        <v>149</v>
      </c>
      <c r="I49" s="4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1"/>
        <v>41727.208333333336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3"/>
        <v>386.97297297297297</v>
      </c>
      <c r="G50" t="s">
        <v>20</v>
      </c>
      <c r="H50">
        <v>2431</v>
      </c>
      <c r="I50" s="4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1"/>
        <v>42180.208333333328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3"/>
        <v>189.625</v>
      </c>
      <c r="G51" t="s">
        <v>20</v>
      </c>
      <c r="H51">
        <v>303</v>
      </c>
      <c r="I51" s="4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1"/>
        <v>43758.208333333328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3"/>
        <v>2</v>
      </c>
      <c r="G52" t="s">
        <v>14</v>
      </c>
      <c r="H52">
        <v>1</v>
      </c>
      <c r="I52" s="4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1"/>
        <v>41487.208333333336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3"/>
        <v>91.867805186590772</v>
      </c>
      <c r="G53" t="s">
        <v>14</v>
      </c>
      <c r="H53">
        <v>1467</v>
      </c>
      <c r="I53" s="4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1"/>
        <v>40995.208333333336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3"/>
        <v>34.152777777777779</v>
      </c>
      <c r="G54" t="s">
        <v>14</v>
      </c>
      <c r="H54">
        <v>75</v>
      </c>
      <c r="I54" s="4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1"/>
        <v>40436.208333333336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3"/>
        <v>140.40909090909091</v>
      </c>
      <c r="G55" t="s">
        <v>20</v>
      </c>
      <c r="H55">
        <v>209</v>
      </c>
      <c r="I55" s="4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1"/>
        <v>41779.208333333336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3"/>
        <v>89.86666666666666</v>
      </c>
      <c r="G56" t="s">
        <v>14</v>
      </c>
      <c r="H56">
        <v>120</v>
      </c>
      <c r="I56" s="4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1"/>
        <v>43170.25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3"/>
        <v>177.96969696969697</v>
      </c>
      <c r="G57" t="s">
        <v>20</v>
      </c>
      <c r="H57">
        <v>131</v>
      </c>
      <c r="I57" s="4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1"/>
        <v>43311.208333333328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3"/>
        <v>143.66249999999999</v>
      </c>
      <c r="G58" t="s">
        <v>20</v>
      </c>
      <c r="H58">
        <v>164</v>
      </c>
      <c r="I58" s="4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1"/>
        <v>42014.25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3"/>
        <v>215.27586206896552</v>
      </c>
      <c r="G59" t="s">
        <v>20</v>
      </c>
      <c r="H59">
        <v>201</v>
      </c>
      <c r="I59" s="4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1"/>
        <v>42979.208333333328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3"/>
        <v>227.11111111111114</v>
      </c>
      <c r="G60" t="s">
        <v>20</v>
      </c>
      <c r="H60">
        <v>211</v>
      </c>
      <c r="I60" s="4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1"/>
        <v>42268.208333333328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3"/>
        <v>275.07142857142861</v>
      </c>
      <c r="G61" t="s">
        <v>20</v>
      </c>
      <c r="H61">
        <v>128</v>
      </c>
      <c r="I61" s="4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1"/>
        <v>42898.208333333328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3"/>
        <v>144.37048832271762</v>
      </c>
      <c r="G62" t="s">
        <v>20</v>
      </c>
      <c r="H62">
        <v>1600</v>
      </c>
      <c r="I62" s="4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1"/>
        <v>41107.208333333336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3"/>
        <v>92.74598393574297</v>
      </c>
      <c r="G63" t="s">
        <v>14</v>
      </c>
      <c r="H63">
        <v>2253</v>
      </c>
      <c r="I63" s="4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1"/>
        <v>40595.25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3"/>
        <v>722.6</v>
      </c>
      <c r="G64" t="s">
        <v>20</v>
      </c>
      <c r="H64">
        <v>249</v>
      </c>
      <c r="I64" s="4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1"/>
        <v>42160.208333333328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3"/>
        <v>11.851063829787234</v>
      </c>
      <c r="G65" t="s">
        <v>14</v>
      </c>
      <c r="H65">
        <v>5</v>
      </c>
      <c r="I65" s="4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1"/>
        <v>42853.208333333328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3"/>
        <v>97.642857142857139</v>
      </c>
      <c r="G66" t="s">
        <v>14</v>
      </c>
      <c r="H66">
        <v>38</v>
      </c>
      <c r="I66" s="4">
        <f t="shared" si="0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1"/>
        <v>43283.208333333328</v>
      </c>
      <c r="O66" s="8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3"/>
        <v>236.14754098360655</v>
      </c>
      <c r="G67" t="s">
        <v>20</v>
      </c>
      <c r="H67">
        <v>236</v>
      </c>
      <c r="I67" s="4">
        <f t="shared" ref="I67:I130" si="4">IFERROR(E67/H67,0)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5">(((L67/60)/60)/24)+DATE(1970,1,1)</f>
        <v>40570.25</v>
      </c>
      <c r="O67" s="8">
        <f t="shared" ref="O67:O130" si="6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ref="F68:F131" si="7">(E68/D68)*100</f>
        <v>45.068965517241381</v>
      </c>
      <c r="G68" t="s">
        <v>14</v>
      </c>
      <c r="H68">
        <v>12</v>
      </c>
      <c r="I68" s="4">
        <f t="shared" si="4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5"/>
        <v>42102.208333333328</v>
      </c>
      <c r="O68" s="8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7"/>
        <v>162.38567493112947</v>
      </c>
      <c r="G69" t="s">
        <v>20</v>
      </c>
      <c r="H69">
        <v>4065</v>
      </c>
      <c r="I69" s="4">
        <f t="shared" si="4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5"/>
        <v>40203.25</v>
      </c>
      <c r="O69" s="8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7"/>
        <v>254.52631578947367</v>
      </c>
      <c r="G70" t="s">
        <v>20</v>
      </c>
      <c r="H70">
        <v>246</v>
      </c>
      <c r="I70" s="4">
        <f t="shared" si="4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5"/>
        <v>42943.208333333328</v>
      </c>
      <c r="O70" s="8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7"/>
        <v>24.063291139240505</v>
      </c>
      <c r="G71" t="s">
        <v>74</v>
      </c>
      <c r="H71">
        <v>17</v>
      </c>
      <c r="I71" s="4">
        <f t="shared" si="4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5"/>
        <v>40531.25</v>
      </c>
      <c r="O71" s="8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7"/>
        <v>123.74140625000001</v>
      </c>
      <c r="G72" t="s">
        <v>20</v>
      </c>
      <c r="H72">
        <v>2475</v>
      </c>
      <c r="I72" s="4">
        <f t="shared" si="4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5"/>
        <v>40484.208333333336</v>
      </c>
      <c r="O72" s="8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7"/>
        <v>108.06666666666666</v>
      </c>
      <c r="G73" t="s">
        <v>20</v>
      </c>
      <c r="H73">
        <v>76</v>
      </c>
      <c r="I73" s="4">
        <f t="shared" si="4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5"/>
        <v>43799.25</v>
      </c>
      <c r="O73" s="8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7"/>
        <v>670.33333333333326</v>
      </c>
      <c r="G74" t="s">
        <v>20</v>
      </c>
      <c r="H74">
        <v>54</v>
      </c>
      <c r="I74" s="4">
        <f t="shared" si="4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5"/>
        <v>42186.208333333328</v>
      </c>
      <c r="O74" s="8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7"/>
        <v>660.92857142857144</v>
      </c>
      <c r="G75" t="s">
        <v>20</v>
      </c>
      <c r="H75">
        <v>88</v>
      </c>
      <c r="I75" s="4">
        <f t="shared" si="4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5"/>
        <v>42701.25</v>
      </c>
      <c r="O75" s="8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7"/>
        <v>122.46153846153847</v>
      </c>
      <c r="G76" t="s">
        <v>20</v>
      </c>
      <c r="H76">
        <v>85</v>
      </c>
      <c r="I76" s="4">
        <f t="shared" si="4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5"/>
        <v>42456.208333333328</v>
      </c>
      <c r="O76" s="8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7"/>
        <v>150.57731958762886</v>
      </c>
      <c r="G77" t="s">
        <v>20</v>
      </c>
      <c r="H77">
        <v>170</v>
      </c>
      <c r="I77" s="4">
        <f t="shared" si="4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5"/>
        <v>43296.208333333328</v>
      </c>
      <c r="O77" s="8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7"/>
        <v>78.106590724165997</v>
      </c>
      <c r="G78" t="s">
        <v>14</v>
      </c>
      <c r="H78">
        <v>1684</v>
      </c>
      <c r="I78" s="4">
        <f t="shared" si="4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5"/>
        <v>42027.25</v>
      </c>
      <c r="O78" s="8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7"/>
        <v>46.94736842105263</v>
      </c>
      <c r="G79" t="s">
        <v>14</v>
      </c>
      <c r="H79">
        <v>56</v>
      </c>
      <c r="I79" s="4">
        <f t="shared" si="4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5"/>
        <v>40448.208333333336</v>
      </c>
      <c r="O79" s="8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7"/>
        <v>300.8</v>
      </c>
      <c r="G80" t="s">
        <v>20</v>
      </c>
      <c r="H80">
        <v>330</v>
      </c>
      <c r="I80" s="4">
        <f t="shared" si="4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5"/>
        <v>43206.208333333328</v>
      </c>
      <c r="O80" s="8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7"/>
        <v>69.598615916955026</v>
      </c>
      <c r="G81" t="s">
        <v>14</v>
      </c>
      <c r="H81">
        <v>838</v>
      </c>
      <c r="I81" s="4">
        <f t="shared" si="4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5"/>
        <v>43267.208333333328</v>
      </c>
      <c r="O81" s="8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7"/>
        <v>637.4545454545455</v>
      </c>
      <c r="G82" t="s">
        <v>20</v>
      </c>
      <c r="H82">
        <v>127</v>
      </c>
      <c r="I82" s="4">
        <f t="shared" si="4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5"/>
        <v>42976.208333333328</v>
      </c>
      <c r="O82" s="8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7"/>
        <v>225.33928571428569</v>
      </c>
      <c r="G83" t="s">
        <v>20</v>
      </c>
      <c r="H83">
        <v>411</v>
      </c>
      <c r="I83" s="4">
        <f t="shared" si="4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5"/>
        <v>43062.25</v>
      </c>
      <c r="O83" s="8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7"/>
        <v>1497.3000000000002</v>
      </c>
      <c r="G84" t="s">
        <v>20</v>
      </c>
      <c r="H84">
        <v>180</v>
      </c>
      <c r="I84" s="4">
        <f t="shared" si="4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5"/>
        <v>43482.25</v>
      </c>
      <c r="O84" s="8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7"/>
        <v>37.590225563909776</v>
      </c>
      <c r="G85" t="s">
        <v>14</v>
      </c>
      <c r="H85">
        <v>1000</v>
      </c>
      <c r="I85" s="4">
        <f t="shared" si="4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5"/>
        <v>42579.208333333328</v>
      </c>
      <c r="O85" s="8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7"/>
        <v>132.36942675159236</v>
      </c>
      <c r="G86" t="s">
        <v>20</v>
      </c>
      <c r="H86">
        <v>374</v>
      </c>
      <c r="I86" s="4">
        <f t="shared" si="4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5"/>
        <v>41118.208333333336</v>
      </c>
      <c r="O86" s="8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7"/>
        <v>131.22448979591837</v>
      </c>
      <c r="G87" t="s">
        <v>20</v>
      </c>
      <c r="H87">
        <v>71</v>
      </c>
      <c r="I87" s="4">
        <f t="shared" si="4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5"/>
        <v>40797.208333333336</v>
      </c>
      <c r="O87" s="8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7"/>
        <v>167.63513513513513</v>
      </c>
      <c r="G88" t="s">
        <v>20</v>
      </c>
      <c r="H88">
        <v>203</v>
      </c>
      <c r="I88" s="4">
        <f t="shared" si="4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5"/>
        <v>42128.208333333328</v>
      </c>
      <c r="O88" s="8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7"/>
        <v>61.984886649874063</v>
      </c>
      <c r="G89" t="s">
        <v>14</v>
      </c>
      <c r="H89">
        <v>1482</v>
      </c>
      <c r="I89" s="4">
        <f t="shared" si="4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5"/>
        <v>40610.25</v>
      </c>
      <c r="O89" s="8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7"/>
        <v>260.75</v>
      </c>
      <c r="G90" t="s">
        <v>20</v>
      </c>
      <c r="H90">
        <v>113</v>
      </c>
      <c r="I90" s="4">
        <f t="shared" si="4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5"/>
        <v>42110.208333333328</v>
      </c>
      <c r="O90" s="8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7"/>
        <v>252.58823529411765</v>
      </c>
      <c r="G91" t="s">
        <v>20</v>
      </c>
      <c r="H91">
        <v>96</v>
      </c>
      <c r="I91" s="4">
        <f t="shared" si="4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5"/>
        <v>40283.208333333336</v>
      </c>
      <c r="O91" s="8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7"/>
        <v>78.615384615384613</v>
      </c>
      <c r="G92" t="s">
        <v>14</v>
      </c>
      <c r="H92">
        <v>106</v>
      </c>
      <c r="I92" s="4">
        <f t="shared" si="4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5"/>
        <v>42425.25</v>
      </c>
      <c r="O92" s="8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7"/>
        <v>48.404406999351913</v>
      </c>
      <c r="G93" t="s">
        <v>14</v>
      </c>
      <c r="H93">
        <v>679</v>
      </c>
      <c r="I93" s="4">
        <f t="shared" si="4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5"/>
        <v>42588.208333333328</v>
      </c>
      <c r="O93" s="8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7"/>
        <v>258.875</v>
      </c>
      <c r="G94" t="s">
        <v>20</v>
      </c>
      <c r="H94">
        <v>498</v>
      </c>
      <c r="I94" s="4">
        <f t="shared" si="4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5"/>
        <v>40352.208333333336</v>
      </c>
      <c r="O94" s="8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7"/>
        <v>60.548713235294116</v>
      </c>
      <c r="G95" t="s">
        <v>74</v>
      </c>
      <c r="H95">
        <v>610</v>
      </c>
      <c r="I95" s="4">
        <f t="shared" si="4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5"/>
        <v>41202.208333333336</v>
      </c>
      <c r="O95" s="8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7"/>
        <v>303.68965517241378</v>
      </c>
      <c r="G96" t="s">
        <v>20</v>
      </c>
      <c r="H96">
        <v>180</v>
      </c>
      <c r="I96" s="4">
        <f t="shared" si="4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5"/>
        <v>43562.208333333328</v>
      </c>
      <c r="O96" s="8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7"/>
        <v>112.99999999999999</v>
      </c>
      <c r="G97" t="s">
        <v>20</v>
      </c>
      <c r="H97">
        <v>27</v>
      </c>
      <c r="I97" s="4">
        <f t="shared" si="4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5"/>
        <v>43752.208333333328</v>
      </c>
      <c r="O97" s="8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7"/>
        <v>217.37876614060258</v>
      </c>
      <c r="G98" t="s">
        <v>20</v>
      </c>
      <c r="H98">
        <v>2331</v>
      </c>
      <c r="I98" s="4">
        <f t="shared" si="4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5"/>
        <v>40612.25</v>
      </c>
      <c r="O98" s="8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7"/>
        <v>926.69230769230762</v>
      </c>
      <c r="G99" t="s">
        <v>20</v>
      </c>
      <c r="H99">
        <v>113</v>
      </c>
      <c r="I99" s="4">
        <f t="shared" si="4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5"/>
        <v>42180.208333333328</v>
      </c>
      <c r="O99" s="8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7"/>
        <v>33.692229038854805</v>
      </c>
      <c r="G100" t="s">
        <v>14</v>
      </c>
      <c r="H100">
        <v>1220</v>
      </c>
      <c r="I100" s="4">
        <f t="shared" si="4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5"/>
        <v>42212.208333333328</v>
      </c>
      <c r="O100" s="8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7"/>
        <v>196.7236842105263</v>
      </c>
      <c r="G101" t="s">
        <v>20</v>
      </c>
      <c r="H101">
        <v>164</v>
      </c>
      <c r="I101" s="4">
        <f t="shared" si="4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5"/>
        <v>41968.25</v>
      </c>
      <c r="O101" s="8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7"/>
        <v>1</v>
      </c>
      <c r="G102" t="s">
        <v>14</v>
      </c>
      <c r="H102">
        <v>1</v>
      </c>
      <c r="I102" s="4">
        <f t="shared" si="4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5"/>
        <v>40835.208333333336</v>
      </c>
      <c r="O102" s="8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7"/>
        <v>1021.4444444444445</v>
      </c>
      <c r="G103" t="s">
        <v>20</v>
      </c>
      <c r="H103">
        <v>164</v>
      </c>
      <c r="I103" s="4">
        <f t="shared" si="4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5"/>
        <v>42056.25</v>
      </c>
      <c r="O103" s="8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7"/>
        <v>281.67567567567568</v>
      </c>
      <c r="G104" t="s">
        <v>20</v>
      </c>
      <c r="H104">
        <v>336</v>
      </c>
      <c r="I104" s="4">
        <f t="shared" si="4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5"/>
        <v>43234.208333333328</v>
      </c>
      <c r="O104" s="8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7"/>
        <v>24.610000000000003</v>
      </c>
      <c r="G105" t="s">
        <v>14</v>
      </c>
      <c r="H105">
        <v>37</v>
      </c>
      <c r="I105" s="4">
        <f t="shared" si="4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5"/>
        <v>40475.208333333336</v>
      </c>
      <c r="O105" s="8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7"/>
        <v>143.14010067114094</v>
      </c>
      <c r="G106" t="s">
        <v>20</v>
      </c>
      <c r="H106">
        <v>1917</v>
      </c>
      <c r="I106" s="4">
        <f t="shared" si="4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5"/>
        <v>42878.208333333328</v>
      </c>
      <c r="O106" s="8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7"/>
        <v>144.54411764705884</v>
      </c>
      <c r="G107" t="s">
        <v>20</v>
      </c>
      <c r="H107">
        <v>95</v>
      </c>
      <c r="I107" s="4">
        <f t="shared" si="4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5"/>
        <v>41366.208333333336</v>
      </c>
      <c r="O107" s="8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7"/>
        <v>359.12820512820514</v>
      </c>
      <c r="G108" t="s">
        <v>20</v>
      </c>
      <c r="H108">
        <v>147</v>
      </c>
      <c r="I108" s="4">
        <f t="shared" si="4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5"/>
        <v>43716.208333333328</v>
      </c>
      <c r="O108" s="8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7"/>
        <v>186.48571428571427</v>
      </c>
      <c r="G109" t="s">
        <v>20</v>
      </c>
      <c r="H109">
        <v>86</v>
      </c>
      <c r="I109" s="4">
        <f t="shared" si="4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5"/>
        <v>43213.208333333328</v>
      </c>
      <c r="O109" s="8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7"/>
        <v>595.26666666666665</v>
      </c>
      <c r="G110" t="s">
        <v>20</v>
      </c>
      <c r="H110">
        <v>83</v>
      </c>
      <c r="I110" s="4">
        <f t="shared" si="4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5"/>
        <v>41005.208333333336</v>
      </c>
      <c r="O110" s="8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7"/>
        <v>59.21153846153846</v>
      </c>
      <c r="G111" t="s">
        <v>14</v>
      </c>
      <c r="H111">
        <v>60</v>
      </c>
      <c r="I111" s="4">
        <f t="shared" si="4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5"/>
        <v>41651.25</v>
      </c>
      <c r="O111" s="8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7"/>
        <v>14.962780898876405</v>
      </c>
      <c r="G112" t="s">
        <v>14</v>
      </c>
      <c r="H112">
        <v>296</v>
      </c>
      <c r="I112" s="4">
        <f t="shared" si="4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5"/>
        <v>43354.208333333328</v>
      </c>
      <c r="O112" s="8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7"/>
        <v>119.95602605863192</v>
      </c>
      <c r="G113" t="s">
        <v>20</v>
      </c>
      <c r="H113">
        <v>676</v>
      </c>
      <c r="I113" s="4">
        <f t="shared" si="4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5"/>
        <v>41174.208333333336</v>
      </c>
      <c r="O113" s="8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7"/>
        <v>268.82978723404256</v>
      </c>
      <c r="G114" t="s">
        <v>20</v>
      </c>
      <c r="H114">
        <v>361</v>
      </c>
      <c r="I114" s="4">
        <f t="shared" si="4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5"/>
        <v>41875.208333333336</v>
      </c>
      <c r="O114" s="8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7"/>
        <v>376.87878787878788</v>
      </c>
      <c r="G115" t="s">
        <v>20</v>
      </c>
      <c r="H115">
        <v>131</v>
      </c>
      <c r="I115" s="4">
        <f t="shared" si="4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5"/>
        <v>42990.208333333328</v>
      </c>
      <c r="O115" s="8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7"/>
        <v>727.15789473684208</v>
      </c>
      <c r="G116" t="s">
        <v>20</v>
      </c>
      <c r="H116">
        <v>126</v>
      </c>
      <c r="I116" s="4">
        <f t="shared" si="4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5"/>
        <v>43564.208333333328</v>
      </c>
      <c r="O116" s="8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7"/>
        <v>87.211757648470297</v>
      </c>
      <c r="G117" t="s">
        <v>14</v>
      </c>
      <c r="H117">
        <v>3304</v>
      </c>
      <c r="I117" s="4">
        <f t="shared" si="4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5"/>
        <v>43056.25</v>
      </c>
      <c r="O117" s="8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7"/>
        <v>88</v>
      </c>
      <c r="G118" t="s">
        <v>14</v>
      </c>
      <c r="H118">
        <v>73</v>
      </c>
      <c r="I118" s="4">
        <f t="shared" si="4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5"/>
        <v>42265.208333333328</v>
      </c>
      <c r="O118" s="8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7"/>
        <v>173.9387755102041</v>
      </c>
      <c r="G119" t="s">
        <v>20</v>
      </c>
      <c r="H119">
        <v>275</v>
      </c>
      <c r="I119" s="4">
        <f t="shared" si="4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5"/>
        <v>40808.208333333336</v>
      </c>
      <c r="O119" s="8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7"/>
        <v>117.61111111111111</v>
      </c>
      <c r="G120" t="s">
        <v>20</v>
      </c>
      <c r="H120">
        <v>67</v>
      </c>
      <c r="I120" s="4">
        <f t="shared" si="4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5"/>
        <v>41665.25</v>
      </c>
      <c r="O120" s="8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7"/>
        <v>214.96</v>
      </c>
      <c r="G121" t="s">
        <v>20</v>
      </c>
      <c r="H121">
        <v>154</v>
      </c>
      <c r="I121" s="4">
        <f t="shared" si="4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5"/>
        <v>41806.208333333336</v>
      </c>
      <c r="O121" s="8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7"/>
        <v>149.49667110519306</v>
      </c>
      <c r="G122" t="s">
        <v>20</v>
      </c>
      <c r="H122">
        <v>1782</v>
      </c>
      <c r="I122" s="4">
        <f t="shared" si="4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5"/>
        <v>42111.208333333328</v>
      </c>
      <c r="O122" s="8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7"/>
        <v>219.33995584988963</v>
      </c>
      <c r="G123" t="s">
        <v>20</v>
      </c>
      <c r="H123">
        <v>903</v>
      </c>
      <c r="I123" s="4">
        <f t="shared" si="4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5"/>
        <v>41917.208333333336</v>
      </c>
      <c r="O123" s="8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7"/>
        <v>64.367690058479525</v>
      </c>
      <c r="G124" t="s">
        <v>14</v>
      </c>
      <c r="H124">
        <v>3387</v>
      </c>
      <c r="I124" s="4">
        <f t="shared" si="4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5"/>
        <v>41970.25</v>
      </c>
      <c r="O124" s="8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7"/>
        <v>18.622397298818232</v>
      </c>
      <c r="G125" t="s">
        <v>14</v>
      </c>
      <c r="H125">
        <v>662</v>
      </c>
      <c r="I125" s="4">
        <f t="shared" si="4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5"/>
        <v>42332.25</v>
      </c>
      <c r="O125" s="8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7"/>
        <v>367.76923076923077</v>
      </c>
      <c r="G126" t="s">
        <v>20</v>
      </c>
      <c r="H126">
        <v>94</v>
      </c>
      <c r="I126" s="4">
        <f t="shared" si="4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5"/>
        <v>43598.208333333328</v>
      </c>
      <c r="O126" s="8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7"/>
        <v>159.90566037735849</v>
      </c>
      <c r="G127" t="s">
        <v>20</v>
      </c>
      <c r="H127">
        <v>180</v>
      </c>
      <c r="I127" s="4">
        <f t="shared" si="4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5"/>
        <v>43362.208333333328</v>
      </c>
      <c r="O127" s="8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7"/>
        <v>38.633185349611544</v>
      </c>
      <c r="G128" t="s">
        <v>14</v>
      </c>
      <c r="H128">
        <v>774</v>
      </c>
      <c r="I128" s="4">
        <f t="shared" si="4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5"/>
        <v>42596.208333333328</v>
      </c>
      <c r="O128" s="8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7"/>
        <v>51.42151162790698</v>
      </c>
      <c r="G129" t="s">
        <v>14</v>
      </c>
      <c r="H129">
        <v>672</v>
      </c>
      <c r="I129" s="4">
        <f t="shared" si="4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5"/>
        <v>40310.208333333336</v>
      </c>
      <c r="O129" s="8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7"/>
        <v>60.334277620396605</v>
      </c>
      <c r="G130" t="s">
        <v>74</v>
      </c>
      <c r="H130">
        <v>532</v>
      </c>
      <c r="I130" s="4">
        <f t="shared" si="4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5"/>
        <v>40417.208333333336</v>
      </c>
      <c r="O130" s="8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7"/>
        <v>3.202693602693603</v>
      </c>
      <c r="G131" t="s">
        <v>74</v>
      </c>
      <c r="H131">
        <v>55</v>
      </c>
      <c r="I131" s="4">
        <f t="shared" ref="I131:I194" si="8">IFERROR(E131/H131,0)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9">(((L131/60)/60)/24)+DATE(1970,1,1)</f>
        <v>42038.25</v>
      </c>
      <c r="O131" s="8">
        <f t="shared" ref="O131:O194" si="10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ref="F132:F195" si="11">(E132/D132)*100</f>
        <v>155.46875</v>
      </c>
      <c r="G132" t="s">
        <v>20</v>
      </c>
      <c r="H132">
        <v>533</v>
      </c>
      <c r="I132" s="4">
        <f t="shared" si="8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9"/>
        <v>40842.208333333336</v>
      </c>
      <c r="O132" s="8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1"/>
        <v>100.85974499089254</v>
      </c>
      <c r="G133" t="s">
        <v>20</v>
      </c>
      <c r="H133">
        <v>2443</v>
      </c>
      <c r="I133" s="4">
        <f t="shared" si="8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9"/>
        <v>41607.25</v>
      </c>
      <c r="O133" s="8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1"/>
        <v>116.18181818181819</v>
      </c>
      <c r="G134" t="s">
        <v>20</v>
      </c>
      <c r="H134">
        <v>89</v>
      </c>
      <c r="I134" s="4">
        <f t="shared" si="8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9"/>
        <v>43112.25</v>
      </c>
      <c r="O134" s="8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1"/>
        <v>310.77777777777777</v>
      </c>
      <c r="G135" t="s">
        <v>20</v>
      </c>
      <c r="H135">
        <v>159</v>
      </c>
      <c r="I135" s="4">
        <f t="shared" si="8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9"/>
        <v>40767.208333333336</v>
      </c>
      <c r="O135" s="8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1"/>
        <v>89.73668341708543</v>
      </c>
      <c r="G136" t="s">
        <v>14</v>
      </c>
      <c r="H136">
        <v>940</v>
      </c>
      <c r="I136" s="4">
        <f t="shared" si="8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9"/>
        <v>40713.208333333336</v>
      </c>
      <c r="O136" s="8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1"/>
        <v>71.27272727272728</v>
      </c>
      <c r="G137" t="s">
        <v>14</v>
      </c>
      <c r="H137">
        <v>117</v>
      </c>
      <c r="I137" s="4">
        <f t="shared" si="8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9"/>
        <v>41340.25</v>
      </c>
      <c r="O137" s="8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1"/>
        <v>3.2862318840579712</v>
      </c>
      <c r="G138" t="s">
        <v>74</v>
      </c>
      <c r="H138">
        <v>58</v>
      </c>
      <c r="I138" s="4">
        <f t="shared" si="8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9"/>
        <v>41797.208333333336</v>
      </c>
      <c r="O138" s="8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1"/>
        <v>261.77777777777777</v>
      </c>
      <c r="G139" t="s">
        <v>20</v>
      </c>
      <c r="H139">
        <v>50</v>
      </c>
      <c r="I139" s="4">
        <f t="shared" si="8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9"/>
        <v>40457.208333333336</v>
      </c>
      <c r="O139" s="8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1"/>
        <v>96</v>
      </c>
      <c r="G140" t="s">
        <v>14</v>
      </c>
      <c r="H140">
        <v>115</v>
      </c>
      <c r="I140" s="4">
        <f t="shared" si="8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9"/>
        <v>41180.208333333336</v>
      </c>
      <c r="O140" s="8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1"/>
        <v>20.896851248642779</v>
      </c>
      <c r="G141" t="s">
        <v>14</v>
      </c>
      <c r="H141">
        <v>326</v>
      </c>
      <c r="I141" s="4">
        <f t="shared" si="8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9"/>
        <v>42115.208333333328</v>
      </c>
      <c r="O141" s="8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1"/>
        <v>223.16363636363636</v>
      </c>
      <c r="G142" t="s">
        <v>20</v>
      </c>
      <c r="H142">
        <v>186</v>
      </c>
      <c r="I142" s="4">
        <f t="shared" si="8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9"/>
        <v>43156.25</v>
      </c>
      <c r="O142" s="8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1"/>
        <v>101.59097978227061</v>
      </c>
      <c r="G143" t="s">
        <v>20</v>
      </c>
      <c r="H143">
        <v>1071</v>
      </c>
      <c r="I143" s="4">
        <f t="shared" si="8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9"/>
        <v>42167.208333333328</v>
      </c>
      <c r="O143" s="8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1"/>
        <v>230.03999999999996</v>
      </c>
      <c r="G144" t="s">
        <v>20</v>
      </c>
      <c r="H144">
        <v>117</v>
      </c>
      <c r="I144" s="4">
        <f t="shared" si="8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9"/>
        <v>41005.208333333336</v>
      </c>
      <c r="O144" s="8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1"/>
        <v>135.59259259259261</v>
      </c>
      <c r="G145" t="s">
        <v>20</v>
      </c>
      <c r="H145">
        <v>70</v>
      </c>
      <c r="I145" s="4">
        <f t="shared" si="8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9"/>
        <v>40357.208333333336</v>
      </c>
      <c r="O145" s="8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1"/>
        <v>129.1</v>
      </c>
      <c r="G146" t="s">
        <v>20</v>
      </c>
      <c r="H146">
        <v>135</v>
      </c>
      <c r="I146" s="4">
        <f t="shared" si="8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9"/>
        <v>43633.208333333328</v>
      </c>
      <c r="O146" s="8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1"/>
        <v>236.512</v>
      </c>
      <c r="G147" t="s">
        <v>20</v>
      </c>
      <c r="H147">
        <v>768</v>
      </c>
      <c r="I147" s="4">
        <f t="shared" si="8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9"/>
        <v>41889.208333333336</v>
      </c>
      <c r="O147" s="8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1"/>
        <v>17.25</v>
      </c>
      <c r="G148" t="s">
        <v>74</v>
      </c>
      <c r="H148">
        <v>51</v>
      </c>
      <c r="I148" s="4">
        <f t="shared" si="8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9"/>
        <v>40855.25</v>
      </c>
      <c r="O148" s="8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1"/>
        <v>112.49397590361446</v>
      </c>
      <c r="G149" t="s">
        <v>20</v>
      </c>
      <c r="H149">
        <v>199</v>
      </c>
      <c r="I149" s="4">
        <f t="shared" si="8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9"/>
        <v>42534.208333333328</v>
      </c>
      <c r="O149" s="8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1"/>
        <v>121.02150537634408</v>
      </c>
      <c r="G150" t="s">
        <v>20</v>
      </c>
      <c r="H150">
        <v>107</v>
      </c>
      <c r="I150" s="4">
        <f t="shared" si="8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9"/>
        <v>42941.208333333328</v>
      </c>
      <c r="O150" s="8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1"/>
        <v>219.87096774193549</v>
      </c>
      <c r="G151" t="s">
        <v>20</v>
      </c>
      <c r="H151">
        <v>195</v>
      </c>
      <c r="I151" s="4">
        <f t="shared" si="8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9"/>
        <v>41275.25</v>
      </c>
      <c r="O151" s="8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1"/>
        <v>1</v>
      </c>
      <c r="G152" t="s">
        <v>14</v>
      </c>
      <c r="H152">
        <v>1</v>
      </c>
      <c r="I152" s="4">
        <f t="shared" si="8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9"/>
        <v>43450.25</v>
      </c>
      <c r="O152" s="8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1"/>
        <v>64.166909620991248</v>
      </c>
      <c r="G153" t="s">
        <v>14</v>
      </c>
      <c r="H153">
        <v>1467</v>
      </c>
      <c r="I153" s="4">
        <f t="shared" si="8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9"/>
        <v>41799.208333333336</v>
      </c>
      <c r="O153" s="8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1"/>
        <v>423.06746987951806</v>
      </c>
      <c r="G154" t="s">
        <v>20</v>
      </c>
      <c r="H154">
        <v>3376</v>
      </c>
      <c r="I154" s="4">
        <f t="shared" si="8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9"/>
        <v>42783.25</v>
      </c>
      <c r="O154" s="8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1"/>
        <v>92.984160506863773</v>
      </c>
      <c r="G155" t="s">
        <v>14</v>
      </c>
      <c r="H155">
        <v>5681</v>
      </c>
      <c r="I155" s="4">
        <f t="shared" si="8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9"/>
        <v>41201.208333333336</v>
      </c>
      <c r="O155" s="8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1"/>
        <v>58.756567425569173</v>
      </c>
      <c r="G156" t="s">
        <v>14</v>
      </c>
      <c r="H156">
        <v>1059</v>
      </c>
      <c r="I156" s="4">
        <f t="shared" si="8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9"/>
        <v>42502.208333333328</v>
      </c>
      <c r="O156" s="8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1"/>
        <v>65.022222222222226</v>
      </c>
      <c r="G157" t="s">
        <v>14</v>
      </c>
      <c r="H157">
        <v>1194</v>
      </c>
      <c r="I157" s="4">
        <f t="shared" si="8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9"/>
        <v>40262.208333333336</v>
      </c>
      <c r="O157" s="8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1"/>
        <v>73.939560439560438</v>
      </c>
      <c r="G158" t="s">
        <v>74</v>
      </c>
      <c r="H158">
        <v>379</v>
      </c>
      <c r="I158" s="4">
        <f t="shared" si="8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9"/>
        <v>43743.208333333328</v>
      </c>
      <c r="O158" s="8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1"/>
        <v>52.666666666666664</v>
      </c>
      <c r="G159" t="s">
        <v>14</v>
      </c>
      <c r="H159">
        <v>30</v>
      </c>
      <c r="I159" s="4">
        <f t="shared" si="8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9"/>
        <v>41638.25</v>
      </c>
      <c r="O159" s="8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1"/>
        <v>220.95238095238096</v>
      </c>
      <c r="G160" t="s">
        <v>20</v>
      </c>
      <c r="H160">
        <v>41</v>
      </c>
      <c r="I160" s="4">
        <f t="shared" si="8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9"/>
        <v>42346.25</v>
      </c>
      <c r="O160" s="8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1"/>
        <v>100.01150627615063</v>
      </c>
      <c r="G161" t="s">
        <v>20</v>
      </c>
      <c r="H161">
        <v>1821</v>
      </c>
      <c r="I161" s="4">
        <f t="shared" si="8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9"/>
        <v>43551.208333333328</v>
      </c>
      <c r="O161" s="8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1"/>
        <v>162.3125</v>
      </c>
      <c r="G162" t="s">
        <v>20</v>
      </c>
      <c r="H162">
        <v>164</v>
      </c>
      <c r="I162" s="4">
        <f t="shared" si="8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9"/>
        <v>43582.208333333328</v>
      </c>
      <c r="O162" s="8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1"/>
        <v>78.181818181818187</v>
      </c>
      <c r="G163" t="s">
        <v>14</v>
      </c>
      <c r="H163">
        <v>75</v>
      </c>
      <c r="I163" s="4">
        <f t="shared" si="8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9"/>
        <v>42270.208333333328</v>
      </c>
      <c r="O163" s="8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1"/>
        <v>149.73770491803279</v>
      </c>
      <c r="G164" t="s">
        <v>20</v>
      </c>
      <c r="H164">
        <v>157</v>
      </c>
      <c r="I164" s="4">
        <f t="shared" si="8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9"/>
        <v>43442.25</v>
      </c>
      <c r="O164" s="8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1"/>
        <v>253.25714285714284</v>
      </c>
      <c r="G165" t="s">
        <v>20</v>
      </c>
      <c r="H165">
        <v>246</v>
      </c>
      <c r="I165" s="4">
        <f t="shared" si="8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9"/>
        <v>43028.208333333328</v>
      </c>
      <c r="O165" s="8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1"/>
        <v>100.16943521594683</v>
      </c>
      <c r="G166" t="s">
        <v>20</v>
      </c>
      <c r="H166">
        <v>1396</v>
      </c>
      <c r="I166" s="4">
        <f t="shared" si="8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9"/>
        <v>43016.208333333328</v>
      </c>
      <c r="O166" s="8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1"/>
        <v>121.99004424778761</v>
      </c>
      <c r="G167" t="s">
        <v>20</v>
      </c>
      <c r="H167">
        <v>2506</v>
      </c>
      <c r="I167" s="4">
        <f t="shared" si="8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9"/>
        <v>42948.208333333328</v>
      </c>
      <c r="O167" s="8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1"/>
        <v>137.13265306122449</v>
      </c>
      <c r="G168" t="s">
        <v>20</v>
      </c>
      <c r="H168">
        <v>244</v>
      </c>
      <c r="I168" s="4">
        <f t="shared" si="8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9"/>
        <v>40534.25</v>
      </c>
      <c r="O168" s="8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1"/>
        <v>415.53846153846149</v>
      </c>
      <c r="G169" t="s">
        <v>20</v>
      </c>
      <c r="H169">
        <v>146</v>
      </c>
      <c r="I169" s="4">
        <f t="shared" si="8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9"/>
        <v>41435.208333333336</v>
      </c>
      <c r="O169" s="8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1"/>
        <v>31.30913348946136</v>
      </c>
      <c r="G170" t="s">
        <v>14</v>
      </c>
      <c r="H170">
        <v>955</v>
      </c>
      <c r="I170" s="4">
        <f t="shared" si="8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9"/>
        <v>43518.25</v>
      </c>
      <c r="O170" s="8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1"/>
        <v>424.08154506437768</v>
      </c>
      <c r="G171" t="s">
        <v>20</v>
      </c>
      <c r="H171">
        <v>1267</v>
      </c>
      <c r="I171" s="4">
        <f t="shared" si="8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9"/>
        <v>41077.208333333336</v>
      </c>
      <c r="O171" s="8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1"/>
        <v>2.93886230728336</v>
      </c>
      <c r="G172" t="s">
        <v>14</v>
      </c>
      <c r="H172">
        <v>67</v>
      </c>
      <c r="I172" s="4">
        <f t="shared" si="8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9"/>
        <v>42950.208333333328</v>
      </c>
      <c r="O172" s="8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1"/>
        <v>10.63265306122449</v>
      </c>
      <c r="G173" t="s">
        <v>14</v>
      </c>
      <c r="H173">
        <v>5</v>
      </c>
      <c r="I173" s="4">
        <f t="shared" si="8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9"/>
        <v>41718.208333333336</v>
      </c>
      <c r="O173" s="8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1"/>
        <v>82.875</v>
      </c>
      <c r="G174" t="s">
        <v>14</v>
      </c>
      <c r="H174">
        <v>26</v>
      </c>
      <c r="I174" s="4">
        <f t="shared" si="8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9"/>
        <v>41839.208333333336</v>
      </c>
      <c r="O174" s="8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1"/>
        <v>163.01447776628748</v>
      </c>
      <c r="G175" t="s">
        <v>20</v>
      </c>
      <c r="H175">
        <v>1561</v>
      </c>
      <c r="I175" s="4">
        <f t="shared" si="8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9"/>
        <v>41412.208333333336</v>
      </c>
      <c r="O175" s="8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1"/>
        <v>894.66666666666674</v>
      </c>
      <c r="G176" t="s">
        <v>20</v>
      </c>
      <c r="H176">
        <v>48</v>
      </c>
      <c r="I176" s="4">
        <f t="shared" si="8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9"/>
        <v>42282.208333333328</v>
      </c>
      <c r="O176" s="8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1"/>
        <v>26.191501103752756</v>
      </c>
      <c r="G177" t="s">
        <v>14</v>
      </c>
      <c r="H177">
        <v>1130</v>
      </c>
      <c r="I177" s="4">
        <f t="shared" si="8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9"/>
        <v>42613.208333333328</v>
      </c>
      <c r="O177" s="8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1"/>
        <v>74.834782608695647</v>
      </c>
      <c r="G178" t="s">
        <v>14</v>
      </c>
      <c r="H178">
        <v>782</v>
      </c>
      <c r="I178" s="4">
        <f t="shared" si="8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9"/>
        <v>42616.208333333328</v>
      </c>
      <c r="O178" s="8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1"/>
        <v>416.47680412371136</v>
      </c>
      <c r="G179" t="s">
        <v>20</v>
      </c>
      <c r="H179">
        <v>2739</v>
      </c>
      <c r="I179" s="4">
        <f t="shared" si="8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9"/>
        <v>40497.25</v>
      </c>
      <c r="O179" s="8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1"/>
        <v>96.208333333333329</v>
      </c>
      <c r="G180" t="s">
        <v>14</v>
      </c>
      <c r="H180">
        <v>210</v>
      </c>
      <c r="I180" s="4">
        <f t="shared" si="8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9"/>
        <v>42999.208333333328</v>
      </c>
      <c r="O180" s="8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1"/>
        <v>357.71910112359546</v>
      </c>
      <c r="G181" t="s">
        <v>20</v>
      </c>
      <c r="H181">
        <v>3537</v>
      </c>
      <c r="I181" s="4">
        <f t="shared" si="8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9"/>
        <v>41350.208333333336</v>
      </c>
      <c r="O181" s="8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1"/>
        <v>308.45714285714286</v>
      </c>
      <c r="G182" t="s">
        <v>20</v>
      </c>
      <c r="H182">
        <v>2107</v>
      </c>
      <c r="I182" s="4">
        <f t="shared" si="8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9"/>
        <v>40259.208333333336</v>
      </c>
      <c r="O182" s="8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1"/>
        <v>61.802325581395344</v>
      </c>
      <c r="G183" t="s">
        <v>14</v>
      </c>
      <c r="H183">
        <v>136</v>
      </c>
      <c r="I183" s="4">
        <f t="shared" si="8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9"/>
        <v>43012.208333333328</v>
      </c>
      <c r="O183" s="8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1"/>
        <v>722.32472324723244</v>
      </c>
      <c r="G184" t="s">
        <v>20</v>
      </c>
      <c r="H184">
        <v>3318</v>
      </c>
      <c r="I184" s="4">
        <f t="shared" si="8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9"/>
        <v>43631.208333333328</v>
      </c>
      <c r="O184" s="8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1"/>
        <v>69.117647058823522</v>
      </c>
      <c r="G185" t="s">
        <v>14</v>
      </c>
      <c r="H185">
        <v>86</v>
      </c>
      <c r="I185" s="4">
        <f t="shared" si="8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9"/>
        <v>40430.208333333336</v>
      </c>
      <c r="O185" s="8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1"/>
        <v>293.05555555555554</v>
      </c>
      <c r="G186" t="s">
        <v>20</v>
      </c>
      <c r="H186">
        <v>340</v>
      </c>
      <c r="I186" s="4">
        <f t="shared" si="8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9"/>
        <v>43588.208333333328</v>
      </c>
      <c r="O186" s="8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1"/>
        <v>71.8</v>
      </c>
      <c r="G187" t="s">
        <v>14</v>
      </c>
      <c r="H187">
        <v>19</v>
      </c>
      <c r="I187" s="4">
        <f t="shared" si="8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9"/>
        <v>43233.208333333328</v>
      </c>
      <c r="O187" s="8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1"/>
        <v>31.934684684684683</v>
      </c>
      <c r="G188" t="s">
        <v>14</v>
      </c>
      <c r="H188">
        <v>886</v>
      </c>
      <c r="I188" s="4">
        <f t="shared" si="8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9"/>
        <v>41782.208333333336</v>
      </c>
      <c r="O188" s="8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1"/>
        <v>229.87375415282392</v>
      </c>
      <c r="G189" t="s">
        <v>20</v>
      </c>
      <c r="H189">
        <v>1442</v>
      </c>
      <c r="I189" s="4">
        <f t="shared" si="8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9"/>
        <v>41328.25</v>
      </c>
      <c r="O189" s="8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1"/>
        <v>32.012195121951223</v>
      </c>
      <c r="G190" t="s">
        <v>14</v>
      </c>
      <c r="H190">
        <v>35</v>
      </c>
      <c r="I190" s="4">
        <f t="shared" si="8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9"/>
        <v>41975.25</v>
      </c>
      <c r="O190" s="8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1"/>
        <v>23.525352848928385</v>
      </c>
      <c r="G191" t="s">
        <v>74</v>
      </c>
      <c r="H191">
        <v>441</v>
      </c>
      <c r="I191" s="4">
        <f t="shared" si="8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9"/>
        <v>42433.25</v>
      </c>
      <c r="O191" s="8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1"/>
        <v>68.594594594594597</v>
      </c>
      <c r="G192" t="s">
        <v>14</v>
      </c>
      <c r="H192">
        <v>24</v>
      </c>
      <c r="I192" s="4">
        <f t="shared" si="8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9"/>
        <v>41429.208333333336</v>
      </c>
      <c r="O192" s="8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1"/>
        <v>37.952380952380956</v>
      </c>
      <c r="G193" t="s">
        <v>14</v>
      </c>
      <c r="H193">
        <v>86</v>
      </c>
      <c r="I193" s="4">
        <f t="shared" si="8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9"/>
        <v>43536.208333333328</v>
      </c>
      <c r="O193" s="8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1"/>
        <v>19.992957746478872</v>
      </c>
      <c r="G194" t="s">
        <v>14</v>
      </c>
      <c r="H194">
        <v>243</v>
      </c>
      <c r="I194" s="4">
        <f t="shared" si="8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9"/>
        <v>41817.208333333336</v>
      </c>
      <c r="O194" s="8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1"/>
        <v>45.636363636363633</v>
      </c>
      <c r="G195" t="s">
        <v>14</v>
      </c>
      <c r="H195">
        <v>65</v>
      </c>
      <c r="I195" s="4">
        <f t="shared" ref="I195:I258" si="12">IFERROR(E195/H195,0)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3">(((L195/60)/60)/24)+DATE(1970,1,1)</f>
        <v>43198.208333333328</v>
      </c>
      <c r="O195" s="8">
        <f t="shared" ref="O195:O258" si="14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ref="F196:F259" si="15">(E196/D196)*100</f>
        <v>122.7605633802817</v>
      </c>
      <c r="G196" t="s">
        <v>20</v>
      </c>
      <c r="H196">
        <v>126</v>
      </c>
      <c r="I196" s="4">
        <f t="shared" si="12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3"/>
        <v>42261.208333333328</v>
      </c>
      <c r="O196" s="8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5"/>
        <v>361.75316455696202</v>
      </c>
      <c r="G197" t="s">
        <v>20</v>
      </c>
      <c r="H197">
        <v>524</v>
      </c>
      <c r="I197" s="4">
        <f t="shared" si="12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3"/>
        <v>43310.208333333328</v>
      </c>
      <c r="O197" s="8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5"/>
        <v>63.146341463414636</v>
      </c>
      <c r="G198" t="s">
        <v>14</v>
      </c>
      <c r="H198">
        <v>100</v>
      </c>
      <c r="I198" s="4">
        <f t="shared" si="12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3"/>
        <v>42616.208333333328</v>
      </c>
      <c r="O198" s="8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5"/>
        <v>298.20475319926874</v>
      </c>
      <c r="G199" t="s">
        <v>20</v>
      </c>
      <c r="H199">
        <v>1989</v>
      </c>
      <c r="I199" s="4">
        <f t="shared" si="12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3"/>
        <v>42909.208333333328</v>
      </c>
      <c r="O199" s="8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5"/>
        <v>9.5585443037974684</v>
      </c>
      <c r="G200" t="s">
        <v>14</v>
      </c>
      <c r="H200">
        <v>168</v>
      </c>
      <c r="I200" s="4">
        <f t="shared" si="12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3"/>
        <v>40396.208333333336</v>
      </c>
      <c r="O200" s="8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5"/>
        <v>53.777777777777779</v>
      </c>
      <c r="G201" t="s">
        <v>14</v>
      </c>
      <c r="H201">
        <v>13</v>
      </c>
      <c r="I201" s="4">
        <f t="shared" si="12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3"/>
        <v>42192.208333333328</v>
      </c>
      <c r="O201" s="8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5"/>
        <v>2</v>
      </c>
      <c r="G202" t="s">
        <v>14</v>
      </c>
      <c r="H202">
        <v>1</v>
      </c>
      <c r="I202" s="4">
        <f t="shared" si="12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3"/>
        <v>40262.208333333336</v>
      </c>
      <c r="O202" s="8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5"/>
        <v>681.19047619047615</v>
      </c>
      <c r="G203" t="s">
        <v>20</v>
      </c>
      <c r="H203">
        <v>157</v>
      </c>
      <c r="I203" s="4">
        <f t="shared" si="12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3"/>
        <v>41845.208333333336</v>
      </c>
      <c r="O203" s="8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5"/>
        <v>78.831325301204828</v>
      </c>
      <c r="G204" t="s">
        <v>74</v>
      </c>
      <c r="H204">
        <v>82</v>
      </c>
      <c r="I204" s="4">
        <f t="shared" si="12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3"/>
        <v>40818.208333333336</v>
      </c>
      <c r="O204" s="8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5"/>
        <v>134.40792216817235</v>
      </c>
      <c r="G205" t="s">
        <v>20</v>
      </c>
      <c r="H205">
        <v>4498</v>
      </c>
      <c r="I205" s="4">
        <f t="shared" si="12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3"/>
        <v>42752.25</v>
      </c>
      <c r="O205" s="8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5"/>
        <v>3.3719999999999999</v>
      </c>
      <c r="G206" t="s">
        <v>14</v>
      </c>
      <c r="H206">
        <v>40</v>
      </c>
      <c r="I206" s="4">
        <f t="shared" si="12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3"/>
        <v>40636.208333333336</v>
      </c>
      <c r="O206" s="8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5"/>
        <v>431.84615384615387</v>
      </c>
      <c r="G207" t="s">
        <v>20</v>
      </c>
      <c r="H207">
        <v>80</v>
      </c>
      <c r="I207" s="4">
        <f t="shared" si="12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3"/>
        <v>43390.208333333328</v>
      </c>
      <c r="O207" s="8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5"/>
        <v>38.844444444444441</v>
      </c>
      <c r="G208" t="s">
        <v>74</v>
      </c>
      <c r="H208">
        <v>57</v>
      </c>
      <c r="I208" s="4">
        <f t="shared" si="12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3"/>
        <v>40236.25</v>
      </c>
      <c r="O208" s="8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5"/>
        <v>425.7</v>
      </c>
      <c r="G209" t="s">
        <v>20</v>
      </c>
      <c r="H209">
        <v>43</v>
      </c>
      <c r="I209" s="4">
        <f t="shared" si="12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3"/>
        <v>43340.208333333328</v>
      </c>
      <c r="O209" s="8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5"/>
        <v>101.12239715591672</v>
      </c>
      <c r="G210" t="s">
        <v>20</v>
      </c>
      <c r="H210">
        <v>2053</v>
      </c>
      <c r="I210" s="4">
        <f t="shared" si="12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3"/>
        <v>43048.25</v>
      </c>
      <c r="O210" s="8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5"/>
        <v>21.188688946015425</v>
      </c>
      <c r="G211" t="s">
        <v>47</v>
      </c>
      <c r="H211">
        <v>808</v>
      </c>
      <c r="I211" s="4">
        <f t="shared" si="12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3"/>
        <v>42496.208333333328</v>
      </c>
      <c r="O211" s="8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5"/>
        <v>67.425531914893625</v>
      </c>
      <c r="G212" t="s">
        <v>14</v>
      </c>
      <c r="H212">
        <v>226</v>
      </c>
      <c r="I212" s="4">
        <f t="shared" si="12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3"/>
        <v>42797.25</v>
      </c>
      <c r="O212" s="8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5"/>
        <v>94.923371647509583</v>
      </c>
      <c r="G213" t="s">
        <v>14</v>
      </c>
      <c r="H213">
        <v>1625</v>
      </c>
      <c r="I213" s="4">
        <f t="shared" si="12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3"/>
        <v>41513.208333333336</v>
      </c>
      <c r="O213" s="8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5"/>
        <v>151.85185185185185</v>
      </c>
      <c r="G214" t="s">
        <v>20</v>
      </c>
      <c r="H214">
        <v>168</v>
      </c>
      <c r="I214" s="4">
        <f t="shared" si="12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3"/>
        <v>43814.25</v>
      </c>
      <c r="O214" s="8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5"/>
        <v>195.16382252559728</v>
      </c>
      <c r="G215" t="s">
        <v>20</v>
      </c>
      <c r="H215">
        <v>4289</v>
      </c>
      <c r="I215" s="4">
        <f t="shared" si="12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3"/>
        <v>40488.208333333336</v>
      </c>
      <c r="O215" s="8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5"/>
        <v>1023.1428571428571</v>
      </c>
      <c r="G216" t="s">
        <v>20</v>
      </c>
      <c r="H216">
        <v>165</v>
      </c>
      <c r="I216" s="4">
        <f t="shared" si="12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3"/>
        <v>40409.208333333336</v>
      </c>
      <c r="O216" s="8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5"/>
        <v>3.841836734693878</v>
      </c>
      <c r="G217" t="s">
        <v>14</v>
      </c>
      <c r="H217">
        <v>143</v>
      </c>
      <c r="I217" s="4">
        <f t="shared" si="12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3"/>
        <v>43509.25</v>
      </c>
      <c r="O217" s="8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5"/>
        <v>155.07066557107643</v>
      </c>
      <c r="G218" t="s">
        <v>20</v>
      </c>
      <c r="H218">
        <v>1815</v>
      </c>
      <c r="I218" s="4">
        <f t="shared" si="12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3"/>
        <v>40869.25</v>
      </c>
      <c r="O218" s="8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5"/>
        <v>44.753477588871718</v>
      </c>
      <c r="G219" t="s">
        <v>14</v>
      </c>
      <c r="H219">
        <v>934</v>
      </c>
      <c r="I219" s="4">
        <f t="shared" si="12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3"/>
        <v>43583.208333333328</v>
      </c>
      <c r="O219" s="8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5"/>
        <v>215.94736842105263</v>
      </c>
      <c r="G220" t="s">
        <v>20</v>
      </c>
      <c r="H220">
        <v>397</v>
      </c>
      <c r="I220" s="4">
        <f t="shared" si="12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3"/>
        <v>40858.25</v>
      </c>
      <c r="O220" s="8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5"/>
        <v>332.12709832134288</v>
      </c>
      <c r="G221" t="s">
        <v>20</v>
      </c>
      <c r="H221">
        <v>1539</v>
      </c>
      <c r="I221" s="4">
        <f t="shared" si="12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3"/>
        <v>41137.208333333336</v>
      </c>
      <c r="O221" s="8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5"/>
        <v>8.4430379746835449</v>
      </c>
      <c r="G222" t="s">
        <v>14</v>
      </c>
      <c r="H222">
        <v>17</v>
      </c>
      <c r="I222" s="4">
        <f t="shared" si="12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3"/>
        <v>40725.208333333336</v>
      </c>
      <c r="O222" s="8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5"/>
        <v>98.625514403292186</v>
      </c>
      <c r="G223" t="s">
        <v>14</v>
      </c>
      <c r="H223">
        <v>2179</v>
      </c>
      <c r="I223" s="4">
        <f t="shared" si="12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3"/>
        <v>41081.208333333336</v>
      </c>
      <c r="O223" s="8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5"/>
        <v>137.97916666666669</v>
      </c>
      <c r="G224" t="s">
        <v>20</v>
      </c>
      <c r="H224">
        <v>138</v>
      </c>
      <c r="I224" s="4">
        <f t="shared" si="12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3"/>
        <v>41914.208333333336</v>
      </c>
      <c r="O224" s="8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5"/>
        <v>93.81099656357388</v>
      </c>
      <c r="G225" t="s">
        <v>14</v>
      </c>
      <c r="H225">
        <v>931</v>
      </c>
      <c r="I225" s="4">
        <f t="shared" si="12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3"/>
        <v>42445.208333333328</v>
      </c>
      <c r="O225" s="8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5"/>
        <v>403.63930885529157</v>
      </c>
      <c r="G226" t="s">
        <v>20</v>
      </c>
      <c r="H226">
        <v>3594</v>
      </c>
      <c r="I226" s="4">
        <f t="shared" si="12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3"/>
        <v>41906.208333333336</v>
      </c>
      <c r="O226" s="8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5"/>
        <v>260.1740412979351</v>
      </c>
      <c r="G227" t="s">
        <v>20</v>
      </c>
      <c r="H227">
        <v>5880</v>
      </c>
      <c r="I227" s="4">
        <f t="shared" si="12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3"/>
        <v>41762.208333333336</v>
      </c>
      <c r="O227" s="8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5"/>
        <v>366.63333333333333</v>
      </c>
      <c r="G228" t="s">
        <v>20</v>
      </c>
      <c r="H228">
        <v>112</v>
      </c>
      <c r="I228" s="4">
        <f t="shared" si="12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3"/>
        <v>40276.208333333336</v>
      </c>
      <c r="O228" s="8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5"/>
        <v>168.72085385878489</v>
      </c>
      <c r="G229" t="s">
        <v>20</v>
      </c>
      <c r="H229">
        <v>943</v>
      </c>
      <c r="I229" s="4">
        <f t="shared" si="12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3"/>
        <v>42139.208333333328</v>
      </c>
      <c r="O229" s="8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5"/>
        <v>119.90717911530093</v>
      </c>
      <c r="G230" t="s">
        <v>20</v>
      </c>
      <c r="H230">
        <v>2468</v>
      </c>
      <c r="I230" s="4">
        <f t="shared" si="12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3"/>
        <v>42613.208333333328</v>
      </c>
      <c r="O230" s="8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5"/>
        <v>193.68925233644859</v>
      </c>
      <c r="G231" t="s">
        <v>20</v>
      </c>
      <c r="H231">
        <v>2551</v>
      </c>
      <c r="I231" s="4">
        <f t="shared" si="12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3"/>
        <v>42887.208333333328</v>
      </c>
      <c r="O231" s="8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5"/>
        <v>420.16666666666669</v>
      </c>
      <c r="G232" t="s">
        <v>20</v>
      </c>
      <c r="H232">
        <v>101</v>
      </c>
      <c r="I232" s="4">
        <f t="shared" si="12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3"/>
        <v>43805.25</v>
      </c>
      <c r="O232" s="8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5"/>
        <v>76.708333333333329</v>
      </c>
      <c r="G233" t="s">
        <v>74</v>
      </c>
      <c r="H233">
        <v>67</v>
      </c>
      <c r="I233" s="4">
        <f t="shared" si="12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3"/>
        <v>41415.208333333336</v>
      </c>
      <c r="O233" s="8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5"/>
        <v>171.26470588235293</v>
      </c>
      <c r="G234" t="s">
        <v>20</v>
      </c>
      <c r="H234">
        <v>92</v>
      </c>
      <c r="I234" s="4">
        <f t="shared" si="12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3"/>
        <v>42576.208333333328</v>
      </c>
      <c r="O234" s="8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5"/>
        <v>157.89473684210526</v>
      </c>
      <c r="G235" t="s">
        <v>20</v>
      </c>
      <c r="H235">
        <v>62</v>
      </c>
      <c r="I235" s="4">
        <f t="shared" si="12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3"/>
        <v>40706.208333333336</v>
      </c>
      <c r="O235" s="8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5"/>
        <v>109.08</v>
      </c>
      <c r="G236" t="s">
        <v>20</v>
      </c>
      <c r="H236">
        <v>149</v>
      </c>
      <c r="I236" s="4">
        <f t="shared" si="12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3"/>
        <v>42969.208333333328</v>
      </c>
      <c r="O236" s="8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5"/>
        <v>41.732558139534881</v>
      </c>
      <c r="G237" t="s">
        <v>14</v>
      </c>
      <c r="H237">
        <v>92</v>
      </c>
      <c r="I237" s="4">
        <f t="shared" si="12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3"/>
        <v>42779.25</v>
      </c>
      <c r="O237" s="8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5"/>
        <v>10.944303797468354</v>
      </c>
      <c r="G238" t="s">
        <v>14</v>
      </c>
      <c r="H238">
        <v>57</v>
      </c>
      <c r="I238" s="4">
        <f t="shared" si="12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3"/>
        <v>43641.208333333328</v>
      </c>
      <c r="O238" s="8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5"/>
        <v>159.3763440860215</v>
      </c>
      <c r="G239" t="s">
        <v>20</v>
      </c>
      <c r="H239">
        <v>329</v>
      </c>
      <c r="I239" s="4">
        <f t="shared" si="12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3"/>
        <v>41754.208333333336</v>
      </c>
      <c r="O239" s="8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5"/>
        <v>422.41666666666669</v>
      </c>
      <c r="G240" t="s">
        <v>20</v>
      </c>
      <c r="H240">
        <v>97</v>
      </c>
      <c r="I240" s="4">
        <f t="shared" si="12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3"/>
        <v>43083.25</v>
      </c>
      <c r="O240" s="8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5"/>
        <v>97.71875</v>
      </c>
      <c r="G241" t="s">
        <v>14</v>
      </c>
      <c r="H241">
        <v>41</v>
      </c>
      <c r="I241" s="4">
        <f t="shared" si="12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3"/>
        <v>42245.208333333328</v>
      </c>
      <c r="O241" s="8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5"/>
        <v>418.78911564625849</v>
      </c>
      <c r="G242" t="s">
        <v>20</v>
      </c>
      <c r="H242">
        <v>1784</v>
      </c>
      <c r="I242" s="4">
        <f t="shared" si="12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3"/>
        <v>40396.208333333336</v>
      </c>
      <c r="O242" s="8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5"/>
        <v>101.91632047477745</v>
      </c>
      <c r="G243" t="s">
        <v>20</v>
      </c>
      <c r="H243">
        <v>1684</v>
      </c>
      <c r="I243" s="4">
        <f t="shared" si="12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3"/>
        <v>41742.208333333336</v>
      </c>
      <c r="O243" s="8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5"/>
        <v>127.72619047619047</v>
      </c>
      <c r="G244" t="s">
        <v>20</v>
      </c>
      <c r="H244">
        <v>250</v>
      </c>
      <c r="I244" s="4">
        <f t="shared" si="12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3"/>
        <v>42865.208333333328</v>
      </c>
      <c r="O244" s="8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5"/>
        <v>445.21739130434781</v>
      </c>
      <c r="G245" t="s">
        <v>20</v>
      </c>
      <c r="H245">
        <v>238</v>
      </c>
      <c r="I245" s="4">
        <f t="shared" si="12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3"/>
        <v>43163.25</v>
      </c>
      <c r="O245" s="8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5"/>
        <v>569.71428571428578</v>
      </c>
      <c r="G246" t="s">
        <v>20</v>
      </c>
      <c r="H246">
        <v>53</v>
      </c>
      <c r="I246" s="4">
        <f t="shared" si="12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3"/>
        <v>41834.208333333336</v>
      </c>
      <c r="O246" s="8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5"/>
        <v>509.34482758620686</v>
      </c>
      <c r="G247" t="s">
        <v>20</v>
      </c>
      <c r="H247">
        <v>214</v>
      </c>
      <c r="I247" s="4">
        <f t="shared" si="12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3"/>
        <v>41736.208333333336</v>
      </c>
      <c r="O247" s="8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5"/>
        <v>325.5333333333333</v>
      </c>
      <c r="G248" t="s">
        <v>20</v>
      </c>
      <c r="H248">
        <v>222</v>
      </c>
      <c r="I248" s="4">
        <f t="shared" si="12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3"/>
        <v>41491.208333333336</v>
      </c>
      <c r="O248" s="8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5"/>
        <v>932.61616161616166</v>
      </c>
      <c r="G249" t="s">
        <v>20</v>
      </c>
      <c r="H249">
        <v>1884</v>
      </c>
      <c r="I249" s="4">
        <f t="shared" si="12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3"/>
        <v>42726.25</v>
      </c>
      <c r="O249" s="8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5"/>
        <v>211.33870967741933</v>
      </c>
      <c r="G250" t="s">
        <v>20</v>
      </c>
      <c r="H250">
        <v>218</v>
      </c>
      <c r="I250" s="4">
        <f t="shared" si="12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3"/>
        <v>42004.25</v>
      </c>
      <c r="O250" s="8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5"/>
        <v>273.32520325203251</v>
      </c>
      <c r="G251" t="s">
        <v>20</v>
      </c>
      <c r="H251">
        <v>6465</v>
      </c>
      <c r="I251" s="4">
        <f t="shared" si="12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3"/>
        <v>42006.25</v>
      </c>
      <c r="O251" s="8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5"/>
        <v>3</v>
      </c>
      <c r="G252" t="s">
        <v>14</v>
      </c>
      <c r="H252">
        <v>1</v>
      </c>
      <c r="I252" s="4">
        <f t="shared" si="12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3"/>
        <v>40203.25</v>
      </c>
      <c r="O252" s="8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5"/>
        <v>54.084507042253513</v>
      </c>
      <c r="G253" t="s">
        <v>14</v>
      </c>
      <c r="H253">
        <v>101</v>
      </c>
      <c r="I253" s="4">
        <f t="shared" si="12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3"/>
        <v>41252.25</v>
      </c>
      <c r="O253" s="8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5"/>
        <v>626.29999999999995</v>
      </c>
      <c r="G254" t="s">
        <v>20</v>
      </c>
      <c r="H254">
        <v>59</v>
      </c>
      <c r="I254" s="4">
        <f t="shared" si="12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3"/>
        <v>41572.208333333336</v>
      </c>
      <c r="O254" s="8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5"/>
        <v>89.021399176954731</v>
      </c>
      <c r="G255" t="s">
        <v>14</v>
      </c>
      <c r="H255">
        <v>1335</v>
      </c>
      <c r="I255" s="4">
        <f t="shared" si="12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3"/>
        <v>40641.208333333336</v>
      </c>
      <c r="O255" s="8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5"/>
        <v>184.89130434782609</v>
      </c>
      <c r="G256" t="s">
        <v>20</v>
      </c>
      <c r="H256">
        <v>88</v>
      </c>
      <c r="I256" s="4">
        <f t="shared" si="12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3"/>
        <v>42787.25</v>
      </c>
      <c r="O256" s="8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5"/>
        <v>120.16770186335404</v>
      </c>
      <c r="G257" t="s">
        <v>20</v>
      </c>
      <c r="H257">
        <v>1697</v>
      </c>
      <c r="I257" s="4">
        <f t="shared" si="12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3"/>
        <v>40590.25</v>
      </c>
      <c r="O257" s="8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5"/>
        <v>23.390243902439025</v>
      </c>
      <c r="G258" t="s">
        <v>14</v>
      </c>
      <c r="H258">
        <v>15</v>
      </c>
      <c r="I258" s="4">
        <f t="shared" si="12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3"/>
        <v>42393.25</v>
      </c>
      <c r="O258" s="8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5"/>
        <v>146</v>
      </c>
      <c r="G259" t="s">
        <v>20</v>
      </c>
      <c r="H259">
        <v>92</v>
      </c>
      <c r="I259" s="4">
        <f t="shared" ref="I259:I322" si="16">IFERROR(E259/H259,0)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17">(((L259/60)/60)/24)+DATE(1970,1,1)</f>
        <v>41338.25</v>
      </c>
      <c r="O259" s="8">
        <f t="shared" ref="O259:O322" si="18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ref="F260:F323" si="19">(E260/D260)*100</f>
        <v>268.48</v>
      </c>
      <c r="G260" t="s">
        <v>20</v>
      </c>
      <c r="H260">
        <v>186</v>
      </c>
      <c r="I260" s="4">
        <f t="shared" si="16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7"/>
        <v>42712.25</v>
      </c>
      <c r="O260" s="8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9"/>
        <v>597.5</v>
      </c>
      <c r="G261" t="s">
        <v>20</v>
      </c>
      <c r="H261">
        <v>138</v>
      </c>
      <c r="I261" s="4">
        <f t="shared" si="16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7"/>
        <v>41251.25</v>
      </c>
      <c r="O261" s="8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9"/>
        <v>157.69841269841268</v>
      </c>
      <c r="G262" t="s">
        <v>20</v>
      </c>
      <c r="H262">
        <v>261</v>
      </c>
      <c r="I262" s="4">
        <f t="shared" si="16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7"/>
        <v>41180.208333333336</v>
      </c>
      <c r="O262" s="8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9"/>
        <v>31.201660735468568</v>
      </c>
      <c r="G263" t="s">
        <v>14</v>
      </c>
      <c r="H263">
        <v>454</v>
      </c>
      <c r="I263" s="4">
        <f t="shared" si="16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7"/>
        <v>40415.208333333336</v>
      </c>
      <c r="O263" s="8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9"/>
        <v>313.41176470588238</v>
      </c>
      <c r="G264" t="s">
        <v>20</v>
      </c>
      <c r="H264">
        <v>107</v>
      </c>
      <c r="I264" s="4">
        <f t="shared" si="16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7"/>
        <v>40638.208333333336</v>
      </c>
      <c r="O264" s="8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9"/>
        <v>370.89655172413791</v>
      </c>
      <c r="G265" t="s">
        <v>20</v>
      </c>
      <c r="H265">
        <v>199</v>
      </c>
      <c r="I265" s="4">
        <f t="shared" si="16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7"/>
        <v>40187.25</v>
      </c>
      <c r="O265" s="8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9"/>
        <v>362.66447368421052</v>
      </c>
      <c r="G266" t="s">
        <v>20</v>
      </c>
      <c r="H266">
        <v>5512</v>
      </c>
      <c r="I266" s="4">
        <f t="shared" si="16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7"/>
        <v>41317.25</v>
      </c>
      <c r="O266" s="8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9"/>
        <v>123.08163265306122</v>
      </c>
      <c r="G267" t="s">
        <v>20</v>
      </c>
      <c r="H267">
        <v>86</v>
      </c>
      <c r="I267" s="4">
        <f t="shared" si="16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7"/>
        <v>42372.25</v>
      </c>
      <c r="O267" s="8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9"/>
        <v>76.766756032171585</v>
      </c>
      <c r="G268" t="s">
        <v>14</v>
      </c>
      <c r="H268">
        <v>3182</v>
      </c>
      <c r="I268" s="4">
        <f t="shared" si="16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7"/>
        <v>41950.25</v>
      </c>
      <c r="O268" s="8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9"/>
        <v>233.62012987012989</v>
      </c>
      <c r="G269" t="s">
        <v>20</v>
      </c>
      <c r="H269">
        <v>2768</v>
      </c>
      <c r="I269" s="4">
        <f t="shared" si="16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7"/>
        <v>41206.208333333336</v>
      </c>
      <c r="O269" s="8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9"/>
        <v>180.53333333333333</v>
      </c>
      <c r="G270" t="s">
        <v>20</v>
      </c>
      <c r="H270">
        <v>48</v>
      </c>
      <c r="I270" s="4">
        <f t="shared" si="16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7"/>
        <v>41186.208333333336</v>
      </c>
      <c r="O270" s="8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9"/>
        <v>252.62857142857143</v>
      </c>
      <c r="G271" t="s">
        <v>20</v>
      </c>
      <c r="H271">
        <v>87</v>
      </c>
      <c r="I271" s="4">
        <f t="shared" si="16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7"/>
        <v>43496.25</v>
      </c>
      <c r="O271" s="8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9"/>
        <v>27.176538240368025</v>
      </c>
      <c r="G272" t="s">
        <v>74</v>
      </c>
      <c r="H272">
        <v>1890</v>
      </c>
      <c r="I272" s="4">
        <f t="shared" si="16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7"/>
        <v>40514.25</v>
      </c>
      <c r="O272" s="8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9"/>
        <v>1.2706571242680547</v>
      </c>
      <c r="G273" t="s">
        <v>47</v>
      </c>
      <c r="H273">
        <v>61</v>
      </c>
      <c r="I273" s="4">
        <f t="shared" si="16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7"/>
        <v>42345.25</v>
      </c>
      <c r="O273" s="8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9"/>
        <v>304.0097847358121</v>
      </c>
      <c r="G274" t="s">
        <v>20</v>
      </c>
      <c r="H274">
        <v>1894</v>
      </c>
      <c r="I274" s="4">
        <f t="shared" si="16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7"/>
        <v>43656.208333333328</v>
      </c>
      <c r="O274" s="8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9"/>
        <v>137.23076923076923</v>
      </c>
      <c r="G275" t="s">
        <v>20</v>
      </c>
      <c r="H275">
        <v>282</v>
      </c>
      <c r="I275" s="4">
        <f t="shared" si="16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7"/>
        <v>42995.208333333328</v>
      </c>
      <c r="O275" s="8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9"/>
        <v>32.208333333333336</v>
      </c>
      <c r="G276" t="s">
        <v>14</v>
      </c>
      <c r="H276">
        <v>15</v>
      </c>
      <c r="I276" s="4">
        <f t="shared" si="16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7"/>
        <v>43045.25</v>
      </c>
      <c r="O276" s="8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9"/>
        <v>241.51282051282053</v>
      </c>
      <c r="G277" t="s">
        <v>20</v>
      </c>
      <c r="H277">
        <v>116</v>
      </c>
      <c r="I277" s="4">
        <f t="shared" si="16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7"/>
        <v>43561.208333333328</v>
      </c>
      <c r="O277" s="8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9"/>
        <v>96.8</v>
      </c>
      <c r="G278" t="s">
        <v>14</v>
      </c>
      <c r="H278">
        <v>133</v>
      </c>
      <c r="I278" s="4">
        <f t="shared" si="16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7"/>
        <v>41018.208333333336</v>
      </c>
      <c r="O278" s="8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9"/>
        <v>1066.4285714285716</v>
      </c>
      <c r="G279" t="s">
        <v>20</v>
      </c>
      <c r="H279">
        <v>83</v>
      </c>
      <c r="I279" s="4">
        <f t="shared" si="16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7"/>
        <v>40378.208333333336</v>
      </c>
      <c r="O279" s="8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9"/>
        <v>325.88888888888891</v>
      </c>
      <c r="G280" t="s">
        <v>20</v>
      </c>
      <c r="H280">
        <v>91</v>
      </c>
      <c r="I280" s="4">
        <f t="shared" si="16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7"/>
        <v>41239.25</v>
      </c>
      <c r="O280" s="8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9"/>
        <v>170.70000000000002</v>
      </c>
      <c r="G281" t="s">
        <v>20</v>
      </c>
      <c r="H281">
        <v>546</v>
      </c>
      <c r="I281" s="4">
        <f t="shared" si="16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7"/>
        <v>43346.208333333328</v>
      </c>
      <c r="O281" s="8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9"/>
        <v>581.44000000000005</v>
      </c>
      <c r="G282" t="s">
        <v>20</v>
      </c>
      <c r="H282">
        <v>393</v>
      </c>
      <c r="I282" s="4">
        <f t="shared" si="16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7"/>
        <v>43060.25</v>
      </c>
      <c r="O282" s="8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9"/>
        <v>91.520972644376897</v>
      </c>
      <c r="G283" t="s">
        <v>14</v>
      </c>
      <c r="H283">
        <v>2062</v>
      </c>
      <c r="I283" s="4">
        <f t="shared" si="16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7"/>
        <v>40979.25</v>
      </c>
      <c r="O283" s="8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9"/>
        <v>108.04761904761904</v>
      </c>
      <c r="G284" t="s">
        <v>20</v>
      </c>
      <c r="H284">
        <v>133</v>
      </c>
      <c r="I284" s="4">
        <f t="shared" si="16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7"/>
        <v>42701.25</v>
      </c>
      <c r="O284" s="8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9"/>
        <v>18.728395061728396</v>
      </c>
      <c r="G285" t="s">
        <v>14</v>
      </c>
      <c r="H285">
        <v>29</v>
      </c>
      <c r="I285" s="4">
        <f t="shared" si="16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7"/>
        <v>42520.208333333328</v>
      </c>
      <c r="O285" s="8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9"/>
        <v>83.193877551020407</v>
      </c>
      <c r="G286" t="s">
        <v>14</v>
      </c>
      <c r="H286">
        <v>132</v>
      </c>
      <c r="I286" s="4">
        <f t="shared" si="16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7"/>
        <v>41030.208333333336</v>
      </c>
      <c r="O286" s="8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9"/>
        <v>706.33333333333337</v>
      </c>
      <c r="G287" t="s">
        <v>20</v>
      </c>
      <c r="H287">
        <v>254</v>
      </c>
      <c r="I287" s="4">
        <f t="shared" si="16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7"/>
        <v>42623.208333333328</v>
      </c>
      <c r="O287" s="8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9"/>
        <v>17.446030330062445</v>
      </c>
      <c r="G288" t="s">
        <v>74</v>
      </c>
      <c r="H288">
        <v>184</v>
      </c>
      <c r="I288" s="4">
        <f t="shared" si="16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7"/>
        <v>42697.25</v>
      </c>
      <c r="O288" s="8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9"/>
        <v>209.73015873015873</v>
      </c>
      <c r="G289" t="s">
        <v>20</v>
      </c>
      <c r="H289">
        <v>176</v>
      </c>
      <c r="I289" s="4">
        <f t="shared" si="16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7"/>
        <v>42122.208333333328</v>
      </c>
      <c r="O289" s="8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9"/>
        <v>97.785714285714292</v>
      </c>
      <c r="G290" t="s">
        <v>14</v>
      </c>
      <c r="H290">
        <v>137</v>
      </c>
      <c r="I290" s="4">
        <f t="shared" si="16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7"/>
        <v>40982.208333333336</v>
      </c>
      <c r="O290" s="8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9"/>
        <v>1684.25</v>
      </c>
      <c r="G291" t="s">
        <v>20</v>
      </c>
      <c r="H291">
        <v>337</v>
      </c>
      <c r="I291" s="4">
        <f t="shared" si="16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7"/>
        <v>42219.208333333328</v>
      </c>
      <c r="O291" s="8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9"/>
        <v>54.402135231316727</v>
      </c>
      <c r="G292" t="s">
        <v>14</v>
      </c>
      <c r="H292">
        <v>908</v>
      </c>
      <c r="I292" s="4">
        <f t="shared" si="16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7"/>
        <v>41404.208333333336</v>
      </c>
      <c r="O292" s="8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9"/>
        <v>456.61111111111109</v>
      </c>
      <c r="G293" t="s">
        <v>20</v>
      </c>
      <c r="H293">
        <v>107</v>
      </c>
      <c r="I293" s="4">
        <f t="shared" si="16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7"/>
        <v>40831.208333333336</v>
      </c>
      <c r="O293" s="8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9"/>
        <v>9.8219178082191778</v>
      </c>
      <c r="G294" t="s">
        <v>14</v>
      </c>
      <c r="H294">
        <v>10</v>
      </c>
      <c r="I294" s="4">
        <f t="shared" si="16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7"/>
        <v>40984.208333333336</v>
      </c>
      <c r="O294" s="8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9"/>
        <v>16.384615384615383</v>
      </c>
      <c r="G295" t="s">
        <v>74</v>
      </c>
      <c r="H295">
        <v>32</v>
      </c>
      <c r="I295" s="4">
        <f t="shared" si="16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7"/>
        <v>40456.208333333336</v>
      </c>
      <c r="O295" s="8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9"/>
        <v>1339.6666666666667</v>
      </c>
      <c r="G296" t="s">
        <v>20</v>
      </c>
      <c r="H296">
        <v>183</v>
      </c>
      <c r="I296" s="4">
        <f t="shared" si="16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7"/>
        <v>43399.208333333328</v>
      </c>
      <c r="O296" s="8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9"/>
        <v>35.650077760497666</v>
      </c>
      <c r="G297" t="s">
        <v>14</v>
      </c>
      <c r="H297">
        <v>1910</v>
      </c>
      <c r="I297" s="4">
        <f t="shared" si="16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7"/>
        <v>41562.208333333336</v>
      </c>
      <c r="O297" s="8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9"/>
        <v>54.950819672131146</v>
      </c>
      <c r="G298" t="s">
        <v>14</v>
      </c>
      <c r="H298">
        <v>38</v>
      </c>
      <c r="I298" s="4">
        <f t="shared" si="16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7"/>
        <v>43493.25</v>
      </c>
      <c r="O298" s="8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9"/>
        <v>94.236111111111114</v>
      </c>
      <c r="G299" t="s">
        <v>14</v>
      </c>
      <c r="H299">
        <v>104</v>
      </c>
      <c r="I299" s="4">
        <f t="shared" si="16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7"/>
        <v>41653.25</v>
      </c>
      <c r="O299" s="8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9"/>
        <v>143.91428571428571</v>
      </c>
      <c r="G300" t="s">
        <v>20</v>
      </c>
      <c r="H300">
        <v>72</v>
      </c>
      <c r="I300" s="4">
        <f t="shared" si="16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7"/>
        <v>42426.25</v>
      </c>
      <c r="O300" s="8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9"/>
        <v>51.421052631578945</v>
      </c>
      <c r="G301" t="s">
        <v>14</v>
      </c>
      <c r="H301">
        <v>49</v>
      </c>
      <c r="I301" s="4">
        <f t="shared" si="16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7"/>
        <v>42432.25</v>
      </c>
      <c r="O301" s="8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9"/>
        <v>5</v>
      </c>
      <c r="G302" t="s">
        <v>14</v>
      </c>
      <c r="H302">
        <v>1</v>
      </c>
      <c r="I302" s="4">
        <f t="shared" si="16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7"/>
        <v>42977.208333333328</v>
      </c>
      <c r="O302" s="8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9"/>
        <v>1344.6666666666667</v>
      </c>
      <c r="G303" t="s">
        <v>20</v>
      </c>
      <c r="H303">
        <v>295</v>
      </c>
      <c r="I303" s="4">
        <f t="shared" si="16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7"/>
        <v>42061.25</v>
      </c>
      <c r="O303" s="8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9"/>
        <v>31.844940867279899</v>
      </c>
      <c r="G304" t="s">
        <v>14</v>
      </c>
      <c r="H304">
        <v>245</v>
      </c>
      <c r="I304" s="4">
        <f t="shared" si="16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7"/>
        <v>43345.208333333328</v>
      </c>
      <c r="O304" s="8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9"/>
        <v>82.617647058823536</v>
      </c>
      <c r="G305" t="s">
        <v>14</v>
      </c>
      <c r="H305">
        <v>32</v>
      </c>
      <c r="I305" s="4">
        <f t="shared" si="16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7"/>
        <v>42376.25</v>
      </c>
      <c r="O305" s="8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9"/>
        <v>546.14285714285722</v>
      </c>
      <c r="G306" t="s">
        <v>20</v>
      </c>
      <c r="H306">
        <v>142</v>
      </c>
      <c r="I306" s="4">
        <f t="shared" si="16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7"/>
        <v>42589.208333333328</v>
      </c>
      <c r="O306" s="8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9"/>
        <v>286.21428571428572</v>
      </c>
      <c r="G307" t="s">
        <v>20</v>
      </c>
      <c r="H307">
        <v>85</v>
      </c>
      <c r="I307" s="4">
        <f t="shared" si="16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7"/>
        <v>42448.208333333328</v>
      </c>
      <c r="O307" s="8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9"/>
        <v>7.9076923076923071</v>
      </c>
      <c r="G308" t="s">
        <v>14</v>
      </c>
      <c r="H308">
        <v>7</v>
      </c>
      <c r="I308" s="4">
        <f t="shared" si="16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7"/>
        <v>42930.208333333328</v>
      </c>
      <c r="O308" s="8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9"/>
        <v>132.13677811550153</v>
      </c>
      <c r="G309" t="s">
        <v>20</v>
      </c>
      <c r="H309">
        <v>659</v>
      </c>
      <c r="I309" s="4">
        <f t="shared" si="16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7"/>
        <v>41066.208333333336</v>
      </c>
      <c r="O309" s="8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9"/>
        <v>74.077834179357026</v>
      </c>
      <c r="G310" t="s">
        <v>14</v>
      </c>
      <c r="H310">
        <v>803</v>
      </c>
      <c r="I310" s="4">
        <f t="shared" si="16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7"/>
        <v>40651.208333333336</v>
      </c>
      <c r="O310" s="8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9"/>
        <v>75.292682926829272</v>
      </c>
      <c r="G311" t="s">
        <v>74</v>
      </c>
      <c r="H311">
        <v>75</v>
      </c>
      <c r="I311" s="4">
        <f t="shared" si="16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7"/>
        <v>40807.208333333336</v>
      </c>
      <c r="O311" s="8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9"/>
        <v>20.333333333333332</v>
      </c>
      <c r="G312" t="s">
        <v>14</v>
      </c>
      <c r="H312">
        <v>16</v>
      </c>
      <c r="I312" s="4">
        <f t="shared" si="16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7"/>
        <v>40277.208333333336</v>
      </c>
      <c r="O312" s="8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9"/>
        <v>203.36507936507937</v>
      </c>
      <c r="G313" t="s">
        <v>20</v>
      </c>
      <c r="H313">
        <v>121</v>
      </c>
      <c r="I313" s="4">
        <f t="shared" si="16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7"/>
        <v>40590.25</v>
      </c>
      <c r="O313" s="8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9"/>
        <v>310.2284263959391</v>
      </c>
      <c r="G314" t="s">
        <v>20</v>
      </c>
      <c r="H314">
        <v>3742</v>
      </c>
      <c r="I314" s="4">
        <f t="shared" si="16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7"/>
        <v>41572.208333333336</v>
      </c>
      <c r="O314" s="8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9"/>
        <v>395.31818181818181</v>
      </c>
      <c r="G315" t="s">
        <v>20</v>
      </c>
      <c r="H315">
        <v>223</v>
      </c>
      <c r="I315" s="4">
        <f t="shared" si="16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7"/>
        <v>40966.25</v>
      </c>
      <c r="O315" s="8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9"/>
        <v>294.71428571428572</v>
      </c>
      <c r="G316" t="s">
        <v>20</v>
      </c>
      <c r="H316">
        <v>133</v>
      </c>
      <c r="I316" s="4">
        <f t="shared" si="16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7"/>
        <v>43536.208333333328</v>
      </c>
      <c r="O316" s="8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9"/>
        <v>33.89473684210526</v>
      </c>
      <c r="G317" t="s">
        <v>14</v>
      </c>
      <c r="H317">
        <v>31</v>
      </c>
      <c r="I317" s="4">
        <f t="shared" si="16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7"/>
        <v>41783.208333333336</v>
      </c>
      <c r="O317" s="8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9"/>
        <v>66.677083333333329</v>
      </c>
      <c r="G318" t="s">
        <v>14</v>
      </c>
      <c r="H318">
        <v>108</v>
      </c>
      <c r="I318" s="4">
        <f t="shared" si="16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7"/>
        <v>43788.25</v>
      </c>
      <c r="O318" s="8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9"/>
        <v>19.227272727272727</v>
      </c>
      <c r="G319" t="s">
        <v>14</v>
      </c>
      <c r="H319">
        <v>30</v>
      </c>
      <c r="I319" s="4">
        <f t="shared" si="16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7"/>
        <v>42869.208333333328</v>
      </c>
      <c r="O319" s="8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9"/>
        <v>15.842105263157894</v>
      </c>
      <c r="G320" t="s">
        <v>14</v>
      </c>
      <c r="H320">
        <v>17</v>
      </c>
      <c r="I320" s="4">
        <f t="shared" si="16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7"/>
        <v>41684.25</v>
      </c>
      <c r="O320" s="8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9"/>
        <v>38.702380952380956</v>
      </c>
      <c r="G321" t="s">
        <v>74</v>
      </c>
      <c r="H321">
        <v>64</v>
      </c>
      <c r="I321" s="4">
        <f t="shared" si="16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7"/>
        <v>40402.208333333336</v>
      </c>
      <c r="O321" s="8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9"/>
        <v>9.5876777251184837</v>
      </c>
      <c r="G322" t="s">
        <v>14</v>
      </c>
      <c r="H322">
        <v>80</v>
      </c>
      <c r="I322" s="4">
        <f t="shared" si="16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17"/>
        <v>40673.208333333336</v>
      </c>
      <c r="O322" s="8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19"/>
        <v>94.144366197183089</v>
      </c>
      <c r="G323" t="s">
        <v>14</v>
      </c>
      <c r="H323">
        <v>2468</v>
      </c>
      <c r="I323" s="4">
        <f t="shared" ref="I323:I386" si="20">IFERROR(E323/H323,0)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21">(((L323/60)/60)/24)+DATE(1970,1,1)</f>
        <v>40634.208333333336</v>
      </c>
      <c r="O323" s="8">
        <f t="shared" ref="O323:O386" si="22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ref="F324:F387" si="23">(E324/D324)*100</f>
        <v>166.56234096692114</v>
      </c>
      <c r="G324" t="s">
        <v>20</v>
      </c>
      <c r="H324">
        <v>5168</v>
      </c>
      <c r="I324" s="4">
        <f t="shared" si="20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1"/>
        <v>40507.25</v>
      </c>
      <c r="O324" s="8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3"/>
        <v>24.134831460674157</v>
      </c>
      <c r="G325" t="s">
        <v>14</v>
      </c>
      <c r="H325">
        <v>26</v>
      </c>
      <c r="I325" s="4">
        <f t="shared" si="20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1"/>
        <v>41725.208333333336</v>
      </c>
      <c r="O325" s="8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3"/>
        <v>164.05633802816902</v>
      </c>
      <c r="G326" t="s">
        <v>20</v>
      </c>
      <c r="H326">
        <v>307</v>
      </c>
      <c r="I326" s="4">
        <f t="shared" si="20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1"/>
        <v>42176.208333333328</v>
      </c>
      <c r="O326" s="8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3"/>
        <v>90.723076923076931</v>
      </c>
      <c r="G327" t="s">
        <v>14</v>
      </c>
      <c r="H327">
        <v>73</v>
      </c>
      <c r="I327" s="4">
        <f t="shared" si="20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1"/>
        <v>43267.208333333328</v>
      </c>
      <c r="O327" s="8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3"/>
        <v>46.194444444444443</v>
      </c>
      <c r="G328" t="s">
        <v>14</v>
      </c>
      <c r="H328">
        <v>128</v>
      </c>
      <c r="I328" s="4">
        <f t="shared" si="20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1"/>
        <v>42364.25</v>
      </c>
      <c r="O328" s="8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3"/>
        <v>38.53846153846154</v>
      </c>
      <c r="G329" t="s">
        <v>14</v>
      </c>
      <c r="H329">
        <v>33</v>
      </c>
      <c r="I329" s="4">
        <f t="shared" si="20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1"/>
        <v>43705.208333333328</v>
      </c>
      <c r="O329" s="8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3"/>
        <v>133.56231003039514</v>
      </c>
      <c r="G330" t="s">
        <v>20</v>
      </c>
      <c r="H330">
        <v>2441</v>
      </c>
      <c r="I330" s="4">
        <f t="shared" si="20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1"/>
        <v>43434.25</v>
      </c>
      <c r="O330" s="8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3"/>
        <v>22.896588486140725</v>
      </c>
      <c r="G331" t="s">
        <v>47</v>
      </c>
      <c r="H331">
        <v>211</v>
      </c>
      <c r="I331" s="4">
        <f t="shared" si="20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1"/>
        <v>42716.25</v>
      </c>
      <c r="O331" s="8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3"/>
        <v>184.95548961424333</v>
      </c>
      <c r="G332" t="s">
        <v>20</v>
      </c>
      <c r="H332">
        <v>1385</v>
      </c>
      <c r="I332" s="4">
        <f t="shared" si="20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1"/>
        <v>43077.25</v>
      </c>
      <c r="O332" s="8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3"/>
        <v>443.72727272727275</v>
      </c>
      <c r="G333" t="s">
        <v>20</v>
      </c>
      <c r="H333">
        <v>190</v>
      </c>
      <c r="I333" s="4">
        <f t="shared" si="20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1"/>
        <v>40896.25</v>
      </c>
      <c r="O333" s="8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3"/>
        <v>199.9806763285024</v>
      </c>
      <c r="G334" t="s">
        <v>20</v>
      </c>
      <c r="H334">
        <v>470</v>
      </c>
      <c r="I334" s="4">
        <f t="shared" si="20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1"/>
        <v>41361.208333333336</v>
      </c>
      <c r="O334" s="8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3"/>
        <v>123.95833333333333</v>
      </c>
      <c r="G335" t="s">
        <v>20</v>
      </c>
      <c r="H335">
        <v>253</v>
      </c>
      <c r="I335" s="4">
        <f t="shared" si="20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1"/>
        <v>43424.25</v>
      </c>
      <c r="O335" s="8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3"/>
        <v>186.61329305135951</v>
      </c>
      <c r="G336" t="s">
        <v>20</v>
      </c>
      <c r="H336">
        <v>1113</v>
      </c>
      <c r="I336" s="4">
        <f t="shared" si="20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1"/>
        <v>43110.25</v>
      </c>
      <c r="O336" s="8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3"/>
        <v>114.28538550057536</v>
      </c>
      <c r="G337" t="s">
        <v>20</v>
      </c>
      <c r="H337">
        <v>2283</v>
      </c>
      <c r="I337" s="4">
        <f t="shared" si="20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1"/>
        <v>43784.25</v>
      </c>
      <c r="O337" s="8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3"/>
        <v>97.032531824611041</v>
      </c>
      <c r="G338" t="s">
        <v>14</v>
      </c>
      <c r="H338">
        <v>1072</v>
      </c>
      <c r="I338" s="4">
        <f t="shared" si="20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1"/>
        <v>40527.25</v>
      </c>
      <c r="O338" s="8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3"/>
        <v>122.81904761904762</v>
      </c>
      <c r="G339" t="s">
        <v>20</v>
      </c>
      <c r="H339">
        <v>1095</v>
      </c>
      <c r="I339" s="4">
        <f t="shared" si="20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1"/>
        <v>43780.25</v>
      </c>
      <c r="O339" s="8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3"/>
        <v>179.14326647564468</v>
      </c>
      <c r="G340" t="s">
        <v>20</v>
      </c>
      <c r="H340">
        <v>1690</v>
      </c>
      <c r="I340" s="4">
        <f t="shared" si="20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1"/>
        <v>40821.208333333336</v>
      </c>
      <c r="O340" s="8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3"/>
        <v>79.951577402787962</v>
      </c>
      <c r="G341" t="s">
        <v>74</v>
      </c>
      <c r="H341">
        <v>1297</v>
      </c>
      <c r="I341" s="4">
        <f t="shared" si="20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1"/>
        <v>42949.208333333328</v>
      </c>
      <c r="O341" s="8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3"/>
        <v>94.242587601078171</v>
      </c>
      <c r="G342" t="s">
        <v>14</v>
      </c>
      <c r="H342">
        <v>393</v>
      </c>
      <c r="I342" s="4">
        <f t="shared" si="20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1"/>
        <v>40889.25</v>
      </c>
      <c r="O342" s="8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3"/>
        <v>84.669291338582681</v>
      </c>
      <c r="G343" t="s">
        <v>14</v>
      </c>
      <c r="H343">
        <v>1257</v>
      </c>
      <c r="I343" s="4">
        <f t="shared" si="20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1"/>
        <v>42244.208333333328</v>
      </c>
      <c r="O343" s="8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3"/>
        <v>66.521920668058456</v>
      </c>
      <c r="G344" t="s">
        <v>14</v>
      </c>
      <c r="H344">
        <v>328</v>
      </c>
      <c r="I344" s="4">
        <f t="shared" si="20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1"/>
        <v>41475.208333333336</v>
      </c>
      <c r="O344" s="8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3"/>
        <v>53.922222222222224</v>
      </c>
      <c r="G345" t="s">
        <v>14</v>
      </c>
      <c r="H345">
        <v>147</v>
      </c>
      <c r="I345" s="4">
        <f t="shared" si="20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1"/>
        <v>41597.25</v>
      </c>
      <c r="O345" s="8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3"/>
        <v>41.983299595141702</v>
      </c>
      <c r="G346" t="s">
        <v>14</v>
      </c>
      <c r="H346">
        <v>830</v>
      </c>
      <c r="I346" s="4">
        <f t="shared" si="20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1"/>
        <v>43122.25</v>
      </c>
      <c r="O346" s="8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3"/>
        <v>14.69479695431472</v>
      </c>
      <c r="G347" t="s">
        <v>14</v>
      </c>
      <c r="H347">
        <v>331</v>
      </c>
      <c r="I347" s="4">
        <f t="shared" si="20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1"/>
        <v>42194.208333333328</v>
      </c>
      <c r="O347" s="8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3"/>
        <v>34.475000000000001</v>
      </c>
      <c r="G348" t="s">
        <v>14</v>
      </c>
      <c r="H348">
        <v>25</v>
      </c>
      <c r="I348" s="4">
        <f t="shared" si="20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1"/>
        <v>42971.208333333328</v>
      </c>
      <c r="O348" s="8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3"/>
        <v>1400.7777777777778</v>
      </c>
      <c r="G349" t="s">
        <v>20</v>
      </c>
      <c r="H349">
        <v>191</v>
      </c>
      <c r="I349" s="4">
        <f t="shared" si="20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1"/>
        <v>42046.25</v>
      </c>
      <c r="O349" s="8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3"/>
        <v>71.770351758793964</v>
      </c>
      <c r="G350" t="s">
        <v>14</v>
      </c>
      <c r="H350">
        <v>3483</v>
      </c>
      <c r="I350" s="4">
        <f t="shared" si="20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1"/>
        <v>42782.25</v>
      </c>
      <c r="O350" s="8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3"/>
        <v>53.074115044247783</v>
      </c>
      <c r="G351" t="s">
        <v>14</v>
      </c>
      <c r="H351">
        <v>923</v>
      </c>
      <c r="I351" s="4">
        <f t="shared" si="20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1"/>
        <v>42930.208333333328</v>
      </c>
      <c r="O351" s="8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3"/>
        <v>5</v>
      </c>
      <c r="G352" t="s">
        <v>14</v>
      </c>
      <c r="H352">
        <v>1</v>
      </c>
      <c r="I352" s="4">
        <f t="shared" si="20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1"/>
        <v>42144.208333333328</v>
      </c>
      <c r="O352" s="8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3"/>
        <v>127.70715249662618</v>
      </c>
      <c r="G353" t="s">
        <v>20</v>
      </c>
      <c r="H353">
        <v>2013</v>
      </c>
      <c r="I353" s="4">
        <f t="shared" si="20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1"/>
        <v>42240.208333333328</v>
      </c>
      <c r="O353" s="8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3"/>
        <v>34.892857142857139</v>
      </c>
      <c r="G354" t="s">
        <v>14</v>
      </c>
      <c r="H354">
        <v>33</v>
      </c>
      <c r="I354" s="4">
        <f t="shared" si="20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1"/>
        <v>42315.25</v>
      </c>
      <c r="O354" s="8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3"/>
        <v>410.59821428571428</v>
      </c>
      <c r="G355" t="s">
        <v>20</v>
      </c>
      <c r="H355">
        <v>1703</v>
      </c>
      <c r="I355" s="4">
        <f t="shared" si="20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1"/>
        <v>43651.208333333328</v>
      </c>
      <c r="O355" s="8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3"/>
        <v>123.73770491803278</v>
      </c>
      <c r="G356" t="s">
        <v>20</v>
      </c>
      <c r="H356">
        <v>80</v>
      </c>
      <c r="I356" s="4">
        <f t="shared" si="20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1"/>
        <v>41520.208333333336</v>
      </c>
      <c r="O356" s="8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3"/>
        <v>58.973684210526315</v>
      </c>
      <c r="G357" t="s">
        <v>47</v>
      </c>
      <c r="H357">
        <v>86</v>
      </c>
      <c r="I357" s="4">
        <f t="shared" si="20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1"/>
        <v>42757.25</v>
      </c>
      <c r="O357" s="8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3"/>
        <v>36.892473118279568</v>
      </c>
      <c r="G358" t="s">
        <v>14</v>
      </c>
      <c r="H358">
        <v>40</v>
      </c>
      <c r="I358" s="4">
        <f t="shared" si="20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1"/>
        <v>40922.25</v>
      </c>
      <c r="O358" s="8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3"/>
        <v>184.91304347826087</v>
      </c>
      <c r="G359" t="s">
        <v>20</v>
      </c>
      <c r="H359">
        <v>41</v>
      </c>
      <c r="I359" s="4">
        <f t="shared" si="20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1"/>
        <v>42250.208333333328</v>
      </c>
      <c r="O359" s="8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3"/>
        <v>11.814432989690722</v>
      </c>
      <c r="G360" t="s">
        <v>14</v>
      </c>
      <c r="H360">
        <v>23</v>
      </c>
      <c r="I360" s="4">
        <f t="shared" si="20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1"/>
        <v>43322.208333333328</v>
      </c>
      <c r="O360" s="8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3"/>
        <v>298.7</v>
      </c>
      <c r="G361" t="s">
        <v>20</v>
      </c>
      <c r="H361">
        <v>187</v>
      </c>
      <c r="I361" s="4">
        <f t="shared" si="20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1"/>
        <v>40782.208333333336</v>
      </c>
      <c r="O361" s="8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3"/>
        <v>226.35175879396985</v>
      </c>
      <c r="G362" t="s">
        <v>20</v>
      </c>
      <c r="H362">
        <v>2875</v>
      </c>
      <c r="I362" s="4">
        <f t="shared" si="20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1"/>
        <v>40544.25</v>
      </c>
      <c r="O362" s="8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3"/>
        <v>173.56363636363636</v>
      </c>
      <c r="G363" t="s">
        <v>20</v>
      </c>
      <c r="H363">
        <v>88</v>
      </c>
      <c r="I363" s="4">
        <f t="shared" si="20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1"/>
        <v>43015.208333333328</v>
      </c>
      <c r="O363" s="8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3"/>
        <v>371.75675675675677</v>
      </c>
      <c r="G364" t="s">
        <v>20</v>
      </c>
      <c r="H364">
        <v>191</v>
      </c>
      <c r="I364" s="4">
        <f t="shared" si="20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1"/>
        <v>40570.25</v>
      </c>
      <c r="O364" s="8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3"/>
        <v>160.19230769230771</v>
      </c>
      <c r="G365" t="s">
        <v>20</v>
      </c>
      <c r="H365">
        <v>139</v>
      </c>
      <c r="I365" s="4">
        <f t="shared" si="20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1"/>
        <v>40904.25</v>
      </c>
      <c r="O365" s="8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3"/>
        <v>1616.3333333333335</v>
      </c>
      <c r="G366" t="s">
        <v>20</v>
      </c>
      <c r="H366">
        <v>186</v>
      </c>
      <c r="I366" s="4">
        <f t="shared" si="20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1"/>
        <v>43164.25</v>
      </c>
      <c r="O366" s="8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3"/>
        <v>733.4375</v>
      </c>
      <c r="G367" t="s">
        <v>20</v>
      </c>
      <c r="H367">
        <v>112</v>
      </c>
      <c r="I367" s="4">
        <f t="shared" si="20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1"/>
        <v>42733.25</v>
      </c>
      <c r="O367" s="8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3"/>
        <v>592.11111111111109</v>
      </c>
      <c r="G368" t="s">
        <v>20</v>
      </c>
      <c r="H368">
        <v>101</v>
      </c>
      <c r="I368" s="4">
        <f t="shared" si="20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1"/>
        <v>40546.25</v>
      </c>
      <c r="O368" s="8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3"/>
        <v>18.888888888888889</v>
      </c>
      <c r="G369" t="s">
        <v>14</v>
      </c>
      <c r="H369">
        <v>75</v>
      </c>
      <c r="I369" s="4">
        <f t="shared" si="20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1"/>
        <v>41930.208333333336</v>
      </c>
      <c r="O369" s="8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3"/>
        <v>276.80769230769232</v>
      </c>
      <c r="G370" t="s">
        <v>20</v>
      </c>
      <c r="H370">
        <v>206</v>
      </c>
      <c r="I370" s="4">
        <f t="shared" si="20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1"/>
        <v>40464.208333333336</v>
      </c>
      <c r="O370" s="8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3"/>
        <v>273.01851851851848</v>
      </c>
      <c r="G371" t="s">
        <v>20</v>
      </c>
      <c r="H371">
        <v>154</v>
      </c>
      <c r="I371" s="4">
        <f t="shared" si="20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1"/>
        <v>41308.25</v>
      </c>
      <c r="O371" s="8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3"/>
        <v>159.36331255565449</v>
      </c>
      <c r="G372" t="s">
        <v>20</v>
      </c>
      <c r="H372">
        <v>5966</v>
      </c>
      <c r="I372" s="4">
        <f t="shared" si="20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1"/>
        <v>43570.208333333328</v>
      </c>
      <c r="O372" s="8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3"/>
        <v>67.869978858350947</v>
      </c>
      <c r="G373" t="s">
        <v>14</v>
      </c>
      <c r="H373">
        <v>2176</v>
      </c>
      <c r="I373" s="4">
        <f t="shared" si="20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1"/>
        <v>42043.25</v>
      </c>
      <c r="O373" s="8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3"/>
        <v>1591.5555555555554</v>
      </c>
      <c r="G374" t="s">
        <v>20</v>
      </c>
      <c r="H374">
        <v>169</v>
      </c>
      <c r="I374" s="4">
        <f t="shared" si="20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1"/>
        <v>42012.25</v>
      </c>
      <c r="O374" s="8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3"/>
        <v>730.18222222222221</v>
      </c>
      <c r="G375" t="s">
        <v>20</v>
      </c>
      <c r="H375">
        <v>2106</v>
      </c>
      <c r="I375" s="4">
        <f t="shared" si="20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1"/>
        <v>42964.208333333328</v>
      </c>
      <c r="O375" s="8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3"/>
        <v>13.185782556750297</v>
      </c>
      <c r="G376" t="s">
        <v>14</v>
      </c>
      <c r="H376">
        <v>441</v>
      </c>
      <c r="I376" s="4">
        <f t="shared" si="20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1"/>
        <v>43476.25</v>
      </c>
      <c r="O376" s="8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3"/>
        <v>54.777777777777779</v>
      </c>
      <c r="G377" t="s">
        <v>14</v>
      </c>
      <c r="H377">
        <v>25</v>
      </c>
      <c r="I377" s="4">
        <f t="shared" si="20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1"/>
        <v>42293.208333333328</v>
      </c>
      <c r="O377" s="8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3"/>
        <v>361.02941176470591</v>
      </c>
      <c r="G378" t="s">
        <v>20</v>
      </c>
      <c r="H378">
        <v>131</v>
      </c>
      <c r="I378" s="4">
        <f t="shared" si="20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1"/>
        <v>41826.208333333336</v>
      </c>
      <c r="O378" s="8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3"/>
        <v>10.257545271629779</v>
      </c>
      <c r="G379" t="s">
        <v>14</v>
      </c>
      <c r="H379">
        <v>127</v>
      </c>
      <c r="I379" s="4">
        <f t="shared" si="20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1"/>
        <v>43760.208333333328</v>
      </c>
      <c r="O379" s="8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3"/>
        <v>13.962962962962964</v>
      </c>
      <c r="G380" t="s">
        <v>14</v>
      </c>
      <c r="H380">
        <v>355</v>
      </c>
      <c r="I380" s="4">
        <f t="shared" si="20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1"/>
        <v>43241.208333333328</v>
      </c>
      <c r="O380" s="8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3"/>
        <v>40.444444444444443</v>
      </c>
      <c r="G381" t="s">
        <v>14</v>
      </c>
      <c r="H381">
        <v>44</v>
      </c>
      <c r="I381" s="4">
        <f t="shared" si="20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1"/>
        <v>40843.208333333336</v>
      </c>
      <c r="O381" s="8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3"/>
        <v>160.32</v>
      </c>
      <c r="G382" t="s">
        <v>20</v>
      </c>
      <c r="H382">
        <v>84</v>
      </c>
      <c r="I382" s="4">
        <f t="shared" si="20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1"/>
        <v>41448.208333333336</v>
      </c>
      <c r="O382" s="8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3"/>
        <v>183.9433962264151</v>
      </c>
      <c r="G383" t="s">
        <v>20</v>
      </c>
      <c r="H383">
        <v>155</v>
      </c>
      <c r="I383" s="4">
        <f t="shared" si="20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1"/>
        <v>42163.208333333328</v>
      </c>
      <c r="O383" s="8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3"/>
        <v>63.769230769230766</v>
      </c>
      <c r="G384" t="s">
        <v>14</v>
      </c>
      <c r="H384">
        <v>67</v>
      </c>
      <c r="I384" s="4">
        <f t="shared" si="20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1"/>
        <v>43024.208333333328</v>
      </c>
      <c r="O384" s="8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3"/>
        <v>225.38095238095238</v>
      </c>
      <c r="G385" t="s">
        <v>20</v>
      </c>
      <c r="H385">
        <v>189</v>
      </c>
      <c r="I385" s="4">
        <f t="shared" si="20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1"/>
        <v>43509.25</v>
      </c>
      <c r="O385" s="8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3"/>
        <v>172.00961538461539</v>
      </c>
      <c r="G386" t="s">
        <v>20</v>
      </c>
      <c r="H386">
        <v>4799</v>
      </c>
      <c r="I386" s="4">
        <f t="shared" si="20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21"/>
        <v>42776.25</v>
      </c>
      <c r="O386" s="8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3"/>
        <v>146.16709511568124</v>
      </c>
      <c r="G387" t="s">
        <v>20</v>
      </c>
      <c r="H387">
        <v>1137</v>
      </c>
      <c r="I387" s="4">
        <f t="shared" ref="I387:I450" si="24">IFERROR(E387/H387,0)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25">(((L387/60)/60)/24)+DATE(1970,1,1)</f>
        <v>43553.208333333328</v>
      </c>
      <c r="O387" s="8">
        <f t="shared" ref="O387:O450" si="26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ref="F388:F451" si="27">(E388/D388)*100</f>
        <v>76.42361623616236</v>
      </c>
      <c r="G388" t="s">
        <v>14</v>
      </c>
      <c r="H388">
        <v>1068</v>
      </c>
      <c r="I388" s="4">
        <f t="shared" si="24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5"/>
        <v>40355.208333333336</v>
      </c>
      <c r="O388" s="8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7"/>
        <v>39.261467889908261</v>
      </c>
      <c r="G389" t="s">
        <v>14</v>
      </c>
      <c r="H389">
        <v>424</v>
      </c>
      <c r="I389" s="4">
        <f t="shared" si="24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5"/>
        <v>41072.208333333336</v>
      </c>
      <c r="O389" s="8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7"/>
        <v>11.270034843205574</v>
      </c>
      <c r="G390" t="s">
        <v>74</v>
      </c>
      <c r="H390">
        <v>145</v>
      </c>
      <c r="I390" s="4">
        <f t="shared" si="24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5"/>
        <v>40912.25</v>
      </c>
      <c r="O390" s="8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7"/>
        <v>122.11084337349398</v>
      </c>
      <c r="G391" t="s">
        <v>20</v>
      </c>
      <c r="H391">
        <v>1152</v>
      </c>
      <c r="I391" s="4">
        <f t="shared" si="24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5"/>
        <v>40479.208333333336</v>
      </c>
      <c r="O391" s="8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7"/>
        <v>186.54166666666669</v>
      </c>
      <c r="G392" t="s">
        <v>20</v>
      </c>
      <c r="H392">
        <v>50</v>
      </c>
      <c r="I392" s="4">
        <f t="shared" si="24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5"/>
        <v>41530.208333333336</v>
      </c>
      <c r="O392" s="8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7"/>
        <v>7.2731788079470201</v>
      </c>
      <c r="G393" t="s">
        <v>14</v>
      </c>
      <c r="H393">
        <v>151</v>
      </c>
      <c r="I393" s="4">
        <f t="shared" si="24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5"/>
        <v>41653.25</v>
      </c>
      <c r="O393" s="8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7"/>
        <v>65.642371234207957</v>
      </c>
      <c r="G394" t="s">
        <v>14</v>
      </c>
      <c r="H394">
        <v>1608</v>
      </c>
      <c r="I394" s="4">
        <f t="shared" si="24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5"/>
        <v>40549.25</v>
      </c>
      <c r="O394" s="8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7"/>
        <v>228.96178343949046</v>
      </c>
      <c r="G395" t="s">
        <v>20</v>
      </c>
      <c r="H395">
        <v>3059</v>
      </c>
      <c r="I395" s="4">
        <f t="shared" si="24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5"/>
        <v>42933.208333333328</v>
      </c>
      <c r="O395" s="8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7"/>
        <v>469.37499999999994</v>
      </c>
      <c r="G396" t="s">
        <v>20</v>
      </c>
      <c r="H396">
        <v>34</v>
      </c>
      <c r="I396" s="4">
        <f t="shared" si="24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5"/>
        <v>41484.208333333336</v>
      </c>
      <c r="O396" s="8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7"/>
        <v>130.11267605633802</v>
      </c>
      <c r="G397" t="s">
        <v>20</v>
      </c>
      <c r="H397">
        <v>220</v>
      </c>
      <c r="I397" s="4">
        <f t="shared" si="24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5"/>
        <v>40885.25</v>
      </c>
      <c r="O397" s="8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7"/>
        <v>167.05422993492408</v>
      </c>
      <c r="G398" t="s">
        <v>20</v>
      </c>
      <c r="H398">
        <v>1604</v>
      </c>
      <c r="I398" s="4">
        <f t="shared" si="24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5"/>
        <v>43378.208333333328</v>
      </c>
      <c r="O398" s="8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7"/>
        <v>173.8641975308642</v>
      </c>
      <c r="G399" t="s">
        <v>20</v>
      </c>
      <c r="H399">
        <v>454</v>
      </c>
      <c r="I399" s="4">
        <f t="shared" si="24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5"/>
        <v>41417.208333333336</v>
      </c>
      <c r="O399" s="8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7"/>
        <v>717.76470588235293</v>
      </c>
      <c r="G400" t="s">
        <v>20</v>
      </c>
      <c r="H400">
        <v>123</v>
      </c>
      <c r="I400" s="4">
        <f t="shared" si="24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5"/>
        <v>43228.208333333328</v>
      </c>
      <c r="O400" s="8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7"/>
        <v>63.850976361767728</v>
      </c>
      <c r="G401" t="s">
        <v>14</v>
      </c>
      <c r="H401">
        <v>941</v>
      </c>
      <c r="I401" s="4">
        <f t="shared" si="24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5"/>
        <v>40576.25</v>
      </c>
      <c r="O401" s="8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7"/>
        <v>2</v>
      </c>
      <c r="G402" t="s">
        <v>14</v>
      </c>
      <c r="H402">
        <v>1</v>
      </c>
      <c r="I402" s="4">
        <f t="shared" si="24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5"/>
        <v>41502.208333333336</v>
      </c>
      <c r="O402" s="8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7"/>
        <v>1530.2222222222222</v>
      </c>
      <c r="G403" t="s">
        <v>20</v>
      </c>
      <c r="H403">
        <v>299</v>
      </c>
      <c r="I403" s="4">
        <f t="shared" si="24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5"/>
        <v>43765.208333333328</v>
      </c>
      <c r="O403" s="8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7"/>
        <v>40.356164383561641</v>
      </c>
      <c r="G404" t="s">
        <v>14</v>
      </c>
      <c r="H404">
        <v>40</v>
      </c>
      <c r="I404" s="4">
        <f t="shared" si="24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5"/>
        <v>40914.25</v>
      </c>
      <c r="O404" s="8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7"/>
        <v>86.220633299284984</v>
      </c>
      <c r="G405" t="s">
        <v>14</v>
      </c>
      <c r="H405">
        <v>3015</v>
      </c>
      <c r="I405" s="4">
        <f t="shared" si="24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5"/>
        <v>40310.208333333336</v>
      </c>
      <c r="O405" s="8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7"/>
        <v>315.58486707566465</v>
      </c>
      <c r="G406" t="s">
        <v>20</v>
      </c>
      <c r="H406">
        <v>2237</v>
      </c>
      <c r="I406" s="4">
        <f t="shared" si="24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5"/>
        <v>43053.25</v>
      </c>
      <c r="O406" s="8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7"/>
        <v>89.618243243243242</v>
      </c>
      <c r="G407" t="s">
        <v>14</v>
      </c>
      <c r="H407">
        <v>435</v>
      </c>
      <c r="I407" s="4">
        <f t="shared" si="24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5"/>
        <v>43255.208333333328</v>
      </c>
      <c r="O407" s="8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7"/>
        <v>182.14503816793894</v>
      </c>
      <c r="G408" t="s">
        <v>20</v>
      </c>
      <c r="H408">
        <v>645</v>
      </c>
      <c r="I408" s="4">
        <f t="shared" si="24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5"/>
        <v>41304.25</v>
      </c>
      <c r="O408" s="8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7"/>
        <v>355.88235294117646</v>
      </c>
      <c r="G409" t="s">
        <v>20</v>
      </c>
      <c r="H409">
        <v>484</v>
      </c>
      <c r="I409" s="4">
        <f t="shared" si="24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5"/>
        <v>43751.208333333328</v>
      </c>
      <c r="O409" s="8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7"/>
        <v>131.83695652173913</v>
      </c>
      <c r="G410" t="s">
        <v>20</v>
      </c>
      <c r="H410">
        <v>154</v>
      </c>
      <c r="I410" s="4">
        <f t="shared" si="24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5"/>
        <v>42541.208333333328</v>
      </c>
      <c r="O410" s="8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7"/>
        <v>46.315634218289084</v>
      </c>
      <c r="G411" t="s">
        <v>14</v>
      </c>
      <c r="H411">
        <v>714</v>
      </c>
      <c r="I411" s="4">
        <f t="shared" si="24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5"/>
        <v>42843.208333333328</v>
      </c>
      <c r="O411" s="8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7"/>
        <v>36.132726089785294</v>
      </c>
      <c r="G412" t="s">
        <v>47</v>
      </c>
      <c r="H412">
        <v>1111</v>
      </c>
      <c r="I412" s="4">
        <f t="shared" si="24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5"/>
        <v>42122.208333333328</v>
      </c>
      <c r="O412" s="8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7"/>
        <v>104.62820512820512</v>
      </c>
      <c r="G413" t="s">
        <v>20</v>
      </c>
      <c r="H413">
        <v>82</v>
      </c>
      <c r="I413" s="4">
        <f t="shared" si="24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5"/>
        <v>42884.208333333328</v>
      </c>
      <c r="O413" s="8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7"/>
        <v>668.85714285714289</v>
      </c>
      <c r="G414" t="s">
        <v>20</v>
      </c>
      <c r="H414">
        <v>134</v>
      </c>
      <c r="I414" s="4">
        <f t="shared" si="24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5"/>
        <v>41642.25</v>
      </c>
      <c r="O414" s="8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7"/>
        <v>62.072823218997364</v>
      </c>
      <c r="G415" t="s">
        <v>47</v>
      </c>
      <c r="H415">
        <v>1089</v>
      </c>
      <c r="I415" s="4">
        <f t="shared" si="24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5"/>
        <v>43431.25</v>
      </c>
      <c r="O415" s="8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7"/>
        <v>84.699787460148784</v>
      </c>
      <c r="G416" t="s">
        <v>14</v>
      </c>
      <c r="H416">
        <v>5497</v>
      </c>
      <c r="I416" s="4">
        <f t="shared" si="24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5"/>
        <v>40288.208333333336</v>
      </c>
      <c r="O416" s="8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7"/>
        <v>11.059030837004405</v>
      </c>
      <c r="G417" t="s">
        <v>14</v>
      </c>
      <c r="H417">
        <v>418</v>
      </c>
      <c r="I417" s="4">
        <f t="shared" si="24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5"/>
        <v>40921.25</v>
      </c>
      <c r="O417" s="8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7"/>
        <v>43.838781575037146</v>
      </c>
      <c r="G418" t="s">
        <v>14</v>
      </c>
      <c r="H418">
        <v>1439</v>
      </c>
      <c r="I418" s="4">
        <f t="shared" si="24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5"/>
        <v>40560.25</v>
      </c>
      <c r="O418" s="8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7"/>
        <v>55.470588235294116</v>
      </c>
      <c r="G419" t="s">
        <v>14</v>
      </c>
      <c r="H419">
        <v>15</v>
      </c>
      <c r="I419" s="4">
        <f t="shared" si="24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5"/>
        <v>43407.208333333328</v>
      </c>
      <c r="O419" s="8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7"/>
        <v>57.399511301160658</v>
      </c>
      <c r="G420" t="s">
        <v>14</v>
      </c>
      <c r="H420">
        <v>1999</v>
      </c>
      <c r="I420" s="4">
        <f t="shared" si="24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5"/>
        <v>41035.208333333336</v>
      </c>
      <c r="O420" s="8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7"/>
        <v>123.43497363796135</v>
      </c>
      <c r="G421" t="s">
        <v>20</v>
      </c>
      <c r="H421">
        <v>5203</v>
      </c>
      <c r="I421" s="4">
        <f t="shared" si="24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5"/>
        <v>40899.25</v>
      </c>
      <c r="O421" s="8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7"/>
        <v>128.46</v>
      </c>
      <c r="G422" t="s">
        <v>20</v>
      </c>
      <c r="H422">
        <v>94</v>
      </c>
      <c r="I422" s="4">
        <f t="shared" si="24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5"/>
        <v>42911.208333333328</v>
      </c>
      <c r="O422" s="8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7"/>
        <v>63.989361702127653</v>
      </c>
      <c r="G423" t="s">
        <v>14</v>
      </c>
      <c r="H423">
        <v>118</v>
      </c>
      <c r="I423" s="4">
        <f t="shared" si="24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5"/>
        <v>42915.208333333328</v>
      </c>
      <c r="O423" s="8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7"/>
        <v>127.29885057471265</v>
      </c>
      <c r="G424" t="s">
        <v>20</v>
      </c>
      <c r="H424">
        <v>205</v>
      </c>
      <c r="I424" s="4">
        <f t="shared" si="24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5"/>
        <v>40285.208333333336</v>
      </c>
      <c r="O424" s="8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7"/>
        <v>10.638024357239512</v>
      </c>
      <c r="G425" t="s">
        <v>14</v>
      </c>
      <c r="H425">
        <v>162</v>
      </c>
      <c r="I425" s="4">
        <f t="shared" si="24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5"/>
        <v>40808.208333333336</v>
      </c>
      <c r="O425" s="8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7"/>
        <v>40.470588235294116</v>
      </c>
      <c r="G426" t="s">
        <v>14</v>
      </c>
      <c r="H426">
        <v>83</v>
      </c>
      <c r="I426" s="4">
        <f t="shared" si="24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5"/>
        <v>43208.208333333328</v>
      </c>
      <c r="O426" s="8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7"/>
        <v>287.66666666666663</v>
      </c>
      <c r="G427" t="s">
        <v>20</v>
      </c>
      <c r="H427">
        <v>92</v>
      </c>
      <c r="I427" s="4">
        <f t="shared" si="24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5"/>
        <v>42213.208333333328</v>
      </c>
      <c r="O427" s="8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7"/>
        <v>572.94444444444446</v>
      </c>
      <c r="G428" t="s">
        <v>20</v>
      </c>
      <c r="H428">
        <v>219</v>
      </c>
      <c r="I428" s="4">
        <f t="shared" si="24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5"/>
        <v>41332.25</v>
      </c>
      <c r="O428" s="8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7"/>
        <v>112.90429799426933</v>
      </c>
      <c r="G429" t="s">
        <v>20</v>
      </c>
      <c r="H429">
        <v>2526</v>
      </c>
      <c r="I429" s="4">
        <f t="shared" si="24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5"/>
        <v>41895.208333333336</v>
      </c>
      <c r="O429" s="8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7"/>
        <v>46.387573964497044</v>
      </c>
      <c r="G430" t="s">
        <v>14</v>
      </c>
      <c r="H430">
        <v>747</v>
      </c>
      <c r="I430" s="4">
        <f t="shared" si="24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5"/>
        <v>40585.25</v>
      </c>
      <c r="O430" s="8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7"/>
        <v>90.675916230366497</v>
      </c>
      <c r="G431" t="s">
        <v>74</v>
      </c>
      <c r="H431">
        <v>2138</v>
      </c>
      <c r="I431" s="4">
        <f t="shared" si="24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5"/>
        <v>41680.25</v>
      </c>
      <c r="O431" s="8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7"/>
        <v>67.740740740740748</v>
      </c>
      <c r="G432" t="s">
        <v>14</v>
      </c>
      <c r="H432">
        <v>84</v>
      </c>
      <c r="I432" s="4">
        <f t="shared" si="24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5"/>
        <v>43737.208333333328</v>
      </c>
      <c r="O432" s="8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7"/>
        <v>192.49019607843135</v>
      </c>
      <c r="G433" t="s">
        <v>20</v>
      </c>
      <c r="H433">
        <v>94</v>
      </c>
      <c r="I433" s="4">
        <f t="shared" si="24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5"/>
        <v>43273.208333333328</v>
      </c>
      <c r="O433" s="8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7"/>
        <v>82.714285714285722</v>
      </c>
      <c r="G434" t="s">
        <v>14</v>
      </c>
      <c r="H434">
        <v>91</v>
      </c>
      <c r="I434" s="4">
        <f t="shared" si="24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5"/>
        <v>41761.208333333336</v>
      </c>
      <c r="O434" s="8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7"/>
        <v>54.163920922570021</v>
      </c>
      <c r="G435" t="s">
        <v>14</v>
      </c>
      <c r="H435">
        <v>792</v>
      </c>
      <c r="I435" s="4">
        <f t="shared" si="24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5"/>
        <v>41603.25</v>
      </c>
      <c r="O435" s="8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7"/>
        <v>16.722222222222221</v>
      </c>
      <c r="G436" t="s">
        <v>74</v>
      </c>
      <c r="H436">
        <v>10</v>
      </c>
      <c r="I436" s="4">
        <f t="shared" si="24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5"/>
        <v>42705.25</v>
      </c>
      <c r="O436" s="8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7"/>
        <v>116.87664041994749</v>
      </c>
      <c r="G437" t="s">
        <v>20</v>
      </c>
      <c r="H437">
        <v>1713</v>
      </c>
      <c r="I437" s="4">
        <f t="shared" si="24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5"/>
        <v>41988.25</v>
      </c>
      <c r="O437" s="8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7"/>
        <v>1052.1538461538462</v>
      </c>
      <c r="G438" t="s">
        <v>20</v>
      </c>
      <c r="H438">
        <v>249</v>
      </c>
      <c r="I438" s="4">
        <f t="shared" si="24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5"/>
        <v>43575.208333333328</v>
      </c>
      <c r="O438" s="8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7"/>
        <v>123.07407407407408</v>
      </c>
      <c r="G439" t="s">
        <v>20</v>
      </c>
      <c r="H439">
        <v>192</v>
      </c>
      <c r="I439" s="4">
        <f t="shared" si="24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5"/>
        <v>42260.208333333328</v>
      </c>
      <c r="O439" s="8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7"/>
        <v>178.63855421686748</v>
      </c>
      <c r="G440" t="s">
        <v>20</v>
      </c>
      <c r="H440">
        <v>247</v>
      </c>
      <c r="I440" s="4">
        <f t="shared" si="24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5"/>
        <v>41337.25</v>
      </c>
      <c r="O440" s="8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7"/>
        <v>355.28169014084506</v>
      </c>
      <c r="G441" t="s">
        <v>20</v>
      </c>
      <c r="H441">
        <v>2293</v>
      </c>
      <c r="I441" s="4">
        <f t="shared" si="24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5"/>
        <v>42680.208333333328</v>
      </c>
      <c r="O441" s="8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7"/>
        <v>161.90634146341463</v>
      </c>
      <c r="G442" t="s">
        <v>20</v>
      </c>
      <c r="H442">
        <v>3131</v>
      </c>
      <c r="I442" s="4">
        <f t="shared" si="24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5"/>
        <v>42916.208333333328</v>
      </c>
      <c r="O442" s="8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7"/>
        <v>24.914285714285715</v>
      </c>
      <c r="G443" t="s">
        <v>14</v>
      </c>
      <c r="H443">
        <v>32</v>
      </c>
      <c r="I443" s="4">
        <f t="shared" si="24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5"/>
        <v>41025.208333333336</v>
      </c>
      <c r="O443" s="8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7"/>
        <v>198.72222222222223</v>
      </c>
      <c r="G444" t="s">
        <v>20</v>
      </c>
      <c r="H444">
        <v>143</v>
      </c>
      <c r="I444" s="4">
        <f t="shared" si="24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5"/>
        <v>42980.208333333328</v>
      </c>
      <c r="O444" s="8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7"/>
        <v>34.752688172043008</v>
      </c>
      <c r="G445" t="s">
        <v>74</v>
      </c>
      <c r="H445">
        <v>90</v>
      </c>
      <c r="I445" s="4">
        <f t="shared" si="24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5"/>
        <v>40451.208333333336</v>
      </c>
      <c r="O445" s="8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7"/>
        <v>176.41935483870967</v>
      </c>
      <c r="G446" t="s">
        <v>20</v>
      </c>
      <c r="H446">
        <v>296</v>
      </c>
      <c r="I446" s="4">
        <f t="shared" si="24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5"/>
        <v>40748.208333333336</v>
      </c>
      <c r="O446" s="8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7"/>
        <v>511.38095238095235</v>
      </c>
      <c r="G447" t="s">
        <v>20</v>
      </c>
      <c r="H447">
        <v>170</v>
      </c>
      <c r="I447" s="4">
        <f t="shared" si="24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5"/>
        <v>40515.25</v>
      </c>
      <c r="O447" s="8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7"/>
        <v>82.044117647058826</v>
      </c>
      <c r="G448" t="s">
        <v>14</v>
      </c>
      <c r="H448">
        <v>186</v>
      </c>
      <c r="I448" s="4">
        <f t="shared" si="24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5"/>
        <v>41261.25</v>
      </c>
      <c r="O448" s="8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7"/>
        <v>24.326030927835053</v>
      </c>
      <c r="G449" t="s">
        <v>74</v>
      </c>
      <c r="H449">
        <v>439</v>
      </c>
      <c r="I449" s="4">
        <f t="shared" si="24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5"/>
        <v>43088.25</v>
      </c>
      <c r="O449" s="8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7"/>
        <v>50.482758620689658</v>
      </c>
      <c r="G450" t="s">
        <v>14</v>
      </c>
      <c r="H450">
        <v>605</v>
      </c>
      <c r="I450" s="4">
        <f t="shared" si="24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25"/>
        <v>41378.208333333336</v>
      </c>
      <c r="O450" s="8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7"/>
        <v>967</v>
      </c>
      <c r="G451" t="s">
        <v>20</v>
      </c>
      <c r="H451">
        <v>86</v>
      </c>
      <c r="I451" s="4">
        <f t="shared" ref="I451:I514" si="28">IFERROR(E451/H451,0)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29">(((L451/60)/60)/24)+DATE(1970,1,1)</f>
        <v>43530.25</v>
      </c>
      <c r="O451" s="8">
        <f t="shared" ref="O451:O514" si="30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ref="F452:F515" si="31">(E452/D452)*100</f>
        <v>4</v>
      </c>
      <c r="G452" t="s">
        <v>14</v>
      </c>
      <c r="H452">
        <v>1</v>
      </c>
      <c r="I452" s="4">
        <f t="shared" si="28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29"/>
        <v>43394.208333333328</v>
      </c>
      <c r="O452" s="8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31"/>
        <v>122.84501347708894</v>
      </c>
      <c r="G453" t="s">
        <v>20</v>
      </c>
      <c r="H453">
        <v>6286</v>
      </c>
      <c r="I453" s="4">
        <f t="shared" si="28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29"/>
        <v>42935.208333333328</v>
      </c>
      <c r="O453" s="8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31"/>
        <v>63.4375</v>
      </c>
      <c r="G454" t="s">
        <v>14</v>
      </c>
      <c r="H454">
        <v>31</v>
      </c>
      <c r="I454" s="4">
        <f t="shared" si="28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29"/>
        <v>40365.208333333336</v>
      </c>
      <c r="O454" s="8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31"/>
        <v>56.331688596491226</v>
      </c>
      <c r="G455" t="s">
        <v>14</v>
      </c>
      <c r="H455">
        <v>1181</v>
      </c>
      <c r="I455" s="4">
        <f t="shared" si="28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29"/>
        <v>42705.25</v>
      </c>
      <c r="O455" s="8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31"/>
        <v>44.074999999999996</v>
      </c>
      <c r="G456" t="s">
        <v>14</v>
      </c>
      <c r="H456">
        <v>39</v>
      </c>
      <c r="I456" s="4">
        <f t="shared" si="28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29"/>
        <v>41568.208333333336</v>
      </c>
      <c r="O456" s="8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31"/>
        <v>118.37253218884121</v>
      </c>
      <c r="G457" t="s">
        <v>20</v>
      </c>
      <c r="H457">
        <v>3727</v>
      </c>
      <c r="I457" s="4">
        <f t="shared" si="28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29"/>
        <v>40809.208333333336</v>
      </c>
      <c r="O457" s="8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31"/>
        <v>104.1243169398907</v>
      </c>
      <c r="G458" t="s">
        <v>20</v>
      </c>
      <c r="H458">
        <v>1605</v>
      </c>
      <c r="I458" s="4">
        <f t="shared" si="28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29"/>
        <v>43141.25</v>
      </c>
      <c r="O458" s="8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31"/>
        <v>26.640000000000004</v>
      </c>
      <c r="G459" t="s">
        <v>14</v>
      </c>
      <c r="H459">
        <v>46</v>
      </c>
      <c r="I459" s="4">
        <f t="shared" si="28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29"/>
        <v>42657.208333333328</v>
      </c>
      <c r="O459" s="8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31"/>
        <v>351.20118343195264</v>
      </c>
      <c r="G460" t="s">
        <v>20</v>
      </c>
      <c r="H460">
        <v>2120</v>
      </c>
      <c r="I460" s="4">
        <f t="shared" si="28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29"/>
        <v>40265.208333333336</v>
      </c>
      <c r="O460" s="8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31"/>
        <v>90.063492063492063</v>
      </c>
      <c r="G461" t="s">
        <v>14</v>
      </c>
      <c r="H461">
        <v>105</v>
      </c>
      <c r="I461" s="4">
        <f t="shared" si="28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29"/>
        <v>42001.25</v>
      </c>
      <c r="O461" s="8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31"/>
        <v>171.625</v>
      </c>
      <c r="G462" t="s">
        <v>20</v>
      </c>
      <c r="H462">
        <v>50</v>
      </c>
      <c r="I462" s="4">
        <f t="shared" si="28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29"/>
        <v>40399.208333333336</v>
      </c>
      <c r="O462" s="8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31"/>
        <v>141.04655870445345</v>
      </c>
      <c r="G463" t="s">
        <v>20</v>
      </c>
      <c r="H463">
        <v>2080</v>
      </c>
      <c r="I463" s="4">
        <f t="shared" si="28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29"/>
        <v>41757.208333333336</v>
      </c>
      <c r="O463" s="8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31"/>
        <v>30.57944915254237</v>
      </c>
      <c r="G464" t="s">
        <v>14</v>
      </c>
      <c r="H464">
        <v>535</v>
      </c>
      <c r="I464" s="4">
        <f t="shared" si="28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29"/>
        <v>41304.25</v>
      </c>
      <c r="O464" s="8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31"/>
        <v>108.16455696202532</v>
      </c>
      <c r="G465" t="s">
        <v>20</v>
      </c>
      <c r="H465">
        <v>2105</v>
      </c>
      <c r="I465" s="4">
        <f t="shared" si="28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29"/>
        <v>41639.25</v>
      </c>
      <c r="O465" s="8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31"/>
        <v>133.45505617977528</v>
      </c>
      <c r="G466" t="s">
        <v>20</v>
      </c>
      <c r="H466">
        <v>2436</v>
      </c>
      <c r="I466" s="4">
        <f t="shared" si="28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29"/>
        <v>43142.25</v>
      </c>
      <c r="O466" s="8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31"/>
        <v>187.85106382978722</v>
      </c>
      <c r="G467" t="s">
        <v>20</v>
      </c>
      <c r="H467">
        <v>80</v>
      </c>
      <c r="I467" s="4">
        <f t="shared" si="28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29"/>
        <v>43127.25</v>
      </c>
      <c r="O467" s="8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31"/>
        <v>332</v>
      </c>
      <c r="G468" t="s">
        <v>20</v>
      </c>
      <c r="H468">
        <v>42</v>
      </c>
      <c r="I468" s="4">
        <f t="shared" si="28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29"/>
        <v>41409.208333333336</v>
      </c>
      <c r="O468" s="8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31"/>
        <v>575.21428571428578</v>
      </c>
      <c r="G469" t="s">
        <v>20</v>
      </c>
      <c r="H469">
        <v>139</v>
      </c>
      <c r="I469" s="4">
        <f t="shared" si="28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29"/>
        <v>42331.25</v>
      </c>
      <c r="O469" s="8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31"/>
        <v>40.5</v>
      </c>
      <c r="G470" t="s">
        <v>14</v>
      </c>
      <c r="H470">
        <v>16</v>
      </c>
      <c r="I470" s="4">
        <f t="shared" si="28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29"/>
        <v>43569.208333333328</v>
      </c>
      <c r="O470" s="8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31"/>
        <v>184.42857142857144</v>
      </c>
      <c r="G471" t="s">
        <v>20</v>
      </c>
      <c r="H471">
        <v>159</v>
      </c>
      <c r="I471" s="4">
        <f t="shared" si="28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29"/>
        <v>42142.208333333328</v>
      </c>
      <c r="O471" s="8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31"/>
        <v>285.80555555555554</v>
      </c>
      <c r="G472" t="s">
        <v>20</v>
      </c>
      <c r="H472">
        <v>381</v>
      </c>
      <c r="I472" s="4">
        <f t="shared" si="28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29"/>
        <v>42716.25</v>
      </c>
      <c r="O472" s="8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31"/>
        <v>319</v>
      </c>
      <c r="G473" t="s">
        <v>20</v>
      </c>
      <c r="H473">
        <v>194</v>
      </c>
      <c r="I473" s="4">
        <f t="shared" si="28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29"/>
        <v>41031.208333333336</v>
      </c>
      <c r="O473" s="8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31"/>
        <v>39.234070221066318</v>
      </c>
      <c r="G474" t="s">
        <v>14</v>
      </c>
      <c r="H474">
        <v>575</v>
      </c>
      <c r="I474" s="4">
        <f t="shared" si="28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29"/>
        <v>43535.208333333328</v>
      </c>
      <c r="O474" s="8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31"/>
        <v>178.14000000000001</v>
      </c>
      <c r="G475" t="s">
        <v>20</v>
      </c>
      <c r="H475">
        <v>106</v>
      </c>
      <c r="I475" s="4">
        <f t="shared" si="28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29"/>
        <v>43277.208333333328</v>
      </c>
      <c r="O475" s="8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31"/>
        <v>365.15</v>
      </c>
      <c r="G476" t="s">
        <v>20</v>
      </c>
      <c r="H476">
        <v>142</v>
      </c>
      <c r="I476" s="4">
        <f t="shared" si="28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29"/>
        <v>41989.25</v>
      </c>
      <c r="O476" s="8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31"/>
        <v>113.94594594594594</v>
      </c>
      <c r="G477" t="s">
        <v>20</v>
      </c>
      <c r="H477">
        <v>211</v>
      </c>
      <c r="I477" s="4">
        <f t="shared" si="28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29"/>
        <v>41450.208333333336</v>
      </c>
      <c r="O477" s="8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31"/>
        <v>29.828720626631856</v>
      </c>
      <c r="G478" t="s">
        <v>14</v>
      </c>
      <c r="H478">
        <v>1120</v>
      </c>
      <c r="I478" s="4">
        <f t="shared" si="28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29"/>
        <v>43322.208333333328</v>
      </c>
      <c r="O478" s="8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31"/>
        <v>54.270588235294113</v>
      </c>
      <c r="G479" t="s">
        <v>14</v>
      </c>
      <c r="H479">
        <v>113</v>
      </c>
      <c r="I479" s="4">
        <f t="shared" si="28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29"/>
        <v>40720.208333333336</v>
      </c>
      <c r="O479" s="8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31"/>
        <v>236.34156976744185</v>
      </c>
      <c r="G480" t="s">
        <v>20</v>
      </c>
      <c r="H480">
        <v>2756</v>
      </c>
      <c r="I480" s="4">
        <f t="shared" si="28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29"/>
        <v>42072.208333333328</v>
      </c>
      <c r="O480" s="8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31"/>
        <v>512.91666666666663</v>
      </c>
      <c r="G481" t="s">
        <v>20</v>
      </c>
      <c r="H481">
        <v>173</v>
      </c>
      <c r="I481" s="4">
        <f t="shared" si="28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29"/>
        <v>42945.208333333328</v>
      </c>
      <c r="O481" s="8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31"/>
        <v>100.65116279069768</v>
      </c>
      <c r="G482" t="s">
        <v>20</v>
      </c>
      <c r="H482">
        <v>87</v>
      </c>
      <c r="I482" s="4">
        <f t="shared" si="28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29"/>
        <v>40248.25</v>
      </c>
      <c r="O482" s="8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31"/>
        <v>81.348423194303152</v>
      </c>
      <c r="G483" t="s">
        <v>14</v>
      </c>
      <c r="H483">
        <v>1538</v>
      </c>
      <c r="I483" s="4">
        <f t="shared" si="28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29"/>
        <v>41913.208333333336</v>
      </c>
      <c r="O483" s="8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31"/>
        <v>16.404761904761905</v>
      </c>
      <c r="G484" t="s">
        <v>14</v>
      </c>
      <c r="H484">
        <v>9</v>
      </c>
      <c r="I484" s="4">
        <f t="shared" si="28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29"/>
        <v>40963.25</v>
      </c>
      <c r="O484" s="8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31"/>
        <v>52.774617067833695</v>
      </c>
      <c r="G485" t="s">
        <v>14</v>
      </c>
      <c r="H485">
        <v>554</v>
      </c>
      <c r="I485" s="4">
        <f t="shared" si="28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29"/>
        <v>43811.25</v>
      </c>
      <c r="O485" s="8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31"/>
        <v>260.20608108108109</v>
      </c>
      <c r="G486" t="s">
        <v>20</v>
      </c>
      <c r="H486">
        <v>1572</v>
      </c>
      <c r="I486" s="4">
        <f t="shared" si="28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29"/>
        <v>41855.208333333336</v>
      </c>
      <c r="O486" s="8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31"/>
        <v>30.73289183222958</v>
      </c>
      <c r="G487" t="s">
        <v>14</v>
      </c>
      <c r="H487">
        <v>648</v>
      </c>
      <c r="I487" s="4">
        <f t="shared" si="28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29"/>
        <v>43626.208333333328</v>
      </c>
      <c r="O487" s="8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31"/>
        <v>13.5</v>
      </c>
      <c r="G488" t="s">
        <v>14</v>
      </c>
      <c r="H488">
        <v>21</v>
      </c>
      <c r="I488" s="4">
        <f t="shared" si="28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29"/>
        <v>43168.25</v>
      </c>
      <c r="O488" s="8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31"/>
        <v>178.62556663644605</v>
      </c>
      <c r="G489" t="s">
        <v>20</v>
      </c>
      <c r="H489">
        <v>2346</v>
      </c>
      <c r="I489" s="4">
        <f t="shared" si="28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29"/>
        <v>42845.208333333328</v>
      </c>
      <c r="O489" s="8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31"/>
        <v>220.0566037735849</v>
      </c>
      <c r="G490" t="s">
        <v>20</v>
      </c>
      <c r="H490">
        <v>115</v>
      </c>
      <c r="I490" s="4">
        <f t="shared" si="28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29"/>
        <v>42403.25</v>
      </c>
      <c r="O490" s="8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31"/>
        <v>101.5108695652174</v>
      </c>
      <c r="G491" t="s">
        <v>20</v>
      </c>
      <c r="H491">
        <v>85</v>
      </c>
      <c r="I491" s="4">
        <f t="shared" si="28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29"/>
        <v>40406.208333333336</v>
      </c>
      <c r="O491" s="8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31"/>
        <v>191.5</v>
      </c>
      <c r="G492" t="s">
        <v>20</v>
      </c>
      <c r="H492">
        <v>144</v>
      </c>
      <c r="I492" s="4">
        <f t="shared" si="28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29"/>
        <v>43786.25</v>
      </c>
      <c r="O492" s="8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31"/>
        <v>305.34683098591546</v>
      </c>
      <c r="G493" t="s">
        <v>20</v>
      </c>
      <c r="H493">
        <v>2443</v>
      </c>
      <c r="I493" s="4">
        <f t="shared" si="28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29"/>
        <v>41456.208333333336</v>
      </c>
      <c r="O493" s="8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31"/>
        <v>23.995287958115181</v>
      </c>
      <c r="G494" t="s">
        <v>74</v>
      </c>
      <c r="H494">
        <v>595</v>
      </c>
      <c r="I494" s="4">
        <f t="shared" si="28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29"/>
        <v>40336.208333333336</v>
      </c>
      <c r="O494" s="8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31"/>
        <v>723.77777777777771</v>
      </c>
      <c r="G495" t="s">
        <v>20</v>
      </c>
      <c r="H495">
        <v>64</v>
      </c>
      <c r="I495" s="4">
        <f t="shared" si="28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29"/>
        <v>43645.208333333328</v>
      </c>
      <c r="O495" s="8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31"/>
        <v>547.36</v>
      </c>
      <c r="G496" t="s">
        <v>20</v>
      </c>
      <c r="H496">
        <v>268</v>
      </c>
      <c r="I496" s="4">
        <f t="shared" si="28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29"/>
        <v>40990.208333333336</v>
      </c>
      <c r="O496" s="8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31"/>
        <v>414.49999999999994</v>
      </c>
      <c r="G497" t="s">
        <v>20</v>
      </c>
      <c r="H497">
        <v>195</v>
      </c>
      <c r="I497" s="4">
        <f t="shared" si="28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29"/>
        <v>41800.208333333336</v>
      </c>
      <c r="O497" s="8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31"/>
        <v>0.90696409140369971</v>
      </c>
      <c r="G498" t="s">
        <v>14</v>
      </c>
      <c r="H498">
        <v>54</v>
      </c>
      <c r="I498" s="4">
        <f t="shared" si="28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29"/>
        <v>42876.208333333328</v>
      </c>
      <c r="O498" s="8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31"/>
        <v>34.173469387755098</v>
      </c>
      <c r="G499" t="s">
        <v>14</v>
      </c>
      <c r="H499">
        <v>120</v>
      </c>
      <c r="I499" s="4">
        <f t="shared" si="28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29"/>
        <v>42724.25</v>
      </c>
      <c r="O499" s="8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31"/>
        <v>23.948810754912099</v>
      </c>
      <c r="G500" t="s">
        <v>14</v>
      </c>
      <c r="H500">
        <v>579</v>
      </c>
      <c r="I500" s="4">
        <f t="shared" si="28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29"/>
        <v>42005.25</v>
      </c>
      <c r="O500" s="8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31"/>
        <v>48.072649572649574</v>
      </c>
      <c r="G501" t="s">
        <v>14</v>
      </c>
      <c r="H501">
        <v>2072</v>
      </c>
      <c r="I501" s="4">
        <f t="shared" si="28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29"/>
        <v>42444.208333333328</v>
      </c>
      <c r="O501" s="8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31"/>
        <v>0</v>
      </c>
      <c r="G502" t="s">
        <v>14</v>
      </c>
      <c r="H502">
        <v>0</v>
      </c>
      <c r="I502" s="4">
        <f t="shared" si="28"/>
        <v>0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29"/>
        <v>41395.208333333336</v>
      </c>
      <c r="O502" s="8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31"/>
        <v>70.145182291666657</v>
      </c>
      <c r="G503" t="s">
        <v>14</v>
      </c>
      <c r="H503">
        <v>1796</v>
      </c>
      <c r="I503" s="4">
        <f t="shared" si="28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29"/>
        <v>41345.208333333336</v>
      </c>
      <c r="O503" s="8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31"/>
        <v>529.92307692307691</v>
      </c>
      <c r="G504" t="s">
        <v>20</v>
      </c>
      <c r="H504">
        <v>186</v>
      </c>
      <c r="I504" s="4">
        <f t="shared" si="28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29"/>
        <v>41117.208333333336</v>
      </c>
      <c r="O504" s="8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31"/>
        <v>180.32549019607845</v>
      </c>
      <c r="G505" t="s">
        <v>20</v>
      </c>
      <c r="H505">
        <v>460</v>
      </c>
      <c r="I505" s="4">
        <f t="shared" si="28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29"/>
        <v>42186.208333333328</v>
      </c>
      <c r="O505" s="8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31"/>
        <v>92.320000000000007</v>
      </c>
      <c r="G506" t="s">
        <v>14</v>
      </c>
      <c r="H506">
        <v>62</v>
      </c>
      <c r="I506" s="4">
        <f t="shared" si="28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29"/>
        <v>42142.208333333328</v>
      </c>
      <c r="O506" s="8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31"/>
        <v>13.901001112347053</v>
      </c>
      <c r="G507" t="s">
        <v>14</v>
      </c>
      <c r="H507">
        <v>347</v>
      </c>
      <c r="I507" s="4">
        <f t="shared" si="28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29"/>
        <v>41341.25</v>
      </c>
      <c r="O507" s="8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31"/>
        <v>927.07777777777767</v>
      </c>
      <c r="G508" t="s">
        <v>20</v>
      </c>
      <c r="H508">
        <v>2528</v>
      </c>
      <c r="I508" s="4">
        <f t="shared" si="28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29"/>
        <v>43062.25</v>
      </c>
      <c r="O508" s="8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31"/>
        <v>39.857142857142861</v>
      </c>
      <c r="G509" t="s">
        <v>14</v>
      </c>
      <c r="H509">
        <v>19</v>
      </c>
      <c r="I509" s="4">
        <f t="shared" si="28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29"/>
        <v>41373.208333333336</v>
      </c>
      <c r="O509" s="8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31"/>
        <v>112.22929936305732</v>
      </c>
      <c r="G510" t="s">
        <v>20</v>
      </c>
      <c r="H510">
        <v>3657</v>
      </c>
      <c r="I510" s="4">
        <f t="shared" si="28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29"/>
        <v>43310.208333333328</v>
      </c>
      <c r="O510" s="8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31"/>
        <v>70.925816023738875</v>
      </c>
      <c r="G511" t="s">
        <v>14</v>
      </c>
      <c r="H511">
        <v>1258</v>
      </c>
      <c r="I511" s="4">
        <f t="shared" si="28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29"/>
        <v>41034.208333333336</v>
      </c>
      <c r="O511" s="8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31"/>
        <v>119.08974358974358</v>
      </c>
      <c r="G512" t="s">
        <v>20</v>
      </c>
      <c r="H512">
        <v>131</v>
      </c>
      <c r="I512" s="4">
        <f t="shared" si="28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29"/>
        <v>43251.208333333328</v>
      </c>
      <c r="O512" s="8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31"/>
        <v>24.017591339648174</v>
      </c>
      <c r="G513" t="s">
        <v>14</v>
      </c>
      <c r="H513">
        <v>362</v>
      </c>
      <c r="I513" s="4">
        <f t="shared" si="28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29"/>
        <v>43671.208333333328</v>
      </c>
      <c r="O513" s="8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31"/>
        <v>139.31868131868131</v>
      </c>
      <c r="G514" t="s">
        <v>20</v>
      </c>
      <c r="H514">
        <v>239</v>
      </c>
      <c r="I514" s="4">
        <f t="shared" si="28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29"/>
        <v>41825.208333333336</v>
      </c>
      <c r="O514" s="8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31"/>
        <v>39.277108433734945</v>
      </c>
      <c r="G515" t="s">
        <v>74</v>
      </c>
      <c r="H515">
        <v>35</v>
      </c>
      <c r="I515" s="4">
        <f t="shared" ref="I515:I578" si="32">IFERROR(E515/H515,0)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33">(((L515/60)/60)/24)+DATE(1970,1,1)</f>
        <v>40430.208333333336</v>
      </c>
      <c r="O515" s="8">
        <f t="shared" ref="O515:O578" si="34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ref="F516:F579" si="35">(E516/D516)*100</f>
        <v>22.439077144917089</v>
      </c>
      <c r="G516" t="s">
        <v>74</v>
      </c>
      <c r="H516">
        <v>528</v>
      </c>
      <c r="I516" s="4">
        <f t="shared" si="32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3"/>
        <v>41614.25</v>
      </c>
      <c r="O516" s="8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5"/>
        <v>55.779069767441861</v>
      </c>
      <c r="G517" t="s">
        <v>14</v>
      </c>
      <c r="H517">
        <v>133</v>
      </c>
      <c r="I517" s="4">
        <f t="shared" si="32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3"/>
        <v>40900.25</v>
      </c>
      <c r="O517" s="8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5"/>
        <v>42.523125996810208</v>
      </c>
      <c r="G518" t="s">
        <v>14</v>
      </c>
      <c r="H518">
        <v>846</v>
      </c>
      <c r="I518" s="4">
        <f t="shared" si="32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3"/>
        <v>40396.208333333336</v>
      </c>
      <c r="O518" s="8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5"/>
        <v>112.00000000000001</v>
      </c>
      <c r="G519" t="s">
        <v>20</v>
      </c>
      <c r="H519">
        <v>78</v>
      </c>
      <c r="I519" s="4">
        <f t="shared" si="32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3"/>
        <v>42860.208333333328</v>
      </c>
      <c r="O519" s="8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5"/>
        <v>7.0681818181818183</v>
      </c>
      <c r="G520" t="s">
        <v>14</v>
      </c>
      <c r="H520">
        <v>10</v>
      </c>
      <c r="I520" s="4">
        <f t="shared" si="32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3"/>
        <v>43154.25</v>
      </c>
      <c r="O520" s="8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5"/>
        <v>101.74563871693867</v>
      </c>
      <c r="G521" t="s">
        <v>20</v>
      </c>
      <c r="H521">
        <v>1773</v>
      </c>
      <c r="I521" s="4">
        <f t="shared" si="32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3"/>
        <v>42012.25</v>
      </c>
      <c r="O521" s="8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5"/>
        <v>425.75</v>
      </c>
      <c r="G522" t="s">
        <v>20</v>
      </c>
      <c r="H522">
        <v>32</v>
      </c>
      <c r="I522" s="4">
        <f t="shared" si="32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3"/>
        <v>43574.208333333328</v>
      </c>
      <c r="O522" s="8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5"/>
        <v>145.53947368421052</v>
      </c>
      <c r="G523" t="s">
        <v>20</v>
      </c>
      <c r="H523">
        <v>369</v>
      </c>
      <c r="I523" s="4">
        <f t="shared" si="32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3"/>
        <v>42605.208333333328</v>
      </c>
      <c r="O523" s="8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5"/>
        <v>32.453465346534657</v>
      </c>
      <c r="G524" t="s">
        <v>14</v>
      </c>
      <c r="H524">
        <v>191</v>
      </c>
      <c r="I524" s="4">
        <f t="shared" si="32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3"/>
        <v>41093.208333333336</v>
      </c>
      <c r="O524" s="8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5"/>
        <v>700.33333333333326</v>
      </c>
      <c r="G525" t="s">
        <v>20</v>
      </c>
      <c r="H525">
        <v>89</v>
      </c>
      <c r="I525" s="4">
        <f t="shared" si="32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3"/>
        <v>40241.25</v>
      </c>
      <c r="O525" s="8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5"/>
        <v>83.904860392967933</v>
      </c>
      <c r="G526" t="s">
        <v>14</v>
      </c>
      <c r="H526">
        <v>1979</v>
      </c>
      <c r="I526" s="4">
        <f t="shared" si="32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3"/>
        <v>40294.208333333336</v>
      </c>
      <c r="O526" s="8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5"/>
        <v>84.19047619047619</v>
      </c>
      <c r="G527" t="s">
        <v>14</v>
      </c>
      <c r="H527">
        <v>63</v>
      </c>
      <c r="I527" s="4">
        <f t="shared" si="32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3"/>
        <v>40505.25</v>
      </c>
      <c r="O527" s="8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5"/>
        <v>155.95180722891567</v>
      </c>
      <c r="G528" t="s">
        <v>20</v>
      </c>
      <c r="H528">
        <v>147</v>
      </c>
      <c r="I528" s="4">
        <f t="shared" si="32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3"/>
        <v>42364.25</v>
      </c>
      <c r="O528" s="8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5"/>
        <v>99.619450317124731</v>
      </c>
      <c r="G529" t="s">
        <v>14</v>
      </c>
      <c r="H529">
        <v>6080</v>
      </c>
      <c r="I529" s="4">
        <f t="shared" si="32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3"/>
        <v>42405.25</v>
      </c>
      <c r="O529" s="8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5"/>
        <v>80.300000000000011</v>
      </c>
      <c r="G530" t="s">
        <v>14</v>
      </c>
      <c r="H530">
        <v>80</v>
      </c>
      <c r="I530" s="4">
        <f t="shared" si="32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3"/>
        <v>41601.25</v>
      </c>
      <c r="O530" s="8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5"/>
        <v>11.254901960784313</v>
      </c>
      <c r="G531" t="s">
        <v>14</v>
      </c>
      <c r="H531">
        <v>9</v>
      </c>
      <c r="I531" s="4">
        <f t="shared" si="32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3"/>
        <v>41769.208333333336</v>
      </c>
      <c r="O531" s="8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5"/>
        <v>91.740952380952379</v>
      </c>
      <c r="G532" t="s">
        <v>14</v>
      </c>
      <c r="H532">
        <v>1784</v>
      </c>
      <c r="I532" s="4">
        <f t="shared" si="32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3"/>
        <v>40421.208333333336</v>
      </c>
      <c r="O532" s="8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5"/>
        <v>95.521156936261391</v>
      </c>
      <c r="G533" t="s">
        <v>47</v>
      </c>
      <c r="H533">
        <v>3640</v>
      </c>
      <c r="I533" s="4">
        <f t="shared" si="32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3"/>
        <v>41589.25</v>
      </c>
      <c r="O533" s="8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5"/>
        <v>502.87499999999994</v>
      </c>
      <c r="G534" t="s">
        <v>20</v>
      </c>
      <c r="H534">
        <v>126</v>
      </c>
      <c r="I534" s="4">
        <f t="shared" si="32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3"/>
        <v>43125.25</v>
      </c>
      <c r="O534" s="8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5"/>
        <v>159.24394463667818</v>
      </c>
      <c r="G535" t="s">
        <v>20</v>
      </c>
      <c r="H535">
        <v>2218</v>
      </c>
      <c r="I535" s="4">
        <f t="shared" si="32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3"/>
        <v>41479.208333333336</v>
      </c>
      <c r="O535" s="8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5"/>
        <v>15.022446689113355</v>
      </c>
      <c r="G536" t="s">
        <v>14</v>
      </c>
      <c r="H536">
        <v>243</v>
      </c>
      <c r="I536" s="4">
        <f t="shared" si="32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3"/>
        <v>43329.208333333328</v>
      </c>
      <c r="O536" s="8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5"/>
        <v>482.03846153846149</v>
      </c>
      <c r="G537" t="s">
        <v>20</v>
      </c>
      <c r="H537">
        <v>202</v>
      </c>
      <c r="I537" s="4">
        <f t="shared" si="32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3"/>
        <v>43259.208333333328</v>
      </c>
      <c r="O537" s="8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5"/>
        <v>149.96938775510205</v>
      </c>
      <c r="G538" t="s">
        <v>20</v>
      </c>
      <c r="H538">
        <v>140</v>
      </c>
      <c r="I538" s="4">
        <f t="shared" si="32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3"/>
        <v>40414.208333333336</v>
      </c>
      <c r="O538" s="8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5"/>
        <v>117.22156398104266</v>
      </c>
      <c r="G539" t="s">
        <v>20</v>
      </c>
      <c r="H539">
        <v>1052</v>
      </c>
      <c r="I539" s="4">
        <f t="shared" si="32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3"/>
        <v>43342.208333333328</v>
      </c>
      <c r="O539" s="8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5"/>
        <v>37.695968274950431</v>
      </c>
      <c r="G540" t="s">
        <v>14</v>
      </c>
      <c r="H540">
        <v>1296</v>
      </c>
      <c r="I540" s="4">
        <f t="shared" si="32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3"/>
        <v>41539.208333333336</v>
      </c>
      <c r="O540" s="8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5"/>
        <v>72.653061224489804</v>
      </c>
      <c r="G541" t="s">
        <v>14</v>
      </c>
      <c r="H541">
        <v>77</v>
      </c>
      <c r="I541" s="4">
        <f t="shared" si="32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3"/>
        <v>43647.208333333328</v>
      </c>
      <c r="O541" s="8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5"/>
        <v>265.98113207547169</v>
      </c>
      <c r="G542" t="s">
        <v>20</v>
      </c>
      <c r="H542">
        <v>247</v>
      </c>
      <c r="I542" s="4">
        <f t="shared" si="32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3"/>
        <v>43225.208333333328</v>
      </c>
      <c r="O542" s="8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5"/>
        <v>24.205617977528089</v>
      </c>
      <c r="G543" t="s">
        <v>14</v>
      </c>
      <c r="H543">
        <v>395</v>
      </c>
      <c r="I543" s="4">
        <f t="shared" si="32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3"/>
        <v>42165.208333333328</v>
      </c>
      <c r="O543" s="8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5"/>
        <v>2.5064935064935066</v>
      </c>
      <c r="G544" t="s">
        <v>14</v>
      </c>
      <c r="H544">
        <v>49</v>
      </c>
      <c r="I544" s="4">
        <f t="shared" si="32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3"/>
        <v>42391.25</v>
      </c>
      <c r="O544" s="8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5"/>
        <v>16.329799764428738</v>
      </c>
      <c r="G545" t="s">
        <v>14</v>
      </c>
      <c r="H545">
        <v>180</v>
      </c>
      <c r="I545" s="4">
        <f t="shared" si="32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3"/>
        <v>41528.208333333336</v>
      </c>
      <c r="O545" s="8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5"/>
        <v>276.5</v>
      </c>
      <c r="G546" t="s">
        <v>20</v>
      </c>
      <c r="H546">
        <v>84</v>
      </c>
      <c r="I546" s="4">
        <f t="shared" si="32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3"/>
        <v>42377.25</v>
      </c>
      <c r="O546" s="8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5"/>
        <v>88.803571428571431</v>
      </c>
      <c r="G547" t="s">
        <v>14</v>
      </c>
      <c r="H547">
        <v>2690</v>
      </c>
      <c r="I547" s="4">
        <f t="shared" si="32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3"/>
        <v>43824.25</v>
      </c>
      <c r="O547" s="8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5"/>
        <v>163.57142857142856</v>
      </c>
      <c r="G548" t="s">
        <v>20</v>
      </c>
      <c r="H548">
        <v>88</v>
      </c>
      <c r="I548" s="4">
        <f t="shared" si="32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3"/>
        <v>43360.208333333328</v>
      </c>
      <c r="O548" s="8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5"/>
        <v>969</v>
      </c>
      <c r="G549" t="s">
        <v>20</v>
      </c>
      <c r="H549">
        <v>156</v>
      </c>
      <c r="I549" s="4">
        <f t="shared" si="32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3"/>
        <v>42029.25</v>
      </c>
      <c r="O549" s="8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5"/>
        <v>270.91376701966715</v>
      </c>
      <c r="G550" t="s">
        <v>20</v>
      </c>
      <c r="H550">
        <v>2985</v>
      </c>
      <c r="I550" s="4">
        <f t="shared" si="32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3"/>
        <v>42461.208333333328</v>
      </c>
      <c r="O550" s="8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5"/>
        <v>284.21355932203392</v>
      </c>
      <c r="G551" t="s">
        <v>20</v>
      </c>
      <c r="H551">
        <v>762</v>
      </c>
      <c r="I551" s="4">
        <f t="shared" si="32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3"/>
        <v>41422.208333333336</v>
      </c>
      <c r="O551" s="8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5"/>
        <v>4</v>
      </c>
      <c r="G552" t="s">
        <v>74</v>
      </c>
      <c r="H552">
        <v>1</v>
      </c>
      <c r="I552" s="4">
        <f t="shared" si="32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3"/>
        <v>40968.25</v>
      </c>
      <c r="O552" s="8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5"/>
        <v>58.6329816768462</v>
      </c>
      <c r="G553" t="s">
        <v>14</v>
      </c>
      <c r="H553">
        <v>2779</v>
      </c>
      <c r="I553" s="4">
        <f t="shared" si="32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3"/>
        <v>41993.25</v>
      </c>
      <c r="O553" s="8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5"/>
        <v>98.51111111111112</v>
      </c>
      <c r="G554" t="s">
        <v>14</v>
      </c>
      <c r="H554">
        <v>92</v>
      </c>
      <c r="I554" s="4">
        <f t="shared" si="32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3"/>
        <v>42700.25</v>
      </c>
      <c r="O554" s="8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5"/>
        <v>43.975381008206334</v>
      </c>
      <c r="G555" t="s">
        <v>14</v>
      </c>
      <c r="H555">
        <v>1028</v>
      </c>
      <c r="I555" s="4">
        <f t="shared" si="32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3"/>
        <v>40545.25</v>
      </c>
      <c r="O555" s="8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5"/>
        <v>151.66315789473683</v>
      </c>
      <c r="G556" t="s">
        <v>20</v>
      </c>
      <c r="H556">
        <v>554</v>
      </c>
      <c r="I556" s="4">
        <f t="shared" si="32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3"/>
        <v>42723.25</v>
      </c>
      <c r="O556" s="8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5"/>
        <v>223.63492063492063</v>
      </c>
      <c r="G557" t="s">
        <v>20</v>
      </c>
      <c r="H557">
        <v>135</v>
      </c>
      <c r="I557" s="4">
        <f t="shared" si="32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3"/>
        <v>41731.208333333336</v>
      </c>
      <c r="O557" s="8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5"/>
        <v>239.75</v>
      </c>
      <c r="G558" t="s">
        <v>20</v>
      </c>
      <c r="H558">
        <v>122</v>
      </c>
      <c r="I558" s="4">
        <f t="shared" si="32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3"/>
        <v>40792.208333333336</v>
      </c>
      <c r="O558" s="8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5"/>
        <v>199.33333333333334</v>
      </c>
      <c r="G559" t="s">
        <v>20</v>
      </c>
      <c r="H559">
        <v>221</v>
      </c>
      <c r="I559" s="4">
        <f t="shared" si="32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3"/>
        <v>42279.208333333328</v>
      </c>
      <c r="O559" s="8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5"/>
        <v>137.34482758620689</v>
      </c>
      <c r="G560" t="s">
        <v>20</v>
      </c>
      <c r="H560">
        <v>126</v>
      </c>
      <c r="I560" s="4">
        <f t="shared" si="32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3"/>
        <v>42424.25</v>
      </c>
      <c r="O560" s="8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5"/>
        <v>100.9696106362773</v>
      </c>
      <c r="G561" t="s">
        <v>20</v>
      </c>
      <c r="H561">
        <v>1022</v>
      </c>
      <c r="I561" s="4">
        <f t="shared" si="32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3"/>
        <v>42584.208333333328</v>
      </c>
      <c r="O561" s="8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5"/>
        <v>794.16</v>
      </c>
      <c r="G562" t="s">
        <v>20</v>
      </c>
      <c r="H562">
        <v>3177</v>
      </c>
      <c r="I562" s="4">
        <f t="shared" si="32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3"/>
        <v>40865.25</v>
      </c>
      <c r="O562" s="8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5"/>
        <v>369.7</v>
      </c>
      <c r="G563" t="s">
        <v>20</v>
      </c>
      <c r="H563">
        <v>198</v>
      </c>
      <c r="I563" s="4">
        <f t="shared" si="32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3"/>
        <v>40833.208333333336</v>
      </c>
      <c r="O563" s="8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5"/>
        <v>12.818181818181817</v>
      </c>
      <c r="G564" t="s">
        <v>14</v>
      </c>
      <c r="H564">
        <v>26</v>
      </c>
      <c r="I564" s="4">
        <f t="shared" si="32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3"/>
        <v>43536.208333333328</v>
      </c>
      <c r="O564" s="8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5"/>
        <v>138.02702702702703</v>
      </c>
      <c r="G565" t="s">
        <v>20</v>
      </c>
      <c r="H565">
        <v>85</v>
      </c>
      <c r="I565" s="4">
        <f t="shared" si="32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3"/>
        <v>43417.25</v>
      </c>
      <c r="O565" s="8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5"/>
        <v>83.813278008298752</v>
      </c>
      <c r="G566" t="s">
        <v>14</v>
      </c>
      <c r="H566">
        <v>1790</v>
      </c>
      <c r="I566" s="4">
        <f t="shared" si="32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3"/>
        <v>42078.208333333328</v>
      </c>
      <c r="O566" s="8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5"/>
        <v>204.60063224446787</v>
      </c>
      <c r="G567" t="s">
        <v>20</v>
      </c>
      <c r="H567">
        <v>3596</v>
      </c>
      <c r="I567" s="4">
        <f t="shared" si="32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3"/>
        <v>40862.25</v>
      </c>
      <c r="O567" s="8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5"/>
        <v>44.344086021505376</v>
      </c>
      <c r="G568" t="s">
        <v>14</v>
      </c>
      <c r="H568">
        <v>37</v>
      </c>
      <c r="I568" s="4">
        <f t="shared" si="32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3"/>
        <v>42424.25</v>
      </c>
      <c r="O568" s="8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5"/>
        <v>218.60294117647058</v>
      </c>
      <c r="G569" t="s">
        <v>20</v>
      </c>
      <c r="H569">
        <v>244</v>
      </c>
      <c r="I569" s="4">
        <f t="shared" si="32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3"/>
        <v>41830.208333333336</v>
      </c>
      <c r="O569" s="8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5"/>
        <v>186.03314917127071</v>
      </c>
      <c r="G570" t="s">
        <v>20</v>
      </c>
      <c r="H570">
        <v>5180</v>
      </c>
      <c r="I570" s="4">
        <f t="shared" si="32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3"/>
        <v>40374.208333333336</v>
      </c>
      <c r="O570" s="8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5"/>
        <v>237.33830845771143</v>
      </c>
      <c r="G571" t="s">
        <v>20</v>
      </c>
      <c r="H571">
        <v>589</v>
      </c>
      <c r="I571" s="4">
        <f t="shared" si="32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3"/>
        <v>40554.25</v>
      </c>
      <c r="O571" s="8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5"/>
        <v>305.65384615384613</v>
      </c>
      <c r="G572" t="s">
        <v>20</v>
      </c>
      <c r="H572">
        <v>2725</v>
      </c>
      <c r="I572" s="4">
        <f t="shared" si="32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3"/>
        <v>41993.25</v>
      </c>
      <c r="O572" s="8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5"/>
        <v>94.142857142857139</v>
      </c>
      <c r="G573" t="s">
        <v>14</v>
      </c>
      <c r="H573">
        <v>35</v>
      </c>
      <c r="I573" s="4">
        <f t="shared" si="32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3"/>
        <v>42174.208333333328</v>
      </c>
      <c r="O573" s="8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5"/>
        <v>54.400000000000006</v>
      </c>
      <c r="G574" t="s">
        <v>74</v>
      </c>
      <c r="H574">
        <v>94</v>
      </c>
      <c r="I574" s="4">
        <f t="shared" si="32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3"/>
        <v>42275.208333333328</v>
      </c>
      <c r="O574" s="8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5"/>
        <v>111.88059701492537</v>
      </c>
      <c r="G575" t="s">
        <v>20</v>
      </c>
      <c r="H575">
        <v>300</v>
      </c>
      <c r="I575" s="4">
        <f t="shared" si="32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3"/>
        <v>41761.208333333336</v>
      </c>
      <c r="O575" s="8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5"/>
        <v>369.14814814814815</v>
      </c>
      <c r="G576" t="s">
        <v>20</v>
      </c>
      <c r="H576">
        <v>144</v>
      </c>
      <c r="I576" s="4">
        <f t="shared" si="32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3"/>
        <v>43806.25</v>
      </c>
      <c r="O576" s="8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5"/>
        <v>62.930372148859547</v>
      </c>
      <c r="G577" t="s">
        <v>14</v>
      </c>
      <c r="H577">
        <v>558</v>
      </c>
      <c r="I577" s="4">
        <f t="shared" si="32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3"/>
        <v>41779.208333333336</v>
      </c>
      <c r="O577" s="8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5"/>
        <v>64.927835051546396</v>
      </c>
      <c r="G578" t="s">
        <v>14</v>
      </c>
      <c r="H578">
        <v>64</v>
      </c>
      <c r="I578" s="4">
        <f t="shared" si="32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33"/>
        <v>43040.208333333328</v>
      </c>
      <c r="O578" s="8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5"/>
        <v>18.853658536585368</v>
      </c>
      <c r="G579" t="s">
        <v>74</v>
      </c>
      <c r="H579">
        <v>37</v>
      </c>
      <c r="I579" s="4">
        <f t="shared" ref="I579:I642" si="36">IFERROR(E579/H579,0)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37">(((L579/60)/60)/24)+DATE(1970,1,1)</f>
        <v>40613.25</v>
      </c>
      <c r="O579" s="8">
        <f t="shared" ref="O579:O642" si="38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ref="F580:F643" si="39">(E580/D580)*100</f>
        <v>16.754404145077721</v>
      </c>
      <c r="G580" t="s">
        <v>14</v>
      </c>
      <c r="H580">
        <v>245</v>
      </c>
      <c r="I580" s="4">
        <f t="shared" si="36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7"/>
        <v>40878.25</v>
      </c>
      <c r="O580" s="8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9"/>
        <v>101.11290322580646</v>
      </c>
      <c r="G581" t="s">
        <v>20</v>
      </c>
      <c r="H581">
        <v>87</v>
      </c>
      <c r="I581" s="4">
        <f t="shared" si="36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7"/>
        <v>40762.208333333336</v>
      </c>
      <c r="O581" s="8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9"/>
        <v>341.5022831050228</v>
      </c>
      <c r="G582" t="s">
        <v>20</v>
      </c>
      <c r="H582">
        <v>3116</v>
      </c>
      <c r="I582" s="4">
        <f t="shared" si="36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7"/>
        <v>41696.25</v>
      </c>
      <c r="O582" s="8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9"/>
        <v>64.016666666666666</v>
      </c>
      <c r="G583" t="s">
        <v>14</v>
      </c>
      <c r="H583">
        <v>71</v>
      </c>
      <c r="I583" s="4">
        <f t="shared" si="36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7"/>
        <v>40662.208333333336</v>
      </c>
      <c r="O583" s="8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9"/>
        <v>52.080459770114942</v>
      </c>
      <c r="G584" t="s">
        <v>14</v>
      </c>
      <c r="H584">
        <v>42</v>
      </c>
      <c r="I584" s="4">
        <f t="shared" si="36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7"/>
        <v>42165.208333333328</v>
      </c>
      <c r="O584" s="8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9"/>
        <v>322.40211640211641</v>
      </c>
      <c r="G585" t="s">
        <v>20</v>
      </c>
      <c r="H585">
        <v>909</v>
      </c>
      <c r="I585" s="4">
        <f t="shared" si="36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7"/>
        <v>40959.25</v>
      </c>
      <c r="O585" s="8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9"/>
        <v>119.50810185185186</v>
      </c>
      <c r="G586" t="s">
        <v>20</v>
      </c>
      <c r="H586">
        <v>1613</v>
      </c>
      <c r="I586" s="4">
        <f t="shared" si="36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7"/>
        <v>41024.208333333336</v>
      </c>
      <c r="O586" s="8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9"/>
        <v>146.79775280898878</v>
      </c>
      <c r="G587" t="s">
        <v>20</v>
      </c>
      <c r="H587">
        <v>136</v>
      </c>
      <c r="I587" s="4">
        <f t="shared" si="36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7"/>
        <v>40255.208333333336</v>
      </c>
      <c r="O587" s="8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9"/>
        <v>950.57142857142856</v>
      </c>
      <c r="G588" t="s">
        <v>20</v>
      </c>
      <c r="H588">
        <v>130</v>
      </c>
      <c r="I588" s="4">
        <f t="shared" si="36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7"/>
        <v>40499.25</v>
      </c>
      <c r="O588" s="8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9"/>
        <v>72.893617021276597</v>
      </c>
      <c r="G589" t="s">
        <v>14</v>
      </c>
      <c r="H589">
        <v>156</v>
      </c>
      <c r="I589" s="4">
        <f t="shared" si="36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7"/>
        <v>43484.25</v>
      </c>
      <c r="O589" s="8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9"/>
        <v>79.008248730964468</v>
      </c>
      <c r="G590" t="s">
        <v>14</v>
      </c>
      <c r="H590">
        <v>1368</v>
      </c>
      <c r="I590" s="4">
        <f t="shared" si="36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7"/>
        <v>40262.208333333336</v>
      </c>
      <c r="O590" s="8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9"/>
        <v>64.721518987341781</v>
      </c>
      <c r="G591" t="s">
        <v>14</v>
      </c>
      <c r="H591">
        <v>102</v>
      </c>
      <c r="I591" s="4">
        <f t="shared" si="36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7"/>
        <v>42190.208333333328</v>
      </c>
      <c r="O591" s="8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9"/>
        <v>82.028169014084511</v>
      </c>
      <c r="G592" t="s">
        <v>14</v>
      </c>
      <c r="H592">
        <v>86</v>
      </c>
      <c r="I592" s="4">
        <f t="shared" si="36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37"/>
        <v>41994.25</v>
      </c>
      <c r="O592" s="8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9"/>
        <v>1037.6666666666667</v>
      </c>
      <c r="G593" t="s">
        <v>20</v>
      </c>
      <c r="H593">
        <v>102</v>
      </c>
      <c r="I593" s="4">
        <f t="shared" si="36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37"/>
        <v>40373.208333333336</v>
      </c>
      <c r="O593" s="8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9"/>
        <v>12.910076530612244</v>
      </c>
      <c r="G594" t="s">
        <v>14</v>
      </c>
      <c r="H594">
        <v>253</v>
      </c>
      <c r="I594" s="4">
        <f t="shared" si="36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37"/>
        <v>41789.208333333336</v>
      </c>
      <c r="O594" s="8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9"/>
        <v>154.84210526315789</v>
      </c>
      <c r="G595" t="s">
        <v>20</v>
      </c>
      <c r="H595">
        <v>4006</v>
      </c>
      <c r="I595" s="4">
        <f t="shared" si="36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37"/>
        <v>41724.208333333336</v>
      </c>
      <c r="O595" s="8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9"/>
        <v>7.0991735537190088</v>
      </c>
      <c r="G596" t="s">
        <v>14</v>
      </c>
      <c r="H596">
        <v>157</v>
      </c>
      <c r="I596" s="4">
        <f t="shared" si="36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37"/>
        <v>42548.208333333328</v>
      </c>
      <c r="O596" s="8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9"/>
        <v>208.52773826458036</v>
      </c>
      <c r="G597" t="s">
        <v>20</v>
      </c>
      <c r="H597">
        <v>1629</v>
      </c>
      <c r="I597" s="4">
        <f t="shared" si="36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37"/>
        <v>40253.208333333336</v>
      </c>
      <c r="O597" s="8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9"/>
        <v>99.683544303797461</v>
      </c>
      <c r="G598" t="s">
        <v>14</v>
      </c>
      <c r="H598">
        <v>183</v>
      </c>
      <c r="I598" s="4">
        <f t="shared" si="36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37"/>
        <v>42434.25</v>
      </c>
      <c r="O598" s="8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9"/>
        <v>201.59756097560978</v>
      </c>
      <c r="G599" t="s">
        <v>20</v>
      </c>
      <c r="H599">
        <v>2188</v>
      </c>
      <c r="I599" s="4">
        <f t="shared" si="36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37"/>
        <v>43786.25</v>
      </c>
      <c r="O599" s="8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9"/>
        <v>162.09032258064516</v>
      </c>
      <c r="G600" t="s">
        <v>20</v>
      </c>
      <c r="H600">
        <v>2409</v>
      </c>
      <c r="I600" s="4">
        <f t="shared" si="36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37"/>
        <v>40344.208333333336</v>
      </c>
      <c r="O600" s="8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9"/>
        <v>3.6436208125445471</v>
      </c>
      <c r="G601" t="s">
        <v>14</v>
      </c>
      <c r="H601">
        <v>82</v>
      </c>
      <c r="I601" s="4">
        <f t="shared" si="36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37"/>
        <v>42047.25</v>
      </c>
      <c r="O601" s="8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9"/>
        <v>5</v>
      </c>
      <c r="G602" t="s">
        <v>14</v>
      </c>
      <c r="H602">
        <v>1</v>
      </c>
      <c r="I602" s="4">
        <f t="shared" si="36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37"/>
        <v>41485.208333333336</v>
      </c>
      <c r="O602" s="8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9"/>
        <v>206.63492063492063</v>
      </c>
      <c r="G603" t="s">
        <v>20</v>
      </c>
      <c r="H603">
        <v>194</v>
      </c>
      <c r="I603" s="4">
        <f t="shared" si="36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37"/>
        <v>41789.208333333336</v>
      </c>
      <c r="O603" s="8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9"/>
        <v>128.23628691983123</v>
      </c>
      <c r="G604" t="s">
        <v>20</v>
      </c>
      <c r="H604">
        <v>1140</v>
      </c>
      <c r="I604" s="4">
        <f t="shared" si="36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37"/>
        <v>42160.208333333328</v>
      </c>
      <c r="O604" s="8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9"/>
        <v>119.66037735849055</v>
      </c>
      <c r="G605" t="s">
        <v>20</v>
      </c>
      <c r="H605">
        <v>102</v>
      </c>
      <c r="I605" s="4">
        <f t="shared" si="36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37"/>
        <v>43573.208333333328</v>
      </c>
      <c r="O605" s="8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9"/>
        <v>170.73055242390078</v>
      </c>
      <c r="G606" t="s">
        <v>20</v>
      </c>
      <c r="H606">
        <v>2857</v>
      </c>
      <c r="I606" s="4">
        <f t="shared" si="36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37"/>
        <v>40565.25</v>
      </c>
      <c r="O606" s="8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9"/>
        <v>187.21212121212122</v>
      </c>
      <c r="G607" t="s">
        <v>20</v>
      </c>
      <c r="H607">
        <v>107</v>
      </c>
      <c r="I607" s="4">
        <f t="shared" si="36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37"/>
        <v>42280.208333333328</v>
      </c>
      <c r="O607" s="8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9"/>
        <v>188.38235294117646</v>
      </c>
      <c r="G608" t="s">
        <v>20</v>
      </c>
      <c r="H608">
        <v>160</v>
      </c>
      <c r="I608" s="4">
        <f t="shared" si="36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37"/>
        <v>42436.25</v>
      </c>
      <c r="O608" s="8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9"/>
        <v>131.29869186046511</v>
      </c>
      <c r="G609" t="s">
        <v>20</v>
      </c>
      <c r="H609">
        <v>2230</v>
      </c>
      <c r="I609" s="4">
        <f t="shared" si="36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37"/>
        <v>41721.208333333336</v>
      </c>
      <c r="O609" s="8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9"/>
        <v>283.97435897435901</v>
      </c>
      <c r="G610" t="s">
        <v>20</v>
      </c>
      <c r="H610">
        <v>316</v>
      </c>
      <c r="I610" s="4">
        <f t="shared" si="36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37"/>
        <v>43530.25</v>
      </c>
      <c r="O610" s="8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9"/>
        <v>120.41999999999999</v>
      </c>
      <c r="G611" t="s">
        <v>20</v>
      </c>
      <c r="H611">
        <v>117</v>
      </c>
      <c r="I611" s="4">
        <f t="shared" si="36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37"/>
        <v>43481.25</v>
      </c>
      <c r="O611" s="8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9"/>
        <v>419.0560747663551</v>
      </c>
      <c r="G612" t="s">
        <v>20</v>
      </c>
      <c r="H612">
        <v>6406</v>
      </c>
      <c r="I612" s="4">
        <f t="shared" si="36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37"/>
        <v>41259.25</v>
      </c>
      <c r="O612" s="8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9"/>
        <v>13.853658536585368</v>
      </c>
      <c r="G613" t="s">
        <v>74</v>
      </c>
      <c r="H613">
        <v>15</v>
      </c>
      <c r="I613" s="4">
        <f t="shared" si="36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37"/>
        <v>41480.208333333336</v>
      </c>
      <c r="O613" s="8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9"/>
        <v>139.43548387096774</v>
      </c>
      <c r="G614" t="s">
        <v>20</v>
      </c>
      <c r="H614">
        <v>192</v>
      </c>
      <c r="I614" s="4">
        <f t="shared" si="36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37"/>
        <v>40474.208333333336</v>
      </c>
      <c r="O614" s="8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9"/>
        <v>174</v>
      </c>
      <c r="G615" t="s">
        <v>20</v>
      </c>
      <c r="H615">
        <v>26</v>
      </c>
      <c r="I615" s="4">
        <f t="shared" si="36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37"/>
        <v>42973.208333333328</v>
      </c>
      <c r="O615" s="8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9"/>
        <v>155.49056603773585</v>
      </c>
      <c r="G616" t="s">
        <v>20</v>
      </c>
      <c r="H616">
        <v>723</v>
      </c>
      <c r="I616" s="4">
        <f t="shared" si="36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37"/>
        <v>42746.25</v>
      </c>
      <c r="O616" s="8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9"/>
        <v>170.44705882352943</v>
      </c>
      <c r="G617" t="s">
        <v>20</v>
      </c>
      <c r="H617">
        <v>170</v>
      </c>
      <c r="I617" s="4">
        <f t="shared" si="36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37"/>
        <v>42489.208333333328</v>
      </c>
      <c r="O617" s="8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9"/>
        <v>189.515625</v>
      </c>
      <c r="G618" t="s">
        <v>20</v>
      </c>
      <c r="H618">
        <v>238</v>
      </c>
      <c r="I618" s="4">
        <f t="shared" si="36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37"/>
        <v>41537.208333333336</v>
      </c>
      <c r="O618" s="8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9"/>
        <v>249.71428571428572</v>
      </c>
      <c r="G619" t="s">
        <v>20</v>
      </c>
      <c r="H619">
        <v>55</v>
      </c>
      <c r="I619" s="4">
        <f t="shared" si="36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37"/>
        <v>41794.208333333336</v>
      </c>
      <c r="O619" s="8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9"/>
        <v>48.860523665659613</v>
      </c>
      <c r="G620" t="s">
        <v>14</v>
      </c>
      <c r="H620">
        <v>1198</v>
      </c>
      <c r="I620" s="4">
        <f t="shared" si="36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37"/>
        <v>41396.208333333336</v>
      </c>
      <c r="O620" s="8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9"/>
        <v>28.461970393057683</v>
      </c>
      <c r="G621" t="s">
        <v>14</v>
      </c>
      <c r="H621">
        <v>648</v>
      </c>
      <c r="I621" s="4">
        <f t="shared" si="36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37"/>
        <v>40669.208333333336</v>
      </c>
      <c r="O621" s="8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9"/>
        <v>268.02325581395348</v>
      </c>
      <c r="G622" t="s">
        <v>20</v>
      </c>
      <c r="H622">
        <v>128</v>
      </c>
      <c r="I622" s="4">
        <f t="shared" si="36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37"/>
        <v>42559.208333333328</v>
      </c>
      <c r="O622" s="8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9"/>
        <v>619.80078125</v>
      </c>
      <c r="G623" t="s">
        <v>20</v>
      </c>
      <c r="H623">
        <v>2144</v>
      </c>
      <c r="I623" s="4">
        <f t="shared" si="36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37"/>
        <v>42626.208333333328</v>
      </c>
      <c r="O623" s="8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9"/>
        <v>3.1301587301587301</v>
      </c>
      <c r="G624" t="s">
        <v>14</v>
      </c>
      <c r="H624">
        <v>64</v>
      </c>
      <c r="I624" s="4">
        <f t="shared" si="36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37"/>
        <v>43205.208333333328</v>
      </c>
      <c r="O624" s="8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9"/>
        <v>159.92152704135739</v>
      </c>
      <c r="G625" t="s">
        <v>20</v>
      </c>
      <c r="H625">
        <v>2693</v>
      </c>
      <c r="I625" s="4">
        <f t="shared" si="36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37"/>
        <v>42201.208333333328</v>
      </c>
      <c r="O625" s="8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9"/>
        <v>279.39215686274508</v>
      </c>
      <c r="G626" t="s">
        <v>20</v>
      </c>
      <c r="H626">
        <v>432</v>
      </c>
      <c r="I626" s="4">
        <f t="shared" si="36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37"/>
        <v>42029.25</v>
      </c>
      <c r="O626" s="8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9"/>
        <v>77.373333333333335</v>
      </c>
      <c r="G627" t="s">
        <v>14</v>
      </c>
      <c r="H627">
        <v>62</v>
      </c>
      <c r="I627" s="4">
        <f t="shared" si="36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37"/>
        <v>43857.25</v>
      </c>
      <c r="O627" s="8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9"/>
        <v>206.32812500000003</v>
      </c>
      <c r="G628" t="s">
        <v>20</v>
      </c>
      <c r="H628">
        <v>189</v>
      </c>
      <c r="I628" s="4">
        <f t="shared" si="36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37"/>
        <v>40449.208333333336</v>
      </c>
      <c r="O628" s="8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9"/>
        <v>694.25</v>
      </c>
      <c r="G629" t="s">
        <v>20</v>
      </c>
      <c r="H629">
        <v>154</v>
      </c>
      <c r="I629" s="4">
        <f t="shared" si="36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37"/>
        <v>40345.208333333336</v>
      </c>
      <c r="O629" s="8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9"/>
        <v>151.78947368421052</v>
      </c>
      <c r="G630" t="s">
        <v>20</v>
      </c>
      <c r="H630">
        <v>96</v>
      </c>
      <c r="I630" s="4">
        <f t="shared" si="36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37"/>
        <v>40455.208333333336</v>
      </c>
      <c r="O630" s="8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9"/>
        <v>64.58207217694995</v>
      </c>
      <c r="G631" t="s">
        <v>14</v>
      </c>
      <c r="H631">
        <v>750</v>
      </c>
      <c r="I631" s="4">
        <f t="shared" si="36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37"/>
        <v>42557.208333333328</v>
      </c>
      <c r="O631" s="8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9"/>
        <v>62.873684210526314</v>
      </c>
      <c r="G632" t="s">
        <v>74</v>
      </c>
      <c r="H632">
        <v>87</v>
      </c>
      <c r="I632" s="4">
        <f t="shared" si="36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37"/>
        <v>43586.208333333328</v>
      </c>
      <c r="O632" s="8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9"/>
        <v>310.39864864864865</v>
      </c>
      <c r="G633" t="s">
        <v>20</v>
      </c>
      <c r="H633">
        <v>3063</v>
      </c>
      <c r="I633" s="4">
        <f t="shared" si="36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37"/>
        <v>43550.208333333328</v>
      </c>
      <c r="O633" s="8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9"/>
        <v>42.859916782246884</v>
      </c>
      <c r="G634" t="s">
        <v>47</v>
      </c>
      <c r="H634">
        <v>278</v>
      </c>
      <c r="I634" s="4">
        <f t="shared" si="36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37"/>
        <v>41945.208333333336</v>
      </c>
      <c r="O634" s="8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9"/>
        <v>83.119402985074629</v>
      </c>
      <c r="G635" t="s">
        <v>14</v>
      </c>
      <c r="H635">
        <v>105</v>
      </c>
      <c r="I635" s="4">
        <f t="shared" si="36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37"/>
        <v>42315.25</v>
      </c>
      <c r="O635" s="8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9"/>
        <v>78.531302876480552</v>
      </c>
      <c r="G636" t="s">
        <v>74</v>
      </c>
      <c r="H636">
        <v>1658</v>
      </c>
      <c r="I636" s="4">
        <f t="shared" si="36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37"/>
        <v>42819.208333333328</v>
      </c>
      <c r="O636" s="8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9"/>
        <v>114.09352517985612</v>
      </c>
      <c r="G637" t="s">
        <v>20</v>
      </c>
      <c r="H637">
        <v>2266</v>
      </c>
      <c r="I637" s="4">
        <f t="shared" si="36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37"/>
        <v>41314.25</v>
      </c>
      <c r="O637" s="8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9"/>
        <v>64.537683358624179</v>
      </c>
      <c r="G638" t="s">
        <v>14</v>
      </c>
      <c r="H638">
        <v>2604</v>
      </c>
      <c r="I638" s="4">
        <f t="shared" si="36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37"/>
        <v>40926.25</v>
      </c>
      <c r="O638" s="8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9"/>
        <v>79.411764705882348</v>
      </c>
      <c r="G639" t="s">
        <v>14</v>
      </c>
      <c r="H639">
        <v>65</v>
      </c>
      <c r="I639" s="4">
        <f t="shared" si="36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37"/>
        <v>42688.25</v>
      </c>
      <c r="O639" s="8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9"/>
        <v>11.419117647058824</v>
      </c>
      <c r="G640" t="s">
        <v>14</v>
      </c>
      <c r="H640">
        <v>94</v>
      </c>
      <c r="I640" s="4">
        <f t="shared" si="36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37"/>
        <v>40386.208333333336</v>
      </c>
      <c r="O640" s="8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9"/>
        <v>56.186046511627907</v>
      </c>
      <c r="G641" t="s">
        <v>47</v>
      </c>
      <c r="H641">
        <v>45</v>
      </c>
      <c r="I641" s="4">
        <f t="shared" si="36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37"/>
        <v>43309.208333333328</v>
      </c>
      <c r="O641" s="8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9"/>
        <v>16.501669449081803</v>
      </c>
      <c r="G642" t="s">
        <v>14</v>
      </c>
      <c r="H642">
        <v>257</v>
      </c>
      <c r="I642" s="4">
        <f t="shared" si="36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37"/>
        <v>42387.25</v>
      </c>
      <c r="O642" s="8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39"/>
        <v>119.96808510638297</v>
      </c>
      <c r="G643" t="s">
        <v>20</v>
      </c>
      <c r="H643">
        <v>194</v>
      </c>
      <c r="I643" s="4">
        <f t="shared" ref="I643:I706" si="40">IFERROR(E643/H643,0)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41">(((L643/60)/60)/24)+DATE(1970,1,1)</f>
        <v>42786.25</v>
      </c>
      <c r="O643" s="8">
        <f t="shared" ref="O643:O706" si="42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ref="F644:F707" si="43">(E644/D644)*100</f>
        <v>145.45652173913044</v>
      </c>
      <c r="G644" t="s">
        <v>20</v>
      </c>
      <c r="H644">
        <v>129</v>
      </c>
      <c r="I644" s="4">
        <f t="shared" si="40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1"/>
        <v>43451.25</v>
      </c>
      <c r="O644" s="8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3"/>
        <v>221.38255033557047</v>
      </c>
      <c r="G645" t="s">
        <v>20</v>
      </c>
      <c r="H645">
        <v>375</v>
      </c>
      <c r="I645" s="4">
        <f t="shared" si="40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1"/>
        <v>42795.25</v>
      </c>
      <c r="O645" s="8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3"/>
        <v>48.396694214876035</v>
      </c>
      <c r="G646" t="s">
        <v>14</v>
      </c>
      <c r="H646">
        <v>2928</v>
      </c>
      <c r="I646" s="4">
        <f t="shared" si="40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1"/>
        <v>43452.25</v>
      </c>
      <c r="O646" s="8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3"/>
        <v>92.911504424778755</v>
      </c>
      <c r="G647" t="s">
        <v>14</v>
      </c>
      <c r="H647">
        <v>4697</v>
      </c>
      <c r="I647" s="4">
        <f t="shared" si="40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1"/>
        <v>43369.208333333328</v>
      </c>
      <c r="O647" s="8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3"/>
        <v>88.599797365754824</v>
      </c>
      <c r="G648" t="s">
        <v>14</v>
      </c>
      <c r="H648">
        <v>2915</v>
      </c>
      <c r="I648" s="4">
        <f t="shared" si="40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1"/>
        <v>41346.208333333336</v>
      </c>
      <c r="O648" s="8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3"/>
        <v>41.4</v>
      </c>
      <c r="G649" t="s">
        <v>14</v>
      </c>
      <c r="H649">
        <v>18</v>
      </c>
      <c r="I649" s="4">
        <f t="shared" si="40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1"/>
        <v>43199.208333333328</v>
      </c>
      <c r="O649" s="8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3"/>
        <v>63.056795131845846</v>
      </c>
      <c r="G650" t="s">
        <v>74</v>
      </c>
      <c r="H650">
        <v>723</v>
      </c>
      <c r="I650" s="4">
        <f t="shared" si="40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1"/>
        <v>42922.208333333328</v>
      </c>
      <c r="O650" s="8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3"/>
        <v>48.482333607230892</v>
      </c>
      <c r="G651" t="s">
        <v>14</v>
      </c>
      <c r="H651">
        <v>602</v>
      </c>
      <c r="I651" s="4">
        <f t="shared" si="40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1"/>
        <v>40471.208333333336</v>
      </c>
      <c r="O651" s="8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3"/>
        <v>2</v>
      </c>
      <c r="G652" t="s">
        <v>14</v>
      </c>
      <c r="H652">
        <v>1</v>
      </c>
      <c r="I652" s="4">
        <f t="shared" si="40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1"/>
        <v>41828.208333333336</v>
      </c>
      <c r="O652" s="8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3"/>
        <v>88.47941026944585</v>
      </c>
      <c r="G653" t="s">
        <v>14</v>
      </c>
      <c r="H653">
        <v>3868</v>
      </c>
      <c r="I653" s="4">
        <f t="shared" si="40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1"/>
        <v>41692.25</v>
      </c>
      <c r="O653" s="8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3"/>
        <v>126.84</v>
      </c>
      <c r="G654" t="s">
        <v>20</v>
      </c>
      <c r="H654">
        <v>409</v>
      </c>
      <c r="I654" s="4">
        <f t="shared" si="40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1"/>
        <v>42587.208333333328</v>
      </c>
      <c r="O654" s="8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3"/>
        <v>2338.833333333333</v>
      </c>
      <c r="G655" t="s">
        <v>20</v>
      </c>
      <c r="H655">
        <v>234</v>
      </c>
      <c r="I655" s="4">
        <f t="shared" si="40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1"/>
        <v>42468.208333333328</v>
      </c>
      <c r="O655" s="8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3"/>
        <v>508.38857142857148</v>
      </c>
      <c r="G656" t="s">
        <v>20</v>
      </c>
      <c r="H656">
        <v>3016</v>
      </c>
      <c r="I656" s="4">
        <f t="shared" si="40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1"/>
        <v>42240.208333333328</v>
      </c>
      <c r="O656" s="8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3"/>
        <v>191.47826086956522</v>
      </c>
      <c r="G657" t="s">
        <v>20</v>
      </c>
      <c r="H657">
        <v>264</v>
      </c>
      <c r="I657" s="4">
        <f t="shared" si="40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1"/>
        <v>42796.25</v>
      </c>
      <c r="O657" s="8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3"/>
        <v>42.127533783783782</v>
      </c>
      <c r="G658" t="s">
        <v>14</v>
      </c>
      <c r="H658">
        <v>504</v>
      </c>
      <c r="I658" s="4">
        <f t="shared" si="40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1"/>
        <v>43097.25</v>
      </c>
      <c r="O658" s="8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3"/>
        <v>8.24</v>
      </c>
      <c r="G659" t="s">
        <v>14</v>
      </c>
      <c r="H659">
        <v>14</v>
      </c>
      <c r="I659" s="4">
        <f t="shared" si="40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1"/>
        <v>43096.25</v>
      </c>
      <c r="O659" s="8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3"/>
        <v>60.064638783269963</v>
      </c>
      <c r="G660" t="s">
        <v>74</v>
      </c>
      <c r="H660">
        <v>390</v>
      </c>
      <c r="I660" s="4">
        <f t="shared" si="40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1"/>
        <v>42246.208333333328</v>
      </c>
      <c r="O660" s="8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3"/>
        <v>47.232808616404313</v>
      </c>
      <c r="G661" t="s">
        <v>14</v>
      </c>
      <c r="H661">
        <v>750</v>
      </c>
      <c r="I661" s="4">
        <f t="shared" si="40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1"/>
        <v>40570.25</v>
      </c>
      <c r="O661" s="8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3"/>
        <v>81.736263736263737</v>
      </c>
      <c r="G662" t="s">
        <v>14</v>
      </c>
      <c r="H662">
        <v>77</v>
      </c>
      <c r="I662" s="4">
        <f t="shared" si="40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1"/>
        <v>42237.208333333328</v>
      </c>
      <c r="O662" s="8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3"/>
        <v>54.187265917603</v>
      </c>
      <c r="G663" t="s">
        <v>14</v>
      </c>
      <c r="H663">
        <v>752</v>
      </c>
      <c r="I663" s="4">
        <f t="shared" si="40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1"/>
        <v>40996.208333333336</v>
      </c>
      <c r="O663" s="8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3"/>
        <v>97.868131868131869</v>
      </c>
      <c r="G664" t="s">
        <v>14</v>
      </c>
      <c r="H664">
        <v>131</v>
      </c>
      <c r="I664" s="4">
        <f t="shared" si="40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1"/>
        <v>43443.25</v>
      </c>
      <c r="O664" s="8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3"/>
        <v>77.239999999999995</v>
      </c>
      <c r="G665" t="s">
        <v>14</v>
      </c>
      <c r="H665">
        <v>87</v>
      </c>
      <c r="I665" s="4">
        <f t="shared" si="40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1"/>
        <v>40458.208333333336</v>
      </c>
      <c r="O665" s="8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3"/>
        <v>33.464735516372798</v>
      </c>
      <c r="G666" t="s">
        <v>14</v>
      </c>
      <c r="H666">
        <v>1063</v>
      </c>
      <c r="I666" s="4">
        <f t="shared" si="40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1"/>
        <v>40959.25</v>
      </c>
      <c r="O666" s="8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3"/>
        <v>239.58823529411765</v>
      </c>
      <c r="G667" t="s">
        <v>20</v>
      </c>
      <c r="H667">
        <v>272</v>
      </c>
      <c r="I667" s="4">
        <f t="shared" si="40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1"/>
        <v>40733.208333333336</v>
      </c>
      <c r="O667" s="8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3"/>
        <v>64.032258064516128</v>
      </c>
      <c r="G668" t="s">
        <v>74</v>
      </c>
      <c r="H668">
        <v>25</v>
      </c>
      <c r="I668" s="4">
        <f t="shared" si="4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1"/>
        <v>41516.208333333336</v>
      </c>
      <c r="O668" s="8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3"/>
        <v>176.15942028985506</v>
      </c>
      <c r="G669" t="s">
        <v>20</v>
      </c>
      <c r="H669">
        <v>419</v>
      </c>
      <c r="I669" s="4">
        <f t="shared" si="40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1"/>
        <v>41892.208333333336</v>
      </c>
      <c r="O669" s="8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3"/>
        <v>20.33818181818182</v>
      </c>
      <c r="G670" t="s">
        <v>14</v>
      </c>
      <c r="H670">
        <v>76</v>
      </c>
      <c r="I670" s="4">
        <f t="shared" si="40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1"/>
        <v>41122.208333333336</v>
      </c>
      <c r="O670" s="8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3"/>
        <v>358.64754098360658</v>
      </c>
      <c r="G671" t="s">
        <v>20</v>
      </c>
      <c r="H671">
        <v>1621</v>
      </c>
      <c r="I671" s="4">
        <f t="shared" si="40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1"/>
        <v>42912.208333333328</v>
      </c>
      <c r="O671" s="8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3"/>
        <v>468.85802469135803</v>
      </c>
      <c r="G672" t="s">
        <v>20</v>
      </c>
      <c r="H672">
        <v>1101</v>
      </c>
      <c r="I672" s="4">
        <f t="shared" si="40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1"/>
        <v>42425.25</v>
      </c>
      <c r="O672" s="8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3"/>
        <v>122.05635245901641</v>
      </c>
      <c r="G673" t="s">
        <v>20</v>
      </c>
      <c r="H673">
        <v>1073</v>
      </c>
      <c r="I673" s="4">
        <f t="shared" si="40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1"/>
        <v>40390.208333333336</v>
      </c>
      <c r="O673" s="8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3"/>
        <v>55.931783729156137</v>
      </c>
      <c r="G674" t="s">
        <v>14</v>
      </c>
      <c r="H674">
        <v>4428</v>
      </c>
      <c r="I674" s="4">
        <f t="shared" si="40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1"/>
        <v>43180.208333333328</v>
      </c>
      <c r="O674" s="8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3"/>
        <v>43.660714285714285</v>
      </c>
      <c r="G675" t="s">
        <v>14</v>
      </c>
      <c r="H675">
        <v>58</v>
      </c>
      <c r="I675" s="4">
        <f t="shared" si="40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1"/>
        <v>42475.208333333328</v>
      </c>
      <c r="O675" s="8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3"/>
        <v>33.53837141183363</v>
      </c>
      <c r="G676" t="s">
        <v>74</v>
      </c>
      <c r="H676">
        <v>1218</v>
      </c>
      <c r="I676" s="4">
        <f t="shared" si="40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1"/>
        <v>40774.208333333336</v>
      </c>
      <c r="O676" s="8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3"/>
        <v>122.97938144329896</v>
      </c>
      <c r="G677" t="s">
        <v>20</v>
      </c>
      <c r="H677">
        <v>331</v>
      </c>
      <c r="I677" s="4">
        <f t="shared" si="40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1"/>
        <v>43719.208333333328</v>
      </c>
      <c r="O677" s="8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3"/>
        <v>189.74959871589084</v>
      </c>
      <c r="G678" t="s">
        <v>20</v>
      </c>
      <c r="H678">
        <v>1170</v>
      </c>
      <c r="I678" s="4">
        <f t="shared" si="40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1"/>
        <v>41178.208333333336</v>
      </c>
      <c r="O678" s="8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3"/>
        <v>83.622641509433961</v>
      </c>
      <c r="G679" t="s">
        <v>14</v>
      </c>
      <c r="H679">
        <v>111</v>
      </c>
      <c r="I679" s="4">
        <f t="shared" si="40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1"/>
        <v>42561.208333333328</v>
      </c>
      <c r="O679" s="8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3"/>
        <v>17.968844221105527</v>
      </c>
      <c r="G680" t="s">
        <v>74</v>
      </c>
      <c r="H680">
        <v>215</v>
      </c>
      <c r="I680" s="4">
        <f t="shared" si="40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1"/>
        <v>43484.25</v>
      </c>
      <c r="O680" s="8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3"/>
        <v>1036.5</v>
      </c>
      <c r="G681" t="s">
        <v>20</v>
      </c>
      <c r="H681">
        <v>363</v>
      </c>
      <c r="I681" s="4">
        <f t="shared" si="40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1"/>
        <v>43756.208333333328</v>
      </c>
      <c r="O681" s="8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3"/>
        <v>97.405219780219781</v>
      </c>
      <c r="G682" t="s">
        <v>14</v>
      </c>
      <c r="H682">
        <v>2955</v>
      </c>
      <c r="I682" s="4">
        <f t="shared" si="40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1"/>
        <v>43813.25</v>
      </c>
      <c r="O682" s="8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3"/>
        <v>86.386203150461711</v>
      </c>
      <c r="G683" t="s">
        <v>14</v>
      </c>
      <c r="H683">
        <v>1657</v>
      </c>
      <c r="I683" s="4">
        <f t="shared" si="40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1"/>
        <v>40898.25</v>
      </c>
      <c r="O683" s="8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3"/>
        <v>150.16666666666666</v>
      </c>
      <c r="G684" t="s">
        <v>20</v>
      </c>
      <c r="H684">
        <v>103</v>
      </c>
      <c r="I684" s="4">
        <f t="shared" si="40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1"/>
        <v>41619.25</v>
      </c>
      <c r="O684" s="8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3"/>
        <v>358.43478260869563</v>
      </c>
      <c r="G685" t="s">
        <v>20</v>
      </c>
      <c r="H685">
        <v>147</v>
      </c>
      <c r="I685" s="4">
        <f t="shared" si="40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1"/>
        <v>43359.208333333328</v>
      </c>
      <c r="O685" s="8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3"/>
        <v>542.85714285714289</v>
      </c>
      <c r="G686" t="s">
        <v>20</v>
      </c>
      <c r="H686">
        <v>110</v>
      </c>
      <c r="I686" s="4">
        <f t="shared" si="40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1"/>
        <v>40358.208333333336</v>
      </c>
      <c r="O686" s="8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3"/>
        <v>67.500714285714281</v>
      </c>
      <c r="G687" t="s">
        <v>14</v>
      </c>
      <c r="H687">
        <v>926</v>
      </c>
      <c r="I687" s="4">
        <f t="shared" si="40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1"/>
        <v>42239.208333333328</v>
      </c>
      <c r="O687" s="8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3"/>
        <v>191.74666666666667</v>
      </c>
      <c r="G688" t="s">
        <v>20</v>
      </c>
      <c r="H688">
        <v>134</v>
      </c>
      <c r="I688" s="4">
        <f t="shared" si="40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1"/>
        <v>43186.208333333328</v>
      </c>
      <c r="O688" s="8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3"/>
        <v>932</v>
      </c>
      <c r="G689" t="s">
        <v>20</v>
      </c>
      <c r="H689">
        <v>269</v>
      </c>
      <c r="I689" s="4">
        <f t="shared" si="40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1"/>
        <v>42806.25</v>
      </c>
      <c r="O689" s="8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3"/>
        <v>429.27586206896552</v>
      </c>
      <c r="G690" t="s">
        <v>20</v>
      </c>
      <c r="H690">
        <v>175</v>
      </c>
      <c r="I690" s="4">
        <f t="shared" si="40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1"/>
        <v>43475.25</v>
      </c>
      <c r="O690" s="8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3"/>
        <v>100.65753424657535</v>
      </c>
      <c r="G691" t="s">
        <v>20</v>
      </c>
      <c r="H691">
        <v>69</v>
      </c>
      <c r="I691" s="4">
        <f t="shared" si="40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1"/>
        <v>41576.208333333336</v>
      </c>
      <c r="O691" s="8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3"/>
        <v>226.61111111111109</v>
      </c>
      <c r="G692" t="s">
        <v>20</v>
      </c>
      <c r="H692">
        <v>190</v>
      </c>
      <c r="I692" s="4">
        <f t="shared" si="40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1"/>
        <v>40874.25</v>
      </c>
      <c r="O692" s="8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3"/>
        <v>142.38</v>
      </c>
      <c r="G693" t="s">
        <v>20</v>
      </c>
      <c r="H693">
        <v>237</v>
      </c>
      <c r="I693" s="4">
        <f t="shared" si="40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1"/>
        <v>41185.208333333336</v>
      </c>
      <c r="O693" s="8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3"/>
        <v>90.633333333333326</v>
      </c>
      <c r="G694" t="s">
        <v>14</v>
      </c>
      <c r="H694">
        <v>77</v>
      </c>
      <c r="I694" s="4">
        <f t="shared" si="40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1"/>
        <v>43655.208333333328</v>
      </c>
      <c r="O694" s="8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3"/>
        <v>63.966740576496676</v>
      </c>
      <c r="G695" t="s">
        <v>14</v>
      </c>
      <c r="H695">
        <v>1748</v>
      </c>
      <c r="I695" s="4">
        <f t="shared" si="40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1"/>
        <v>43025.208333333328</v>
      </c>
      <c r="O695" s="8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3"/>
        <v>84.131868131868131</v>
      </c>
      <c r="G696" t="s">
        <v>14</v>
      </c>
      <c r="H696">
        <v>79</v>
      </c>
      <c r="I696" s="4">
        <f t="shared" si="40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1"/>
        <v>43066.25</v>
      </c>
      <c r="O696" s="8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3"/>
        <v>133.93478260869566</v>
      </c>
      <c r="G697" t="s">
        <v>20</v>
      </c>
      <c r="H697">
        <v>196</v>
      </c>
      <c r="I697" s="4">
        <f t="shared" si="40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1"/>
        <v>42322.25</v>
      </c>
      <c r="O697" s="8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3"/>
        <v>59.042047531992694</v>
      </c>
      <c r="G698" t="s">
        <v>14</v>
      </c>
      <c r="H698">
        <v>889</v>
      </c>
      <c r="I698" s="4">
        <f t="shared" si="40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1"/>
        <v>42114.208333333328</v>
      </c>
      <c r="O698" s="8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3"/>
        <v>152.80062063615205</v>
      </c>
      <c r="G699" t="s">
        <v>20</v>
      </c>
      <c r="H699">
        <v>7295</v>
      </c>
      <c r="I699" s="4">
        <f t="shared" si="40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1"/>
        <v>43190.208333333328</v>
      </c>
      <c r="O699" s="8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3"/>
        <v>446.69121140142522</v>
      </c>
      <c r="G700" t="s">
        <v>20</v>
      </c>
      <c r="H700">
        <v>2893</v>
      </c>
      <c r="I700" s="4">
        <f t="shared" si="40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1"/>
        <v>40871.25</v>
      </c>
      <c r="O700" s="8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3"/>
        <v>84.391891891891888</v>
      </c>
      <c r="G701" t="s">
        <v>14</v>
      </c>
      <c r="H701">
        <v>56</v>
      </c>
      <c r="I701" s="4">
        <f t="shared" si="40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1"/>
        <v>43641.208333333328</v>
      </c>
      <c r="O701" s="8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3"/>
        <v>3</v>
      </c>
      <c r="G702" t="s">
        <v>14</v>
      </c>
      <c r="H702">
        <v>1</v>
      </c>
      <c r="I702" s="4">
        <f t="shared" si="40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1"/>
        <v>40203.25</v>
      </c>
      <c r="O702" s="8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3"/>
        <v>175.02692307692308</v>
      </c>
      <c r="G703" t="s">
        <v>20</v>
      </c>
      <c r="H703">
        <v>820</v>
      </c>
      <c r="I703" s="4">
        <f t="shared" si="40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1"/>
        <v>40629.208333333336</v>
      </c>
      <c r="O703" s="8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3"/>
        <v>54.137931034482754</v>
      </c>
      <c r="G704" t="s">
        <v>14</v>
      </c>
      <c r="H704">
        <v>83</v>
      </c>
      <c r="I704" s="4">
        <f t="shared" si="40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1"/>
        <v>41477.208333333336</v>
      </c>
      <c r="O704" s="8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3"/>
        <v>311.87381703470032</v>
      </c>
      <c r="G705" t="s">
        <v>20</v>
      </c>
      <c r="H705">
        <v>2038</v>
      </c>
      <c r="I705" s="4">
        <f t="shared" si="40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1"/>
        <v>41020.208333333336</v>
      </c>
      <c r="O705" s="8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3"/>
        <v>122.78160919540231</v>
      </c>
      <c r="G706" t="s">
        <v>20</v>
      </c>
      <c r="H706">
        <v>116</v>
      </c>
      <c r="I706" s="4">
        <f t="shared" si="40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41"/>
        <v>42555.208333333328</v>
      </c>
      <c r="O706" s="8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3"/>
        <v>99.026517383618156</v>
      </c>
      <c r="G707" t="s">
        <v>14</v>
      </c>
      <c r="H707">
        <v>2025</v>
      </c>
      <c r="I707" s="4">
        <f t="shared" ref="I707:I770" si="44">IFERROR(E707/H707,0)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45">(((L707/60)/60)/24)+DATE(1970,1,1)</f>
        <v>41619.25</v>
      </c>
      <c r="O707" s="8">
        <f t="shared" ref="O707:O770" si="46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ref="F708:F771" si="47">(E708/D708)*100</f>
        <v>127.84686346863469</v>
      </c>
      <c r="G708" t="s">
        <v>20</v>
      </c>
      <c r="H708">
        <v>1345</v>
      </c>
      <c r="I708" s="4">
        <f t="shared" si="44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5"/>
        <v>43471.25</v>
      </c>
      <c r="O708" s="8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7"/>
        <v>158.61643835616439</v>
      </c>
      <c r="G709" t="s">
        <v>20</v>
      </c>
      <c r="H709">
        <v>168</v>
      </c>
      <c r="I709" s="4">
        <f t="shared" si="44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5"/>
        <v>43442.25</v>
      </c>
      <c r="O709" s="8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7"/>
        <v>707.05882352941171</v>
      </c>
      <c r="G710" t="s">
        <v>20</v>
      </c>
      <c r="H710">
        <v>137</v>
      </c>
      <c r="I710" s="4">
        <f t="shared" si="44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5"/>
        <v>42877.208333333328</v>
      </c>
      <c r="O710" s="8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7"/>
        <v>142.38775510204081</v>
      </c>
      <c r="G711" t="s">
        <v>20</v>
      </c>
      <c r="H711">
        <v>186</v>
      </c>
      <c r="I711" s="4">
        <f t="shared" si="44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5"/>
        <v>41018.208333333336</v>
      </c>
      <c r="O711" s="8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7"/>
        <v>147.86046511627907</v>
      </c>
      <c r="G712" t="s">
        <v>20</v>
      </c>
      <c r="H712">
        <v>125</v>
      </c>
      <c r="I712" s="4">
        <f t="shared" si="44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5"/>
        <v>43295.208333333328</v>
      </c>
      <c r="O712" s="8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7"/>
        <v>20.322580645161288</v>
      </c>
      <c r="G713" t="s">
        <v>14</v>
      </c>
      <c r="H713">
        <v>14</v>
      </c>
      <c r="I713" s="4">
        <f t="shared" si="44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5"/>
        <v>42393.25</v>
      </c>
      <c r="O713" s="8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7"/>
        <v>1840.625</v>
      </c>
      <c r="G714" t="s">
        <v>20</v>
      </c>
      <c r="H714">
        <v>202</v>
      </c>
      <c r="I714" s="4">
        <f t="shared" si="44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5"/>
        <v>42559.208333333328</v>
      </c>
      <c r="O714" s="8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7"/>
        <v>161.94202898550725</v>
      </c>
      <c r="G715" t="s">
        <v>20</v>
      </c>
      <c r="H715">
        <v>103</v>
      </c>
      <c r="I715" s="4">
        <f t="shared" si="44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5"/>
        <v>42604.208333333328</v>
      </c>
      <c r="O715" s="8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7"/>
        <v>472.82077922077923</v>
      </c>
      <c r="G716" t="s">
        <v>20</v>
      </c>
      <c r="H716">
        <v>1785</v>
      </c>
      <c r="I716" s="4">
        <f t="shared" si="44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5"/>
        <v>41870.208333333336</v>
      </c>
      <c r="O716" s="8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7"/>
        <v>24.466101694915253</v>
      </c>
      <c r="G717" t="s">
        <v>14</v>
      </c>
      <c r="H717">
        <v>656</v>
      </c>
      <c r="I717" s="4">
        <f t="shared" si="44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5"/>
        <v>40397.208333333336</v>
      </c>
      <c r="O717" s="8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7"/>
        <v>517.65</v>
      </c>
      <c r="G718" t="s">
        <v>20</v>
      </c>
      <c r="H718">
        <v>157</v>
      </c>
      <c r="I718" s="4">
        <f t="shared" si="44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5"/>
        <v>41465.208333333336</v>
      </c>
      <c r="O718" s="8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7"/>
        <v>247.64285714285714</v>
      </c>
      <c r="G719" t="s">
        <v>20</v>
      </c>
      <c r="H719">
        <v>555</v>
      </c>
      <c r="I719" s="4">
        <f t="shared" si="44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5"/>
        <v>40777.208333333336</v>
      </c>
      <c r="O719" s="8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7"/>
        <v>100.20481927710843</v>
      </c>
      <c r="G720" t="s">
        <v>20</v>
      </c>
      <c r="H720">
        <v>297</v>
      </c>
      <c r="I720" s="4">
        <f t="shared" si="44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5"/>
        <v>41442.208333333336</v>
      </c>
      <c r="O720" s="8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7"/>
        <v>153</v>
      </c>
      <c r="G721" t="s">
        <v>20</v>
      </c>
      <c r="H721">
        <v>123</v>
      </c>
      <c r="I721" s="4">
        <f t="shared" si="44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5"/>
        <v>41058.208333333336</v>
      </c>
      <c r="O721" s="8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7"/>
        <v>37.091954022988503</v>
      </c>
      <c r="G722" t="s">
        <v>74</v>
      </c>
      <c r="H722">
        <v>38</v>
      </c>
      <c r="I722" s="4">
        <f t="shared" si="44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5"/>
        <v>43152.25</v>
      </c>
      <c r="O722" s="8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7"/>
        <v>4.392394822006473</v>
      </c>
      <c r="G723" t="s">
        <v>74</v>
      </c>
      <c r="H723">
        <v>60</v>
      </c>
      <c r="I723" s="4">
        <f t="shared" si="44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5"/>
        <v>43194.208333333328</v>
      </c>
      <c r="O723" s="8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7"/>
        <v>156.50721649484535</v>
      </c>
      <c r="G724" t="s">
        <v>20</v>
      </c>
      <c r="H724">
        <v>3036</v>
      </c>
      <c r="I724" s="4">
        <f t="shared" si="44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5"/>
        <v>43045.25</v>
      </c>
      <c r="O724" s="8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7"/>
        <v>270.40816326530609</v>
      </c>
      <c r="G725" t="s">
        <v>20</v>
      </c>
      <c r="H725">
        <v>144</v>
      </c>
      <c r="I725" s="4">
        <f t="shared" si="44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5"/>
        <v>42431.25</v>
      </c>
      <c r="O725" s="8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7"/>
        <v>134.05952380952382</v>
      </c>
      <c r="G726" t="s">
        <v>20</v>
      </c>
      <c r="H726">
        <v>121</v>
      </c>
      <c r="I726" s="4">
        <f t="shared" si="44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5"/>
        <v>41934.208333333336</v>
      </c>
      <c r="O726" s="8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7"/>
        <v>50.398033126293996</v>
      </c>
      <c r="G727" t="s">
        <v>14</v>
      </c>
      <c r="H727">
        <v>1596</v>
      </c>
      <c r="I727" s="4">
        <f t="shared" si="44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5"/>
        <v>41958.25</v>
      </c>
      <c r="O727" s="8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7"/>
        <v>88.815837937384899</v>
      </c>
      <c r="G728" t="s">
        <v>74</v>
      </c>
      <c r="H728">
        <v>524</v>
      </c>
      <c r="I728" s="4">
        <f t="shared" si="44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5"/>
        <v>40476.208333333336</v>
      </c>
      <c r="O728" s="8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7"/>
        <v>165</v>
      </c>
      <c r="G729" t="s">
        <v>20</v>
      </c>
      <c r="H729">
        <v>181</v>
      </c>
      <c r="I729" s="4">
        <f t="shared" si="44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5"/>
        <v>43485.25</v>
      </c>
      <c r="O729" s="8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7"/>
        <v>17.5</v>
      </c>
      <c r="G730" t="s">
        <v>14</v>
      </c>
      <c r="H730">
        <v>10</v>
      </c>
      <c r="I730" s="4">
        <f t="shared" si="44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5"/>
        <v>42515.208333333328</v>
      </c>
      <c r="O730" s="8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7"/>
        <v>185.66071428571428</v>
      </c>
      <c r="G731" t="s">
        <v>20</v>
      </c>
      <c r="H731">
        <v>122</v>
      </c>
      <c r="I731" s="4">
        <f t="shared" si="44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5"/>
        <v>41309.25</v>
      </c>
      <c r="O731" s="8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7"/>
        <v>412.6631944444444</v>
      </c>
      <c r="G732" t="s">
        <v>20</v>
      </c>
      <c r="H732">
        <v>1071</v>
      </c>
      <c r="I732" s="4">
        <f t="shared" si="44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5"/>
        <v>42147.208333333328</v>
      </c>
      <c r="O732" s="8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7"/>
        <v>90.25</v>
      </c>
      <c r="G733" t="s">
        <v>74</v>
      </c>
      <c r="H733">
        <v>219</v>
      </c>
      <c r="I733" s="4">
        <f t="shared" si="44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5"/>
        <v>42939.208333333328</v>
      </c>
      <c r="O733" s="8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7"/>
        <v>91.984615384615381</v>
      </c>
      <c r="G734" t="s">
        <v>14</v>
      </c>
      <c r="H734">
        <v>1121</v>
      </c>
      <c r="I734" s="4">
        <f t="shared" si="44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5"/>
        <v>42816.208333333328</v>
      </c>
      <c r="O734" s="8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7"/>
        <v>527.00632911392404</v>
      </c>
      <c r="G735" t="s">
        <v>20</v>
      </c>
      <c r="H735">
        <v>980</v>
      </c>
      <c r="I735" s="4">
        <f t="shared" si="44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5"/>
        <v>41844.208333333336</v>
      </c>
      <c r="O735" s="8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7"/>
        <v>319.14285714285711</v>
      </c>
      <c r="G736" t="s">
        <v>20</v>
      </c>
      <c r="H736">
        <v>536</v>
      </c>
      <c r="I736" s="4">
        <f t="shared" si="44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5"/>
        <v>42763.25</v>
      </c>
      <c r="O736" s="8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7"/>
        <v>354.18867924528303</v>
      </c>
      <c r="G737" t="s">
        <v>20</v>
      </c>
      <c r="H737">
        <v>1991</v>
      </c>
      <c r="I737" s="4">
        <f t="shared" si="44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5"/>
        <v>42459.208333333328</v>
      </c>
      <c r="O737" s="8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7"/>
        <v>32.896103896103895</v>
      </c>
      <c r="G738" t="s">
        <v>74</v>
      </c>
      <c r="H738">
        <v>29</v>
      </c>
      <c r="I738" s="4">
        <f t="shared" si="44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5"/>
        <v>42055.25</v>
      </c>
      <c r="O738" s="8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7"/>
        <v>135.8918918918919</v>
      </c>
      <c r="G739" t="s">
        <v>20</v>
      </c>
      <c r="H739">
        <v>180</v>
      </c>
      <c r="I739" s="4">
        <f t="shared" si="44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5"/>
        <v>42685.25</v>
      </c>
      <c r="O739" s="8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7"/>
        <v>2.0843373493975905</v>
      </c>
      <c r="G740" t="s">
        <v>14</v>
      </c>
      <c r="H740">
        <v>15</v>
      </c>
      <c r="I740" s="4">
        <f t="shared" si="44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5"/>
        <v>41959.25</v>
      </c>
      <c r="O740" s="8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7"/>
        <v>61</v>
      </c>
      <c r="G741" t="s">
        <v>14</v>
      </c>
      <c r="H741">
        <v>191</v>
      </c>
      <c r="I741" s="4">
        <f t="shared" si="44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5"/>
        <v>41089.208333333336</v>
      </c>
      <c r="O741" s="8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7"/>
        <v>30.037735849056602</v>
      </c>
      <c r="G742" t="s">
        <v>14</v>
      </c>
      <c r="H742">
        <v>16</v>
      </c>
      <c r="I742" s="4">
        <f t="shared" si="44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5"/>
        <v>42769.25</v>
      </c>
      <c r="O742" s="8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7"/>
        <v>1179.1666666666665</v>
      </c>
      <c r="G743" t="s">
        <v>20</v>
      </c>
      <c r="H743">
        <v>130</v>
      </c>
      <c r="I743" s="4">
        <f t="shared" si="44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5"/>
        <v>40321.208333333336</v>
      </c>
      <c r="O743" s="8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7"/>
        <v>1126.0833333333335</v>
      </c>
      <c r="G744" t="s">
        <v>20</v>
      </c>
      <c r="H744">
        <v>122</v>
      </c>
      <c r="I744" s="4">
        <f t="shared" si="44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5"/>
        <v>40197.25</v>
      </c>
      <c r="O744" s="8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7"/>
        <v>12.923076923076923</v>
      </c>
      <c r="G745" t="s">
        <v>14</v>
      </c>
      <c r="H745">
        <v>17</v>
      </c>
      <c r="I745" s="4">
        <f t="shared" si="44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5"/>
        <v>42298.208333333328</v>
      </c>
      <c r="O745" s="8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7"/>
        <v>712</v>
      </c>
      <c r="G746" t="s">
        <v>20</v>
      </c>
      <c r="H746">
        <v>140</v>
      </c>
      <c r="I746" s="4">
        <f t="shared" si="44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5"/>
        <v>43322.208333333328</v>
      </c>
      <c r="O746" s="8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7"/>
        <v>30.304347826086957</v>
      </c>
      <c r="G747" t="s">
        <v>14</v>
      </c>
      <c r="H747">
        <v>34</v>
      </c>
      <c r="I747" s="4">
        <f t="shared" si="44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5"/>
        <v>40328.208333333336</v>
      </c>
      <c r="O747" s="8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7"/>
        <v>212.50896057347671</v>
      </c>
      <c r="G748" t="s">
        <v>20</v>
      </c>
      <c r="H748">
        <v>3388</v>
      </c>
      <c r="I748" s="4">
        <f t="shared" si="44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5"/>
        <v>40825.208333333336</v>
      </c>
      <c r="O748" s="8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7"/>
        <v>228.85714285714286</v>
      </c>
      <c r="G749" t="s">
        <v>20</v>
      </c>
      <c r="H749">
        <v>280</v>
      </c>
      <c r="I749" s="4">
        <f t="shared" si="44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5"/>
        <v>40423.208333333336</v>
      </c>
      <c r="O749" s="8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7"/>
        <v>34.959979476654695</v>
      </c>
      <c r="G750" t="s">
        <v>74</v>
      </c>
      <c r="H750">
        <v>614</v>
      </c>
      <c r="I750" s="4">
        <f t="shared" si="44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5"/>
        <v>40238.25</v>
      </c>
      <c r="O750" s="8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7"/>
        <v>157.29069767441862</v>
      </c>
      <c r="G751" t="s">
        <v>20</v>
      </c>
      <c r="H751">
        <v>366</v>
      </c>
      <c r="I751" s="4">
        <f t="shared" si="44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5"/>
        <v>41920.208333333336</v>
      </c>
      <c r="O751" s="8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7"/>
        <v>1</v>
      </c>
      <c r="G752" t="s">
        <v>14</v>
      </c>
      <c r="H752">
        <v>1</v>
      </c>
      <c r="I752" s="4">
        <f t="shared" si="44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5"/>
        <v>40360.208333333336</v>
      </c>
      <c r="O752" s="8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7"/>
        <v>232.30555555555554</v>
      </c>
      <c r="G753" t="s">
        <v>20</v>
      </c>
      <c r="H753">
        <v>270</v>
      </c>
      <c r="I753" s="4">
        <f t="shared" si="44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5"/>
        <v>42446.208333333328</v>
      </c>
      <c r="O753" s="8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7"/>
        <v>92.448275862068968</v>
      </c>
      <c r="G754" t="s">
        <v>74</v>
      </c>
      <c r="H754">
        <v>114</v>
      </c>
      <c r="I754" s="4">
        <f t="shared" si="44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5"/>
        <v>40395.208333333336</v>
      </c>
      <c r="O754" s="8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7"/>
        <v>256.70212765957444</v>
      </c>
      <c r="G755" t="s">
        <v>20</v>
      </c>
      <c r="H755">
        <v>137</v>
      </c>
      <c r="I755" s="4">
        <f t="shared" si="44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5"/>
        <v>40321.208333333336</v>
      </c>
      <c r="O755" s="8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7"/>
        <v>168.47017045454547</v>
      </c>
      <c r="G756" t="s">
        <v>20</v>
      </c>
      <c r="H756">
        <v>3205</v>
      </c>
      <c r="I756" s="4">
        <f t="shared" si="44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5"/>
        <v>41210.208333333336</v>
      </c>
      <c r="O756" s="8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7"/>
        <v>166.57777777777778</v>
      </c>
      <c r="G757" t="s">
        <v>20</v>
      </c>
      <c r="H757">
        <v>288</v>
      </c>
      <c r="I757" s="4">
        <f t="shared" si="44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5"/>
        <v>43096.25</v>
      </c>
      <c r="O757" s="8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7"/>
        <v>772.07692307692309</v>
      </c>
      <c r="G758" t="s">
        <v>20</v>
      </c>
      <c r="H758">
        <v>148</v>
      </c>
      <c r="I758" s="4">
        <f t="shared" si="44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5"/>
        <v>42024.25</v>
      </c>
      <c r="O758" s="8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7"/>
        <v>406.85714285714283</v>
      </c>
      <c r="G759" t="s">
        <v>20</v>
      </c>
      <c r="H759">
        <v>114</v>
      </c>
      <c r="I759" s="4">
        <f t="shared" si="44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5"/>
        <v>40675.208333333336</v>
      </c>
      <c r="O759" s="8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7"/>
        <v>564.20608108108115</v>
      </c>
      <c r="G760" t="s">
        <v>20</v>
      </c>
      <c r="H760">
        <v>1518</v>
      </c>
      <c r="I760" s="4">
        <f t="shared" si="44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5"/>
        <v>41936.208333333336</v>
      </c>
      <c r="O760" s="8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7"/>
        <v>68.426865671641792</v>
      </c>
      <c r="G761" t="s">
        <v>14</v>
      </c>
      <c r="H761">
        <v>1274</v>
      </c>
      <c r="I761" s="4">
        <f t="shared" si="44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5"/>
        <v>43136.25</v>
      </c>
      <c r="O761" s="8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7"/>
        <v>34.351966873706004</v>
      </c>
      <c r="G762" t="s">
        <v>14</v>
      </c>
      <c r="H762">
        <v>210</v>
      </c>
      <c r="I762" s="4">
        <f t="shared" si="44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5"/>
        <v>43678.208333333328</v>
      </c>
      <c r="O762" s="8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7"/>
        <v>655.4545454545455</v>
      </c>
      <c r="G763" t="s">
        <v>20</v>
      </c>
      <c r="H763">
        <v>166</v>
      </c>
      <c r="I763" s="4">
        <f t="shared" si="44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5"/>
        <v>42938.208333333328</v>
      </c>
      <c r="O763" s="8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7"/>
        <v>177.25714285714284</v>
      </c>
      <c r="G764" t="s">
        <v>20</v>
      </c>
      <c r="H764">
        <v>100</v>
      </c>
      <c r="I764" s="4">
        <f t="shared" si="44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5"/>
        <v>41241.25</v>
      </c>
      <c r="O764" s="8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7"/>
        <v>113.17857142857144</v>
      </c>
      <c r="G765" t="s">
        <v>20</v>
      </c>
      <c r="H765">
        <v>235</v>
      </c>
      <c r="I765" s="4">
        <f t="shared" si="44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5"/>
        <v>41037.208333333336</v>
      </c>
      <c r="O765" s="8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7"/>
        <v>728.18181818181824</v>
      </c>
      <c r="G766" t="s">
        <v>20</v>
      </c>
      <c r="H766">
        <v>148</v>
      </c>
      <c r="I766" s="4">
        <f t="shared" si="44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5"/>
        <v>40676.208333333336</v>
      </c>
      <c r="O766" s="8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7"/>
        <v>208.33333333333334</v>
      </c>
      <c r="G767" t="s">
        <v>20</v>
      </c>
      <c r="H767">
        <v>198</v>
      </c>
      <c r="I767" s="4">
        <f t="shared" si="44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5"/>
        <v>42840.208333333328</v>
      </c>
      <c r="O767" s="8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7"/>
        <v>31.171232876712331</v>
      </c>
      <c r="G768" t="s">
        <v>14</v>
      </c>
      <c r="H768">
        <v>248</v>
      </c>
      <c r="I768" s="4">
        <f t="shared" si="44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5"/>
        <v>43362.208333333328</v>
      </c>
      <c r="O768" s="8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7"/>
        <v>56.967078189300416</v>
      </c>
      <c r="G769" t="s">
        <v>14</v>
      </c>
      <c r="H769">
        <v>513</v>
      </c>
      <c r="I769" s="4">
        <f t="shared" si="44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5"/>
        <v>42283.208333333328</v>
      </c>
      <c r="O769" s="8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7"/>
        <v>231</v>
      </c>
      <c r="G770" t="s">
        <v>20</v>
      </c>
      <c r="H770">
        <v>150</v>
      </c>
      <c r="I770" s="4">
        <f t="shared" si="44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45"/>
        <v>41619.25</v>
      </c>
      <c r="O770" s="8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7"/>
        <v>86.867834394904463</v>
      </c>
      <c r="G771" t="s">
        <v>14</v>
      </c>
      <c r="H771">
        <v>3410</v>
      </c>
      <c r="I771" s="4">
        <f t="shared" ref="I771:I834" si="48">IFERROR(E771/H771,0)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49">(((L771/60)/60)/24)+DATE(1970,1,1)</f>
        <v>41501.208333333336</v>
      </c>
      <c r="O771" s="8">
        <f t="shared" ref="O771:O834" si="50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ref="F772:F835" si="51">(E772/D772)*100</f>
        <v>270.74418604651163</v>
      </c>
      <c r="G772" t="s">
        <v>20</v>
      </c>
      <c r="H772">
        <v>216</v>
      </c>
      <c r="I772" s="4">
        <f t="shared" si="48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49"/>
        <v>41743.208333333336</v>
      </c>
      <c r="O772" s="8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51"/>
        <v>49.446428571428569</v>
      </c>
      <c r="G773" t="s">
        <v>74</v>
      </c>
      <c r="H773">
        <v>26</v>
      </c>
      <c r="I773" s="4">
        <f t="shared" si="48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49"/>
        <v>43491.25</v>
      </c>
      <c r="O773" s="8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51"/>
        <v>113.3596256684492</v>
      </c>
      <c r="G774" t="s">
        <v>20</v>
      </c>
      <c r="H774">
        <v>5139</v>
      </c>
      <c r="I774" s="4">
        <f t="shared" si="48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49"/>
        <v>43505.25</v>
      </c>
      <c r="O774" s="8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51"/>
        <v>190.55555555555554</v>
      </c>
      <c r="G775" t="s">
        <v>20</v>
      </c>
      <c r="H775">
        <v>2353</v>
      </c>
      <c r="I775" s="4">
        <f t="shared" si="48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49"/>
        <v>42838.208333333328</v>
      </c>
      <c r="O775" s="8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51"/>
        <v>135.5</v>
      </c>
      <c r="G776" t="s">
        <v>20</v>
      </c>
      <c r="H776">
        <v>78</v>
      </c>
      <c r="I776" s="4">
        <f t="shared" si="48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49"/>
        <v>42513.208333333328</v>
      </c>
      <c r="O776" s="8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51"/>
        <v>10.297872340425531</v>
      </c>
      <c r="G777" t="s">
        <v>14</v>
      </c>
      <c r="H777">
        <v>10</v>
      </c>
      <c r="I777" s="4">
        <f t="shared" si="48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49"/>
        <v>41949.25</v>
      </c>
      <c r="O777" s="8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51"/>
        <v>65.544223826714799</v>
      </c>
      <c r="G778" t="s">
        <v>14</v>
      </c>
      <c r="H778">
        <v>2201</v>
      </c>
      <c r="I778" s="4">
        <f t="shared" si="48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49"/>
        <v>43650.208333333328</v>
      </c>
      <c r="O778" s="8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51"/>
        <v>49.026652452025587</v>
      </c>
      <c r="G779" t="s">
        <v>14</v>
      </c>
      <c r="H779">
        <v>676</v>
      </c>
      <c r="I779" s="4">
        <f t="shared" si="48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49"/>
        <v>40809.208333333336</v>
      </c>
      <c r="O779" s="8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51"/>
        <v>787.92307692307691</v>
      </c>
      <c r="G780" t="s">
        <v>20</v>
      </c>
      <c r="H780">
        <v>174</v>
      </c>
      <c r="I780" s="4">
        <f t="shared" si="48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49"/>
        <v>40768.208333333336</v>
      </c>
      <c r="O780" s="8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51"/>
        <v>80.306347746090154</v>
      </c>
      <c r="G781" t="s">
        <v>14</v>
      </c>
      <c r="H781">
        <v>831</v>
      </c>
      <c r="I781" s="4">
        <f t="shared" si="48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49"/>
        <v>42230.208333333328</v>
      </c>
      <c r="O781" s="8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51"/>
        <v>106.29411764705883</v>
      </c>
      <c r="G782" t="s">
        <v>20</v>
      </c>
      <c r="H782">
        <v>164</v>
      </c>
      <c r="I782" s="4">
        <f t="shared" si="48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49"/>
        <v>42573.208333333328</v>
      </c>
      <c r="O782" s="8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51"/>
        <v>50.735632183908038</v>
      </c>
      <c r="G783" t="s">
        <v>74</v>
      </c>
      <c r="H783">
        <v>56</v>
      </c>
      <c r="I783" s="4">
        <f t="shared" si="48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49"/>
        <v>40482.208333333336</v>
      </c>
      <c r="O783" s="8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51"/>
        <v>215.31372549019611</v>
      </c>
      <c r="G784" t="s">
        <v>20</v>
      </c>
      <c r="H784">
        <v>161</v>
      </c>
      <c r="I784" s="4">
        <f t="shared" si="48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49"/>
        <v>40603.25</v>
      </c>
      <c r="O784" s="8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51"/>
        <v>141.22972972972974</v>
      </c>
      <c r="G785" t="s">
        <v>20</v>
      </c>
      <c r="H785">
        <v>138</v>
      </c>
      <c r="I785" s="4">
        <f t="shared" si="48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49"/>
        <v>41625.25</v>
      </c>
      <c r="O785" s="8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51"/>
        <v>115.33745781777279</v>
      </c>
      <c r="G786" t="s">
        <v>20</v>
      </c>
      <c r="H786">
        <v>3308</v>
      </c>
      <c r="I786" s="4">
        <f t="shared" si="48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49"/>
        <v>42435.25</v>
      </c>
      <c r="O786" s="8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51"/>
        <v>193.11940298507463</v>
      </c>
      <c r="G787" t="s">
        <v>20</v>
      </c>
      <c r="H787">
        <v>127</v>
      </c>
      <c r="I787" s="4">
        <f t="shared" si="48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49"/>
        <v>43582.208333333328</v>
      </c>
      <c r="O787" s="8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51"/>
        <v>729.73333333333335</v>
      </c>
      <c r="G788" t="s">
        <v>20</v>
      </c>
      <c r="H788">
        <v>207</v>
      </c>
      <c r="I788" s="4">
        <f t="shared" si="48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49"/>
        <v>43186.208333333328</v>
      </c>
      <c r="O788" s="8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51"/>
        <v>99.66339869281046</v>
      </c>
      <c r="G789" t="s">
        <v>14</v>
      </c>
      <c r="H789">
        <v>859</v>
      </c>
      <c r="I789" s="4">
        <f t="shared" si="48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49"/>
        <v>40684.208333333336</v>
      </c>
      <c r="O789" s="8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51"/>
        <v>88.166666666666671</v>
      </c>
      <c r="G790" t="s">
        <v>47</v>
      </c>
      <c r="H790">
        <v>31</v>
      </c>
      <c r="I790" s="4">
        <f t="shared" si="48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49"/>
        <v>41202.208333333336</v>
      </c>
      <c r="O790" s="8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51"/>
        <v>37.233333333333334</v>
      </c>
      <c r="G791" t="s">
        <v>14</v>
      </c>
      <c r="H791">
        <v>45</v>
      </c>
      <c r="I791" s="4">
        <f t="shared" si="48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49"/>
        <v>41786.208333333336</v>
      </c>
      <c r="O791" s="8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51"/>
        <v>30.540075309306079</v>
      </c>
      <c r="G792" t="s">
        <v>74</v>
      </c>
      <c r="H792">
        <v>1113</v>
      </c>
      <c r="I792" s="4">
        <f t="shared" si="48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49"/>
        <v>40223.25</v>
      </c>
      <c r="O792" s="8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51"/>
        <v>25.714285714285712</v>
      </c>
      <c r="G793" t="s">
        <v>14</v>
      </c>
      <c r="H793">
        <v>6</v>
      </c>
      <c r="I793" s="4">
        <f t="shared" si="48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49"/>
        <v>42715.25</v>
      </c>
      <c r="O793" s="8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51"/>
        <v>34</v>
      </c>
      <c r="G794" t="s">
        <v>14</v>
      </c>
      <c r="H794">
        <v>7</v>
      </c>
      <c r="I794" s="4">
        <f t="shared" si="48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49"/>
        <v>41451.208333333336</v>
      </c>
      <c r="O794" s="8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51"/>
        <v>1185.909090909091</v>
      </c>
      <c r="G795" t="s">
        <v>20</v>
      </c>
      <c r="H795">
        <v>181</v>
      </c>
      <c r="I795" s="4">
        <f t="shared" si="48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49"/>
        <v>41450.208333333336</v>
      </c>
      <c r="O795" s="8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51"/>
        <v>125.39393939393939</v>
      </c>
      <c r="G796" t="s">
        <v>20</v>
      </c>
      <c r="H796">
        <v>110</v>
      </c>
      <c r="I796" s="4">
        <f t="shared" si="48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49"/>
        <v>43091.25</v>
      </c>
      <c r="O796" s="8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51"/>
        <v>14.394366197183098</v>
      </c>
      <c r="G797" t="s">
        <v>14</v>
      </c>
      <c r="H797">
        <v>31</v>
      </c>
      <c r="I797" s="4">
        <f t="shared" si="48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49"/>
        <v>42675.208333333328</v>
      </c>
      <c r="O797" s="8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51"/>
        <v>54.807692307692314</v>
      </c>
      <c r="G798" t="s">
        <v>14</v>
      </c>
      <c r="H798">
        <v>78</v>
      </c>
      <c r="I798" s="4">
        <f t="shared" si="48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49"/>
        <v>41859.208333333336</v>
      </c>
      <c r="O798" s="8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51"/>
        <v>109.63157894736841</v>
      </c>
      <c r="G799" t="s">
        <v>20</v>
      </c>
      <c r="H799">
        <v>185</v>
      </c>
      <c r="I799" s="4">
        <f t="shared" si="48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49"/>
        <v>43464.25</v>
      </c>
      <c r="O799" s="8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51"/>
        <v>188.47058823529412</v>
      </c>
      <c r="G800" t="s">
        <v>20</v>
      </c>
      <c r="H800">
        <v>121</v>
      </c>
      <c r="I800" s="4">
        <f t="shared" si="48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49"/>
        <v>41060.208333333336</v>
      </c>
      <c r="O800" s="8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51"/>
        <v>87.008284023668637</v>
      </c>
      <c r="G801" t="s">
        <v>14</v>
      </c>
      <c r="H801">
        <v>1225</v>
      </c>
      <c r="I801" s="4">
        <f t="shared" si="48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49"/>
        <v>42399.25</v>
      </c>
      <c r="O801" s="8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51"/>
        <v>1</v>
      </c>
      <c r="G802" t="s">
        <v>14</v>
      </c>
      <c r="H802">
        <v>1</v>
      </c>
      <c r="I802" s="4">
        <f t="shared" si="48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49"/>
        <v>42167.208333333328</v>
      </c>
      <c r="O802" s="8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51"/>
        <v>202.9130434782609</v>
      </c>
      <c r="G803" t="s">
        <v>20</v>
      </c>
      <c r="H803">
        <v>106</v>
      </c>
      <c r="I803" s="4">
        <f t="shared" si="48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49"/>
        <v>43830.25</v>
      </c>
      <c r="O803" s="8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51"/>
        <v>197.03225806451613</v>
      </c>
      <c r="G804" t="s">
        <v>20</v>
      </c>
      <c r="H804">
        <v>142</v>
      </c>
      <c r="I804" s="4">
        <f t="shared" si="48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49"/>
        <v>43650.208333333328</v>
      </c>
      <c r="O804" s="8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51"/>
        <v>107</v>
      </c>
      <c r="G805" t="s">
        <v>20</v>
      </c>
      <c r="H805">
        <v>233</v>
      </c>
      <c r="I805" s="4">
        <f t="shared" si="48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49"/>
        <v>43492.25</v>
      </c>
      <c r="O805" s="8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51"/>
        <v>268.73076923076923</v>
      </c>
      <c r="G806" t="s">
        <v>20</v>
      </c>
      <c r="H806">
        <v>218</v>
      </c>
      <c r="I806" s="4">
        <f t="shared" si="48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49"/>
        <v>43102.25</v>
      </c>
      <c r="O806" s="8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51"/>
        <v>50.845360824742272</v>
      </c>
      <c r="G807" t="s">
        <v>14</v>
      </c>
      <c r="H807">
        <v>67</v>
      </c>
      <c r="I807" s="4">
        <f t="shared" si="48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49"/>
        <v>41958.25</v>
      </c>
      <c r="O807" s="8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51"/>
        <v>1180.2857142857142</v>
      </c>
      <c r="G808" t="s">
        <v>20</v>
      </c>
      <c r="H808">
        <v>76</v>
      </c>
      <c r="I808" s="4">
        <f t="shared" si="48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49"/>
        <v>40973.25</v>
      </c>
      <c r="O808" s="8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51"/>
        <v>264</v>
      </c>
      <c r="G809" t="s">
        <v>20</v>
      </c>
      <c r="H809">
        <v>43</v>
      </c>
      <c r="I809" s="4">
        <f t="shared" si="48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49"/>
        <v>43753.208333333328</v>
      </c>
      <c r="O809" s="8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51"/>
        <v>30.44230769230769</v>
      </c>
      <c r="G810" t="s">
        <v>14</v>
      </c>
      <c r="H810">
        <v>19</v>
      </c>
      <c r="I810" s="4">
        <f t="shared" si="48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49"/>
        <v>42507.208333333328</v>
      </c>
      <c r="O810" s="8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51"/>
        <v>62.880681818181813</v>
      </c>
      <c r="G811" t="s">
        <v>14</v>
      </c>
      <c r="H811">
        <v>2108</v>
      </c>
      <c r="I811" s="4">
        <f t="shared" si="48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49"/>
        <v>41135.208333333336</v>
      </c>
      <c r="O811" s="8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51"/>
        <v>193.125</v>
      </c>
      <c r="G812" t="s">
        <v>20</v>
      </c>
      <c r="H812">
        <v>221</v>
      </c>
      <c r="I812" s="4">
        <f t="shared" si="48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49"/>
        <v>43067.25</v>
      </c>
      <c r="O812" s="8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51"/>
        <v>77.102702702702715</v>
      </c>
      <c r="G813" t="s">
        <v>14</v>
      </c>
      <c r="H813">
        <v>679</v>
      </c>
      <c r="I813" s="4">
        <f t="shared" si="48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49"/>
        <v>42378.25</v>
      </c>
      <c r="O813" s="8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51"/>
        <v>225.52763819095478</v>
      </c>
      <c r="G814" t="s">
        <v>20</v>
      </c>
      <c r="H814">
        <v>2805</v>
      </c>
      <c r="I814" s="4">
        <f t="shared" si="48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49"/>
        <v>43206.208333333328</v>
      </c>
      <c r="O814" s="8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51"/>
        <v>239.40625</v>
      </c>
      <c r="G815" t="s">
        <v>20</v>
      </c>
      <c r="H815">
        <v>68</v>
      </c>
      <c r="I815" s="4">
        <f t="shared" si="48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49"/>
        <v>41148.208333333336</v>
      </c>
      <c r="O815" s="8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51"/>
        <v>92.1875</v>
      </c>
      <c r="G816" t="s">
        <v>14</v>
      </c>
      <c r="H816">
        <v>36</v>
      </c>
      <c r="I816" s="4">
        <f t="shared" si="48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49"/>
        <v>42517.208333333328</v>
      </c>
      <c r="O816" s="8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51"/>
        <v>130.23333333333335</v>
      </c>
      <c r="G817" t="s">
        <v>20</v>
      </c>
      <c r="H817">
        <v>183</v>
      </c>
      <c r="I817" s="4">
        <f t="shared" si="48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49"/>
        <v>43068.25</v>
      </c>
      <c r="O817" s="8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51"/>
        <v>615.21739130434787</v>
      </c>
      <c r="G818" t="s">
        <v>20</v>
      </c>
      <c r="H818">
        <v>133</v>
      </c>
      <c r="I818" s="4">
        <f t="shared" si="48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49"/>
        <v>41680.25</v>
      </c>
      <c r="O818" s="8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51"/>
        <v>368.79532163742692</v>
      </c>
      <c r="G819" t="s">
        <v>20</v>
      </c>
      <c r="H819">
        <v>2489</v>
      </c>
      <c r="I819" s="4">
        <f t="shared" si="48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49"/>
        <v>43589.208333333328</v>
      </c>
      <c r="O819" s="8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51"/>
        <v>1094.8571428571429</v>
      </c>
      <c r="G820" t="s">
        <v>20</v>
      </c>
      <c r="H820">
        <v>69</v>
      </c>
      <c r="I820" s="4">
        <f t="shared" si="48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49"/>
        <v>43486.25</v>
      </c>
      <c r="O820" s="8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51"/>
        <v>50.662921348314605</v>
      </c>
      <c r="G821" t="s">
        <v>14</v>
      </c>
      <c r="H821">
        <v>47</v>
      </c>
      <c r="I821" s="4">
        <f t="shared" si="48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49"/>
        <v>41237.25</v>
      </c>
      <c r="O821" s="8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51"/>
        <v>800.6</v>
      </c>
      <c r="G822" t="s">
        <v>20</v>
      </c>
      <c r="H822">
        <v>279</v>
      </c>
      <c r="I822" s="4">
        <f t="shared" si="48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49"/>
        <v>43310.208333333328</v>
      </c>
      <c r="O822" s="8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51"/>
        <v>291.28571428571428</v>
      </c>
      <c r="G823" t="s">
        <v>20</v>
      </c>
      <c r="H823">
        <v>210</v>
      </c>
      <c r="I823" s="4">
        <f t="shared" si="48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49"/>
        <v>42794.25</v>
      </c>
      <c r="O823" s="8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51"/>
        <v>349.9666666666667</v>
      </c>
      <c r="G824" t="s">
        <v>20</v>
      </c>
      <c r="H824">
        <v>2100</v>
      </c>
      <c r="I824" s="4">
        <f t="shared" si="48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49"/>
        <v>41698.25</v>
      </c>
      <c r="O824" s="8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51"/>
        <v>357.07317073170731</v>
      </c>
      <c r="G825" t="s">
        <v>20</v>
      </c>
      <c r="H825">
        <v>252</v>
      </c>
      <c r="I825" s="4">
        <f t="shared" si="48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49"/>
        <v>41892.208333333336</v>
      </c>
      <c r="O825" s="8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51"/>
        <v>126.48941176470588</v>
      </c>
      <c r="G826" t="s">
        <v>20</v>
      </c>
      <c r="H826">
        <v>1280</v>
      </c>
      <c r="I826" s="4">
        <f t="shared" si="48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49"/>
        <v>40348.208333333336</v>
      </c>
      <c r="O826" s="8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51"/>
        <v>387.5</v>
      </c>
      <c r="G827" t="s">
        <v>20</v>
      </c>
      <c r="H827">
        <v>157</v>
      </c>
      <c r="I827" s="4">
        <f t="shared" si="48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49"/>
        <v>42941.208333333328</v>
      </c>
      <c r="O827" s="8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51"/>
        <v>457.03571428571428</v>
      </c>
      <c r="G828" t="s">
        <v>20</v>
      </c>
      <c r="H828">
        <v>194</v>
      </c>
      <c r="I828" s="4">
        <f t="shared" si="48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49"/>
        <v>40525.25</v>
      </c>
      <c r="O828" s="8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51"/>
        <v>266.69565217391306</v>
      </c>
      <c r="G829" t="s">
        <v>20</v>
      </c>
      <c r="H829">
        <v>82</v>
      </c>
      <c r="I829" s="4">
        <f t="shared" si="48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49"/>
        <v>40666.208333333336</v>
      </c>
      <c r="O829" s="8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51"/>
        <v>69</v>
      </c>
      <c r="G830" t="s">
        <v>14</v>
      </c>
      <c r="H830">
        <v>70</v>
      </c>
      <c r="I830" s="4">
        <f t="shared" si="48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49"/>
        <v>43340.208333333328</v>
      </c>
      <c r="O830" s="8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51"/>
        <v>51.34375</v>
      </c>
      <c r="G831" t="s">
        <v>14</v>
      </c>
      <c r="H831">
        <v>154</v>
      </c>
      <c r="I831" s="4">
        <f t="shared" si="48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49"/>
        <v>42164.208333333328</v>
      </c>
      <c r="O831" s="8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51"/>
        <v>1.1710526315789473</v>
      </c>
      <c r="G832" t="s">
        <v>14</v>
      </c>
      <c r="H832">
        <v>22</v>
      </c>
      <c r="I832" s="4">
        <f t="shared" si="48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49"/>
        <v>43103.25</v>
      </c>
      <c r="O832" s="8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51"/>
        <v>108.97734294541709</v>
      </c>
      <c r="G833" t="s">
        <v>20</v>
      </c>
      <c r="H833">
        <v>4233</v>
      </c>
      <c r="I833" s="4">
        <f t="shared" si="48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49"/>
        <v>40994.208333333336</v>
      </c>
      <c r="O833" s="8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51"/>
        <v>315.17592592592592</v>
      </c>
      <c r="G834" t="s">
        <v>20</v>
      </c>
      <c r="H834">
        <v>1297</v>
      </c>
      <c r="I834" s="4">
        <f t="shared" si="48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49"/>
        <v>42299.208333333328</v>
      </c>
      <c r="O834" s="8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51"/>
        <v>157.69117647058823</v>
      </c>
      <c r="G835" t="s">
        <v>20</v>
      </c>
      <c r="H835">
        <v>165</v>
      </c>
      <c r="I835" s="4">
        <f t="shared" ref="I835:I898" si="52">IFERROR(E835/H835,0)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53">(((L835/60)/60)/24)+DATE(1970,1,1)</f>
        <v>40588.25</v>
      </c>
      <c r="O835" s="8">
        <f t="shared" ref="O835:O898" si="54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ref="F836:F899" si="55">(E836/D836)*100</f>
        <v>153.8082191780822</v>
      </c>
      <c r="G836" t="s">
        <v>20</v>
      </c>
      <c r="H836">
        <v>119</v>
      </c>
      <c r="I836" s="4">
        <f t="shared" si="52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3"/>
        <v>41448.208333333336</v>
      </c>
      <c r="O836" s="8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5"/>
        <v>89.738979118329468</v>
      </c>
      <c r="G837" t="s">
        <v>14</v>
      </c>
      <c r="H837">
        <v>1758</v>
      </c>
      <c r="I837" s="4">
        <f t="shared" si="52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3"/>
        <v>42063.25</v>
      </c>
      <c r="O837" s="8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5"/>
        <v>75.135802469135797</v>
      </c>
      <c r="G838" t="s">
        <v>14</v>
      </c>
      <c r="H838">
        <v>94</v>
      </c>
      <c r="I838" s="4">
        <f t="shared" si="52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3"/>
        <v>40214.25</v>
      </c>
      <c r="O838" s="8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5"/>
        <v>852.88135593220341</v>
      </c>
      <c r="G839" t="s">
        <v>20</v>
      </c>
      <c r="H839">
        <v>1797</v>
      </c>
      <c r="I839" s="4">
        <f t="shared" si="52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3"/>
        <v>40629.208333333336</v>
      </c>
      <c r="O839" s="8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5"/>
        <v>138.90625</v>
      </c>
      <c r="G840" t="s">
        <v>20</v>
      </c>
      <c r="H840">
        <v>261</v>
      </c>
      <c r="I840" s="4">
        <f t="shared" si="52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3"/>
        <v>43370.208333333328</v>
      </c>
      <c r="O840" s="8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5"/>
        <v>190.18181818181819</v>
      </c>
      <c r="G841" t="s">
        <v>20</v>
      </c>
      <c r="H841">
        <v>157</v>
      </c>
      <c r="I841" s="4">
        <f t="shared" si="52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3"/>
        <v>41715.208333333336</v>
      </c>
      <c r="O841" s="8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5"/>
        <v>100.24333619948409</v>
      </c>
      <c r="G842" t="s">
        <v>20</v>
      </c>
      <c r="H842">
        <v>3533</v>
      </c>
      <c r="I842" s="4">
        <f t="shared" si="52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3"/>
        <v>41836.208333333336</v>
      </c>
      <c r="O842" s="8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5"/>
        <v>142.75824175824175</v>
      </c>
      <c r="G843" t="s">
        <v>20</v>
      </c>
      <c r="H843">
        <v>155</v>
      </c>
      <c r="I843" s="4">
        <f t="shared" si="52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3"/>
        <v>42419.25</v>
      </c>
      <c r="O843" s="8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5"/>
        <v>563.13333333333333</v>
      </c>
      <c r="G844" t="s">
        <v>20</v>
      </c>
      <c r="H844">
        <v>132</v>
      </c>
      <c r="I844" s="4">
        <f t="shared" si="52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3"/>
        <v>43266.208333333328</v>
      </c>
      <c r="O844" s="8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5"/>
        <v>30.715909090909086</v>
      </c>
      <c r="G845" t="s">
        <v>14</v>
      </c>
      <c r="H845">
        <v>33</v>
      </c>
      <c r="I845" s="4">
        <f t="shared" si="52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3"/>
        <v>43338.208333333328</v>
      </c>
      <c r="O845" s="8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5"/>
        <v>99.39772727272728</v>
      </c>
      <c r="G846" t="s">
        <v>74</v>
      </c>
      <c r="H846">
        <v>94</v>
      </c>
      <c r="I846" s="4">
        <f t="shared" si="52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3"/>
        <v>40930.25</v>
      </c>
      <c r="O846" s="8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5"/>
        <v>197.54935622317598</v>
      </c>
      <c r="G847" t="s">
        <v>20</v>
      </c>
      <c r="H847">
        <v>1354</v>
      </c>
      <c r="I847" s="4">
        <f t="shared" si="52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3"/>
        <v>43235.208333333328</v>
      </c>
      <c r="O847" s="8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5"/>
        <v>508.5</v>
      </c>
      <c r="G848" t="s">
        <v>20</v>
      </c>
      <c r="H848">
        <v>48</v>
      </c>
      <c r="I848" s="4">
        <f t="shared" si="52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3"/>
        <v>43302.208333333328</v>
      </c>
      <c r="O848" s="8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5"/>
        <v>237.74468085106383</v>
      </c>
      <c r="G849" t="s">
        <v>20</v>
      </c>
      <c r="H849">
        <v>110</v>
      </c>
      <c r="I849" s="4">
        <f t="shared" si="52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3"/>
        <v>43107.25</v>
      </c>
      <c r="O849" s="8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5"/>
        <v>338.46875</v>
      </c>
      <c r="G850" t="s">
        <v>20</v>
      </c>
      <c r="H850">
        <v>172</v>
      </c>
      <c r="I850" s="4">
        <f t="shared" si="52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3"/>
        <v>40341.208333333336</v>
      </c>
      <c r="O850" s="8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5"/>
        <v>133.08955223880596</v>
      </c>
      <c r="G851" t="s">
        <v>20</v>
      </c>
      <c r="H851">
        <v>307</v>
      </c>
      <c r="I851" s="4">
        <f t="shared" si="52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3"/>
        <v>40948.25</v>
      </c>
      <c r="O851" s="8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5"/>
        <v>1</v>
      </c>
      <c r="G852" t="s">
        <v>14</v>
      </c>
      <c r="H852">
        <v>1</v>
      </c>
      <c r="I852" s="4">
        <f t="shared" si="52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3"/>
        <v>40866.25</v>
      </c>
      <c r="O852" s="8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5"/>
        <v>207.79999999999998</v>
      </c>
      <c r="G853" t="s">
        <v>20</v>
      </c>
      <c r="H853">
        <v>160</v>
      </c>
      <c r="I853" s="4">
        <f t="shared" si="52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3"/>
        <v>41031.208333333336</v>
      </c>
      <c r="O853" s="8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5"/>
        <v>51.122448979591837</v>
      </c>
      <c r="G854" t="s">
        <v>14</v>
      </c>
      <c r="H854">
        <v>31</v>
      </c>
      <c r="I854" s="4">
        <f t="shared" si="52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3"/>
        <v>40740.208333333336</v>
      </c>
      <c r="O854" s="8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5"/>
        <v>652.05847953216369</v>
      </c>
      <c r="G855" t="s">
        <v>20</v>
      </c>
      <c r="H855">
        <v>1467</v>
      </c>
      <c r="I855" s="4">
        <f t="shared" si="52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3"/>
        <v>40714.208333333336</v>
      </c>
      <c r="O855" s="8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5"/>
        <v>113.63099415204678</v>
      </c>
      <c r="G856" t="s">
        <v>20</v>
      </c>
      <c r="H856">
        <v>2662</v>
      </c>
      <c r="I856" s="4">
        <f t="shared" si="52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3"/>
        <v>43787.25</v>
      </c>
      <c r="O856" s="8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5"/>
        <v>102.37606837606839</v>
      </c>
      <c r="G857" t="s">
        <v>20</v>
      </c>
      <c r="H857">
        <v>452</v>
      </c>
      <c r="I857" s="4">
        <f t="shared" si="52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3"/>
        <v>40712.208333333336</v>
      </c>
      <c r="O857" s="8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5"/>
        <v>356.58333333333331</v>
      </c>
      <c r="G858" t="s">
        <v>20</v>
      </c>
      <c r="H858">
        <v>158</v>
      </c>
      <c r="I858" s="4">
        <f t="shared" si="52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3"/>
        <v>41023.208333333336</v>
      </c>
      <c r="O858" s="8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5"/>
        <v>139.86792452830187</v>
      </c>
      <c r="G859" t="s">
        <v>20</v>
      </c>
      <c r="H859">
        <v>225</v>
      </c>
      <c r="I859" s="4">
        <f t="shared" si="52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3"/>
        <v>40944.25</v>
      </c>
      <c r="O859" s="8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5"/>
        <v>69.45</v>
      </c>
      <c r="G860" t="s">
        <v>14</v>
      </c>
      <c r="H860">
        <v>35</v>
      </c>
      <c r="I860" s="4">
        <f t="shared" si="52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3"/>
        <v>43211.208333333328</v>
      </c>
      <c r="O860" s="8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5"/>
        <v>35.534246575342465</v>
      </c>
      <c r="G861" t="s">
        <v>14</v>
      </c>
      <c r="H861">
        <v>63</v>
      </c>
      <c r="I861" s="4">
        <f t="shared" si="52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3"/>
        <v>41334.25</v>
      </c>
      <c r="O861" s="8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5"/>
        <v>251.65</v>
      </c>
      <c r="G862" t="s">
        <v>20</v>
      </c>
      <c r="H862">
        <v>65</v>
      </c>
      <c r="I862" s="4">
        <f t="shared" si="52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3"/>
        <v>43515.25</v>
      </c>
      <c r="O862" s="8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5"/>
        <v>105.87500000000001</v>
      </c>
      <c r="G863" t="s">
        <v>20</v>
      </c>
      <c r="H863">
        <v>163</v>
      </c>
      <c r="I863" s="4">
        <f t="shared" si="52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3"/>
        <v>40258.208333333336</v>
      </c>
      <c r="O863" s="8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5"/>
        <v>187.42857142857144</v>
      </c>
      <c r="G864" t="s">
        <v>20</v>
      </c>
      <c r="H864">
        <v>85</v>
      </c>
      <c r="I864" s="4">
        <f t="shared" si="52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3"/>
        <v>40756.208333333336</v>
      </c>
      <c r="O864" s="8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5"/>
        <v>386.78571428571428</v>
      </c>
      <c r="G865" t="s">
        <v>20</v>
      </c>
      <c r="H865">
        <v>217</v>
      </c>
      <c r="I865" s="4">
        <f t="shared" si="52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3"/>
        <v>42172.208333333328</v>
      </c>
      <c r="O865" s="8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5"/>
        <v>347.07142857142856</v>
      </c>
      <c r="G866" t="s">
        <v>20</v>
      </c>
      <c r="H866">
        <v>150</v>
      </c>
      <c r="I866" s="4">
        <f t="shared" si="52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3"/>
        <v>42601.208333333328</v>
      </c>
      <c r="O866" s="8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5"/>
        <v>185.82098765432099</v>
      </c>
      <c r="G867" t="s">
        <v>20</v>
      </c>
      <c r="H867">
        <v>3272</v>
      </c>
      <c r="I867" s="4">
        <f t="shared" si="52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3"/>
        <v>41897.208333333336</v>
      </c>
      <c r="O867" s="8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5"/>
        <v>43.241247264770237</v>
      </c>
      <c r="G868" t="s">
        <v>74</v>
      </c>
      <c r="H868">
        <v>898</v>
      </c>
      <c r="I868" s="4">
        <f t="shared" si="52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3"/>
        <v>40671.208333333336</v>
      </c>
      <c r="O868" s="8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5"/>
        <v>162.4375</v>
      </c>
      <c r="G869" t="s">
        <v>20</v>
      </c>
      <c r="H869">
        <v>300</v>
      </c>
      <c r="I869" s="4">
        <f t="shared" si="52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3"/>
        <v>43382.208333333328</v>
      </c>
      <c r="O869" s="8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5"/>
        <v>184.84285714285716</v>
      </c>
      <c r="G870" t="s">
        <v>20</v>
      </c>
      <c r="H870">
        <v>126</v>
      </c>
      <c r="I870" s="4">
        <f t="shared" si="52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3"/>
        <v>41559.208333333336</v>
      </c>
      <c r="O870" s="8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5"/>
        <v>23.703520691785052</v>
      </c>
      <c r="G871" t="s">
        <v>14</v>
      </c>
      <c r="H871">
        <v>526</v>
      </c>
      <c r="I871" s="4">
        <f t="shared" si="52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3"/>
        <v>40350.208333333336</v>
      </c>
      <c r="O871" s="8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5"/>
        <v>89.870129870129873</v>
      </c>
      <c r="G872" t="s">
        <v>14</v>
      </c>
      <c r="H872">
        <v>121</v>
      </c>
      <c r="I872" s="4">
        <f t="shared" si="52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3"/>
        <v>42240.208333333328</v>
      </c>
      <c r="O872" s="8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5"/>
        <v>272.6041958041958</v>
      </c>
      <c r="G873" t="s">
        <v>20</v>
      </c>
      <c r="H873">
        <v>2320</v>
      </c>
      <c r="I873" s="4">
        <f t="shared" si="52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3"/>
        <v>43040.208333333328</v>
      </c>
      <c r="O873" s="8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5"/>
        <v>170.04255319148936</v>
      </c>
      <c r="G874" t="s">
        <v>20</v>
      </c>
      <c r="H874">
        <v>81</v>
      </c>
      <c r="I874" s="4">
        <f t="shared" si="52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3"/>
        <v>43346.208333333328</v>
      </c>
      <c r="O874" s="8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5"/>
        <v>188.28503562945369</v>
      </c>
      <c r="G875" t="s">
        <v>20</v>
      </c>
      <c r="H875">
        <v>1887</v>
      </c>
      <c r="I875" s="4">
        <f t="shared" si="52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3"/>
        <v>41647.25</v>
      </c>
      <c r="O875" s="8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5"/>
        <v>346.93532338308455</v>
      </c>
      <c r="G876" t="s">
        <v>20</v>
      </c>
      <c r="H876">
        <v>4358</v>
      </c>
      <c r="I876" s="4">
        <f t="shared" si="52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3"/>
        <v>40291.208333333336</v>
      </c>
      <c r="O876" s="8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5"/>
        <v>69.177215189873422</v>
      </c>
      <c r="G877" t="s">
        <v>14</v>
      </c>
      <c r="H877">
        <v>67</v>
      </c>
      <c r="I877" s="4">
        <f t="shared" si="52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3"/>
        <v>40556.25</v>
      </c>
      <c r="O877" s="8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5"/>
        <v>25.433734939759034</v>
      </c>
      <c r="G878" t="s">
        <v>14</v>
      </c>
      <c r="H878">
        <v>57</v>
      </c>
      <c r="I878" s="4">
        <f t="shared" si="52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3"/>
        <v>43624.208333333328</v>
      </c>
      <c r="O878" s="8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5"/>
        <v>77.400977995110026</v>
      </c>
      <c r="G879" t="s">
        <v>14</v>
      </c>
      <c r="H879">
        <v>1229</v>
      </c>
      <c r="I879" s="4">
        <f t="shared" si="52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3"/>
        <v>42577.208333333328</v>
      </c>
      <c r="O879" s="8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5"/>
        <v>37.481481481481481</v>
      </c>
      <c r="G880" t="s">
        <v>14</v>
      </c>
      <c r="H880">
        <v>12</v>
      </c>
      <c r="I880" s="4">
        <f t="shared" si="52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3"/>
        <v>43845.25</v>
      </c>
      <c r="O880" s="8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5"/>
        <v>543.79999999999995</v>
      </c>
      <c r="G881" t="s">
        <v>20</v>
      </c>
      <c r="H881">
        <v>53</v>
      </c>
      <c r="I881" s="4">
        <f t="shared" si="52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3"/>
        <v>42788.25</v>
      </c>
      <c r="O881" s="8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5"/>
        <v>228.52189349112427</v>
      </c>
      <c r="G882" t="s">
        <v>20</v>
      </c>
      <c r="H882">
        <v>2414</v>
      </c>
      <c r="I882" s="4">
        <f t="shared" si="52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3"/>
        <v>43667.208333333328</v>
      </c>
      <c r="O882" s="8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5"/>
        <v>38.948339483394832</v>
      </c>
      <c r="G883" t="s">
        <v>14</v>
      </c>
      <c r="H883">
        <v>452</v>
      </c>
      <c r="I883" s="4">
        <f t="shared" si="52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3"/>
        <v>42194.208333333328</v>
      </c>
      <c r="O883" s="8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5"/>
        <v>370</v>
      </c>
      <c r="G884" t="s">
        <v>20</v>
      </c>
      <c r="H884">
        <v>80</v>
      </c>
      <c r="I884" s="4">
        <f t="shared" si="52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3"/>
        <v>42025.25</v>
      </c>
      <c r="O884" s="8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5"/>
        <v>237.91176470588232</v>
      </c>
      <c r="G885" t="s">
        <v>20</v>
      </c>
      <c r="H885">
        <v>193</v>
      </c>
      <c r="I885" s="4">
        <f t="shared" si="52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3"/>
        <v>40323.208333333336</v>
      </c>
      <c r="O885" s="8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5"/>
        <v>64.036299765807954</v>
      </c>
      <c r="G886" t="s">
        <v>14</v>
      </c>
      <c r="H886">
        <v>1886</v>
      </c>
      <c r="I886" s="4">
        <f t="shared" si="52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3"/>
        <v>41763.208333333336</v>
      </c>
      <c r="O886" s="8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5"/>
        <v>118.27777777777777</v>
      </c>
      <c r="G887" t="s">
        <v>20</v>
      </c>
      <c r="H887">
        <v>52</v>
      </c>
      <c r="I887" s="4">
        <f t="shared" si="52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3"/>
        <v>40335.208333333336</v>
      </c>
      <c r="O887" s="8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5"/>
        <v>84.824037184594957</v>
      </c>
      <c r="G888" t="s">
        <v>14</v>
      </c>
      <c r="H888">
        <v>1825</v>
      </c>
      <c r="I888" s="4">
        <f t="shared" si="52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3"/>
        <v>40416.208333333336</v>
      </c>
      <c r="O888" s="8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5"/>
        <v>29.346153846153843</v>
      </c>
      <c r="G889" t="s">
        <v>14</v>
      </c>
      <c r="H889">
        <v>31</v>
      </c>
      <c r="I889" s="4">
        <f t="shared" si="52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3"/>
        <v>42202.208333333328</v>
      </c>
      <c r="O889" s="8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5"/>
        <v>209.89655172413794</v>
      </c>
      <c r="G890" t="s">
        <v>20</v>
      </c>
      <c r="H890">
        <v>290</v>
      </c>
      <c r="I890" s="4">
        <f t="shared" si="52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3"/>
        <v>42836.208333333328</v>
      </c>
      <c r="O890" s="8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5"/>
        <v>169.78571428571431</v>
      </c>
      <c r="G891" t="s">
        <v>20</v>
      </c>
      <c r="H891">
        <v>122</v>
      </c>
      <c r="I891" s="4">
        <f t="shared" si="52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3"/>
        <v>41710.208333333336</v>
      </c>
      <c r="O891" s="8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5"/>
        <v>115.95907738095239</v>
      </c>
      <c r="G892" t="s">
        <v>20</v>
      </c>
      <c r="H892">
        <v>1470</v>
      </c>
      <c r="I892" s="4">
        <f t="shared" si="52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3"/>
        <v>43640.208333333328</v>
      </c>
      <c r="O892" s="8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5"/>
        <v>258.59999999999997</v>
      </c>
      <c r="G893" t="s">
        <v>20</v>
      </c>
      <c r="H893">
        <v>165</v>
      </c>
      <c r="I893" s="4">
        <f t="shared" si="52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3"/>
        <v>40880.25</v>
      </c>
      <c r="O893" s="8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5"/>
        <v>230.58333333333331</v>
      </c>
      <c r="G894" t="s">
        <v>20</v>
      </c>
      <c r="H894">
        <v>182</v>
      </c>
      <c r="I894" s="4">
        <f t="shared" si="52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3"/>
        <v>40319.208333333336</v>
      </c>
      <c r="O894" s="8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5"/>
        <v>128.21428571428572</v>
      </c>
      <c r="G895" t="s">
        <v>20</v>
      </c>
      <c r="H895">
        <v>199</v>
      </c>
      <c r="I895" s="4">
        <f t="shared" si="52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3"/>
        <v>42170.208333333328</v>
      </c>
      <c r="O895" s="8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5"/>
        <v>188.70588235294116</v>
      </c>
      <c r="G896" t="s">
        <v>20</v>
      </c>
      <c r="H896">
        <v>56</v>
      </c>
      <c r="I896" s="4">
        <f t="shared" si="52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3"/>
        <v>41466.208333333336</v>
      </c>
      <c r="O896" s="8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5"/>
        <v>6.9511889862327907</v>
      </c>
      <c r="G897" t="s">
        <v>14</v>
      </c>
      <c r="H897">
        <v>107</v>
      </c>
      <c r="I897" s="4">
        <f t="shared" si="52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3"/>
        <v>43134.25</v>
      </c>
      <c r="O897" s="8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5"/>
        <v>774.43434343434342</v>
      </c>
      <c r="G898" t="s">
        <v>20</v>
      </c>
      <c r="H898">
        <v>1460</v>
      </c>
      <c r="I898" s="4">
        <f t="shared" si="52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53"/>
        <v>40738.208333333336</v>
      </c>
      <c r="O898" s="8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5"/>
        <v>27.693181818181817</v>
      </c>
      <c r="G899" t="s">
        <v>14</v>
      </c>
      <c r="H899">
        <v>27</v>
      </c>
      <c r="I899" s="4">
        <f t="shared" ref="I899:I962" si="56">IFERROR(E899/H899,0)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57">(((L899/60)/60)/24)+DATE(1970,1,1)</f>
        <v>43583.208333333328</v>
      </c>
      <c r="O899" s="8">
        <f t="shared" ref="O899:O962" si="58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ref="F900:F963" si="59">(E900/D900)*100</f>
        <v>52.479620323841424</v>
      </c>
      <c r="G900" t="s">
        <v>14</v>
      </c>
      <c r="H900">
        <v>1221</v>
      </c>
      <c r="I900" s="4">
        <f t="shared" si="56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7"/>
        <v>43815.25</v>
      </c>
      <c r="O900" s="8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9"/>
        <v>407.09677419354841</v>
      </c>
      <c r="G901" t="s">
        <v>20</v>
      </c>
      <c r="H901">
        <v>123</v>
      </c>
      <c r="I901" s="4">
        <f t="shared" si="56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7"/>
        <v>41554.208333333336</v>
      </c>
      <c r="O901" s="8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9"/>
        <v>2</v>
      </c>
      <c r="G902" t="s">
        <v>14</v>
      </c>
      <c r="H902">
        <v>1</v>
      </c>
      <c r="I902" s="4">
        <f t="shared" si="56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7"/>
        <v>41901.208333333336</v>
      </c>
      <c r="O902" s="8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9"/>
        <v>156.17857142857144</v>
      </c>
      <c r="G903" t="s">
        <v>20</v>
      </c>
      <c r="H903">
        <v>159</v>
      </c>
      <c r="I903" s="4">
        <f t="shared" si="56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7"/>
        <v>43298.208333333328</v>
      </c>
      <c r="O903" s="8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9"/>
        <v>252.42857142857144</v>
      </c>
      <c r="G904" t="s">
        <v>20</v>
      </c>
      <c r="H904">
        <v>110</v>
      </c>
      <c r="I904" s="4">
        <f t="shared" si="56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7"/>
        <v>42399.25</v>
      </c>
      <c r="O904" s="8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9"/>
        <v>1.729268292682927</v>
      </c>
      <c r="G905" t="s">
        <v>47</v>
      </c>
      <c r="H905">
        <v>14</v>
      </c>
      <c r="I905" s="4">
        <f t="shared" si="56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7"/>
        <v>41034.208333333336</v>
      </c>
      <c r="O905" s="8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9"/>
        <v>12.230769230769232</v>
      </c>
      <c r="G906" t="s">
        <v>14</v>
      </c>
      <c r="H906">
        <v>16</v>
      </c>
      <c r="I906" s="4">
        <f t="shared" si="56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7"/>
        <v>41186.208333333336</v>
      </c>
      <c r="O906" s="8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9"/>
        <v>163.98734177215189</v>
      </c>
      <c r="G907" t="s">
        <v>20</v>
      </c>
      <c r="H907">
        <v>236</v>
      </c>
      <c r="I907" s="4">
        <f t="shared" si="56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7"/>
        <v>41536.208333333336</v>
      </c>
      <c r="O907" s="8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9"/>
        <v>162.98181818181817</v>
      </c>
      <c r="G908" t="s">
        <v>20</v>
      </c>
      <c r="H908">
        <v>191</v>
      </c>
      <c r="I908" s="4">
        <f t="shared" si="56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7"/>
        <v>42868.208333333328</v>
      </c>
      <c r="O908" s="8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9"/>
        <v>20.252747252747252</v>
      </c>
      <c r="G909" t="s">
        <v>14</v>
      </c>
      <c r="H909">
        <v>41</v>
      </c>
      <c r="I909" s="4">
        <f t="shared" si="56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7"/>
        <v>40660.208333333336</v>
      </c>
      <c r="O909" s="8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9"/>
        <v>319.24083769633506</v>
      </c>
      <c r="G910" t="s">
        <v>20</v>
      </c>
      <c r="H910">
        <v>3934</v>
      </c>
      <c r="I910" s="4">
        <f t="shared" si="56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7"/>
        <v>41031.208333333336</v>
      </c>
      <c r="O910" s="8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9"/>
        <v>478.94444444444446</v>
      </c>
      <c r="G911" t="s">
        <v>20</v>
      </c>
      <c r="H911">
        <v>80</v>
      </c>
      <c r="I911" s="4">
        <f t="shared" si="56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7"/>
        <v>43255.208333333328</v>
      </c>
      <c r="O911" s="8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9"/>
        <v>19.556634304207122</v>
      </c>
      <c r="G912" t="s">
        <v>74</v>
      </c>
      <c r="H912">
        <v>296</v>
      </c>
      <c r="I912" s="4">
        <f t="shared" si="56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57"/>
        <v>42026.25</v>
      </c>
      <c r="O912" s="8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9"/>
        <v>198.94827586206895</v>
      </c>
      <c r="G913" t="s">
        <v>20</v>
      </c>
      <c r="H913">
        <v>462</v>
      </c>
      <c r="I913" s="4">
        <f t="shared" si="56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57"/>
        <v>43717.208333333328</v>
      </c>
      <c r="O913" s="8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9"/>
        <v>795</v>
      </c>
      <c r="G914" t="s">
        <v>20</v>
      </c>
      <c r="H914">
        <v>179</v>
      </c>
      <c r="I914" s="4">
        <f t="shared" si="56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57"/>
        <v>41157.208333333336</v>
      </c>
      <c r="O914" s="8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9"/>
        <v>50.621082621082621</v>
      </c>
      <c r="G915" t="s">
        <v>14</v>
      </c>
      <c r="H915">
        <v>523</v>
      </c>
      <c r="I915" s="4">
        <f t="shared" si="56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57"/>
        <v>43597.208333333328</v>
      </c>
      <c r="O915" s="8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9"/>
        <v>57.4375</v>
      </c>
      <c r="G916" t="s">
        <v>14</v>
      </c>
      <c r="H916">
        <v>141</v>
      </c>
      <c r="I916" s="4">
        <f t="shared" si="56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57"/>
        <v>41490.208333333336</v>
      </c>
      <c r="O916" s="8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9"/>
        <v>155.62827640984909</v>
      </c>
      <c r="G917" t="s">
        <v>20</v>
      </c>
      <c r="H917">
        <v>1866</v>
      </c>
      <c r="I917" s="4">
        <f t="shared" si="56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57"/>
        <v>42976.208333333328</v>
      </c>
      <c r="O917" s="8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9"/>
        <v>36.297297297297298</v>
      </c>
      <c r="G918" t="s">
        <v>14</v>
      </c>
      <c r="H918">
        <v>52</v>
      </c>
      <c r="I918" s="4">
        <f t="shared" si="56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57"/>
        <v>41991.25</v>
      </c>
      <c r="O918" s="8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9"/>
        <v>58.25</v>
      </c>
      <c r="G919" t="s">
        <v>47</v>
      </c>
      <c r="H919">
        <v>27</v>
      </c>
      <c r="I919" s="4">
        <f t="shared" si="56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57"/>
        <v>40722.208333333336</v>
      </c>
      <c r="O919" s="8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9"/>
        <v>237.39473684210526</v>
      </c>
      <c r="G920" t="s">
        <v>20</v>
      </c>
      <c r="H920">
        <v>156</v>
      </c>
      <c r="I920" s="4">
        <f t="shared" si="56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57"/>
        <v>41117.208333333336</v>
      </c>
      <c r="O920" s="8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9"/>
        <v>58.75</v>
      </c>
      <c r="G921" t="s">
        <v>14</v>
      </c>
      <c r="H921">
        <v>225</v>
      </c>
      <c r="I921" s="4">
        <f t="shared" si="56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57"/>
        <v>43022.208333333328</v>
      </c>
      <c r="O921" s="8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9"/>
        <v>182.56603773584905</v>
      </c>
      <c r="G922" t="s">
        <v>20</v>
      </c>
      <c r="H922">
        <v>255</v>
      </c>
      <c r="I922" s="4">
        <f t="shared" si="56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57"/>
        <v>43503.25</v>
      </c>
      <c r="O922" s="8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9"/>
        <v>0.75436408977556113</v>
      </c>
      <c r="G923" t="s">
        <v>14</v>
      </c>
      <c r="H923">
        <v>38</v>
      </c>
      <c r="I923" s="4">
        <f t="shared" si="56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57"/>
        <v>40951.25</v>
      </c>
      <c r="O923" s="8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9"/>
        <v>175.95330739299609</v>
      </c>
      <c r="G924" t="s">
        <v>20</v>
      </c>
      <c r="H924">
        <v>2261</v>
      </c>
      <c r="I924" s="4">
        <f t="shared" si="56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57"/>
        <v>43443.25</v>
      </c>
      <c r="O924" s="8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9"/>
        <v>237.88235294117646</v>
      </c>
      <c r="G925" t="s">
        <v>20</v>
      </c>
      <c r="H925">
        <v>40</v>
      </c>
      <c r="I925" s="4">
        <f t="shared" si="56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57"/>
        <v>40373.208333333336</v>
      </c>
      <c r="O925" s="8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9"/>
        <v>488.05076142131981</v>
      </c>
      <c r="G926" t="s">
        <v>20</v>
      </c>
      <c r="H926">
        <v>2289</v>
      </c>
      <c r="I926" s="4">
        <f t="shared" si="56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57"/>
        <v>43769.208333333328</v>
      </c>
      <c r="O926" s="8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9"/>
        <v>224.06666666666669</v>
      </c>
      <c r="G927" t="s">
        <v>20</v>
      </c>
      <c r="H927">
        <v>65</v>
      </c>
      <c r="I927" s="4">
        <f t="shared" si="56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57"/>
        <v>43000.208333333328</v>
      </c>
      <c r="O927" s="8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9"/>
        <v>18.126436781609197</v>
      </c>
      <c r="G928" t="s">
        <v>14</v>
      </c>
      <c r="H928">
        <v>15</v>
      </c>
      <c r="I928" s="4">
        <f t="shared" si="56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57"/>
        <v>42502.208333333328</v>
      </c>
      <c r="O928" s="8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9"/>
        <v>45.847222222222221</v>
      </c>
      <c r="G929" t="s">
        <v>14</v>
      </c>
      <c r="H929">
        <v>37</v>
      </c>
      <c r="I929" s="4">
        <f t="shared" si="56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57"/>
        <v>41102.208333333336</v>
      </c>
      <c r="O929" s="8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9"/>
        <v>117.31541218637993</v>
      </c>
      <c r="G930" t="s">
        <v>20</v>
      </c>
      <c r="H930">
        <v>3777</v>
      </c>
      <c r="I930" s="4">
        <f t="shared" si="56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57"/>
        <v>41637.25</v>
      </c>
      <c r="O930" s="8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9"/>
        <v>217.30909090909088</v>
      </c>
      <c r="G931" t="s">
        <v>20</v>
      </c>
      <c r="H931">
        <v>184</v>
      </c>
      <c r="I931" s="4">
        <f t="shared" si="56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57"/>
        <v>42858.208333333328</v>
      </c>
      <c r="O931" s="8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9"/>
        <v>112.28571428571428</v>
      </c>
      <c r="G932" t="s">
        <v>20</v>
      </c>
      <c r="H932">
        <v>85</v>
      </c>
      <c r="I932" s="4">
        <f t="shared" si="56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57"/>
        <v>42060.25</v>
      </c>
      <c r="O932" s="8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9"/>
        <v>72.51898734177216</v>
      </c>
      <c r="G933" t="s">
        <v>14</v>
      </c>
      <c r="H933">
        <v>112</v>
      </c>
      <c r="I933" s="4">
        <f t="shared" si="56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57"/>
        <v>41818.208333333336</v>
      </c>
      <c r="O933" s="8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9"/>
        <v>212.30434782608697</v>
      </c>
      <c r="G934" t="s">
        <v>20</v>
      </c>
      <c r="H934">
        <v>144</v>
      </c>
      <c r="I934" s="4">
        <f t="shared" si="56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57"/>
        <v>41709.208333333336</v>
      </c>
      <c r="O934" s="8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9"/>
        <v>239.74657534246577</v>
      </c>
      <c r="G935" t="s">
        <v>20</v>
      </c>
      <c r="H935">
        <v>1902</v>
      </c>
      <c r="I935" s="4">
        <f t="shared" si="56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57"/>
        <v>41372.208333333336</v>
      </c>
      <c r="O935" s="8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9"/>
        <v>181.93548387096774</v>
      </c>
      <c r="G936" t="s">
        <v>20</v>
      </c>
      <c r="H936">
        <v>105</v>
      </c>
      <c r="I936" s="4">
        <f t="shared" si="56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57"/>
        <v>42422.25</v>
      </c>
      <c r="O936" s="8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9"/>
        <v>164.13114754098362</v>
      </c>
      <c r="G937" t="s">
        <v>20</v>
      </c>
      <c r="H937">
        <v>132</v>
      </c>
      <c r="I937" s="4">
        <f t="shared" si="56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57"/>
        <v>42209.208333333328</v>
      </c>
      <c r="O937" s="8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9"/>
        <v>1.6375968992248062</v>
      </c>
      <c r="G938" t="s">
        <v>14</v>
      </c>
      <c r="H938">
        <v>21</v>
      </c>
      <c r="I938" s="4">
        <f t="shared" si="56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57"/>
        <v>43668.208333333328</v>
      </c>
      <c r="O938" s="8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9"/>
        <v>49.64385964912281</v>
      </c>
      <c r="G939" t="s">
        <v>74</v>
      </c>
      <c r="H939">
        <v>976</v>
      </c>
      <c r="I939" s="4">
        <f t="shared" si="56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57"/>
        <v>42334.25</v>
      </c>
      <c r="O939" s="8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9"/>
        <v>109.70652173913042</v>
      </c>
      <c r="G940" t="s">
        <v>20</v>
      </c>
      <c r="H940">
        <v>96</v>
      </c>
      <c r="I940" s="4">
        <f t="shared" si="56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57"/>
        <v>43263.208333333328</v>
      </c>
      <c r="O940" s="8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9"/>
        <v>49.217948717948715</v>
      </c>
      <c r="G941" t="s">
        <v>14</v>
      </c>
      <c r="H941">
        <v>67</v>
      </c>
      <c r="I941" s="4">
        <f t="shared" si="56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57"/>
        <v>40670.208333333336</v>
      </c>
      <c r="O941" s="8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9"/>
        <v>62.232323232323225</v>
      </c>
      <c r="G942" t="s">
        <v>47</v>
      </c>
      <c r="H942">
        <v>66</v>
      </c>
      <c r="I942" s="4">
        <f t="shared" si="56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57"/>
        <v>41244.25</v>
      </c>
      <c r="O942" s="8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9"/>
        <v>13.05813953488372</v>
      </c>
      <c r="G943" t="s">
        <v>14</v>
      </c>
      <c r="H943">
        <v>78</v>
      </c>
      <c r="I943" s="4">
        <f t="shared" si="56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57"/>
        <v>40552.25</v>
      </c>
      <c r="O943" s="8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9"/>
        <v>64.635416666666671</v>
      </c>
      <c r="G944" t="s">
        <v>14</v>
      </c>
      <c r="H944">
        <v>67</v>
      </c>
      <c r="I944" s="4">
        <f t="shared" si="56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57"/>
        <v>40568.25</v>
      </c>
      <c r="O944" s="8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9"/>
        <v>159.58666666666667</v>
      </c>
      <c r="G945" t="s">
        <v>20</v>
      </c>
      <c r="H945">
        <v>114</v>
      </c>
      <c r="I945" s="4">
        <f t="shared" si="56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57"/>
        <v>41906.208333333336</v>
      </c>
      <c r="O945" s="8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9"/>
        <v>81.42</v>
      </c>
      <c r="G946" t="s">
        <v>14</v>
      </c>
      <c r="H946">
        <v>263</v>
      </c>
      <c r="I946" s="4">
        <f t="shared" si="56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57"/>
        <v>42776.25</v>
      </c>
      <c r="O946" s="8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9"/>
        <v>32.444767441860463</v>
      </c>
      <c r="G947" t="s">
        <v>14</v>
      </c>
      <c r="H947">
        <v>1691</v>
      </c>
      <c r="I947" s="4">
        <f t="shared" si="56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57"/>
        <v>41004.208333333336</v>
      </c>
      <c r="O947" s="8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9"/>
        <v>9.9141184124918666</v>
      </c>
      <c r="G948" t="s">
        <v>14</v>
      </c>
      <c r="H948">
        <v>181</v>
      </c>
      <c r="I948" s="4">
        <f t="shared" si="56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57"/>
        <v>40710.208333333336</v>
      </c>
      <c r="O948" s="8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9"/>
        <v>26.694444444444443</v>
      </c>
      <c r="G949" t="s">
        <v>14</v>
      </c>
      <c r="H949">
        <v>13</v>
      </c>
      <c r="I949" s="4">
        <f t="shared" si="56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57"/>
        <v>41908.208333333336</v>
      </c>
      <c r="O949" s="8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9"/>
        <v>62.957446808510639</v>
      </c>
      <c r="G950" t="s">
        <v>74</v>
      </c>
      <c r="H950">
        <v>160</v>
      </c>
      <c r="I950" s="4">
        <f t="shared" si="56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57"/>
        <v>41985.25</v>
      </c>
      <c r="O950" s="8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9"/>
        <v>161.35593220338984</v>
      </c>
      <c r="G951" t="s">
        <v>20</v>
      </c>
      <c r="H951">
        <v>203</v>
      </c>
      <c r="I951" s="4">
        <f t="shared" si="56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57"/>
        <v>42112.208333333328</v>
      </c>
      <c r="O951" s="8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9"/>
        <v>5</v>
      </c>
      <c r="G952" t="s">
        <v>14</v>
      </c>
      <c r="H952">
        <v>1</v>
      </c>
      <c r="I952" s="4">
        <f t="shared" si="56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57"/>
        <v>43571.208333333328</v>
      </c>
      <c r="O952" s="8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9"/>
        <v>1096.9379310344827</v>
      </c>
      <c r="G953" t="s">
        <v>20</v>
      </c>
      <c r="H953">
        <v>1559</v>
      </c>
      <c r="I953" s="4">
        <f t="shared" si="56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57"/>
        <v>42730.25</v>
      </c>
      <c r="O953" s="8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9"/>
        <v>70.094158075601371</v>
      </c>
      <c r="G954" t="s">
        <v>74</v>
      </c>
      <c r="H954">
        <v>2266</v>
      </c>
      <c r="I954" s="4">
        <f t="shared" si="56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57"/>
        <v>42591.208333333328</v>
      </c>
      <c r="O954" s="8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9"/>
        <v>60</v>
      </c>
      <c r="G955" t="s">
        <v>14</v>
      </c>
      <c r="H955">
        <v>21</v>
      </c>
      <c r="I955" s="4">
        <f t="shared" si="56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57"/>
        <v>42358.25</v>
      </c>
      <c r="O955" s="8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9"/>
        <v>367.0985915492958</v>
      </c>
      <c r="G956" t="s">
        <v>20</v>
      </c>
      <c r="H956">
        <v>1548</v>
      </c>
      <c r="I956" s="4">
        <f t="shared" si="56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57"/>
        <v>41174.208333333336</v>
      </c>
      <c r="O956" s="8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9"/>
        <v>1109</v>
      </c>
      <c r="G957" t="s">
        <v>20</v>
      </c>
      <c r="H957">
        <v>80</v>
      </c>
      <c r="I957" s="4">
        <f t="shared" si="56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57"/>
        <v>41238.25</v>
      </c>
      <c r="O957" s="8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9"/>
        <v>19.028784648187631</v>
      </c>
      <c r="G958" t="s">
        <v>14</v>
      </c>
      <c r="H958">
        <v>830</v>
      </c>
      <c r="I958" s="4">
        <f t="shared" si="56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57"/>
        <v>42360.25</v>
      </c>
      <c r="O958" s="8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9"/>
        <v>126.87755102040816</v>
      </c>
      <c r="G959" t="s">
        <v>20</v>
      </c>
      <c r="H959">
        <v>131</v>
      </c>
      <c r="I959" s="4">
        <f t="shared" si="56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57"/>
        <v>40955.25</v>
      </c>
      <c r="O959" s="8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9"/>
        <v>734.63636363636363</v>
      </c>
      <c r="G960" t="s">
        <v>20</v>
      </c>
      <c r="H960">
        <v>112</v>
      </c>
      <c r="I960" s="4">
        <f t="shared" si="56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57"/>
        <v>40350.208333333336</v>
      </c>
      <c r="O960" s="8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9"/>
        <v>4.5731034482758623</v>
      </c>
      <c r="G961" t="s">
        <v>14</v>
      </c>
      <c r="H961">
        <v>130</v>
      </c>
      <c r="I961" s="4">
        <f t="shared" si="56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57"/>
        <v>40357.208333333336</v>
      </c>
      <c r="O961" s="8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9"/>
        <v>85.054545454545448</v>
      </c>
      <c r="G962" t="s">
        <v>14</v>
      </c>
      <c r="H962">
        <v>55</v>
      </c>
      <c r="I962" s="4">
        <f t="shared" si="56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57"/>
        <v>42408.25</v>
      </c>
      <c r="O962" s="8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59"/>
        <v>119.29824561403508</v>
      </c>
      <c r="G963" t="s">
        <v>20</v>
      </c>
      <c r="H963">
        <v>155</v>
      </c>
      <c r="I963" s="4">
        <f t="shared" ref="I963:I1001" si="60">IFERROR(E963/H963,0)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61">(((L963/60)/60)/24)+DATE(1970,1,1)</f>
        <v>40591.25</v>
      </c>
      <c r="O963" s="8">
        <f t="shared" ref="O963:O1001" si="62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ref="F964:F1001" si="63">(E964/D964)*100</f>
        <v>296.02777777777777</v>
      </c>
      <c r="G964" t="s">
        <v>20</v>
      </c>
      <c r="H964">
        <v>266</v>
      </c>
      <c r="I964" s="4">
        <f t="shared" si="60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1"/>
        <v>41592.25</v>
      </c>
      <c r="O964" s="8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3"/>
        <v>84.694915254237287</v>
      </c>
      <c r="G965" t="s">
        <v>14</v>
      </c>
      <c r="H965">
        <v>114</v>
      </c>
      <c r="I965" s="4">
        <f t="shared" si="60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1"/>
        <v>40607.25</v>
      </c>
      <c r="O965" s="8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3"/>
        <v>355.7837837837838</v>
      </c>
      <c r="G966" t="s">
        <v>20</v>
      </c>
      <c r="H966">
        <v>155</v>
      </c>
      <c r="I966" s="4">
        <f t="shared" si="60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1"/>
        <v>42135.208333333328</v>
      </c>
      <c r="O966" s="8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3"/>
        <v>386.40909090909093</v>
      </c>
      <c r="G967" t="s">
        <v>20</v>
      </c>
      <c r="H967">
        <v>207</v>
      </c>
      <c r="I967" s="4">
        <f t="shared" si="60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1"/>
        <v>40203.25</v>
      </c>
      <c r="O967" s="8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3"/>
        <v>792.23529411764707</v>
      </c>
      <c r="G968" t="s">
        <v>20</v>
      </c>
      <c r="H968">
        <v>245</v>
      </c>
      <c r="I968" s="4">
        <f t="shared" si="60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1"/>
        <v>42901.208333333328</v>
      </c>
      <c r="O968" s="8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3"/>
        <v>137.03393665158373</v>
      </c>
      <c r="G969" t="s">
        <v>20</v>
      </c>
      <c r="H969">
        <v>1573</v>
      </c>
      <c r="I969" s="4">
        <f t="shared" si="60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1"/>
        <v>41005.208333333336</v>
      </c>
      <c r="O969" s="8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3"/>
        <v>338.20833333333337</v>
      </c>
      <c r="G970" t="s">
        <v>20</v>
      </c>
      <c r="H970">
        <v>114</v>
      </c>
      <c r="I970" s="4">
        <f t="shared" si="60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1"/>
        <v>40544.25</v>
      </c>
      <c r="O970" s="8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3"/>
        <v>108.22784810126582</v>
      </c>
      <c r="G971" t="s">
        <v>20</v>
      </c>
      <c r="H971">
        <v>93</v>
      </c>
      <c r="I971" s="4">
        <f t="shared" si="60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1"/>
        <v>43821.25</v>
      </c>
      <c r="O971" s="8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3"/>
        <v>60.757639620653315</v>
      </c>
      <c r="G972" t="s">
        <v>14</v>
      </c>
      <c r="H972">
        <v>594</v>
      </c>
      <c r="I972" s="4">
        <f t="shared" si="60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1"/>
        <v>40672.208333333336</v>
      </c>
      <c r="O972" s="8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3"/>
        <v>27.725490196078432</v>
      </c>
      <c r="G973" t="s">
        <v>14</v>
      </c>
      <c r="H973">
        <v>24</v>
      </c>
      <c r="I973" s="4">
        <f t="shared" si="60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1"/>
        <v>41555.208333333336</v>
      </c>
      <c r="O973" s="8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3"/>
        <v>228.3934426229508</v>
      </c>
      <c r="G974" t="s">
        <v>20</v>
      </c>
      <c r="H974">
        <v>1681</v>
      </c>
      <c r="I974" s="4">
        <f t="shared" si="60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1"/>
        <v>41792.208333333336</v>
      </c>
      <c r="O974" s="8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3"/>
        <v>21.615194054500414</v>
      </c>
      <c r="G975" t="s">
        <v>14</v>
      </c>
      <c r="H975">
        <v>252</v>
      </c>
      <c r="I975" s="4">
        <f t="shared" si="60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1"/>
        <v>40522.25</v>
      </c>
      <c r="O975" s="8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3"/>
        <v>373.875</v>
      </c>
      <c r="G976" t="s">
        <v>20</v>
      </c>
      <c r="H976">
        <v>32</v>
      </c>
      <c r="I976" s="4">
        <f t="shared" si="60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1"/>
        <v>41412.208333333336</v>
      </c>
      <c r="O976" s="8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3"/>
        <v>154.92592592592592</v>
      </c>
      <c r="G977" t="s">
        <v>20</v>
      </c>
      <c r="H977">
        <v>135</v>
      </c>
      <c r="I977" s="4">
        <f t="shared" si="60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1"/>
        <v>42337.25</v>
      </c>
      <c r="O977" s="8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3"/>
        <v>322.14999999999998</v>
      </c>
      <c r="G978" t="s">
        <v>20</v>
      </c>
      <c r="H978">
        <v>140</v>
      </c>
      <c r="I978" s="4">
        <f t="shared" si="60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1"/>
        <v>40571.25</v>
      </c>
      <c r="O978" s="8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3"/>
        <v>73.957142857142856</v>
      </c>
      <c r="G979" t="s">
        <v>14</v>
      </c>
      <c r="H979">
        <v>67</v>
      </c>
      <c r="I979" s="4">
        <f t="shared" si="60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1"/>
        <v>43138.25</v>
      </c>
      <c r="O979" s="8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3"/>
        <v>864.1</v>
      </c>
      <c r="G980" t="s">
        <v>20</v>
      </c>
      <c r="H980">
        <v>92</v>
      </c>
      <c r="I980" s="4">
        <f t="shared" si="60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1"/>
        <v>42686.25</v>
      </c>
      <c r="O980" s="8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3"/>
        <v>143.26245847176079</v>
      </c>
      <c r="G981" t="s">
        <v>20</v>
      </c>
      <c r="H981">
        <v>1015</v>
      </c>
      <c r="I981" s="4">
        <f t="shared" si="60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1"/>
        <v>42078.208333333328</v>
      </c>
      <c r="O981" s="8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3"/>
        <v>40.281762295081968</v>
      </c>
      <c r="G982" t="s">
        <v>14</v>
      </c>
      <c r="H982">
        <v>742</v>
      </c>
      <c r="I982" s="4">
        <f t="shared" si="60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1"/>
        <v>42307.208333333328</v>
      </c>
      <c r="O982" s="8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3"/>
        <v>178.22388059701493</v>
      </c>
      <c r="G983" t="s">
        <v>20</v>
      </c>
      <c r="H983">
        <v>323</v>
      </c>
      <c r="I983" s="4">
        <f t="shared" si="60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1"/>
        <v>43094.25</v>
      </c>
      <c r="O983" s="8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3"/>
        <v>84.930555555555557</v>
      </c>
      <c r="G984" t="s">
        <v>14</v>
      </c>
      <c r="H984">
        <v>75</v>
      </c>
      <c r="I984" s="4">
        <f t="shared" si="60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1"/>
        <v>40743.208333333336</v>
      </c>
      <c r="O984" s="8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3"/>
        <v>145.93648334624322</v>
      </c>
      <c r="G985" t="s">
        <v>20</v>
      </c>
      <c r="H985">
        <v>2326</v>
      </c>
      <c r="I985" s="4">
        <f t="shared" si="60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1"/>
        <v>43681.208333333328</v>
      </c>
      <c r="O985" s="8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3"/>
        <v>152.46153846153848</v>
      </c>
      <c r="G986" t="s">
        <v>20</v>
      </c>
      <c r="H986">
        <v>381</v>
      </c>
      <c r="I986" s="4">
        <f t="shared" si="60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1"/>
        <v>43716.208333333328</v>
      </c>
      <c r="O986" s="8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3"/>
        <v>67.129542790152414</v>
      </c>
      <c r="G987" t="s">
        <v>14</v>
      </c>
      <c r="H987">
        <v>4405</v>
      </c>
      <c r="I987" s="4">
        <f t="shared" si="60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1"/>
        <v>41614.25</v>
      </c>
      <c r="O987" s="8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3"/>
        <v>40.307692307692307</v>
      </c>
      <c r="G988" t="s">
        <v>14</v>
      </c>
      <c r="H988">
        <v>92</v>
      </c>
      <c r="I988" s="4">
        <f t="shared" si="60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1"/>
        <v>40638.208333333336</v>
      </c>
      <c r="O988" s="8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3"/>
        <v>216.79032258064518</v>
      </c>
      <c r="G989" t="s">
        <v>20</v>
      </c>
      <c r="H989">
        <v>480</v>
      </c>
      <c r="I989" s="4">
        <f t="shared" si="60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1"/>
        <v>42852.208333333328</v>
      </c>
      <c r="O989" s="8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3"/>
        <v>52.117021276595743</v>
      </c>
      <c r="G990" t="s">
        <v>14</v>
      </c>
      <c r="H990">
        <v>64</v>
      </c>
      <c r="I990" s="4">
        <f t="shared" si="60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1"/>
        <v>42686.25</v>
      </c>
      <c r="O990" s="8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3"/>
        <v>499.58333333333337</v>
      </c>
      <c r="G991" t="s">
        <v>20</v>
      </c>
      <c r="H991">
        <v>226</v>
      </c>
      <c r="I991" s="4">
        <f t="shared" si="60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1"/>
        <v>43571.208333333328</v>
      </c>
      <c r="O991" s="8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3"/>
        <v>87.679487179487182</v>
      </c>
      <c r="G992" t="s">
        <v>14</v>
      </c>
      <c r="H992">
        <v>64</v>
      </c>
      <c r="I992" s="4">
        <f t="shared" si="60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1"/>
        <v>42432.25</v>
      </c>
      <c r="O992" s="8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3"/>
        <v>113.17346938775511</v>
      </c>
      <c r="G993" t="s">
        <v>20</v>
      </c>
      <c r="H993">
        <v>241</v>
      </c>
      <c r="I993" s="4">
        <f t="shared" si="60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1"/>
        <v>41907.208333333336</v>
      </c>
      <c r="O993" s="8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3"/>
        <v>426.54838709677421</v>
      </c>
      <c r="G994" t="s">
        <v>20</v>
      </c>
      <c r="H994">
        <v>132</v>
      </c>
      <c r="I994" s="4">
        <f t="shared" si="60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1"/>
        <v>43227.208333333328</v>
      </c>
      <c r="O994" s="8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3"/>
        <v>77.632653061224488</v>
      </c>
      <c r="G995" t="s">
        <v>74</v>
      </c>
      <c r="H995">
        <v>75</v>
      </c>
      <c r="I995" s="4">
        <f t="shared" si="60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1"/>
        <v>42362.25</v>
      </c>
      <c r="O995" s="8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3"/>
        <v>52.496810772501767</v>
      </c>
      <c r="G996" t="s">
        <v>14</v>
      </c>
      <c r="H996">
        <v>842</v>
      </c>
      <c r="I996" s="4">
        <f t="shared" si="60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1"/>
        <v>41929.208333333336</v>
      </c>
      <c r="O996" s="8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3"/>
        <v>157.46762589928059</v>
      </c>
      <c r="G997" t="s">
        <v>20</v>
      </c>
      <c r="H997">
        <v>2043</v>
      </c>
      <c r="I997" s="4">
        <f t="shared" si="60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1"/>
        <v>43408.208333333328</v>
      </c>
      <c r="O997" s="8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3"/>
        <v>72.939393939393938</v>
      </c>
      <c r="G998" t="s">
        <v>14</v>
      </c>
      <c r="H998">
        <v>112</v>
      </c>
      <c r="I998" s="4">
        <f t="shared" si="60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1"/>
        <v>41276.25</v>
      </c>
      <c r="O998" s="8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3"/>
        <v>60.565789473684205</v>
      </c>
      <c r="G999" t="s">
        <v>74</v>
      </c>
      <c r="H999">
        <v>139</v>
      </c>
      <c r="I999" s="4">
        <f t="shared" si="60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1"/>
        <v>41659.25</v>
      </c>
      <c r="O999" s="8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3"/>
        <v>56.791291291291287</v>
      </c>
      <c r="G1000" t="s">
        <v>14</v>
      </c>
      <c r="H1000">
        <v>374</v>
      </c>
      <c r="I1000" s="4">
        <f t="shared" si="60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1"/>
        <v>40220.25</v>
      </c>
      <c r="O1000" s="8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3"/>
        <v>56.542754275427541</v>
      </c>
      <c r="G1001" t="s">
        <v>74</v>
      </c>
      <c r="H1001">
        <v>1122</v>
      </c>
      <c r="I1001" s="4">
        <f t="shared" si="60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1"/>
        <v>42550.208333333328</v>
      </c>
      <c r="O1001" s="8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G1:G1001" xr:uid="{00000000-0001-0000-0000-000000000000}"/>
  <conditionalFormatting sqref="G1:G1048576">
    <cfRule type="containsText" dxfId="3" priority="2" operator="containsText" text="canceled">
      <formula>NOT(ISERROR(SEARCH("canceled",G1)))</formula>
    </cfRule>
    <cfRule type="containsText" dxfId="2" priority="3" operator="containsText" text="live">
      <formula>NOT(ISERROR(SEARCH("live",G1)))</formula>
    </cfRule>
    <cfRule type="containsText" dxfId="1" priority="4" operator="containsText" text="Successful">
      <formula>NOT(ISERROR(SEARCH("Successful",G1)))</formula>
    </cfRule>
    <cfRule type="containsText" dxfId="0" priority="5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theme="8" tint="0.39997558519241921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51D2-418B-422D-8DCE-78F0B4E8CC3C}">
  <dimension ref="A1:F14"/>
  <sheetViews>
    <sheetView workbookViewId="0">
      <selection activeCell="C14" sqref="C14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7" width="11" bestFit="1" customWidth="1"/>
  </cols>
  <sheetData>
    <row r="1" spans="1:6" x14ac:dyDescent="0.35">
      <c r="A1" s="6" t="s">
        <v>6</v>
      </c>
      <c r="B1" t="s">
        <v>2032</v>
      </c>
    </row>
    <row r="3" spans="1:6" x14ac:dyDescent="0.35">
      <c r="A3" s="6" t="s">
        <v>2033</v>
      </c>
      <c r="B3" s="6" t="s">
        <v>2036</v>
      </c>
    </row>
    <row r="4" spans="1:6" x14ac:dyDescent="0.35">
      <c r="A4" s="6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35">
      <c r="A5" s="7" t="s">
        <v>2078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7" t="s">
        <v>2079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7" t="s">
        <v>2080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7" t="s">
        <v>2081</v>
      </c>
      <c r="E8">
        <v>4</v>
      </c>
      <c r="F8">
        <v>4</v>
      </c>
    </row>
    <row r="9" spans="1:6" x14ac:dyDescent="0.35">
      <c r="A9" s="7" t="s">
        <v>2082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7" t="s">
        <v>2083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7" t="s">
        <v>2084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7" t="s">
        <v>2085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7" t="s">
        <v>2086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7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33E7-3307-4DBF-922A-EAFBEF275197}">
  <dimension ref="A1:F30"/>
  <sheetViews>
    <sheetView workbookViewId="0">
      <selection activeCell="J30" sqref="J30"/>
    </sheetView>
  </sheetViews>
  <sheetFormatPr defaultRowHeight="15.5" x14ac:dyDescent="0.35"/>
  <cols>
    <col min="1" max="1" width="16.91406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  <col min="7" max="8" width="16.5" bestFit="1" customWidth="1"/>
    <col min="9" max="9" width="21.58203125" bestFit="1" customWidth="1"/>
    <col min="10" max="10" width="19.83203125" bestFit="1" customWidth="1"/>
  </cols>
  <sheetData>
    <row r="1" spans="1:6" x14ac:dyDescent="0.35">
      <c r="A1" s="6" t="s">
        <v>2031</v>
      </c>
      <c r="B1" t="s">
        <v>2032</v>
      </c>
    </row>
    <row r="2" spans="1:6" x14ac:dyDescent="0.35">
      <c r="A2" s="6" t="s">
        <v>6</v>
      </c>
      <c r="B2" t="s">
        <v>2032</v>
      </c>
    </row>
    <row r="4" spans="1:6" x14ac:dyDescent="0.35">
      <c r="A4" s="6" t="s">
        <v>2033</v>
      </c>
      <c r="B4" s="6" t="s">
        <v>2036</v>
      </c>
    </row>
    <row r="5" spans="1:6" x14ac:dyDescent="0.35">
      <c r="A5" s="6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35">
      <c r="A6" s="7" t="s">
        <v>2039</v>
      </c>
      <c r="B6" s="11">
        <v>1</v>
      </c>
      <c r="C6" s="11">
        <v>10</v>
      </c>
      <c r="D6" s="11">
        <v>2</v>
      </c>
      <c r="E6" s="11">
        <v>21</v>
      </c>
      <c r="F6" s="11">
        <v>34</v>
      </c>
    </row>
    <row r="7" spans="1:6" x14ac:dyDescent="0.35">
      <c r="A7" s="7" t="s">
        <v>2040</v>
      </c>
      <c r="B7" s="11"/>
      <c r="C7" s="11"/>
      <c r="D7" s="11"/>
      <c r="E7" s="11">
        <v>4</v>
      </c>
      <c r="F7" s="11">
        <v>4</v>
      </c>
    </row>
    <row r="8" spans="1:6" x14ac:dyDescent="0.35">
      <c r="A8" s="7" t="s">
        <v>2041</v>
      </c>
      <c r="B8" s="11">
        <v>4</v>
      </c>
      <c r="C8" s="11">
        <v>21</v>
      </c>
      <c r="D8" s="11">
        <v>1</v>
      </c>
      <c r="E8" s="11">
        <v>34</v>
      </c>
      <c r="F8" s="11">
        <v>60</v>
      </c>
    </row>
    <row r="9" spans="1:6" x14ac:dyDescent="0.35">
      <c r="A9" s="7" t="s">
        <v>2042</v>
      </c>
      <c r="B9" s="11">
        <v>2</v>
      </c>
      <c r="C9" s="11">
        <v>12</v>
      </c>
      <c r="D9" s="11">
        <v>1</v>
      </c>
      <c r="E9" s="11">
        <v>22</v>
      </c>
      <c r="F9" s="11">
        <v>37</v>
      </c>
    </row>
    <row r="10" spans="1:6" x14ac:dyDescent="0.35">
      <c r="A10" s="7" t="s">
        <v>2043</v>
      </c>
      <c r="B10" s="11"/>
      <c r="C10" s="11">
        <v>8</v>
      </c>
      <c r="D10" s="11"/>
      <c r="E10" s="11">
        <v>10</v>
      </c>
      <c r="F10" s="11">
        <v>18</v>
      </c>
    </row>
    <row r="11" spans="1:6" x14ac:dyDescent="0.35">
      <c r="A11" s="7" t="s">
        <v>2044</v>
      </c>
      <c r="B11" s="11">
        <v>1</v>
      </c>
      <c r="C11" s="11">
        <v>7</v>
      </c>
      <c r="D11" s="11"/>
      <c r="E11" s="11">
        <v>9</v>
      </c>
      <c r="F11" s="11">
        <v>17</v>
      </c>
    </row>
    <row r="12" spans="1:6" x14ac:dyDescent="0.35">
      <c r="A12" s="7" t="s">
        <v>2045</v>
      </c>
      <c r="B12" s="11">
        <v>4</v>
      </c>
      <c r="C12" s="11">
        <v>20</v>
      </c>
      <c r="D12" s="11"/>
      <c r="E12" s="11">
        <v>22</v>
      </c>
      <c r="F12" s="11">
        <v>46</v>
      </c>
    </row>
    <row r="13" spans="1:6" x14ac:dyDescent="0.35">
      <c r="A13" s="7" t="s">
        <v>2046</v>
      </c>
      <c r="B13" s="11">
        <v>3</v>
      </c>
      <c r="C13" s="11">
        <v>19</v>
      </c>
      <c r="D13" s="11"/>
      <c r="E13" s="11">
        <v>23</v>
      </c>
      <c r="F13" s="11">
        <v>45</v>
      </c>
    </row>
    <row r="14" spans="1:6" x14ac:dyDescent="0.35">
      <c r="A14" s="7" t="s">
        <v>2047</v>
      </c>
      <c r="B14" s="11">
        <v>1</v>
      </c>
      <c r="C14" s="11">
        <v>6</v>
      </c>
      <c r="D14" s="11"/>
      <c r="E14" s="11">
        <v>10</v>
      </c>
      <c r="F14" s="11">
        <v>17</v>
      </c>
    </row>
    <row r="15" spans="1:6" x14ac:dyDescent="0.35">
      <c r="A15" s="7" t="s">
        <v>2048</v>
      </c>
      <c r="B15" s="11"/>
      <c r="C15" s="11">
        <v>3</v>
      </c>
      <c r="D15" s="11"/>
      <c r="E15" s="11">
        <v>4</v>
      </c>
      <c r="F15" s="11">
        <v>7</v>
      </c>
    </row>
    <row r="16" spans="1:6" x14ac:dyDescent="0.35">
      <c r="A16" s="7" t="s">
        <v>2049</v>
      </c>
      <c r="B16" s="11"/>
      <c r="C16" s="11">
        <v>8</v>
      </c>
      <c r="D16" s="11">
        <v>1</v>
      </c>
      <c r="E16" s="11">
        <v>4</v>
      </c>
      <c r="F16" s="11">
        <v>13</v>
      </c>
    </row>
    <row r="17" spans="1:6" x14ac:dyDescent="0.35">
      <c r="A17" s="7" t="s">
        <v>2050</v>
      </c>
      <c r="B17" s="11">
        <v>1</v>
      </c>
      <c r="C17" s="11">
        <v>6</v>
      </c>
      <c r="D17" s="11">
        <v>1</v>
      </c>
      <c r="E17" s="11">
        <v>13</v>
      </c>
      <c r="F17" s="11">
        <v>21</v>
      </c>
    </row>
    <row r="18" spans="1:6" x14ac:dyDescent="0.35">
      <c r="A18" s="7" t="s">
        <v>2051</v>
      </c>
      <c r="B18" s="11">
        <v>4</v>
      </c>
      <c r="C18" s="11">
        <v>11</v>
      </c>
      <c r="D18" s="11">
        <v>1</v>
      </c>
      <c r="E18" s="11">
        <v>26</v>
      </c>
      <c r="F18" s="11">
        <v>42</v>
      </c>
    </row>
    <row r="19" spans="1:6" x14ac:dyDescent="0.35">
      <c r="A19" s="7" t="s">
        <v>2052</v>
      </c>
      <c r="B19" s="11">
        <v>23</v>
      </c>
      <c r="C19" s="11">
        <v>132</v>
      </c>
      <c r="D19" s="11">
        <v>2</v>
      </c>
      <c r="E19" s="11">
        <v>187</v>
      </c>
      <c r="F19" s="11">
        <v>344</v>
      </c>
    </row>
    <row r="20" spans="1:6" x14ac:dyDescent="0.35">
      <c r="A20" s="7" t="s">
        <v>2053</v>
      </c>
      <c r="B20" s="11"/>
      <c r="C20" s="11">
        <v>4</v>
      </c>
      <c r="D20" s="11"/>
      <c r="E20" s="11">
        <v>4</v>
      </c>
      <c r="F20" s="11">
        <v>8</v>
      </c>
    </row>
    <row r="21" spans="1:6" x14ac:dyDescent="0.35">
      <c r="A21" s="7" t="s">
        <v>2054</v>
      </c>
      <c r="B21" s="11">
        <v>6</v>
      </c>
      <c r="C21" s="11">
        <v>30</v>
      </c>
      <c r="D21" s="11"/>
      <c r="E21" s="11">
        <v>49</v>
      </c>
      <c r="F21" s="11">
        <v>85</v>
      </c>
    </row>
    <row r="22" spans="1:6" x14ac:dyDescent="0.35">
      <c r="A22" s="7" t="s">
        <v>2055</v>
      </c>
      <c r="B22" s="11"/>
      <c r="C22" s="11">
        <v>9</v>
      </c>
      <c r="D22" s="11"/>
      <c r="E22" s="11">
        <v>5</v>
      </c>
      <c r="F22" s="11">
        <v>14</v>
      </c>
    </row>
    <row r="23" spans="1:6" x14ac:dyDescent="0.35">
      <c r="A23" s="7" t="s">
        <v>2056</v>
      </c>
      <c r="B23" s="11">
        <v>1</v>
      </c>
      <c r="C23" s="11">
        <v>5</v>
      </c>
      <c r="D23" s="11">
        <v>1</v>
      </c>
      <c r="E23" s="11">
        <v>9</v>
      </c>
      <c r="F23" s="11">
        <v>16</v>
      </c>
    </row>
    <row r="24" spans="1:6" x14ac:dyDescent="0.35">
      <c r="A24" s="7" t="s">
        <v>2057</v>
      </c>
      <c r="B24" s="11">
        <v>3</v>
      </c>
      <c r="C24" s="11">
        <v>3</v>
      </c>
      <c r="D24" s="11"/>
      <c r="E24" s="11">
        <v>11</v>
      </c>
      <c r="F24" s="11">
        <v>17</v>
      </c>
    </row>
    <row r="25" spans="1:6" x14ac:dyDescent="0.35">
      <c r="A25" s="7" t="s">
        <v>2058</v>
      </c>
      <c r="B25" s="11"/>
      <c r="C25" s="11">
        <v>7</v>
      </c>
      <c r="D25" s="11"/>
      <c r="E25" s="11">
        <v>14</v>
      </c>
      <c r="F25" s="11">
        <v>21</v>
      </c>
    </row>
    <row r="26" spans="1:6" x14ac:dyDescent="0.35">
      <c r="A26" s="7" t="s">
        <v>2059</v>
      </c>
      <c r="B26" s="11">
        <v>1</v>
      </c>
      <c r="C26" s="11">
        <v>15</v>
      </c>
      <c r="D26" s="11">
        <v>2</v>
      </c>
      <c r="E26" s="11">
        <v>17</v>
      </c>
      <c r="F26" s="11">
        <v>35</v>
      </c>
    </row>
    <row r="27" spans="1:6" x14ac:dyDescent="0.35">
      <c r="A27" s="7" t="s">
        <v>2060</v>
      </c>
      <c r="B27" s="11"/>
      <c r="C27" s="11">
        <v>16</v>
      </c>
      <c r="D27" s="11">
        <v>1</v>
      </c>
      <c r="E27" s="11">
        <v>28</v>
      </c>
      <c r="F27" s="11">
        <v>45</v>
      </c>
    </row>
    <row r="28" spans="1:6" x14ac:dyDescent="0.35">
      <c r="A28" s="7" t="s">
        <v>2061</v>
      </c>
      <c r="B28" s="11">
        <v>2</v>
      </c>
      <c r="C28" s="11">
        <v>12</v>
      </c>
      <c r="D28" s="11">
        <v>1</v>
      </c>
      <c r="E28" s="11">
        <v>36</v>
      </c>
      <c r="F28" s="11">
        <v>51</v>
      </c>
    </row>
    <row r="29" spans="1:6" x14ac:dyDescent="0.35">
      <c r="A29" s="7" t="s">
        <v>2062</v>
      </c>
      <c r="B29" s="11"/>
      <c r="C29" s="11"/>
      <c r="D29" s="11"/>
      <c r="E29" s="11">
        <v>3</v>
      </c>
      <c r="F29" s="11">
        <v>3</v>
      </c>
    </row>
    <row r="30" spans="1:6" x14ac:dyDescent="0.35">
      <c r="A30" s="7" t="s">
        <v>2035</v>
      </c>
      <c r="B30" s="11">
        <v>57</v>
      </c>
      <c r="C30" s="11">
        <v>364</v>
      </c>
      <c r="D30" s="11">
        <v>14</v>
      </c>
      <c r="E30" s="11">
        <v>565</v>
      </c>
      <c r="F30" s="1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3608-67EB-435D-8CFB-ABBCFC379D8F}">
  <dimension ref="A1:E18"/>
  <sheetViews>
    <sheetView workbookViewId="0">
      <selection activeCell="F12" sqref="F12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9.25" bestFit="1" customWidth="1"/>
    <col min="5" max="7" width="11" bestFit="1" customWidth="1"/>
  </cols>
  <sheetData>
    <row r="1" spans="1:5" x14ac:dyDescent="0.35">
      <c r="A1" s="6" t="s">
        <v>2063</v>
      </c>
      <c r="B1" t="s">
        <v>2032</v>
      </c>
    </row>
    <row r="2" spans="1:5" x14ac:dyDescent="0.35">
      <c r="A2" s="6" t="s">
        <v>2077</v>
      </c>
      <c r="B2" t="s">
        <v>2032</v>
      </c>
    </row>
    <row r="4" spans="1:5" x14ac:dyDescent="0.35">
      <c r="A4" s="6" t="s">
        <v>2033</v>
      </c>
      <c r="B4" s="6" t="s">
        <v>2036</v>
      </c>
    </row>
    <row r="5" spans="1:5" x14ac:dyDescent="0.35">
      <c r="A5" s="6" t="s">
        <v>2034</v>
      </c>
      <c r="B5" t="s">
        <v>74</v>
      </c>
      <c r="C5" t="s">
        <v>14</v>
      </c>
      <c r="D5" t="s">
        <v>20</v>
      </c>
      <c r="E5" t="s">
        <v>2035</v>
      </c>
    </row>
    <row r="6" spans="1:5" x14ac:dyDescent="0.35">
      <c r="A6" s="7" t="s">
        <v>2065</v>
      </c>
      <c r="B6" s="11">
        <v>6</v>
      </c>
      <c r="C6" s="11">
        <v>36</v>
      </c>
      <c r="D6" s="11">
        <v>49</v>
      </c>
      <c r="E6" s="11">
        <v>91</v>
      </c>
    </row>
    <row r="7" spans="1:5" x14ac:dyDescent="0.35">
      <c r="A7" s="7" t="s">
        <v>2066</v>
      </c>
      <c r="B7" s="11">
        <v>7</v>
      </c>
      <c r="C7" s="11">
        <v>28</v>
      </c>
      <c r="D7" s="11">
        <v>44</v>
      </c>
      <c r="E7" s="11">
        <v>79</v>
      </c>
    </row>
    <row r="8" spans="1:5" x14ac:dyDescent="0.35">
      <c r="A8" s="7" t="s">
        <v>2067</v>
      </c>
      <c r="B8" s="11">
        <v>4</v>
      </c>
      <c r="C8" s="11">
        <v>33</v>
      </c>
      <c r="D8" s="11">
        <v>49</v>
      </c>
      <c r="E8" s="11">
        <v>86</v>
      </c>
    </row>
    <row r="9" spans="1:5" x14ac:dyDescent="0.35">
      <c r="A9" s="7" t="s">
        <v>2068</v>
      </c>
      <c r="B9" s="11">
        <v>1</v>
      </c>
      <c r="C9" s="11">
        <v>30</v>
      </c>
      <c r="D9" s="11">
        <v>46</v>
      </c>
      <c r="E9" s="11">
        <v>77</v>
      </c>
    </row>
    <row r="10" spans="1:5" x14ac:dyDescent="0.35">
      <c r="A10" s="7" t="s">
        <v>2069</v>
      </c>
      <c r="B10" s="11">
        <v>3</v>
      </c>
      <c r="C10" s="11">
        <v>35</v>
      </c>
      <c r="D10" s="11">
        <v>46</v>
      </c>
      <c r="E10" s="11">
        <v>84</v>
      </c>
    </row>
    <row r="11" spans="1:5" x14ac:dyDescent="0.35">
      <c r="A11" s="7" t="s">
        <v>2070</v>
      </c>
      <c r="B11" s="11">
        <v>3</v>
      </c>
      <c r="C11" s="11">
        <v>28</v>
      </c>
      <c r="D11" s="11">
        <v>55</v>
      </c>
      <c r="E11" s="11">
        <v>86</v>
      </c>
    </row>
    <row r="12" spans="1:5" x14ac:dyDescent="0.35">
      <c r="A12" s="7" t="s">
        <v>2071</v>
      </c>
      <c r="B12" s="11">
        <v>4</v>
      </c>
      <c r="C12" s="11">
        <v>31</v>
      </c>
      <c r="D12" s="11">
        <v>58</v>
      </c>
      <c r="E12" s="11">
        <v>93</v>
      </c>
    </row>
    <row r="13" spans="1:5" x14ac:dyDescent="0.35">
      <c r="A13" s="7" t="s">
        <v>2072</v>
      </c>
      <c r="B13" s="11">
        <v>8</v>
      </c>
      <c r="C13" s="11">
        <v>35</v>
      </c>
      <c r="D13" s="11">
        <v>41</v>
      </c>
      <c r="E13" s="11">
        <v>84</v>
      </c>
    </row>
    <row r="14" spans="1:5" x14ac:dyDescent="0.35">
      <c r="A14" s="7" t="s">
        <v>2073</v>
      </c>
      <c r="B14" s="11">
        <v>5</v>
      </c>
      <c r="C14" s="11">
        <v>23</v>
      </c>
      <c r="D14" s="11">
        <v>45</v>
      </c>
      <c r="E14" s="11">
        <v>73</v>
      </c>
    </row>
    <row r="15" spans="1:5" x14ac:dyDescent="0.35">
      <c r="A15" s="7" t="s">
        <v>2074</v>
      </c>
      <c r="B15" s="11">
        <v>6</v>
      </c>
      <c r="C15" s="11">
        <v>26</v>
      </c>
      <c r="D15" s="11">
        <v>45</v>
      </c>
      <c r="E15" s="11">
        <v>77</v>
      </c>
    </row>
    <row r="16" spans="1:5" x14ac:dyDescent="0.35">
      <c r="A16" s="7" t="s">
        <v>2075</v>
      </c>
      <c r="B16" s="11">
        <v>3</v>
      </c>
      <c r="C16" s="11">
        <v>27</v>
      </c>
      <c r="D16" s="11">
        <v>45</v>
      </c>
      <c r="E16" s="11">
        <v>75</v>
      </c>
    </row>
    <row r="17" spans="1:5" x14ac:dyDescent="0.35">
      <c r="A17" s="7" t="s">
        <v>2076</v>
      </c>
      <c r="B17" s="11">
        <v>7</v>
      </c>
      <c r="C17" s="11">
        <v>32</v>
      </c>
      <c r="D17" s="11">
        <v>42</v>
      </c>
      <c r="E17" s="11">
        <v>81</v>
      </c>
    </row>
    <row r="18" spans="1:5" x14ac:dyDescent="0.35">
      <c r="A18" s="7" t="s">
        <v>2035</v>
      </c>
      <c r="B18" s="11">
        <v>57</v>
      </c>
      <c r="C18" s="11">
        <v>364</v>
      </c>
      <c r="D18" s="11">
        <v>565</v>
      </c>
      <c r="E18" s="11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5AB7D-D0BC-4523-988C-0FCD2A9A26F7}">
  <dimension ref="A1:H13"/>
  <sheetViews>
    <sheetView workbookViewId="0">
      <selection activeCell="B2" sqref="B2"/>
    </sheetView>
  </sheetViews>
  <sheetFormatPr defaultRowHeight="15.5" x14ac:dyDescent="0.35"/>
  <cols>
    <col min="1" max="1" width="26.4140625" bestFit="1" customWidth="1"/>
    <col min="2" max="2" width="17.25" bestFit="1" customWidth="1"/>
    <col min="3" max="3" width="13.5" bestFit="1" customWidth="1"/>
    <col min="4" max="4" width="16.08203125" bestFit="1" customWidth="1"/>
    <col min="5" max="5" width="12.58203125" bestFit="1" customWidth="1"/>
    <col min="6" max="6" width="19.83203125" bestFit="1" customWidth="1"/>
    <col min="7" max="7" width="16.08203125" bestFit="1" customWidth="1"/>
    <col min="8" max="8" width="18.83203125" bestFit="1" customWidth="1"/>
  </cols>
  <sheetData>
    <row r="1" spans="1:8" s="9" customFormat="1" x14ac:dyDescent="0.35">
      <c r="A1" s="9" t="s">
        <v>2087</v>
      </c>
      <c r="B1" s="9" t="s">
        <v>2088</v>
      </c>
      <c r="C1" s="9" t="s">
        <v>2089</v>
      </c>
      <c r="D1" s="9" t="s">
        <v>2090</v>
      </c>
      <c r="E1" s="9" t="s">
        <v>2091</v>
      </c>
      <c r="F1" s="9" t="s">
        <v>2092</v>
      </c>
      <c r="G1" s="9" t="s">
        <v>2093</v>
      </c>
      <c r="H1" s="9" t="s">
        <v>2094</v>
      </c>
    </row>
    <row r="2" spans="1:8" x14ac:dyDescent="0.35">
      <c r="A2" t="s">
        <v>2095</v>
      </c>
      <c r="B2">
        <f>COUNTIFS(Crowdfunding!D$2:D$1001,"&lt;1000",Crowdfunding!G$2:G$1001,"=successful")</f>
        <v>30</v>
      </c>
      <c r="C2">
        <f>COUNTIFS(Crowdfunding!$D$2:$D$1001,"&lt;1000",Crowdfunding!$G$2:$G$1001,"=failed")</f>
        <v>20</v>
      </c>
      <c r="D2">
        <f>COUNTIFS(Crowdfunding!$D$2:$D$1001,"&lt;1000",Crowdfunding!$G$2:$G$1001,"=canceled")</f>
        <v>1</v>
      </c>
      <c r="E2">
        <f>SUM(B2:D2)</f>
        <v>51</v>
      </c>
      <c r="F2" s="10">
        <f>(B2/E2)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35">
      <c r="A3" t="s">
        <v>2096</v>
      </c>
      <c r="B3">
        <f>COUNTIFS(Crowdfunding!D$2:D$1001,"&gt;=1000",Crowdfunding!D$2:D$1001,"&lt;=4999",Crowdfunding!G$2:G$1001,"=successful")</f>
        <v>191</v>
      </c>
      <c r="C3">
        <f>COUNTIFS(Crowdfunding!$D$2:$D$1001,"&gt;=1000",Crowdfunding!$D$2:$D$1001,"&lt;=4999",Crowdfunding!$G$2:$G$1001,"=failed")</f>
        <v>38</v>
      </c>
      <c r="D3">
        <f>COUNTIFS(Crowdfunding!$D$2:$D$1001,"&gt;=1000",Crowdfunding!$D$2:$D$1001,"&lt;=4999",Crowdfunding!$G$2:$G$1001,"=canceled")</f>
        <v>2</v>
      </c>
      <c r="E3">
        <f t="shared" ref="E3:E13" si="0">SUM(B3:D3)</f>
        <v>231</v>
      </c>
      <c r="F3" s="10">
        <f t="shared" ref="F3:F13" si="1">(B3/E3)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35">
      <c r="A4" t="s">
        <v>2097</v>
      </c>
      <c r="B4">
        <f>COUNTIFS(Crowdfunding!D$2:D$1001,"&gt;=5000",Crowdfunding!D$2:D$1001,"&lt;=9999",Crowdfunding!G$2:G$1001,"=successful")</f>
        <v>164</v>
      </c>
      <c r="C4">
        <f>COUNTIFS(Crowdfunding!$D$2:$D$1001,"&gt;=5000",Crowdfunding!$D$2:$D$1001,"&lt;=9999",Crowdfunding!$G$2:$G$1001,"=failed")</f>
        <v>126</v>
      </c>
      <c r="D4">
        <f>COUNTIFS(Crowdfunding!$D$2:$D$1001,"&gt;=5000",Crowdfunding!$D$2:$D$1001,"&lt;=9999",Crowdfunding!$G$2:$G$1001,"=canceled")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35">
      <c r="A5" t="s">
        <v>2098</v>
      </c>
      <c r="B5">
        <f>COUNTIFS(Crowdfunding!$D$2:$D$1001,"&gt;=10000",Crowdfunding!$D$2:$D$1001,"&lt;=14999",Crowdfunding!$G$2:$G$1001,"=successful")</f>
        <v>4</v>
      </c>
      <c r="C5">
        <f>COUNTIFS(Crowdfunding!$D$2:$D$1001,"&gt;=10000",Crowdfunding!$D$2:$D$1001,"&lt;=14999",Crowdfunding!$G$2:$G$1001,"=failed")</f>
        <v>5</v>
      </c>
      <c r="D5">
        <f>COUNTIFS(Crowdfunding!$D$2:$D$1001,"&gt;=10000",Crowdfunding!$D$2:$D$1001,"&lt;=14999",Crowdfunding!$G$2:$G$1001,"=canceled")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35">
      <c r="A6" t="s">
        <v>2099</v>
      </c>
      <c r="B6">
        <f>COUNTIFS(Crowdfunding!$D$2:$D$1001,"&gt;=15000",Crowdfunding!$D$2:$D$1001,"&lt;=19999",Crowdfunding!$G$2:$G$1001,"=successful")</f>
        <v>10</v>
      </c>
      <c r="C6">
        <f>COUNTIFS(Crowdfunding!$D$2:$D$1001,"&gt;=15000",Crowdfunding!$D$2:$D$1001,"&lt;=19999",Crowdfunding!$G$2:$G$1001,"=failed")</f>
        <v>0</v>
      </c>
      <c r="D6">
        <f>COUNTIFS(Crowdfunding!$D$2:$D$1001,"&gt;=15000",Crowdfunding!$D$2:$D$1001,"&lt;=19999",Crowdfunding!$G$2:$G$1001,"=canceled")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35">
      <c r="A7" t="s">
        <v>2100</v>
      </c>
      <c r="B7">
        <f>COUNTIFS(Crowdfunding!$D$2:$D$1001,"&gt;=20000",Crowdfunding!$D$2:$D$1001,"&lt;=24999",Crowdfunding!$G$2:$G$1001,"=successful")</f>
        <v>7</v>
      </c>
      <c r="C7">
        <f>COUNTIFS(Crowdfunding!$D$2:$D$1001,"&gt;=20000",Crowdfunding!$D$2:$D$1001,"&lt;=24999",Crowdfunding!$G$2:$G$1001,"=failed")</f>
        <v>0</v>
      </c>
      <c r="D7">
        <f>COUNTIFS(Crowdfunding!$D$2:$D$1001,"&gt;=20000",Crowdfunding!$D$2:$D$1001,"&lt;=24999",Crowdfunding!$G$2:$G$1001,"=canceled")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35">
      <c r="A8" t="s">
        <v>2101</v>
      </c>
      <c r="B8">
        <f>COUNTIFS(Crowdfunding!$D$2:$D$1001,"&gt;=25000",Crowdfunding!$D$2:$D$1001,"&lt;=29999",Crowdfunding!$G$2:$G$1001,"=successful")</f>
        <v>11</v>
      </c>
      <c r="C8">
        <f>COUNTIFS(Crowdfunding!$D$2:$D$1001,"&gt;=25000",Crowdfunding!$D$2:$D$1001,"&lt;=29999",Crowdfunding!$G$2:$G$1001,"=failed")</f>
        <v>3</v>
      </c>
      <c r="D8">
        <f>COUNTIFS(Crowdfunding!$D$2:$D$1001,"&gt;=25000",Crowdfunding!$D$2:$D$1001,"&lt;=29999",Crowdfunding!$G$2:$G$1001,"=canceled")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35">
      <c r="A9" t="s">
        <v>2102</v>
      </c>
      <c r="B9">
        <f>COUNTIFS(Crowdfunding!$D$2:$D$1001,"&gt;=30000",Crowdfunding!$D$2:$D$1001,"&lt;=34999",Crowdfunding!$G$2:$G$1001,"=successful")</f>
        <v>7</v>
      </c>
      <c r="C9">
        <f>COUNTIFS(Crowdfunding!$D$2:$D$1001,"&gt;=30000",Crowdfunding!$D$2:$D$1001,"&lt;=34999",Crowdfunding!$G$2:$G$1001,"=failed")</f>
        <v>0</v>
      </c>
      <c r="D9">
        <f>COUNTIFS(Crowdfunding!$D$2:$D$1001,"&gt;=30000",Crowdfunding!$D$2:$D$1001,"&lt;=34999",Crowdfunding!$G$2:$G$1001,"=canceled")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35">
      <c r="A10" t="s">
        <v>2103</v>
      </c>
      <c r="B10">
        <f>COUNTIFS(Crowdfunding!$D$2:$D$1001,"&gt;=35000",Crowdfunding!$D$2:$D$1001,"&lt;=39999",Crowdfunding!$G$2:$G$1001,"=successful")</f>
        <v>8</v>
      </c>
      <c r="C10">
        <f>COUNTIFS(Crowdfunding!$D$2:$D$1001,"&gt;=35000",Crowdfunding!$D$2:$D$1001,"&lt;=39999",Crowdfunding!$G$2:$G$1001,"=failed")</f>
        <v>3</v>
      </c>
      <c r="D10">
        <f>COUNTIFS(Crowdfunding!$D$2:$D$1001,"&gt;=35000",Crowdfunding!$D$2:$D$1001,"&lt;=39999",Crowdfunding!$G$2:$G$1001,"=canceled")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35">
      <c r="A11" t="s">
        <v>2104</v>
      </c>
      <c r="B11">
        <f>COUNTIFS(Crowdfunding!$D$2:$D$1001,"&gt;=40000",Crowdfunding!$D$2:$D$1001,"&lt;=44999",Crowdfunding!$G$2:$G$1001,"=successful")</f>
        <v>11</v>
      </c>
      <c r="C11">
        <f>COUNTIFS(Crowdfunding!$D$2:$D$1001,"&gt;=40000",Crowdfunding!$D$2:$D$1001,"&lt;=44999",Crowdfunding!$G$2:$G$1001,"=failed")</f>
        <v>3</v>
      </c>
      <c r="D11">
        <f>COUNTIFS(Crowdfunding!$D$2:$D$1001,"&gt;=40000",Crowdfunding!$D$2:$D$1001,"&lt;=44999",Crowdfunding!$G$2:$G$1001,"=canceled")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35">
      <c r="A12" t="s">
        <v>2105</v>
      </c>
      <c r="B12">
        <f>COUNTIFS(Crowdfunding!$D$2:$D$1001,"&gt;=45000",Crowdfunding!$D$2:$D$1001,"&lt;=49999",Crowdfunding!$G$2:$G$1001,"=successful")</f>
        <v>8</v>
      </c>
      <c r="C12">
        <f>COUNTIFS(Crowdfunding!$D$2:$D$1001,"&gt;=45000",Crowdfunding!$D$2:$D$1001,"&lt;=49999",Crowdfunding!$G$2:$G$1001,"=failed")</f>
        <v>3</v>
      </c>
      <c r="D12">
        <f>COUNTIFS(Crowdfunding!$D$2:$D$1001,"&gt;=45000",Crowdfunding!$D$2:$D$1001,"&lt;=49999",Crowdfunding!$G$2:$G$1001,"=canceled")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35">
      <c r="A13" t="s">
        <v>2106</v>
      </c>
      <c r="B13">
        <f>COUNTIFS(Crowdfunding!$D$2:$D$1001,"&gt;=50000",Crowdfunding!$G$2:$G$1001,"=successful")</f>
        <v>114</v>
      </c>
      <c r="C13">
        <f>COUNTIFS(Crowdfunding!$D$2:$D$1001,"&gt;=50000",Crowdfunding!$G$2:$G$1001,"=failed")</f>
        <v>163</v>
      </c>
      <c r="D13">
        <f>COUNTIFS(Crowdfunding!$D$2:$D$1001,"&gt;=50000",Crowdfunding!$G$2:$G$1001,"=canceled")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honeticPr fontId="18" type="noConversion"/>
  <pageMargins left="0.7" right="0.7" top="0.75" bottom="0.75" header="0.3" footer="0.3"/>
  <pageSetup orientation="portrait" r:id="rId1"/>
  <ignoredErrors>
    <ignoredError sqref="C5 C6:C13" 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5C12-5559-4ED9-A146-70693A939D1E}">
  <dimension ref="A1:D1001"/>
  <sheetViews>
    <sheetView workbookViewId="0">
      <selection activeCell="J36" sqref="J36"/>
    </sheetView>
  </sheetViews>
  <sheetFormatPr defaultRowHeight="15.5" x14ac:dyDescent="0.35"/>
  <cols>
    <col min="2" max="2" width="14.75" bestFit="1" customWidth="1"/>
    <col min="3" max="3" width="8.33203125" bestFit="1" customWidth="1"/>
    <col min="4" max="4" width="14.75" bestFit="1" customWidth="1"/>
  </cols>
  <sheetData>
    <row r="1" spans="1:4" x14ac:dyDescent="0.35">
      <c r="A1" t="s">
        <v>2107</v>
      </c>
      <c r="B1" t="s">
        <v>2108</v>
      </c>
      <c r="C1" t="s">
        <v>2107</v>
      </c>
      <c r="D1" t="s">
        <v>2108</v>
      </c>
    </row>
    <row r="2" spans="1:4" x14ac:dyDescent="0.35">
      <c r="B2" t="b" cm="1">
        <f t="array" ref="B2:B1001">IF(Crowdfunding!G2:G1001="successful",Crowdfunding!$H$2:$H$1001)</f>
        <v>0</v>
      </c>
      <c r="D2" cm="1">
        <f t="array" ref="D2:D1001">IF(Crowdfunding!G2:G1001="failed",Crowdfunding!$H$2:$H$1001)</f>
        <v>0</v>
      </c>
    </row>
    <row r="3" spans="1:4" x14ac:dyDescent="0.35">
      <c r="B3">
        <v>158</v>
      </c>
      <c r="D3" t="b">
        <v>0</v>
      </c>
    </row>
    <row r="4" spans="1:4" x14ac:dyDescent="0.35">
      <c r="B4">
        <v>1425</v>
      </c>
      <c r="D4" t="b">
        <v>0</v>
      </c>
    </row>
    <row r="5" spans="1:4" x14ac:dyDescent="0.35">
      <c r="B5" t="b">
        <v>0</v>
      </c>
      <c r="D5">
        <v>24</v>
      </c>
    </row>
    <row r="6" spans="1:4" x14ac:dyDescent="0.35">
      <c r="B6" t="b">
        <v>0</v>
      </c>
      <c r="D6">
        <v>53</v>
      </c>
    </row>
    <row r="7" spans="1:4" x14ac:dyDescent="0.35">
      <c r="B7">
        <v>174</v>
      </c>
      <c r="D7" t="b">
        <v>0</v>
      </c>
    </row>
    <row r="8" spans="1:4" x14ac:dyDescent="0.35">
      <c r="B8" t="b">
        <v>0</v>
      </c>
      <c r="D8">
        <v>18</v>
      </c>
    </row>
    <row r="9" spans="1:4" x14ac:dyDescent="0.35">
      <c r="B9">
        <v>227</v>
      </c>
      <c r="D9" t="b">
        <v>0</v>
      </c>
    </row>
    <row r="10" spans="1:4" x14ac:dyDescent="0.35">
      <c r="B10" t="b">
        <v>0</v>
      </c>
      <c r="D10" t="b">
        <v>0</v>
      </c>
    </row>
    <row r="11" spans="1:4" x14ac:dyDescent="0.35">
      <c r="B11" t="b">
        <v>0</v>
      </c>
      <c r="D11">
        <v>44</v>
      </c>
    </row>
    <row r="12" spans="1:4" x14ac:dyDescent="0.35">
      <c r="B12">
        <v>220</v>
      </c>
      <c r="D12" t="b">
        <v>0</v>
      </c>
    </row>
    <row r="13" spans="1:4" x14ac:dyDescent="0.35">
      <c r="B13" t="b">
        <v>0</v>
      </c>
      <c r="D13">
        <v>27</v>
      </c>
    </row>
    <row r="14" spans="1:4" x14ac:dyDescent="0.35">
      <c r="B14" t="b">
        <v>0</v>
      </c>
      <c r="D14">
        <v>55</v>
      </c>
    </row>
    <row r="15" spans="1:4" x14ac:dyDescent="0.35">
      <c r="B15">
        <v>98</v>
      </c>
      <c r="D15" t="b">
        <v>0</v>
      </c>
    </row>
    <row r="16" spans="1:4" x14ac:dyDescent="0.35">
      <c r="B16" t="b">
        <v>0</v>
      </c>
      <c r="D16">
        <v>200</v>
      </c>
    </row>
    <row r="17" spans="2:4" x14ac:dyDescent="0.35">
      <c r="B17" t="b">
        <v>0</v>
      </c>
      <c r="D17">
        <v>452</v>
      </c>
    </row>
    <row r="18" spans="2:4" x14ac:dyDescent="0.35">
      <c r="B18">
        <v>100</v>
      </c>
      <c r="D18" t="b">
        <v>0</v>
      </c>
    </row>
    <row r="19" spans="2:4" x14ac:dyDescent="0.35">
      <c r="B19">
        <v>1249</v>
      </c>
      <c r="D19" t="b">
        <v>0</v>
      </c>
    </row>
    <row r="20" spans="2:4" x14ac:dyDescent="0.35">
      <c r="B20" t="b">
        <v>0</v>
      </c>
      <c r="D20" t="b">
        <v>0</v>
      </c>
    </row>
    <row r="21" spans="2:4" x14ac:dyDescent="0.35">
      <c r="B21" t="b">
        <v>0</v>
      </c>
      <c r="D21">
        <v>674</v>
      </c>
    </row>
    <row r="22" spans="2:4" x14ac:dyDescent="0.35">
      <c r="B22">
        <v>1396</v>
      </c>
      <c r="D22" t="b">
        <v>0</v>
      </c>
    </row>
    <row r="23" spans="2:4" x14ac:dyDescent="0.35">
      <c r="B23" t="b">
        <v>0</v>
      </c>
      <c r="D23">
        <v>558</v>
      </c>
    </row>
    <row r="24" spans="2:4" x14ac:dyDescent="0.35">
      <c r="B24">
        <v>890</v>
      </c>
      <c r="D24" t="b">
        <v>0</v>
      </c>
    </row>
    <row r="25" spans="2:4" x14ac:dyDescent="0.35">
      <c r="B25">
        <v>142</v>
      </c>
      <c r="D25" t="b">
        <v>0</v>
      </c>
    </row>
    <row r="26" spans="2:4" x14ac:dyDescent="0.35">
      <c r="B26">
        <v>2673</v>
      </c>
      <c r="D26" t="b">
        <v>0</v>
      </c>
    </row>
    <row r="27" spans="2:4" x14ac:dyDescent="0.35">
      <c r="B27">
        <v>163</v>
      </c>
      <c r="D27" t="b">
        <v>0</v>
      </c>
    </row>
    <row r="28" spans="2:4" x14ac:dyDescent="0.35">
      <c r="B28" t="b">
        <v>0</v>
      </c>
      <c r="D28" t="b">
        <v>0</v>
      </c>
    </row>
    <row r="29" spans="2:4" x14ac:dyDescent="0.35">
      <c r="B29" t="b">
        <v>0</v>
      </c>
      <c r="D29">
        <v>15</v>
      </c>
    </row>
    <row r="30" spans="2:4" x14ac:dyDescent="0.35">
      <c r="B30">
        <v>2220</v>
      </c>
      <c r="D30" t="b">
        <v>0</v>
      </c>
    </row>
    <row r="31" spans="2:4" x14ac:dyDescent="0.35">
      <c r="B31">
        <v>1606</v>
      </c>
      <c r="D31" t="b">
        <v>0</v>
      </c>
    </row>
    <row r="32" spans="2:4" x14ac:dyDescent="0.35">
      <c r="B32">
        <v>129</v>
      </c>
      <c r="D32" t="b">
        <v>0</v>
      </c>
    </row>
    <row r="33" spans="2:4" x14ac:dyDescent="0.35">
      <c r="B33">
        <v>226</v>
      </c>
      <c r="D33" t="b">
        <v>0</v>
      </c>
    </row>
    <row r="34" spans="2:4" x14ac:dyDescent="0.35">
      <c r="B34" t="b">
        <v>0</v>
      </c>
      <c r="D34">
        <v>2307</v>
      </c>
    </row>
    <row r="35" spans="2:4" x14ac:dyDescent="0.35">
      <c r="B35">
        <v>5419</v>
      </c>
      <c r="D35" t="b">
        <v>0</v>
      </c>
    </row>
    <row r="36" spans="2:4" x14ac:dyDescent="0.35">
      <c r="B36">
        <v>165</v>
      </c>
      <c r="D36" t="b">
        <v>0</v>
      </c>
    </row>
    <row r="37" spans="2:4" x14ac:dyDescent="0.35">
      <c r="B37">
        <v>1965</v>
      </c>
      <c r="D37" t="b">
        <v>0</v>
      </c>
    </row>
    <row r="38" spans="2:4" x14ac:dyDescent="0.35">
      <c r="B38">
        <v>16</v>
      </c>
      <c r="D38" t="b">
        <v>0</v>
      </c>
    </row>
    <row r="39" spans="2:4" x14ac:dyDescent="0.35">
      <c r="B39">
        <v>107</v>
      </c>
      <c r="D39" t="b">
        <v>0</v>
      </c>
    </row>
    <row r="40" spans="2:4" x14ac:dyDescent="0.35">
      <c r="B40">
        <v>134</v>
      </c>
      <c r="D40" t="b">
        <v>0</v>
      </c>
    </row>
    <row r="41" spans="2:4" x14ac:dyDescent="0.35">
      <c r="B41" t="b">
        <v>0</v>
      </c>
      <c r="D41">
        <v>88</v>
      </c>
    </row>
    <row r="42" spans="2:4" x14ac:dyDescent="0.35">
      <c r="B42">
        <v>198</v>
      </c>
      <c r="D42" t="b">
        <v>0</v>
      </c>
    </row>
    <row r="43" spans="2:4" x14ac:dyDescent="0.35">
      <c r="B43">
        <v>111</v>
      </c>
      <c r="D43" t="b">
        <v>0</v>
      </c>
    </row>
    <row r="44" spans="2:4" x14ac:dyDescent="0.35">
      <c r="B44">
        <v>222</v>
      </c>
      <c r="D44" t="b">
        <v>0</v>
      </c>
    </row>
    <row r="45" spans="2:4" x14ac:dyDescent="0.35">
      <c r="B45">
        <v>6212</v>
      </c>
      <c r="D45" t="b">
        <v>0</v>
      </c>
    </row>
    <row r="46" spans="2:4" x14ac:dyDescent="0.35">
      <c r="B46">
        <v>98</v>
      </c>
      <c r="D46" t="b">
        <v>0</v>
      </c>
    </row>
    <row r="47" spans="2:4" x14ac:dyDescent="0.35">
      <c r="B47" t="b">
        <v>0</v>
      </c>
      <c r="D47">
        <v>48</v>
      </c>
    </row>
    <row r="48" spans="2:4" x14ac:dyDescent="0.35">
      <c r="B48">
        <v>92</v>
      </c>
      <c r="D48" t="b">
        <v>0</v>
      </c>
    </row>
    <row r="49" spans="2:4" x14ac:dyDescent="0.35">
      <c r="B49">
        <v>149</v>
      </c>
      <c r="D49" t="b">
        <v>0</v>
      </c>
    </row>
    <row r="50" spans="2:4" x14ac:dyDescent="0.35">
      <c r="B50">
        <v>2431</v>
      </c>
      <c r="D50" t="b">
        <v>0</v>
      </c>
    </row>
    <row r="51" spans="2:4" x14ac:dyDescent="0.35">
      <c r="B51">
        <v>303</v>
      </c>
      <c r="D51" t="b">
        <v>0</v>
      </c>
    </row>
    <row r="52" spans="2:4" x14ac:dyDescent="0.35">
      <c r="B52" t="b">
        <v>0</v>
      </c>
      <c r="D52">
        <v>1</v>
      </c>
    </row>
    <row r="53" spans="2:4" x14ac:dyDescent="0.35">
      <c r="B53" t="b">
        <v>0</v>
      </c>
      <c r="D53">
        <v>1467</v>
      </c>
    </row>
    <row r="54" spans="2:4" x14ac:dyDescent="0.35">
      <c r="B54" t="b">
        <v>0</v>
      </c>
      <c r="D54">
        <v>75</v>
      </c>
    </row>
    <row r="55" spans="2:4" x14ac:dyDescent="0.35">
      <c r="B55">
        <v>209</v>
      </c>
      <c r="D55" t="b">
        <v>0</v>
      </c>
    </row>
    <row r="56" spans="2:4" x14ac:dyDescent="0.35">
      <c r="B56" t="b">
        <v>0</v>
      </c>
      <c r="D56">
        <v>120</v>
      </c>
    </row>
    <row r="57" spans="2:4" x14ac:dyDescent="0.35">
      <c r="B57">
        <v>131</v>
      </c>
      <c r="D57" t="b">
        <v>0</v>
      </c>
    </row>
    <row r="58" spans="2:4" x14ac:dyDescent="0.35">
      <c r="B58">
        <v>164</v>
      </c>
      <c r="D58" t="b">
        <v>0</v>
      </c>
    </row>
    <row r="59" spans="2:4" x14ac:dyDescent="0.35">
      <c r="B59">
        <v>201</v>
      </c>
      <c r="D59" t="b">
        <v>0</v>
      </c>
    </row>
    <row r="60" spans="2:4" x14ac:dyDescent="0.35">
      <c r="B60">
        <v>211</v>
      </c>
      <c r="D60" t="b">
        <v>0</v>
      </c>
    </row>
    <row r="61" spans="2:4" x14ac:dyDescent="0.35">
      <c r="B61">
        <v>128</v>
      </c>
      <c r="D61" t="b">
        <v>0</v>
      </c>
    </row>
    <row r="62" spans="2:4" x14ac:dyDescent="0.35">
      <c r="B62">
        <v>1600</v>
      </c>
      <c r="D62" t="b">
        <v>0</v>
      </c>
    </row>
    <row r="63" spans="2:4" x14ac:dyDescent="0.35">
      <c r="B63" t="b">
        <v>0</v>
      </c>
      <c r="D63">
        <v>2253</v>
      </c>
    </row>
    <row r="64" spans="2:4" x14ac:dyDescent="0.35">
      <c r="B64">
        <v>249</v>
      </c>
      <c r="D64" t="b">
        <v>0</v>
      </c>
    </row>
    <row r="65" spans="2:4" x14ac:dyDescent="0.35">
      <c r="B65" t="b">
        <v>0</v>
      </c>
      <c r="D65">
        <v>5</v>
      </c>
    </row>
    <row r="66" spans="2:4" x14ac:dyDescent="0.35">
      <c r="B66" t="b">
        <v>0</v>
      </c>
      <c r="D66">
        <v>38</v>
      </c>
    </row>
    <row r="67" spans="2:4" x14ac:dyDescent="0.35">
      <c r="B67">
        <v>236</v>
      </c>
      <c r="D67" t="b">
        <v>0</v>
      </c>
    </row>
    <row r="68" spans="2:4" x14ac:dyDescent="0.35">
      <c r="B68" t="b">
        <v>0</v>
      </c>
      <c r="D68">
        <v>12</v>
      </c>
    </row>
    <row r="69" spans="2:4" x14ac:dyDescent="0.35">
      <c r="B69">
        <v>4065</v>
      </c>
      <c r="D69" t="b">
        <v>0</v>
      </c>
    </row>
    <row r="70" spans="2:4" x14ac:dyDescent="0.35">
      <c r="B70">
        <v>246</v>
      </c>
      <c r="D70" t="b">
        <v>0</v>
      </c>
    </row>
    <row r="71" spans="2:4" x14ac:dyDescent="0.35">
      <c r="B71" t="b">
        <v>0</v>
      </c>
      <c r="D71" t="b">
        <v>0</v>
      </c>
    </row>
    <row r="72" spans="2:4" x14ac:dyDescent="0.35">
      <c r="B72">
        <v>2475</v>
      </c>
      <c r="D72" t="b">
        <v>0</v>
      </c>
    </row>
    <row r="73" spans="2:4" x14ac:dyDescent="0.35">
      <c r="B73">
        <v>76</v>
      </c>
      <c r="D73" t="b">
        <v>0</v>
      </c>
    </row>
    <row r="74" spans="2:4" x14ac:dyDescent="0.35">
      <c r="B74">
        <v>54</v>
      </c>
      <c r="D74" t="b">
        <v>0</v>
      </c>
    </row>
    <row r="75" spans="2:4" x14ac:dyDescent="0.35">
      <c r="B75">
        <v>88</v>
      </c>
      <c r="D75" t="b">
        <v>0</v>
      </c>
    </row>
    <row r="76" spans="2:4" x14ac:dyDescent="0.35">
      <c r="B76">
        <v>85</v>
      </c>
      <c r="D76" t="b">
        <v>0</v>
      </c>
    </row>
    <row r="77" spans="2:4" x14ac:dyDescent="0.35">
      <c r="B77">
        <v>170</v>
      </c>
      <c r="D77" t="b">
        <v>0</v>
      </c>
    </row>
    <row r="78" spans="2:4" x14ac:dyDescent="0.35">
      <c r="B78" t="b">
        <v>0</v>
      </c>
      <c r="D78">
        <v>1684</v>
      </c>
    </row>
    <row r="79" spans="2:4" x14ac:dyDescent="0.35">
      <c r="B79" t="b">
        <v>0</v>
      </c>
      <c r="D79">
        <v>56</v>
      </c>
    </row>
    <row r="80" spans="2:4" x14ac:dyDescent="0.35">
      <c r="B80">
        <v>330</v>
      </c>
      <c r="D80" t="b">
        <v>0</v>
      </c>
    </row>
    <row r="81" spans="2:4" x14ac:dyDescent="0.35">
      <c r="B81" t="b">
        <v>0</v>
      </c>
      <c r="D81">
        <v>838</v>
      </c>
    </row>
    <row r="82" spans="2:4" x14ac:dyDescent="0.35">
      <c r="B82">
        <v>127</v>
      </c>
      <c r="D82" t="b">
        <v>0</v>
      </c>
    </row>
    <row r="83" spans="2:4" x14ac:dyDescent="0.35">
      <c r="B83">
        <v>411</v>
      </c>
      <c r="D83" t="b">
        <v>0</v>
      </c>
    </row>
    <row r="84" spans="2:4" x14ac:dyDescent="0.35">
      <c r="B84">
        <v>180</v>
      </c>
      <c r="D84" t="b">
        <v>0</v>
      </c>
    </row>
    <row r="85" spans="2:4" x14ac:dyDescent="0.35">
      <c r="B85" t="b">
        <v>0</v>
      </c>
      <c r="D85">
        <v>1000</v>
      </c>
    </row>
    <row r="86" spans="2:4" x14ac:dyDescent="0.35">
      <c r="B86">
        <v>374</v>
      </c>
      <c r="D86" t="b">
        <v>0</v>
      </c>
    </row>
    <row r="87" spans="2:4" x14ac:dyDescent="0.35">
      <c r="B87">
        <v>71</v>
      </c>
      <c r="D87" t="b">
        <v>0</v>
      </c>
    </row>
    <row r="88" spans="2:4" x14ac:dyDescent="0.35">
      <c r="B88">
        <v>203</v>
      </c>
      <c r="D88" t="b">
        <v>0</v>
      </c>
    </row>
    <row r="89" spans="2:4" x14ac:dyDescent="0.35">
      <c r="B89" t="b">
        <v>0</v>
      </c>
      <c r="D89">
        <v>1482</v>
      </c>
    </row>
    <row r="90" spans="2:4" x14ac:dyDescent="0.35">
      <c r="B90">
        <v>113</v>
      </c>
      <c r="D90" t="b">
        <v>0</v>
      </c>
    </row>
    <row r="91" spans="2:4" x14ac:dyDescent="0.35">
      <c r="B91">
        <v>96</v>
      </c>
      <c r="D91" t="b">
        <v>0</v>
      </c>
    </row>
    <row r="92" spans="2:4" x14ac:dyDescent="0.35">
      <c r="B92" t="b">
        <v>0</v>
      </c>
      <c r="D92">
        <v>106</v>
      </c>
    </row>
    <row r="93" spans="2:4" x14ac:dyDescent="0.35">
      <c r="B93" t="b">
        <v>0</v>
      </c>
      <c r="D93">
        <v>679</v>
      </c>
    </row>
    <row r="94" spans="2:4" x14ac:dyDescent="0.35">
      <c r="B94">
        <v>498</v>
      </c>
      <c r="D94" t="b">
        <v>0</v>
      </c>
    </row>
    <row r="95" spans="2:4" x14ac:dyDescent="0.35">
      <c r="B95" t="b">
        <v>0</v>
      </c>
      <c r="D95" t="b">
        <v>0</v>
      </c>
    </row>
    <row r="96" spans="2:4" x14ac:dyDescent="0.35">
      <c r="B96">
        <v>180</v>
      </c>
      <c r="D96" t="b">
        <v>0</v>
      </c>
    </row>
    <row r="97" spans="2:4" x14ac:dyDescent="0.35">
      <c r="B97">
        <v>27</v>
      </c>
      <c r="D97" t="b">
        <v>0</v>
      </c>
    </row>
    <row r="98" spans="2:4" x14ac:dyDescent="0.35">
      <c r="B98">
        <v>2331</v>
      </c>
      <c r="D98" t="b">
        <v>0</v>
      </c>
    </row>
    <row r="99" spans="2:4" x14ac:dyDescent="0.35">
      <c r="B99">
        <v>113</v>
      </c>
      <c r="D99" t="b">
        <v>0</v>
      </c>
    </row>
    <row r="100" spans="2:4" x14ac:dyDescent="0.35">
      <c r="B100" t="b">
        <v>0</v>
      </c>
      <c r="D100">
        <v>1220</v>
      </c>
    </row>
    <row r="101" spans="2:4" x14ac:dyDescent="0.35">
      <c r="B101">
        <v>164</v>
      </c>
      <c r="D101" t="b">
        <v>0</v>
      </c>
    </row>
    <row r="102" spans="2:4" x14ac:dyDescent="0.35">
      <c r="B102" t="b">
        <v>0</v>
      </c>
      <c r="D102">
        <v>1</v>
      </c>
    </row>
    <row r="103" spans="2:4" x14ac:dyDescent="0.35">
      <c r="B103">
        <v>164</v>
      </c>
      <c r="D103" t="b">
        <v>0</v>
      </c>
    </row>
    <row r="104" spans="2:4" x14ac:dyDescent="0.35">
      <c r="B104">
        <v>336</v>
      </c>
      <c r="D104" t="b">
        <v>0</v>
      </c>
    </row>
    <row r="105" spans="2:4" x14ac:dyDescent="0.35">
      <c r="B105" t="b">
        <v>0</v>
      </c>
      <c r="D105">
        <v>37</v>
      </c>
    </row>
    <row r="106" spans="2:4" x14ac:dyDescent="0.35">
      <c r="B106">
        <v>1917</v>
      </c>
      <c r="D106" t="b">
        <v>0</v>
      </c>
    </row>
    <row r="107" spans="2:4" x14ac:dyDescent="0.35">
      <c r="B107">
        <v>95</v>
      </c>
      <c r="D107" t="b">
        <v>0</v>
      </c>
    </row>
    <row r="108" spans="2:4" x14ac:dyDescent="0.35">
      <c r="B108">
        <v>147</v>
      </c>
      <c r="D108" t="b">
        <v>0</v>
      </c>
    </row>
    <row r="109" spans="2:4" x14ac:dyDescent="0.35">
      <c r="B109">
        <v>86</v>
      </c>
      <c r="D109" t="b">
        <v>0</v>
      </c>
    </row>
    <row r="110" spans="2:4" x14ac:dyDescent="0.35">
      <c r="B110">
        <v>83</v>
      </c>
      <c r="D110" t="b">
        <v>0</v>
      </c>
    </row>
    <row r="111" spans="2:4" x14ac:dyDescent="0.35">
      <c r="B111" t="b">
        <v>0</v>
      </c>
      <c r="D111">
        <v>60</v>
      </c>
    </row>
    <row r="112" spans="2:4" x14ac:dyDescent="0.35">
      <c r="B112" t="b">
        <v>0</v>
      </c>
      <c r="D112">
        <v>296</v>
      </c>
    </row>
    <row r="113" spans="2:4" x14ac:dyDescent="0.35">
      <c r="B113">
        <v>676</v>
      </c>
      <c r="D113" t="b">
        <v>0</v>
      </c>
    </row>
    <row r="114" spans="2:4" x14ac:dyDescent="0.35">
      <c r="B114">
        <v>361</v>
      </c>
      <c r="D114" t="b">
        <v>0</v>
      </c>
    </row>
    <row r="115" spans="2:4" x14ac:dyDescent="0.35">
      <c r="B115">
        <v>131</v>
      </c>
      <c r="D115" t="b">
        <v>0</v>
      </c>
    </row>
    <row r="116" spans="2:4" x14ac:dyDescent="0.35">
      <c r="B116">
        <v>126</v>
      </c>
      <c r="D116" t="b">
        <v>0</v>
      </c>
    </row>
    <row r="117" spans="2:4" x14ac:dyDescent="0.35">
      <c r="B117" t="b">
        <v>0</v>
      </c>
      <c r="D117">
        <v>3304</v>
      </c>
    </row>
    <row r="118" spans="2:4" x14ac:dyDescent="0.35">
      <c r="B118" t="b">
        <v>0</v>
      </c>
      <c r="D118">
        <v>73</v>
      </c>
    </row>
    <row r="119" spans="2:4" x14ac:dyDescent="0.35">
      <c r="B119">
        <v>275</v>
      </c>
      <c r="D119" t="b">
        <v>0</v>
      </c>
    </row>
    <row r="120" spans="2:4" x14ac:dyDescent="0.35">
      <c r="B120">
        <v>67</v>
      </c>
      <c r="D120" t="b">
        <v>0</v>
      </c>
    </row>
    <row r="121" spans="2:4" x14ac:dyDescent="0.35">
      <c r="B121">
        <v>154</v>
      </c>
      <c r="D121" t="b">
        <v>0</v>
      </c>
    </row>
    <row r="122" spans="2:4" x14ac:dyDescent="0.35">
      <c r="B122">
        <v>1782</v>
      </c>
      <c r="D122" t="b">
        <v>0</v>
      </c>
    </row>
    <row r="123" spans="2:4" x14ac:dyDescent="0.35">
      <c r="B123">
        <v>903</v>
      </c>
      <c r="D123" t="b">
        <v>0</v>
      </c>
    </row>
    <row r="124" spans="2:4" x14ac:dyDescent="0.35">
      <c r="B124" t="b">
        <v>0</v>
      </c>
      <c r="D124">
        <v>3387</v>
      </c>
    </row>
    <row r="125" spans="2:4" x14ac:dyDescent="0.35">
      <c r="B125" t="b">
        <v>0</v>
      </c>
      <c r="D125">
        <v>662</v>
      </c>
    </row>
    <row r="126" spans="2:4" x14ac:dyDescent="0.35">
      <c r="B126">
        <v>94</v>
      </c>
      <c r="D126" t="b">
        <v>0</v>
      </c>
    </row>
    <row r="127" spans="2:4" x14ac:dyDescent="0.35">
      <c r="B127">
        <v>180</v>
      </c>
      <c r="D127" t="b">
        <v>0</v>
      </c>
    </row>
    <row r="128" spans="2:4" x14ac:dyDescent="0.35">
      <c r="B128" t="b">
        <v>0</v>
      </c>
      <c r="D128">
        <v>774</v>
      </c>
    </row>
    <row r="129" spans="2:4" x14ac:dyDescent="0.35">
      <c r="B129" t="b">
        <v>0</v>
      </c>
      <c r="D129">
        <v>672</v>
      </c>
    </row>
    <row r="130" spans="2:4" x14ac:dyDescent="0.35">
      <c r="B130" t="b">
        <v>0</v>
      </c>
      <c r="D130" t="b">
        <v>0</v>
      </c>
    </row>
    <row r="131" spans="2:4" x14ac:dyDescent="0.35">
      <c r="B131" t="b">
        <v>0</v>
      </c>
      <c r="D131" t="b">
        <v>0</v>
      </c>
    </row>
    <row r="132" spans="2:4" x14ac:dyDescent="0.35">
      <c r="B132">
        <v>533</v>
      </c>
      <c r="D132" t="b">
        <v>0</v>
      </c>
    </row>
    <row r="133" spans="2:4" x14ac:dyDescent="0.35">
      <c r="B133">
        <v>2443</v>
      </c>
      <c r="D133" t="b">
        <v>0</v>
      </c>
    </row>
    <row r="134" spans="2:4" x14ac:dyDescent="0.35">
      <c r="B134">
        <v>89</v>
      </c>
      <c r="D134" t="b">
        <v>0</v>
      </c>
    </row>
    <row r="135" spans="2:4" x14ac:dyDescent="0.35">
      <c r="B135">
        <v>159</v>
      </c>
      <c r="D135" t="b">
        <v>0</v>
      </c>
    </row>
    <row r="136" spans="2:4" x14ac:dyDescent="0.35">
      <c r="B136" t="b">
        <v>0</v>
      </c>
      <c r="D136">
        <v>940</v>
      </c>
    </row>
    <row r="137" spans="2:4" x14ac:dyDescent="0.35">
      <c r="B137" t="b">
        <v>0</v>
      </c>
      <c r="D137">
        <v>117</v>
      </c>
    </row>
    <row r="138" spans="2:4" x14ac:dyDescent="0.35">
      <c r="B138" t="b">
        <v>0</v>
      </c>
      <c r="D138" t="b">
        <v>0</v>
      </c>
    </row>
    <row r="139" spans="2:4" x14ac:dyDescent="0.35">
      <c r="B139">
        <v>50</v>
      </c>
      <c r="D139" t="b">
        <v>0</v>
      </c>
    </row>
    <row r="140" spans="2:4" x14ac:dyDescent="0.35">
      <c r="B140" t="b">
        <v>0</v>
      </c>
      <c r="D140">
        <v>115</v>
      </c>
    </row>
    <row r="141" spans="2:4" x14ac:dyDescent="0.35">
      <c r="B141" t="b">
        <v>0</v>
      </c>
      <c r="D141">
        <v>326</v>
      </c>
    </row>
    <row r="142" spans="2:4" x14ac:dyDescent="0.35">
      <c r="B142">
        <v>186</v>
      </c>
      <c r="D142" t="b">
        <v>0</v>
      </c>
    </row>
    <row r="143" spans="2:4" x14ac:dyDescent="0.35">
      <c r="B143">
        <v>1071</v>
      </c>
      <c r="D143" t="b">
        <v>0</v>
      </c>
    </row>
    <row r="144" spans="2:4" x14ac:dyDescent="0.35">
      <c r="B144">
        <v>117</v>
      </c>
      <c r="D144" t="b">
        <v>0</v>
      </c>
    </row>
    <row r="145" spans="2:4" x14ac:dyDescent="0.35">
      <c r="B145">
        <v>70</v>
      </c>
      <c r="D145" t="b">
        <v>0</v>
      </c>
    </row>
    <row r="146" spans="2:4" x14ac:dyDescent="0.35">
      <c r="B146">
        <v>135</v>
      </c>
      <c r="D146" t="b">
        <v>0</v>
      </c>
    </row>
    <row r="147" spans="2:4" x14ac:dyDescent="0.35">
      <c r="B147">
        <v>768</v>
      </c>
      <c r="D147" t="b">
        <v>0</v>
      </c>
    </row>
    <row r="148" spans="2:4" x14ac:dyDescent="0.35">
      <c r="B148" t="b">
        <v>0</v>
      </c>
      <c r="D148" t="b">
        <v>0</v>
      </c>
    </row>
    <row r="149" spans="2:4" x14ac:dyDescent="0.35">
      <c r="B149">
        <v>199</v>
      </c>
      <c r="D149" t="b">
        <v>0</v>
      </c>
    </row>
    <row r="150" spans="2:4" x14ac:dyDescent="0.35">
      <c r="B150">
        <v>107</v>
      </c>
      <c r="D150" t="b">
        <v>0</v>
      </c>
    </row>
    <row r="151" spans="2:4" x14ac:dyDescent="0.35">
      <c r="B151">
        <v>195</v>
      </c>
      <c r="D151" t="b">
        <v>0</v>
      </c>
    </row>
    <row r="152" spans="2:4" x14ac:dyDescent="0.35">
      <c r="B152" t="b">
        <v>0</v>
      </c>
      <c r="D152">
        <v>1</v>
      </c>
    </row>
    <row r="153" spans="2:4" x14ac:dyDescent="0.35">
      <c r="B153" t="b">
        <v>0</v>
      </c>
      <c r="D153">
        <v>1467</v>
      </c>
    </row>
    <row r="154" spans="2:4" x14ac:dyDescent="0.35">
      <c r="B154">
        <v>3376</v>
      </c>
      <c r="D154" t="b">
        <v>0</v>
      </c>
    </row>
    <row r="155" spans="2:4" x14ac:dyDescent="0.35">
      <c r="B155" t="b">
        <v>0</v>
      </c>
      <c r="D155">
        <v>5681</v>
      </c>
    </row>
    <row r="156" spans="2:4" x14ac:dyDescent="0.35">
      <c r="B156" t="b">
        <v>0</v>
      </c>
      <c r="D156">
        <v>1059</v>
      </c>
    </row>
    <row r="157" spans="2:4" x14ac:dyDescent="0.35">
      <c r="B157" t="b">
        <v>0</v>
      </c>
      <c r="D157">
        <v>1194</v>
      </c>
    </row>
    <row r="158" spans="2:4" x14ac:dyDescent="0.35">
      <c r="B158" t="b">
        <v>0</v>
      </c>
      <c r="D158" t="b">
        <v>0</v>
      </c>
    </row>
    <row r="159" spans="2:4" x14ac:dyDescent="0.35">
      <c r="B159" t="b">
        <v>0</v>
      </c>
      <c r="D159">
        <v>30</v>
      </c>
    </row>
    <row r="160" spans="2:4" x14ac:dyDescent="0.35">
      <c r="B160">
        <v>41</v>
      </c>
      <c r="D160" t="b">
        <v>0</v>
      </c>
    </row>
    <row r="161" spans="2:4" x14ac:dyDescent="0.35">
      <c r="B161">
        <v>1821</v>
      </c>
      <c r="D161" t="b">
        <v>0</v>
      </c>
    </row>
    <row r="162" spans="2:4" x14ac:dyDescent="0.35">
      <c r="B162">
        <v>164</v>
      </c>
      <c r="D162" t="b">
        <v>0</v>
      </c>
    </row>
    <row r="163" spans="2:4" x14ac:dyDescent="0.35">
      <c r="B163" t="b">
        <v>0</v>
      </c>
      <c r="D163">
        <v>75</v>
      </c>
    </row>
    <row r="164" spans="2:4" x14ac:dyDescent="0.35">
      <c r="B164">
        <v>157</v>
      </c>
      <c r="D164" t="b">
        <v>0</v>
      </c>
    </row>
    <row r="165" spans="2:4" x14ac:dyDescent="0.35">
      <c r="B165">
        <v>246</v>
      </c>
      <c r="D165" t="b">
        <v>0</v>
      </c>
    </row>
    <row r="166" spans="2:4" x14ac:dyDescent="0.35">
      <c r="B166">
        <v>1396</v>
      </c>
      <c r="D166" t="b">
        <v>0</v>
      </c>
    </row>
    <row r="167" spans="2:4" x14ac:dyDescent="0.35">
      <c r="B167">
        <v>2506</v>
      </c>
      <c r="D167" t="b">
        <v>0</v>
      </c>
    </row>
    <row r="168" spans="2:4" x14ac:dyDescent="0.35">
      <c r="B168">
        <v>244</v>
      </c>
      <c r="D168" t="b">
        <v>0</v>
      </c>
    </row>
    <row r="169" spans="2:4" x14ac:dyDescent="0.35">
      <c r="B169">
        <v>146</v>
      </c>
      <c r="D169" t="b">
        <v>0</v>
      </c>
    </row>
    <row r="170" spans="2:4" x14ac:dyDescent="0.35">
      <c r="B170" t="b">
        <v>0</v>
      </c>
      <c r="D170">
        <v>955</v>
      </c>
    </row>
    <row r="171" spans="2:4" x14ac:dyDescent="0.35">
      <c r="B171">
        <v>1267</v>
      </c>
      <c r="D171" t="b">
        <v>0</v>
      </c>
    </row>
    <row r="172" spans="2:4" x14ac:dyDescent="0.35">
      <c r="B172" t="b">
        <v>0</v>
      </c>
      <c r="D172">
        <v>67</v>
      </c>
    </row>
    <row r="173" spans="2:4" x14ac:dyDescent="0.35">
      <c r="B173" t="b">
        <v>0</v>
      </c>
      <c r="D173">
        <v>5</v>
      </c>
    </row>
    <row r="174" spans="2:4" x14ac:dyDescent="0.35">
      <c r="B174" t="b">
        <v>0</v>
      </c>
      <c r="D174">
        <v>26</v>
      </c>
    </row>
    <row r="175" spans="2:4" x14ac:dyDescent="0.35">
      <c r="B175">
        <v>1561</v>
      </c>
      <c r="D175" t="b">
        <v>0</v>
      </c>
    </row>
    <row r="176" spans="2:4" x14ac:dyDescent="0.35">
      <c r="B176">
        <v>48</v>
      </c>
      <c r="D176" t="b">
        <v>0</v>
      </c>
    </row>
    <row r="177" spans="2:4" x14ac:dyDescent="0.35">
      <c r="B177" t="b">
        <v>0</v>
      </c>
      <c r="D177">
        <v>1130</v>
      </c>
    </row>
    <row r="178" spans="2:4" x14ac:dyDescent="0.35">
      <c r="B178" t="b">
        <v>0</v>
      </c>
      <c r="D178">
        <v>782</v>
      </c>
    </row>
    <row r="179" spans="2:4" x14ac:dyDescent="0.35">
      <c r="B179">
        <v>2739</v>
      </c>
      <c r="D179" t="b">
        <v>0</v>
      </c>
    </row>
    <row r="180" spans="2:4" x14ac:dyDescent="0.35">
      <c r="B180" t="b">
        <v>0</v>
      </c>
      <c r="D180">
        <v>210</v>
      </c>
    </row>
    <row r="181" spans="2:4" x14ac:dyDescent="0.35">
      <c r="B181">
        <v>3537</v>
      </c>
      <c r="D181" t="b">
        <v>0</v>
      </c>
    </row>
    <row r="182" spans="2:4" x14ac:dyDescent="0.35">
      <c r="B182">
        <v>2107</v>
      </c>
      <c r="D182" t="b">
        <v>0</v>
      </c>
    </row>
    <row r="183" spans="2:4" x14ac:dyDescent="0.35">
      <c r="B183" t="b">
        <v>0</v>
      </c>
      <c r="D183">
        <v>136</v>
      </c>
    </row>
    <row r="184" spans="2:4" x14ac:dyDescent="0.35">
      <c r="B184">
        <v>3318</v>
      </c>
      <c r="D184" t="b">
        <v>0</v>
      </c>
    </row>
    <row r="185" spans="2:4" x14ac:dyDescent="0.35">
      <c r="B185" t="b">
        <v>0</v>
      </c>
      <c r="D185">
        <v>86</v>
      </c>
    </row>
    <row r="186" spans="2:4" x14ac:dyDescent="0.35">
      <c r="B186">
        <v>340</v>
      </c>
      <c r="D186" t="b">
        <v>0</v>
      </c>
    </row>
    <row r="187" spans="2:4" x14ac:dyDescent="0.35">
      <c r="B187" t="b">
        <v>0</v>
      </c>
      <c r="D187">
        <v>19</v>
      </c>
    </row>
    <row r="188" spans="2:4" x14ac:dyDescent="0.35">
      <c r="B188" t="b">
        <v>0</v>
      </c>
      <c r="D188">
        <v>886</v>
      </c>
    </row>
    <row r="189" spans="2:4" x14ac:dyDescent="0.35">
      <c r="B189">
        <v>1442</v>
      </c>
      <c r="D189" t="b">
        <v>0</v>
      </c>
    </row>
    <row r="190" spans="2:4" x14ac:dyDescent="0.35">
      <c r="B190" t="b">
        <v>0</v>
      </c>
      <c r="D190">
        <v>35</v>
      </c>
    </row>
    <row r="191" spans="2:4" x14ac:dyDescent="0.35">
      <c r="B191" t="b">
        <v>0</v>
      </c>
      <c r="D191" t="b">
        <v>0</v>
      </c>
    </row>
    <row r="192" spans="2:4" x14ac:dyDescent="0.35">
      <c r="B192" t="b">
        <v>0</v>
      </c>
      <c r="D192">
        <v>24</v>
      </c>
    </row>
    <row r="193" spans="2:4" x14ac:dyDescent="0.35">
      <c r="B193" t="b">
        <v>0</v>
      </c>
      <c r="D193">
        <v>86</v>
      </c>
    </row>
    <row r="194" spans="2:4" x14ac:dyDescent="0.35">
      <c r="B194" t="b">
        <v>0</v>
      </c>
      <c r="D194">
        <v>243</v>
      </c>
    </row>
    <row r="195" spans="2:4" x14ac:dyDescent="0.35">
      <c r="B195" t="b">
        <v>0</v>
      </c>
      <c r="D195">
        <v>65</v>
      </c>
    </row>
    <row r="196" spans="2:4" x14ac:dyDescent="0.35">
      <c r="B196">
        <v>126</v>
      </c>
      <c r="D196" t="b">
        <v>0</v>
      </c>
    </row>
    <row r="197" spans="2:4" x14ac:dyDescent="0.35">
      <c r="B197">
        <v>524</v>
      </c>
      <c r="D197" t="b">
        <v>0</v>
      </c>
    </row>
    <row r="198" spans="2:4" x14ac:dyDescent="0.35">
      <c r="B198" t="b">
        <v>0</v>
      </c>
      <c r="D198">
        <v>100</v>
      </c>
    </row>
    <row r="199" spans="2:4" x14ac:dyDescent="0.35">
      <c r="B199">
        <v>1989</v>
      </c>
      <c r="D199" t="b">
        <v>0</v>
      </c>
    </row>
    <row r="200" spans="2:4" x14ac:dyDescent="0.35">
      <c r="B200" t="b">
        <v>0</v>
      </c>
      <c r="D200">
        <v>168</v>
      </c>
    </row>
    <row r="201" spans="2:4" x14ac:dyDescent="0.35">
      <c r="B201" t="b">
        <v>0</v>
      </c>
      <c r="D201">
        <v>13</v>
      </c>
    </row>
    <row r="202" spans="2:4" x14ac:dyDescent="0.35">
      <c r="B202" t="b">
        <v>0</v>
      </c>
      <c r="D202">
        <v>1</v>
      </c>
    </row>
    <row r="203" spans="2:4" x14ac:dyDescent="0.35">
      <c r="B203">
        <v>157</v>
      </c>
      <c r="D203" t="b">
        <v>0</v>
      </c>
    </row>
    <row r="204" spans="2:4" x14ac:dyDescent="0.35">
      <c r="B204" t="b">
        <v>0</v>
      </c>
      <c r="D204" t="b">
        <v>0</v>
      </c>
    </row>
    <row r="205" spans="2:4" x14ac:dyDescent="0.35">
      <c r="B205">
        <v>4498</v>
      </c>
      <c r="D205" t="b">
        <v>0</v>
      </c>
    </row>
    <row r="206" spans="2:4" x14ac:dyDescent="0.35">
      <c r="B206" t="b">
        <v>0</v>
      </c>
      <c r="D206">
        <v>40</v>
      </c>
    </row>
    <row r="207" spans="2:4" x14ac:dyDescent="0.35">
      <c r="B207">
        <v>80</v>
      </c>
      <c r="D207" t="b">
        <v>0</v>
      </c>
    </row>
    <row r="208" spans="2:4" x14ac:dyDescent="0.35">
      <c r="B208" t="b">
        <v>0</v>
      </c>
      <c r="D208" t="b">
        <v>0</v>
      </c>
    </row>
    <row r="209" spans="2:4" x14ac:dyDescent="0.35">
      <c r="B209">
        <v>43</v>
      </c>
      <c r="D209" t="b">
        <v>0</v>
      </c>
    </row>
    <row r="210" spans="2:4" x14ac:dyDescent="0.35">
      <c r="B210">
        <v>2053</v>
      </c>
      <c r="D210" t="b">
        <v>0</v>
      </c>
    </row>
    <row r="211" spans="2:4" x14ac:dyDescent="0.35">
      <c r="B211" t="b">
        <v>0</v>
      </c>
      <c r="D211" t="b">
        <v>0</v>
      </c>
    </row>
    <row r="212" spans="2:4" x14ac:dyDescent="0.35">
      <c r="B212" t="b">
        <v>0</v>
      </c>
      <c r="D212">
        <v>226</v>
      </c>
    </row>
    <row r="213" spans="2:4" x14ac:dyDescent="0.35">
      <c r="B213" t="b">
        <v>0</v>
      </c>
      <c r="D213">
        <v>1625</v>
      </c>
    </row>
    <row r="214" spans="2:4" x14ac:dyDescent="0.35">
      <c r="B214">
        <v>168</v>
      </c>
      <c r="D214" t="b">
        <v>0</v>
      </c>
    </row>
    <row r="215" spans="2:4" x14ac:dyDescent="0.35">
      <c r="B215">
        <v>4289</v>
      </c>
      <c r="D215" t="b">
        <v>0</v>
      </c>
    </row>
    <row r="216" spans="2:4" x14ac:dyDescent="0.35">
      <c r="B216">
        <v>165</v>
      </c>
      <c r="D216" t="b">
        <v>0</v>
      </c>
    </row>
    <row r="217" spans="2:4" x14ac:dyDescent="0.35">
      <c r="B217" t="b">
        <v>0</v>
      </c>
      <c r="D217">
        <v>143</v>
      </c>
    </row>
    <row r="218" spans="2:4" x14ac:dyDescent="0.35">
      <c r="B218">
        <v>1815</v>
      </c>
      <c r="D218" t="b">
        <v>0</v>
      </c>
    </row>
    <row r="219" spans="2:4" x14ac:dyDescent="0.35">
      <c r="B219" t="b">
        <v>0</v>
      </c>
      <c r="D219">
        <v>934</v>
      </c>
    </row>
    <row r="220" spans="2:4" x14ac:dyDescent="0.35">
      <c r="B220">
        <v>397</v>
      </c>
      <c r="D220" t="b">
        <v>0</v>
      </c>
    </row>
    <row r="221" spans="2:4" x14ac:dyDescent="0.35">
      <c r="B221">
        <v>1539</v>
      </c>
      <c r="D221" t="b">
        <v>0</v>
      </c>
    </row>
    <row r="222" spans="2:4" x14ac:dyDescent="0.35">
      <c r="B222" t="b">
        <v>0</v>
      </c>
      <c r="D222">
        <v>17</v>
      </c>
    </row>
    <row r="223" spans="2:4" x14ac:dyDescent="0.35">
      <c r="B223" t="b">
        <v>0</v>
      </c>
      <c r="D223">
        <v>2179</v>
      </c>
    </row>
    <row r="224" spans="2:4" x14ac:dyDescent="0.35">
      <c r="B224">
        <v>138</v>
      </c>
      <c r="D224" t="b">
        <v>0</v>
      </c>
    </row>
    <row r="225" spans="2:4" x14ac:dyDescent="0.35">
      <c r="B225" t="b">
        <v>0</v>
      </c>
      <c r="D225">
        <v>931</v>
      </c>
    </row>
    <row r="226" spans="2:4" x14ac:dyDescent="0.35">
      <c r="B226">
        <v>3594</v>
      </c>
      <c r="D226" t="b">
        <v>0</v>
      </c>
    </row>
    <row r="227" spans="2:4" x14ac:dyDescent="0.35">
      <c r="B227">
        <v>5880</v>
      </c>
      <c r="D227" t="b">
        <v>0</v>
      </c>
    </row>
    <row r="228" spans="2:4" x14ac:dyDescent="0.35">
      <c r="B228">
        <v>112</v>
      </c>
      <c r="D228" t="b">
        <v>0</v>
      </c>
    </row>
    <row r="229" spans="2:4" x14ac:dyDescent="0.35">
      <c r="B229">
        <v>943</v>
      </c>
      <c r="D229" t="b">
        <v>0</v>
      </c>
    </row>
    <row r="230" spans="2:4" x14ac:dyDescent="0.35">
      <c r="B230">
        <v>2468</v>
      </c>
      <c r="D230" t="b">
        <v>0</v>
      </c>
    </row>
    <row r="231" spans="2:4" x14ac:dyDescent="0.35">
      <c r="B231">
        <v>2551</v>
      </c>
      <c r="D231" t="b">
        <v>0</v>
      </c>
    </row>
    <row r="232" spans="2:4" x14ac:dyDescent="0.35">
      <c r="B232">
        <v>101</v>
      </c>
      <c r="D232" t="b">
        <v>0</v>
      </c>
    </row>
    <row r="233" spans="2:4" x14ac:dyDescent="0.35">
      <c r="B233" t="b">
        <v>0</v>
      </c>
      <c r="D233" t="b">
        <v>0</v>
      </c>
    </row>
    <row r="234" spans="2:4" x14ac:dyDescent="0.35">
      <c r="B234">
        <v>92</v>
      </c>
      <c r="D234" t="b">
        <v>0</v>
      </c>
    </row>
    <row r="235" spans="2:4" x14ac:dyDescent="0.35">
      <c r="B235">
        <v>62</v>
      </c>
      <c r="D235" t="b">
        <v>0</v>
      </c>
    </row>
    <row r="236" spans="2:4" x14ac:dyDescent="0.35">
      <c r="B236">
        <v>149</v>
      </c>
      <c r="D236" t="b">
        <v>0</v>
      </c>
    </row>
    <row r="237" spans="2:4" x14ac:dyDescent="0.35">
      <c r="B237" t="b">
        <v>0</v>
      </c>
      <c r="D237">
        <v>92</v>
      </c>
    </row>
    <row r="238" spans="2:4" x14ac:dyDescent="0.35">
      <c r="B238" t="b">
        <v>0</v>
      </c>
      <c r="D238">
        <v>57</v>
      </c>
    </row>
    <row r="239" spans="2:4" x14ac:dyDescent="0.35">
      <c r="B239">
        <v>329</v>
      </c>
      <c r="D239" t="b">
        <v>0</v>
      </c>
    </row>
    <row r="240" spans="2:4" x14ac:dyDescent="0.35">
      <c r="B240">
        <v>97</v>
      </c>
      <c r="D240" t="b">
        <v>0</v>
      </c>
    </row>
    <row r="241" spans="2:4" x14ac:dyDescent="0.35">
      <c r="B241" t="b">
        <v>0</v>
      </c>
      <c r="D241">
        <v>41</v>
      </c>
    </row>
    <row r="242" spans="2:4" x14ac:dyDescent="0.35">
      <c r="B242">
        <v>1784</v>
      </c>
      <c r="D242" t="b">
        <v>0</v>
      </c>
    </row>
    <row r="243" spans="2:4" x14ac:dyDescent="0.35">
      <c r="B243">
        <v>1684</v>
      </c>
      <c r="D243" t="b">
        <v>0</v>
      </c>
    </row>
    <row r="244" spans="2:4" x14ac:dyDescent="0.35">
      <c r="B244">
        <v>250</v>
      </c>
      <c r="D244" t="b">
        <v>0</v>
      </c>
    </row>
    <row r="245" spans="2:4" x14ac:dyDescent="0.35">
      <c r="B245">
        <v>238</v>
      </c>
      <c r="D245" t="b">
        <v>0</v>
      </c>
    </row>
    <row r="246" spans="2:4" x14ac:dyDescent="0.35">
      <c r="B246">
        <v>53</v>
      </c>
      <c r="D246" t="b">
        <v>0</v>
      </c>
    </row>
    <row r="247" spans="2:4" x14ac:dyDescent="0.35">
      <c r="B247">
        <v>214</v>
      </c>
      <c r="D247" t="b">
        <v>0</v>
      </c>
    </row>
    <row r="248" spans="2:4" x14ac:dyDescent="0.35">
      <c r="B248">
        <v>222</v>
      </c>
      <c r="D248" t="b">
        <v>0</v>
      </c>
    </row>
    <row r="249" spans="2:4" x14ac:dyDescent="0.35">
      <c r="B249">
        <v>1884</v>
      </c>
      <c r="D249" t="b">
        <v>0</v>
      </c>
    </row>
    <row r="250" spans="2:4" x14ac:dyDescent="0.35">
      <c r="B250">
        <v>218</v>
      </c>
      <c r="D250" t="b">
        <v>0</v>
      </c>
    </row>
    <row r="251" spans="2:4" x14ac:dyDescent="0.35">
      <c r="B251">
        <v>6465</v>
      </c>
      <c r="D251" t="b">
        <v>0</v>
      </c>
    </row>
    <row r="252" spans="2:4" x14ac:dyDescent="0.35">
      <c r="B252" t="b">
        <v>0</v>
      </c>
      <c r="D252">
        <v>1</v>
      </c>
    </row>
    <row r="253" spans="2:4" x14ac:dyDescent="0.35">
      <c r="B253" t="b">
        <v>0</v>
      </c>
      <c r="D253">
        <v>101</v>
      </c>
    </row>
    <row r="254" spans="2:4" x14ac:dyDescent="0.35">
      <c r="B254">
        <v>59</v>
      </c>
      <c r="D254" t="b">
        <v>0</v>
      </c>
    </row>
    <row r="255" spans="2:4" x14ac:dyDescent="0.35">
      <c r="B255" t="b">
        <v>0</v>
      </c>
      <c r="D255">
        <v>1335</v>
      </c>
    </row>
    <row r="256" spans="2:4" x14ac:dyDescent="0.35">
      <c r="B256">
        <v>88</v>
      </c>
      <c r="D256" t="b">
        <v>0</v>
      </c>
    </row>
    <row r="257" spans="2:4" x14ac:dyDescent="0.35">
      <c r="B257">
        <v>1697</v>
      </c>
      <c r="D257" t="b">
        <v>0</v>
      </c>
    </row>
    <row r="258" spans="2:4" x14ac:dyDescent="0.35">
      <c r="B258" t="b">
        <v>0</v>
      </c>
      <c r="D258">
        <v>15</v>
      </c>
    </row>
    <row r="259" spans="2:4" x14ac:dyDescent="0.35">
      <c r="B259">
        <v>92</v>
      </c>
      <c r="D259" t="b">
        <v>0</v>
      </c>
    </row>
    <row r="260" spans="2:4" x14ac:dyDescent="0.35">
      <c r="B260">
        <v>186</v>
      </c>
      <c r="D260" t="b">
        <v>0</v>
      </c>
    </row>
    <row r="261" spans="2:4" x14ac:dyDescent="0.35">
      <c r="B261">
        <v>138</v>
      </c>
      <c r="D261" t="b">
        <v>0</v>
      </c>
    </row>
    <row r="262" spans="2:4" x14ac:dyDescent="0.35">
      <c r="B262">
        <v>261</v>
      </c>
      <c r="D262" t="b">
        <v>0</v>
      </c>
    </row>
    <row r="263" spans="2:4" x14ac:dyDescent="0.35">
      <c r="B263" t="b">
        <v>0</v>
      </c>
      <c r="D263">
        <v>454</v>
      </c>
    </row>
    <row r="264" spans="2:4" x14ac:dyDescent="0.35">
      <c r="B264">
        <v>107</v>
      </c>
      <c r="D264" t="b">
        <v>0</v>
      </c>
    </row>
    <row r="265" spans="2:4" x14ac:dyDescent="0.35">
      <c r="B265">
        <v>199</v>
      </c>
      <c r="D265" t="b">
        <v>0</v>
      </c>
    </row>
    <row r="266" spans="2:4" x14ac:dyDescent="0.35">
      <c r="B266">
        <v>5512</v>
      </c>
      <c r="D266" t="b">
        <v>0</v>
      </c>
    </row>
    <row r="267" spans="2:4" x14ac:dyDescent="0.35">
      <c r="B267">
        <v>86</v>
      </c>
      <c r="D267" t="b">
        <v>0</v>
      </c>
    </row>
    <row r="268" spans="2:4" x14ac:dyDescent="0.35">
      <c r="B268" t="b">
        <v>0</v>
      </c>
      <c r="D268">
        <v>3182</v>
      </c>
    </row>
    <row r="269" spans="2:4" x14ac:dyDescent="0.35">
      <c r="B269">
        <v>2768</v>
      </c>
      <c r="D269" t="b">
        <v>0</v>
      </c>
    </row>
    <row r="270" spans="2:4" x14ac:dyDescent="0.35">
      <c r="B270">
        <v>48</v>
      </c>
      <c r="D270" t="b">
        <v>0</v>
      </c>
    </row>
    <row r="271" spans="2:4" x14ac:dyDescent="0.35">
      <c r="B271">
        <v>87</v>
      </c>
      <c r="D271" t="b">
        <v>0</v>
      </c>
    </row>
    <row r="272" spans="2:4" x14ac:dyDescent="0.35">
      <c r="B272" t="b">
        <v>0</v>
      </c>
      <c r="D272" t="b">
        <v>0</v>
      </c>
    </row>
    <row r="273" spans="2:4" x14ac:dyDescent="0.35">
      <c r="B273" t="b">
        <v>0</v>
      </c>
      <c r="D273" t="b">
        <v>0</v>
      </c>
    </row>
    <row r="274" spans="2:4" x14ac:dyDescent="0.35">
      <c r="B274">
        <v>1894</v>
      </c>
      <c r="D274" t="b">
        <v>0</v>
      </c>
    </row>
    <row r="275" spans="2:4" x14ac:dyDescent="0.35">
      <c r="B275">
        <v>282</v>
      </c>
      <c r="D275" t="b">
        <v>0</v>
      </c>
    </row>
    <row r="276" spans="2:4" x14ac:dyDescent="0.35">
      <c r="B276" t="b">
        <v>0</v>
      </c>
      <c r="D276">
        <v>15</v>
      </c>
    </row>
    <row r="277" spans="2:4" x14ac:dyDescent="0.35">
      <c r="B277">
        <v>116</v>
      </c>
      <c r="D277" t="b">
        <v>0</v>
      </c>
    </row>
    <row r="278" spans="2:4" x14ac:dyDescent="0.35">
      <c r="B278" t="b">
        <v>0</v>
      </c>
      <c r="D278">
        <v>133</v>
      </c>
    </row>
    <row r="279" spans="2:4" x14ac:dyDescent="0.35">
      <c r="B279">
        <v>83</v>
      </c>
      <c r="D279" t="b">
        <v>0</v>
      </c>
    </row>
    <row r="280" spans="2:4" x14ac:dyDescent="0.35">
      <c r="B280">
        <v>91</v>
      </c>
      <c r="D280" t="b">
        <v>0</v>
      </c>
    </row>
    <row r="281" spans="2:4" x14ac:dyDescent="0.35">
      <c r="B281">
        <v>546</v>
      </c>
      <c r="D281" t="b">
        <v>0</v>
      </c>
    </row>
    <row r="282" spans="2:4" x14ac:dyDescent="0.35">
      <c r="B282">
        <v>393</v>
      </c>
      <c r="D282" t="b">
        <v>0</v>
      </c>
    </row>
    <row r="283" spans="2:4" x14ac:dyDescent="0.35">
      <c r="B283" t="b">
        <v>0</v>
      </c>
      <c r="D283">
        <v>2062</v>
      </c>
    </row>
    <row r="284" spans="2:4" x14ac:dyDescent="0.35">
      <c r="B284">
        <v>133</v>
      </c>
      <c r="D284" t="b">
        <v>0</v>
      </c>
    </row>
    <row r="285" spans="2:4" x14ac:dyDescent="0.35">
      <c r="B285" t="b">
        <v>0</v>
      </c>
      <c r="D285">
        <v>29</v>
      </c>
    </row>
    <row r="286" spans="2:4" x14ac:dyDescent="0.35">
      <c r="B286" t="b">
        <v>0</v>
      </c>
      <c r="D286">
        <v>132</v>
      </c>
    </row>
    <row r="287" spans="2:4" x14ac:dyDescent="0.35">
      <c r="B287">
        <v>254</v>
      </c>
      <c r="D287" t="b">
        <v>0</v>
      </c>
    </row>
    <row r="288" spans="2:4" x14ac:dyDescent="0.35">
      <c r="B288" t="b">
        <v>0</v>
      </c>
      <c r="D288" t="b">
        <v>0</v>
      </c>
    </row>
    <row r="289" spans="2:4" x14ac:dyDescent="0.35">
      <c r="B289">
        <v>176</v>
      </c>
      <c r="D289" t="b">
        <v>0</v>
      </c>
    </row>
    <row r="290" spans="2:4" x14ac:dyDescent="0.35">
      <c r="B290" t="b">
        <v>0</v>
      </c>
      <c r="D290">
        <v>137</v>
      </c>
    </row>
    <row r="291" spans="2:4" x14ac:dyDescent="0.35">
      <c r="B291">
        <v>337</v>
      </c>
      <c r="D291" t="b">
        <v>0</v>
      </c>
    </row>
    <row r="292" spans="2:4" x14ac:dyDescent="0.35">
      <c r="B292" t="b">
        <v>0</v>
      </c>
      <c r="D292">
        <v>908</v>
      </c>
    </row>
    <row r="293" spans="2:4" x14ac:dyDescent="0.35">
      <c r="B293">
        <v>107</v>
      </c>
      <c r="D293" t="b">
        <v>0</v>
      </c>
    </row>
    <row r="294" spans="2:4" x14ac:dyDescent="0.35">
      <c r="B294" t="b">
        <v>0</v>
      </c>
      <c r="D294">
        <v>10</v>
      </c>
    </row>
    <row r="295" spans="2:4" x14ac:dyDescent="0.35">
      <c r="B295" t="b">
        <v>0</v>
      </c>
      <c r="D295" t="b">
        <v>0</v>
      </c>
    </row>
    <row r="296" spans="2:4" x14ac:dyDescent="0.35">
      <c r="B296">
        <v>183</v>
      </c>
      <c r="D296" t="b">
        <v>0</v>
      </c>
    </row>
    <row r="297" spans="2:4" x14ac:dyDescent="0.35">
      <c r="B297" t="b">
        <v>0</v>
      </c>
      <c r="D297">
        <v>1910</v>
      </c>
    </row>
    <row r="298" spans="2:4" x14ac:dyDescent="0.35">
      <c r="B298" t="b">
        <v>0</v>
      </c>
      <c r="D298">
        <v>38</v>
      </c>
    </row>
    <row r="299" spans="2:4" x14ac:dyDescent="0.35">
      <c r="B299" t="b">
        <v>0</v>
      </c>
      <c r="D299">
        <v>104</v>
      </c>
    </row>
    <row r="300" spans="2:4" x14ac:dyDescent="0.35">
      <c r="B300">
        <v>72</v>
      </c>
      <c r="D300" t="b">
        <v>0</v>
      </c>
    </row>
    <row r="301" spans="2:4" x14ac:dyDescent="0.35">
      <c r="B301" t="b">
        <v>0</v>
      </c>
      <c r="D301">
        <v>49</v>
      </c>
    </row>
    <row r="302" spans="2:4" x14ac:dyDescent="0.35">
      <c r="B302" t="b">
        <v>0</v>
      </c>
      <c r="D302">
        <v>1</v>
      </c>
    </row>
    <row r="303" spans="2:4" x14ac:dyDescent="0.35">
      <c r="B303">
        <v>295</v>
      </c>
      <c r="D303" t="b">
        <v>0</v>
      </c>
    </row>
    <row r="304" spans="2:4" x14ac:dyDescent="0.35">
      <c r="B304" t="b">
        <v>0</v>
      </c>
      <c r="D304">
        <v>245</v>
      </c>
    </row>
    <row r="305" spans="2:4" x14ac:dyDescent="0.35">
      <c r="B305" t="b">
        <v>0</v>
      </c>
      <c r="D305">
        <v>32</v>
      </c>
    </row>
    <row r="306" spans="2:4" x14ac:dyDescent="0.35">
      <c r="B306">
        <v>142</v>
      </c>
      <c r="D306" t="b">
        <v>0</v>
      </c>
    </row>
    <row r="307" spans="2:4" x14ac:dyDescent="0.35">
      <c r="B307">
        <v>85</v>
      </c>
      <c r="D307" t="b">
        <v>0</v>
      </c>
    </row>
    <row r="308" spans="2:4" x14ac:dyDescent="0.35">
      <c r="B308" t="b">
        <v>0</v>
      </c>
      <c r="D308">
        <v>7</v>
      </c>
    </row>
    <row r="309" spans="2:4" x14ac:dyDescent="0.35">
      <c r="B309">
        <v>659</v>
      </c>
      <c r="D309" t="b">
        <v>0</v>
      </c>
    </row>
    <row r="310" spans="2:4" x14ac:dyDescent="0.35">
      <c r="B310" t="b">
        <v>0</v>
      </c>
      <c r="D310">
        <v>803</v>
      </c>
    </row>
    <row r="311" spans="2:4" x14ac:dyDescent="0.35">
      <c r="B311" t="b">
        <v>0</v>
      </c>
      <c r="D311" t="b">
        <v>0</v>
      </c>
    </row>
    <row r="312" spans="2:4" x14ac:dyDescent="0.35">
      <c r="B312" t="b">
        <v>0</v>
      </c>
      <c r="D312">
        <v>16</v>
      </c>
    </row>
    <row r="313" spans="2:4" x14ac:dyDescent="0.35">
      <c r="B313">
        <v>121</v>
      </c>
      <c r="D313" t="b">
        <v>0</v>
      </c>
    </row>
    <row r="314" spans="2:4" x14ac:dyDescent="0.35">
      <c r="B314">
        <v>3742</v>
      </c>
      <c r="D314" t="b">
        <v>0</v>
      </c>
    </row>
    <row r="315" spans="2:4" x14ac:dyDescent="0.35">
      <c r="B315">
        <v>223</v>
      </c>
      <c r="D315" t="b">
        <v>0</v>
      </c>
    </row>
    <row r="316" spans="2:4" x14ac:dyDescent="0.35">
      <c r="B316">
        <v>133</v>
      </c>
      <c r="D316" t="b">
        <v>0</v>
      </c>
    </row>
    <row r="317" spans="2:4" x14ac:dyDescent="0.35">
      <c r="B317" t="b">
        <v>0</v>
      </c>
      <c r="D317">
        <v>31</v>
      </c>
    </row>
    <row r="318" spans="2:4" x14ac:dyDescent="0.35">
      <c r="B318" t="b">
        <v>0</v>
      </c>
      <c r="D318">
        <v>108</v>
      </c>
    </row>
    <row r="319" spans="2:4" x14ac:dyDescent="0.35">
      <c r="B319" t="b">
        <v>0</v>
      </c>
      <c r="D319">
        <v>30</v>
      </c>
    </row>
    <row r="320" spans="2:4" x14ac:dyDescent="0.35">
      <c r="B320" t="b">
        <v>0</v>
      </c>
      <c r="D320">
        <v>17</v>
      </c>
    </row>
    <row r="321" spans="2:4" x14ac:dyDescent="0.35">
      <c r="B321" t="b">
        <v>0</v>
      </c>
      <c r="D321" t="b">
        <v>0</v>
      </c>
    </row>
    <row r="322" spans="2:4" x14ac:dyDescent="0.35">
      <c r="B322" t="b">
        <v>0</v>
      </c>
      <c r="D322">
        <v>80</v>
      </c>
    </row>
    <row r="323" spans="2:4" x14ac:dyDescent="0.35">
      <c r="B323" t="b">
        <v>0</v>
      </c>
      <c r="D323">
        <v>2468</v>
      </c>
    </row>
    <row r="324" spans="2:4" x14ac:dyDescent="0.35">
      <c r="B324">
        <v>5168</v>
      </c>
      <c r="D324" t="b">
        <v>0</v>
      </c>
    </row>
    <row r="325" spans="2:4" x14ac:dyDescent="0.35">
      <c r="B325" t="b">
        <v>0</v>
      </c>
      <c r="D325">
        <v>26</v>
      </c>
    </row>
    <row r="326" spans="2:4" x14ac:dyDescent="0.35">
      <c r="B326">
        <v>307</v>
      </c>
      <c r="D326" t="b">
        <v>0</v>
      </c>
    </row>
    <row r="327" spans="2:4" x14ac:dyDescent="0.35">
      <c r="B327" t="b">
        <v>0</v>
      </c>
      <c r="D327">
        <v>73</v>
      </c>
    </row>
    <row r="328" spans="2:4" x14ac:dyDescent="0.35">
      <c r="B328" t="b">
        <v>0</v>
      </c>
      <c r="D328">
        <v>128</v>
      </c>
    </row>
    <row r="329" spans="2:4" x14ac:dyDescent="0.35">
      <c r="B329" t="b">
        <v>0</v>
      </c>
      <c r="D329">
        <v>33</v>
      </c>
    </row>
    <row r="330" spans="2:4" x14ac:dyDescent="0.35">
      <c r="B330">
        <v>2441</v>
      </c>
      <c r="D330" t="b">
        <v>0</v>
      </c>
    </row>
    <row r="331" spans="2:4" x14ac:dyDescent="0.35">
      <c r="B331" t="b">
        <v>0</v>
      </c>
      <c r="D331" t="b">
        <v>0</v>
      </c>
    </row>
    <row r="332" spans="2:4" x14ac:dyDescent="0.35">
      <c r="B332">
        <v>1385</v>
      </c>
      <c r="D332" t="b">
        <v>0</v>
      </c>
    </row>
    <row r="333" spans="2:4" x14ac:dyDescent="0.35">
      <c r="B333">
        <v>190</v>
      </c>
      <c r="D333" t="b">
        <v>0</v>
      </c>
    </row>
    <row r="334" spans="2:4" x14ac:dyDescent="0.35">
      <c r="B334">
        <v>470</v>
      </c>
      <c r="D334" t="b">
        <v>0</v>
      </c>
    </row>
    <row r="335" spans="2:4" x14ac:dyDescent="0.35">
      <c r="B335">
        <v>253</v>
      </c>
      <c r="D335" t="b">
        <v>0</v>
      </c>
    </row>
    <row r="336" spans="2:4" x14ac:dyDescent="0.35">
      <c r="B336">
        <v>1113</v>
      </c>
      <c r="D336" t="b">
        <v>0</v>
      </c>
    </row>
    <row r="337" spans="2:4" x14ac:dyDescent="0.35">
      <c r="B337">
        <v>2283</v>
      </c>
      <c r="D337" t="b">
        <v>0</v>
      </c>
    </row>
    <row r="338" spans="2:4" x14ac:dyDescent="0.35">
      <c r="B338" t="b">
        <v>0</v>
      </c>
      <c r="D338">
        <v>1072</v>
      </c>
    </row>
    <row r="339" spans="2:4" x14ac:dyDescent="0.35">
      <c r="B339">
        <v>1095</v>
      </c>
      <c r="D339" t="b">
        <v>0</v>
      </c>
    </row>
    <row r="340" spans="2:4" x14ac:dyDescent="0.35">
      <c r="B340">
        <v>1690</v>
      </c>
      <c r="D340" t="b">
        <v>0</v>
      </c>
    </row>
    <row r="341" spans="2:4" x14ac:dyDescent="0.35">
      <c r="B341" t="b">
        <v>0</v>
      </c>
      <c r="D341" t="b">
        <v>0</v>
      </c>
    </row>
    <row r="342" spans="2:4" x14ac:dyDescent="0.35">
      <c r="B342" t="b">
        <v>0</v>
      </c>
      <c r="D342">
        <v>393</v>
      </c>
    </row>
    <row r="343" spans="2:4" x14ac:dyDescent="0.35">
      <c r="B343" t="b">
        <v>0</v>
      </c>
      <c r="D343">
        <v>1257</v>
      </c>
    </row>
    <row r="344" spans="2:4" x14ac:dyDescent="0.35">
      <c r="B344" t="b">
        <v>0</v>
      </c>
      <c r="D344">
        <v>328</v>
      </c>
    </row>
    <row r="345" spans="2:4" x14ac:dyDescent="0.35">
      <c r="B345" t="b">
        <v>0</v>
      </c>
      <c r="D345">
        <v>147</v>
      </c>
    </row>
    <row r="346" spans="2:4" x14ac:dyDescent="0.35">
      <c r="B346" t="b">
        <v>0</v>
      </c>
      <c r="D346">
        <v>830</v>
      </c>
    </row>
    <row r="347" spans="2:4" x14ac:dyDescent="0.35">
      <c r="B347" t="b">
        <v>0</v>
      </c>
      <c r="D347">
        <v>331</v>
      </c>
    </row>
    <row r="348" spans="2:4" x14ac:dyDescent="0.35">
      <c r="B348" t="b">
        <v>0</v>
      </c>
      <c r="D348">
        <v>25</v>
      </c>
    </row>
    <row r="349" spans="2:4" x14ac:dyDescent="0.35">
      <c r="B349">
        <v>191</v>
      </c>
      <c r="D349" t="b">
        <v>0</v>
      </c>
    </row>
    <row r="350" spans="2:4" x14ac:dyDescent="0.35">
      <c r="B350" t="b">
        <v>0</v>
      </c>
      <c r="D350">
        <v>3483</v>
      </c>
    </row>
    <row r="351" spans="2:4" x14ac:dyDescent="0.35">
      <c r="B351" t="b">
        <v>0</v>
      </c>
      <c r="D351">
        <v>923</v>
      </c>
    </row>
    <row r="352" spans="2:4" x14ac:dyDescent="0.35">
      <c r="B352" t="b">
        <v>0</v>
      </c>
      <c r="D352">
        <v>1</v>
      </c>
    </row>
    <row r="353" spans="2:4" x14ac:dyDescent="0.35">
      <c r="B353">
        <v>2013</v>
      </c>
      <c r="D353" t="b">
        <v>0</v>
      </c>
    </row>
    <row r="354" spans="2:4" x14ac:dyDescent="0.35">
      <c r="B354" t="b">
        <v>0</v>
      </c>
      <c r="D354">
        <v>33</v>
      </c>
    </row>
    <row r="355" spans="2:4" x14ac:dyDescent="0.35">
      <c r="B355">
        <v>1703</v>
      </c>
      <c r="D355" t="b">
        <v>0</v>
      </c>
    </row>
    <row r="356" spans="2:4" x14ac:dyDescent="0.35">
      <c r="B356">
        <v>80</v>
      </c>
      <c r="D356" t="b">
        <v>0</v>
      </c>
    </row>
    <row r="357" spans="2:4" x14ac:dyDescent="0.35">
      <c r="B357" t="b">
        <v>0</v>
      </c>
      <c r="D357" t="b">
        <v>0</v>
      </c>
    </row>
    <row r="358" spans="2:4" x14ac:dyDescent="0.35">
      <c r="B358" t="b">
        <v>0</v>
      </c>
      <c r="D358">
        <v>40</v>
      </c>
    </row>
    <row r="359" spans="2:4" x14ac:dyDescent="0.35">
      <c r="B359">
        <v>41</v>
      </c>
      <c r="D359" t="b">
        <v>0</v>
      </c>
    </row>
    <row r="360" spans="2:4" x14ac:dyDescent="0.35">
      <c r="B360" t="b">
        <v>0</v>
      </c>
      <c r="D360">
        <v>23</v>
      </c>
    </row>
    <row r="361" spans="2:4" x14ac:dyDescent="0.35">
      <c r="B361">
        <v>187</v>
      </c>
      <c r="D361" t="b">
        <v>0</v>
      </c>
    </row>
    <row r="362" spans="2:4" x14ac:dyDescent="0.35">
      <c r="B362">
        <v>2875</v>
      </c>
      <c r="D362" t="b">
        <v>0</v>
      </c>
    </row>
    <row r="363" spans="2:4" x14ac:dyDescent="0.35">
      <c r="B363">
        <v>88</v>
      </c>
      <c r="D363" t="b">
        <v>0</v>
      </c>
    </row>
    <row r="364" spans="2:4" x14ac:dyDescent="0.35">
      <c r="B364">
        <v>191</v>
      </c>
      <c r="D364" t="b">
        <v>0</v>
      </c>
    </row>
    <row r="365" spans="2:4" x14ac:dyDescent="0.35">
      <c r="B365">
        <v>139</v>
      </c>
      <c r="D365" t="b">
        <v>0</v>
      </c>
    </row>
    <row r="366" spans="2:4" x14ac:dyDescent="0.35">
      <c r="B366">
        <v>186</v>
      </c>
      <c r="D366" t="b">
        <v>0</v>
      </c>
    </row>
    <row r="367" spans="2:4" x14ac:dyDescent="0.35">
      <c r="B367">
        <v>112</v>
      </c>
      <c r="D367" t="b">
        <v>0</v>
      </c>
    </row>
    <row r="368" spans="2:4" x14ac:dyDescent="0.35">
      <c r="B368">
        <v>101</v>
      </c>
      <c r="D368" t="b">
        <v>0</v>
      </c>
    </row>
    <row r="369" spans="2:4" x14ac:dyDescent="0.35">
      <c r="B369" t="b">
        <v>0</v>
      </c>
      <c r="D369">
        <v>75</v>
      </c>
    </row>
    <row r="370" spans="2:4" x14ac:dyDescent="0.35">
      <c r="B370">
        <v>206</v>
      </c>
      <c r="D370" t="b">
        <v>0</v>
      </c>
    </row>
    <row r="371" spans="2:4" x14ac:dyDescent="0.35">
      <c r="B371">
        <v>154</v>
      </c>
      <c r="D371" t="b">
        <v>0</v>
      </c>
    </row>
    <row r="372" spans="2:4" x14ac:dyDescent="0.35">
      <c r="B372">
        <v>5966</v>
      </c>
      <c r="D372" t="b">
        <v>0</v>
      </c>
    </row>
    <row r="373" spans="2:4" x14ac:dyDescent="0.35">
      <c r="B373" t="b">
        <v>0</v>
      </c>
      <c r="D373">
        <v>2176</v>
      </c>
    </row>
    <row r="374" spans="2:4" x14ac:dyDescent="0.35">
      <c r="B374">
        <v>169</v>
      </c>
      <c r="D374" t="b">
        <v>0</v>
      </c>
    </row>
    <row r="375" spans="2:4" x14ac:dyDescent="0.35">
      <c r="B375">
        <v>2106</v>
      </c>
      <c r="D375" t="b">
        <v>0</v>
      </c>
    </row>
    <row r="376" spans="2:4" x14ac:dyDescent="0.35">
      <c r="B376" t="b">
        <v>0</v>
      </c>
      <c r="D376">
        <v>441</v>
      </c>
    </row>
    <row r="377" spans="2:4" x14ac:dyDescent="0.35">
      <c r="B377" t="b">
        <v>0</v>
      </c>
      <c r="D377">
        <v>25</v>
      </c>
    </row>
    <row r="378" spans="2:4" x14ac:dyDescent="0.35">
      <c r="B378">
        <v>131</v>
      </c>
      <c r="D378" t="b">
        <v>0</v>
      </c>
    </row>
    <row r="379" spans="2:4" x14ac:dyDescent="0.35">
      <c r="B379" t="b">
        <v>0</v>
      </c>
      <c r="D379">
        <v>127</v>
      </c>
    </row>
    <row r="380" spans="2:4" x14ac:dyDescent="0.35">
      <c r="B380" t="b">
        <v>0</v>
      </c>
      <c r="D380">
        <v>355</v>
      </c>
    </row>
    <row r="381" spans="2:4" x14ac:dyDescent="0.35">
      <c r="B381" t="b">
        <v>0</v>
      </c>
      <c r="D381">
        <v>44</v>
      </c>
    </row>
    <row r="382" spans="2:4" x14ac:dyDescent="0.35">
      <c r="B382">
        <v>84</v>
      </c>
      <c r="D382" t="b">
        <v>0</v>
      </c>
    </row>
    <row r="383" spans="2:4" x14ac:dyDescent="0.35">
      <c r="B383">
        <v>155</v>
      </c>
      <c r="D383" t="b">
        <v>0</v>
      </c>
    </row>
    <row r="384" spans="2:4" x14ac:dyDescent="0.35">
      <c r="B384" t="b">
        <v>0</v>
      </c>
      <c r="D384">
        <v>67</v>
      </c>
    </row>
    <row r="385" spans="2:4" x14ac:dyDescent="0.35">
      <c r="B385">
        <v>189</v>
      </c>
      <c r="D385" t="b">
        <v>0</v>
      </c>
    </row>
    <row r="386" spans="2:4" x14ac:dyDescent="0.35">
      <c r="B386">
        <v>4799</v>
      </c>
      <c r="D386" t="b">
        <v>0</v>
      </c>
    </row>
    <row r="387" spans="2:4" x14ac:dyDescent="0.35">
      <c r="B387">
        <v>1137</v>
      </c>
      <c r="D387" t="b">
        <v>0</v>
      </c>
    </row>
    <row r="388" spans="2:4" x14ac:dyDescent="0.35">
      <c r="B388" t="b">
        <v>0</v>
      </c>
      <c r="D388">
        <v>1068</v>
      </c>
    </row>
    <row r="389" spans="2:4" x14ac:dyDescent="0.35">
      <c r="B389" t="b">
        <v>0</v>
      </c>
      <c r="D389">
        <v>424</v>
      </c>
    </row>
    <row r="390" spans="2:4" x14ac:dyDescent="0.35">
      <c r="B390" t="b">
        <v>0</v>
      </c>
      <c r="D390" t="b">
        <v>0</v>
      </c>
    </row>
    <row r="391" spans="2:4" x14ac:dyDescent="0.35">
      <c r="B391">
        <v>1152</v>
      </c>
      <c r="D391" t="b">
        <v>0</v>
      </c>
    </row>
    <row r="392" spans="2:4" x14ac:dyDescent="0.35">
      <c r="B392">
        <v>50</v>
      </c>
      <c r="D392" t="b">
        <v>0</v>
      </c>
    </row>
    <row r="393" spans="2:4" x14ac:dyDescent="0.35">
      <c r="B393" t="b">
        <v>0</v>
      </c>
      <c r="D393">
        <v>151</v>
      </c>
    </row>
    <row r="394" spans="2:4" x14ac:dyDescent="0.35">
      <c r="B394" t="b">
        <v>0</v>
      </c>
      <c r="D394">
        <v>1608</v>
      </c>
    </row>
    <row r="395" spans="2:4" x14ac:dyDescent="0.35">
      <c r="B395">
        <v>3059</v>
      </c>
      <c r="D395" t="b">
        <v>0</v>
      </c>
    </row>
    <row r="396" spans="2:4" x14ac:dyDescent="0.35">
      <c r="B396">
        <v>34</v>
      </c>
      <c r="D396" t="b">
        <v>0</v>
      </c>
    </row>
    <row r="397" spans="2:4" x14ac:dyDescent="0.35">
      <c r="B397">
        <v>220</v>
      </c>
      <c r="D397" t="b">
        <v>0</v>
      </c>
    </row>
    <row r="398" spans="2:4" x14ac:dyDescent="0.35">
      <c r="B398">
        <v>1604</v>
      </c>
      <c r="D398" t="b">
        <v>0</v>
      </c>
    </row>
    <row r="399" spans="2:4" x14ac:dyDescent="0.35">
      <c r="B399">
        <v>454</v>
      </c>
      <c r="D399" t="b">
        <v>0</v>
      </c>
    </row>
    <row r="400" spans="2:4" x14ac:dyDescent="0.35">
      <c r="B400">
        <v>123</v>
      </c>
      <c r="D400" t="b">
        <v>0</v>
      </c>
    </row>
    <row r="401" spans="2:4" x14ac:dyDescent="0.35">
      <c r="B401" t="b">
        <v>0</v>
      </c>
      <c r="D401">
        <v>941</v>
      </c>
    </row>
    <row r="402" spans="2:4" x14ac:dyDescent="0.35">
      <c r="B402" t="b">
        <v>0</v>
      </c>
      <c r="D402">
        <v>1</v>
      </c>
    </row>
    <row r="403" spans="2:4" x14ac:dyDescent="0.35">
      <c r="B403">
        <v>299</v>
      </c>
      <c r="D403" t="b">
        <v>0</v>
      </c>
    </row>
    <row r="404" spans="2:4" x14ac:dyDescent="0.35">
      <c r="B404" t="b">
        <v>0</v>
      </c>
      <c r="D404">
        <v>40</v>
      </c>
    </row>
    <row r="405" spans="2:4" x14ac:dyDescent="0.35">
      <c r="B405" t="b">
        <v>0</v>
      </c>
      <c r="D405">
        <v>3015</v>
      </c>
    </row>
    <row r="406" spans="2:4" x14ac:dyDescent="0.35">
      <c r="B406">
        <v>2237</v>
      </c>
      <c r="D406" t="b">
        <v>0</v>
      </c>
    </row>
    <row r="407" spans="2:4" x14ac:dyDescent="0.35">
      <c r="B407" t="b">
        <v>0</v>
      </c>
      <c r="D407">
        <v>435</v>
      </c>
    </row>
    <row r="408" spans="2:4" x14ac:dyDescent="0.35">
      <c r="B408">
        <v>645</v>
      </c>
      <c r="D408" t="b">
        <v>0</v>
      </c>
    </row>
    <row r="409" spans="2:4" x14ac:dyDescent="0.35">
      <c r="B409">
        <v>484</v>
      </c>
      <c r="D409" t="b">
        <v>0</v>
      </c>
    </row>
    <row r="410" spans="2:4" x14ac:dyDescent="0.35">
      <c r="B410">
        <v>154</v>
      </c>
      <c r="D410" t="b">
        <v>0</v>
      </c>
    </row>
    <row r="411" spans="2:4" x14ac:dyDescent="0.35">
      <c r="B411" t="b">
        <v>0</v>
      </c>
      <c r="D411">
        <v>714</v>
      </c>
    </row>
    <row r="412" spans="2:4" x14ac:dyDescent="0.35">
      <c r="B412" t="b">
        <v>0</v>
      </c>
      <c r="D412" t="b">
        <v>0</v>
      </c>
    </row>
    <row r="413" spans="2:4" x14ac:dyDescent="0.35">
      <c r="B413">
        <v>82</v>
      </c>
      <c r="D413" t="b">
        <v>0</v>
      </c>
    </row>
    <row r="414" spans="2:4" x14ac:dyDescent="0.35">
      <c r="B414">
        <v>134</v>
      </c>
      <c r="D414" t="b">
        <v>0</v>
      </c>
    </row>
    <row r="415" spans="2:4" x14ac:dyDescent="0.35">
      <c r="B415" t="b">
        <v>0</v>
      </c>
      <c r="D415" t="b">
        <v>0</v>
      </c>
    </row>
    <row r="416" spans="2:4" x14ac:dyDescent="0.35">
      <c r="B416" t="b">
        <v>0</v>
      </c>
      <c r="D416">
        <v>5497</v>
      </c>
    </row>
    <row r="417" spans="2:4" x14ac:dyDescent="0.35">
      <c r="B417" t="b">
        <v>0</v>
      </c>
      <c r="D417">
        <v>418</v>
      </c>
    </row>
    <row r="418" spans="2:4" x14ac:dyDescent="0.35">
      <c r="B418" t="b">
        <v>0</v>
      </c>
      <c r="D418">
        <v>1439</v>
      </c>
    </row>
    <row r="419" spans="2:4" x14ac:dyDescent="0.35">
      <c r="B419" t="b">
        <v>0</v>
      </c>
      <c r="D419">
        <v>15</v>
      </c>
    </row>
    <row r="420" spans="2:4" x14ac:dyDescent="0.35">
      <c r="B420" t="b">
        <v>0</v>
      </c>
      <c r="D420">
        <v>1999</v>
      </c>
    </row>
    <row r="421" spans="2:4" x14ac:dyDescent="0.35">
      <c r="B421">
        <v>5203</v>
      </c>
      <c r="D421" t="b">
        <v>0</v>
      </c>
    </row>
    <row r="422" spans="2:4" x14ac:dyDescent="0.35">
      <c r="B422">
        <v>94</v>
      </c>
      <c r="D422" t="b">
        <v>0</v>
      </c>
    </row>
    <row r="423" spans="2:4" x14ac:dyDescent="0.35">
      <c r="B423" t="b">
        <v>0</v>
      </c>
      <c r="D423">
        <v>118</v>
      </c>
    </row>
    <row r="424" spans="2:4" x14ac:dyDescent="0.35">
      <c r="B424">
        <v>205</v>
      </c>
      <c r="D424" t="b">
        <v>0</v>
      </c>
    </row>
    <row r="425" spans="2:4" x14ac:dyDescent="0.35">
      <c r="B425" t="b">
        <v>0</v>
      </c>
      <c r="D425">
        <v>162</v>
      </c>
    </row>
    <row r="426" spans="2:4" x14ac:dyDescent="0.35">
      <c r="B426" t="b">
        <v>0</v>
      </c>
      <c r="D426">
        <v>83</v>
      </c>
    </row>
    <row r="427" spans="2:4" x14ac:dyDescent="0.35">
      <c r="B427">
        <v>92</v>
      </c>
      <c r="D427" t="b">
        <v>0</v>
      </c>
    </row>
    <row r="428" spans="2:4" x14ac:dyDescent="0.35">
      <c r="B428">
        <v>219</v>
      </c>
      <c r="D428" t="b">
        <v>0</v>
      </c>
    </row>
    <row r="429" spans="2:4" x14ac:dyDescent="0.35">
      <c r="B429">
        <v>2526</v>
      </c>
      <c r="D429" t="b">
        <v>0</v>
      </c>
    </row>
    <row r="430" spans="2:4" x14ac:dyDescent="0.35">
      <c r="B430" t="b">
        <v>0</v>
      </c>
      <c r="D430">
        <v>747</v>
      </c>
    </row>
    <row r="431" spans="2:4" x14ac:dyDescent="0.35">
      <c r="B431" t="b">
        <v>0</v>
      </c>
      <c r="D431" t="b">
        <v>0</v>
      </c>
    </row>
    <row r="432" spans="2:4" x14ac:dyDescent="0.35">
      <c r="B432" t="b">
        <v>0</v>
      </c>
      <c r="D432">
        <v>84</v>
      </c>
    </row>
    <row r="433" spans="2:4" x14ac:dyDescent="0.35">
      <c r="B433">
        <v>94</v>
      </c>
      <c r="D433" t="b">
        <v>0</v>
      </c>
    </row>
    <row r="434" spans="2:4" x14ac:dyDescent="0.35">
      <c r="B434" t="b">
        <v>0</v>
      </c>
      <c r="D434">
        <v>91</v>
      </c>
    </row>
    <row r="435" spans="2:4" x14ac:dyDescent="0.35">
      <c r="B435" t="b">
        <v>0</v>
      </c>
      <c r="D435">
        <v>792</v>
      </c>
    </row>
    <row r="436" spans="2:4" x14ac:dyDescent="0.35">
      <c r="B436" t="b">
        <v>0</v>
      </c>
      <c r="D436" t="b">
        <v>0</v>
      </c>
    </row>
    <row r="437" spans="2:4" x14ac:dyDescent="0.35">
      <c r="B437">
        <v>1713</v>
      </c>
      <c r="D437" t="b">
        <v>0</v>
      </c>
    </row>
    <row r="438" spans="2:4" x14ac:dyDescent="0.35">
      <c r="B438">
        <v>249</v>
      </c>
      <c r="D438" t="b">
        <v>0</v>
      </c>
    </row>
    <row r="439" spans="2:4" x14ac:dyDescent="0.35">
      <c r="B439">
        <v>192</v>
      </c>
      <c r="D439" t="b">
        <v>0</v>
      </c>
    </row>
    <row r="440" spans="2:4" x14ac:dyDescent="0.35">
      <c r="B440">
        <v>247</v>
      </c>
      <c r="D440" t="b">
        <v>0</v>
      </c>
    </row>
    <row r="441" spans="2:4" x14ac:dyDescent="0.35">
      <c r="B441">
        <v>2293</v>
      </c>
      <c r="D441" t="b">
        <v>0</v>
      </c>
    </row>
    <row r="442" spans="2:4" x14ac:dyDescent="0.35">
      <c r="B442">
        <v>3131</v>
      </c>
      <c r="D442" t="b">
        <v>0</v>
      </c>
    </row>
    <row r="443" spans="2:4" x14ac:dyDescent="0.35">
      <c r="B443" t="b">
        <v>0</v>
      </c>
      <c r="D443">
        <v>32</v>
      </c>
    </row>
    <row r="444" spans="2:4" x14ac:dyDescent="0.35">
      <c r="B444">
        <v>143</v>
      </c>
      <c r="D444" t="b">
        <v>0</v>
      </c>
    </row>
    <row r="445" spans="2:4" x14ac:dyDescent="0.35">
      <c r="B445" t="b">
        <v>0</v>
      </c>
      <c r="D445" t="b">
        <v>0</v>
      </c>
    </row>
    <row r="446" spans="2:4" x14ac:dyDescent="0.35">
      <c r="B446">
        <v>296</v>
      </c>
      <c r="D446" t="b">
        <v>0</v>
      </c>
    </row>
    <row r="447" spans="2:4" x14ac:dyDescent="0.35">
      <c r="B447">
        <v>170</v>
      </c>
      <c r="D447" t="b">
        <v>0</v>
      </c>
    </row>
    <row r="448" spans="2:4" x14ac:dyDescent="0.35">
      <c r="B448" t="b">
        <v>0</v>
      </c>
      <c r="D448">
        <v>186</v>
      </c>
    </row>
    <row r="449" spans="2:4" x14ac:dyDescent="0.35">
      <c r="B449" t="b">
        <v>0</v>
      </c>
      <c r="D449" t="b">
        <v>0</v>
      </c>
    </row>
    <row r="450" spans="2:4" x14ac:dyDescent="0.35">
      <c r="B450" t="b">
        <v>0</v>
      </c>
      <c r="D450">
        <v>605</v>
      </c>
    </row>
    <row r="451" spans="2:4" x14ac:dyDescent="0.35">
      <c r="B451">
        <v>86</v>
      </c>
      <c r="D451" t="b">
        <v>0</v>
      </c>
    </row>
    <row r="452" spans="2:4" x14ac:dyDescent="0.35">
      <c r="B452" t="b">
        <v>0</v>
      </c>
      <c r="D452">
        <v>1</v>
      </c>
    </row>
    <row r="453" spans="2:4" x14ac:dyDescent="0.35">
      <c r="B453">
        <v>6286</v>
      </c>
      <c r="D453" t="b">
        <v>0</v>
      </c>
    </row>
    <row r="454" spans="2:4" x14ac:dyDescent="0.35">
      <c r="B454" t="b">
        <v>0</v>
      </c>
      <c r="D454">
        <v>31</v>
      </c>
    </row>
    <row r="455" spans="2:4" x14ac:dyDescent="0.35">
      <c r="B455" t="b">
        <v>0</v>
      </c>
      <c r="D455">
        <v>1181</v>
      </c>
    </row>
    <row r="456" spans="2:4" x14ac:dyDescent="0.35">
      <c r="B456" t="b">
        <v>0</v>
      </c>
      <c r="D456">
        <v>39</v>
      </c>
    </row>
    <row r="457" spans="2:4" x14ac:dyDescent="0.35">
      <c r="B457">
        <v>3727</v>
      </c>
      <c r="D457" t="b">
        <v>0</v>
      </c>
    </row>
    <row r="458" spans="2:4" x14ac:dyDescent="0.35">
      <c r="B458">
        <v>1605</v>
      </c>
      <c r="D458" t="b">
        <v>0</v>
      </c>
    </row>
    <row r="459" spans="2:4" x14ac:dyDescent="0.35">
      <c r="B459" t="b">
        <v>0</v>
      </c>
      <c r="D459">
        <v>46</v>
      </c>
    </row>
    <row r="460" spans="2:4" x14ac:dyDescent="0.35">
      <c r="B460">
        <v>2120</v>
      </c>
      <c r="D460" t="b">
        <v>0</v>
      </c>
    </row>
    <row r="461" spans="2:4" x14ac:dyDescent="0.35">
      <c r="B461" t="b">
        <v>0</v>
      </c>
      <c r="D461">
        <v>105</v>
      </c>
    </row>
    <row r="462" spans="2:4" x14ac:dyDescent="0.35">
      <c r="B462">
        <v>50</v>
      </c>
      <c r="D462" t="b">
        <v>0</v>
      </c>
    </row>
    <row r="463" spans="2:4" x14ac:dyDescent="0.35">
      <c r="B463">
        <v>2080</v>
      </c>
      <c r="D463" t="b">
        <v>0</v>
      </c>
    </row>
    <row r="464" spans="2:4" x14ac:dyDescent="0.35">
      <c r="B464" t="b">
        <v>0</v>
      </c>
      <c r="D464">
        <v>535</v>
      </c>
    </row>
    <row r="465" spans="2:4" x14ac:dyDescent="0.35">
      <c r="B465">
        <v>2105</v>
      </c>
      <c r="D465" t="b">
        <v>0</v>
      </c>
    </row>
    <row r="466" spans="2:4" x14ac:dyDescent="0.35">
      <c r="B466">
        <v>2436</v>
      </c>
      <c r="D466" t="b">
        <v>0</v>
      </c>
    </row>
    <row r="467" spans="2:4" x14ac:dyDescent="0.35">
      <c r="B467">
        <v>80</v>
      </c>
      <c r="D467" t="b">
        <v>0</v>
      </c>
    </row>
    <row r="468" spans="2:4" x14ac:dyDescent="0.35">
      <c r="B468">
        <v>42</v>
      </c>
      <c r="D468" t="b">
        <v>0</v>
      </c>
    </row>
    <row r="469" spans="2:4" x14ac:dyDescent="0.35">
      <c r="B469">
        <v>139</v>
      </c>
      <c r="D469" t="b">
        <v>0</v>
      </c>
    </row>
    <row r="470" spans="2:4" x14ac:dyDescent="0.35">
      <c r="B470" t="b">
        <v>0</v>
      </c>
      <c r="D470">
        <v>16</v>
      </c>
    </row>
    <row r="471" spans="2:4" x14ac:dyDescent="0.35">
      <c r="B471">
        <v>159</v>
      </c>
      <c r="D471" t="b">
        <v>0</v>
      </c>
    </row>
    <row r="472" spans="2:4" x14ac:dyDescent="0.35">
      <c r="B472">
        <v>381</v>
      </c>
      <c r="D472" t="b">
        <v>0</v>
      </c>
    </row>
    <row r="473" spans="2:4" x14ac:dyDescent="0.35">
      <c r="B473">
        <v>194</v>
      </c>
      <c r="D473" t="b">
        <v>0</v>
      </c>
    </row>
    <row r="474" spans="2:4" x14ac:dyDescent="0.35">
      <c r="B474" t="b">
        <v>0</v>
      </c>
      <c r="D474">
        <v>575</v>
      </c>
    </row>
    <row r="475" spans="2:4" x14ac:dyDescent="0.35">
      <c r="B475">
        <v>106</v>
      </c>
      <c r="D475" t="b">
        <v>0</v>
      </c>
    </row>
    <row r="476" spans="2:4" x14ac:dyDescent="0.35">
      <c r="B476">
        <v>142</v>
      </c>
      <c r="D476" t="b">
        <v>0</v>
      </c>
    </row>
    <row r="477" spans="2:4" x14ac:dyDescent="0.35">
      <c r="B477">
        <v>211</v>
      </c>
      <c r="D477" t="b">
        <v>0</v>
      </c>
    </row>
    <row r="478" spans="2:4" x14ac:dyDescent="0.35">
      <c r="B478" t="b">
        <v>0</v>
      </c>
      <c r="D478">
        <v>1120</v>
      </c>
    </row>
    <row r="479" spans="2:4" x14ac:dyDescent="0.35">
      <c r="B479" t="b">
        <v>0</v>
      </c>
      <c r="D479">
        <v>113</v>
      </c>
    </row>
    <row r="480" spans="2:4" x14ac:dyDescent="0.35">
      <c r="B480">
        <v>2756</v>
      </c>
      <c r="D480" t="b">
        <v>0</v>
      </c>
    </row>
    <row r="481" spans="2:4" x14ac:dyDescent="0.35">
      <c r="B481">
        <v>173</v>
      </c>
      <c r="D481" t="b">
        <v>0</v>
      </c>
    </row>
    <row r="482" spans="2:4" x14ac:dyDescent="0.35">
      <c r="B482">
        <v>87</v>
      </c>
      <c r="D482" t="b">
        <v>0</v>
      </c>
    </row>
    <row r="483" spans="2:4" x14ac:dyDescent="0.35">
      <c r="B483" t="b">
        <v>0</v>
      </c>
      <c r="D483">
        <v>1538</v>
      </c>
    </row>
    <row r="484" spans="2:4" x14ac:dyDescent="0.35">
      <c r="B484" t="b">
        <v>0</v>
      </c>
      <c r="D484">
        <v>9</v>
      </c>
    </row>
    <row r="485" spans="2:4" x14ac:dyDescent="0.35">
      <c r="B485" t="b">
        <v>0</v>
      </c>
      <c r="D485">
        <v>554</v>
      </c>
    </row>
    <row r="486" spans="2:4" x14ac:dyDescent="0.35">
      <c r="B486">
        <v>1572</v>
      </c>
      <c r="D486" t="b">
        <v>0</v>
      </c>
    </row>
    <row r="487" spans="2:4" x14ac:dyDescent="0.35">
      <c r="B487" t="b">
        <v>0</v>
      </c>
      <c r="D487">
        <v>648</v>
      </c>
    </row>
    <row r="488" spans="2:4" x14ac:dyDescent="0.35">
      <c r="B488" t="b">
        <v>0</v>
      </c>
      <c r="D488">
        <v>21</v>
      </c>
    </row>
    <row r="489" spans="2:4" x14ac:dyDescent="0.35">
      <c r="B489">
        <v>2346</v>
      </c>
      <c r="D489" t="b">
        <v>0</v>
      </c>
    </row>
    <row r="490" spans="2:4" x14ac:dyDescent="0.35">
      <c r="B490">
        <v>115</v>
      </c>
      <c r="D490" t="b">
        <v>0</v>
      </c>
    </row>
    <row r="491" spans="2:4" x14ac:dyDescent="0.35">
      <c r="B491">
        <v>85</v>
      </c>
      <c r="D491" t="b">
        <v>0</v>
      </c>
    </row>
    <row r="492" spans="2:4" x14ac:dyDescent="0.35">
      <c r="B492">
        <v>144</v>
      </c>
      <c r="D492" t="b">
        <v>0</v>
      </c>
    </row>
    <row r="493" spans="2:4" x14ac:dyDescent="0.35">
      <c r="B493">
        <v>2443</v>
      </c>
      <c r="D493" t="b">
        <v>0</v>
      </c>
    </row>
    <row r="494" spans="2:4" x14ac:dyDescent="0.35">
      <c r="B494" t="b">
        <v>0</v>
      </c>
      <c r="D494" t="b">
        <v>0</v>
      </c>
    </row>
    <row r="495" spans="2:4" x14ac:dyDescent="0.35">
      <c r="B495">
        <v>64</v>
      </c>
      <c r="D495" t="b">
        <v>0</v>
      </c>
    </row>
    <row r="496" spans="2:4" x14ac:dyDescent="0.35">
      <c r="B496">
        <v>268</v>
      </c>
      <c r="D496" t="b">
        <v>0</v>
      </c>
    </row>
    <row r="497" spans="2:4" x14ac:dyDescent="0.35">
      <c r="B497">
        <v>195</v>
      </c>
      <c r="D497" t="b">
        <v>0</v>
      </c>
    </row>
    <row r="498" spans="2:4" x14ac:dyDescent="0.35">
      <c r="B498" t="b">
        <v>0</v>
      </c>
      <c r="D498">
        <v>54</v>
      </c>
    </row>
    <row r="499" spans="2:4" x14ac:dyDescent="0.35">
      <c r="B499" t="b">
        <v>0</v>
      </c>
      <c r="D499">
        <v>120</v>
      </c>
    </row>
    <row r="500" spans="2:4" x14ac:dyDescent="0.35">
      <c r="B500" t="b">
        <v>0</v>
      </c>
      <c r="D500">
        <v>579</v>
      </c>
    </row>
    <row r="501" spans="2:4" x14ac:dyDescent="0.35">
      <c r="B501" t="b">
        <v>0</v>
      </c>
      <c r="D501">
        <v>2072</v>
      </c>
    </row>
    <row r="502" spans="2:4" x14ac:dyDescent="0.35">
      <c r="B502" t="b">
        <v>0</v>
      </c>
      <c r="D502">
        <v>0</v>
      </c>
    </row>
    <row r="503" spans="2:4" x14ac:dyDescent="0.35">
      <c r="B503" t="b">
        <v>0</v>
      </c>
      <c r="D503">
        <v>1796</v>
      </c>
    </row>
    <row r="504" spans="2:4" x14ac:dyDescent="0.35">
      <c r="B504">
        <v>186</v>
      </c>
      <c r="D504" t="b">
        <v>0</v>
      </c>
    </row>
    <row r="505" spans="2:4" x14ac:dyDescent="0.35">
      <c r="B505">
        <v>460</v>
      </c>
      <c r="D505" t="b">
        <v>0</v>
      </c>
    </row>
    <row r="506" spans="2:4" x14ac:dyDescent="0.35">
      <c r="B506" t="b">
        <v>0</v>
      </c>
      <c r="D506">
        <v>62</v>
      </c>
    </row>
    <row r="507" spans="2:4" x14ac:dyDescent="0.35">
      <c r="B507" t="b">
        <v>0</v>
      </c>
      <c r="D507">
        <v>347</v>
      </c>
    </row>
    <row r="508" spans="2:4" x14ac:dyDescent="0.35">
      <c r="B508">
        <v>2528</v>
      </c>
      <c r="D508" t="b">
        <v>0</v>
      </c>
    </row>
    <row r="509" spans="2:4" x14ac:dyDescent="0.35">
      <c r="B509" t="b">
        <v>0</v>
      </c>
      <c r="D509">
        <v>19</v>
      </c>
    </row>
    <row r="510" spans="2:4" x14ac:dyDescent="0.35">
      <c r="B510">
        <v>3657</v>
      </c>
      <c r="D510" t="b">
        <v>0</v>
      </c>
    </row>
    <row r="511" spans="2:4" x14ac:dyDescent="0.35">
      <c r="B511" t="b">
        <v>0</v>
      </c>
      <c r="D511">
        <v>1258</v>
      </c>
    </row>
    <row r="512" spans="2:4" x14ac:dyDescent="0.35">
      <c r="B512">
        <v>131</v>
      </c>
      <c r="D512" t="b">
        <v>0</v>
      </c>
    </row>
    <row r="513" spans="2:4" x14ac:dyDescent="0.35">
      <c r="B513" t="b">
        <v>0</v>
      </c>
      <c r="D513">
        <v>362</v>
      </c>
    </row>
    <row r="514" spans="2:4" x14ac:dyDescent="0.35">
      <c r="B514">
        <v>239</v>
      </c>
      <c r="D514" t="b">
        <v>0</v>
      </c>
    </row>
    <row r="515" spans="2:4" x14ac:dyDescent="0.35">
      <c r="B515" t="b">
        <v>0</v>
      </c>
      <c r="D515" t="b">
        <v>0</v>
      </c>
    </row>
    <row r="516" spans="2:4" x14ac:dyDescent="0.35">
      <c r="B516" t="b">
        <v>0</v>
      </c>
      <c r="D516" t="b">
        <v>0</v>
      </c>
    </row>
    <row r="517" spans="2:4" x14ac:dyDescent="0.35">
      <c r="B517" t="b">
        <v>0</v>
      </c>
      <c r="D517">
        <v>133</v>
      </c>
    </row>
    <row r="518" spans="2:4" x14ac:dyDescent="0.35">
      <c r="B518" t="b">
        <v>0</v>
      </c>
      <c r="D518">
        <v>846</v>
      </c>
    </row>
    <row r="519" spans="2:4" x14ac:dyDescent="0.35">
      <c r="B519">
        <v>78</v>
      </c>
      <c r="D519" t="b">
        <v>0</v>
      </c>
    </row>
    <row r="520" spans="2:4" x14ac:dyDescent="0.35">
      <c r="B520" t="b">
        <v>0</v>
      </c>
      <c r="D520">
        <v>10</v>
      </c>
    </row>
    <row r="521" spans="2:4" x14ac:dyDescent="0.35">
      <c r="B521">
        <v>1773</v>
      </c>
      <c r="D521" t="b">
        <v>0</v>
      </c>
    </row>
    <row r="522" spans="2:4" x14ac:dyDescent="0.35">
      <c r="B522">
        <v>32</v>
      </c>
      <c r="D522" t="b">
        <v>0</v>
      </c>
    </row>
    <row r="523" spans="2:4" x14ac:dyDescent="0.35">
      <c r="B523">
        <v>369</v>
      </c>
      <c r="D523" t="b">
        <v>0</v>
      </c>
    </row>
    <row r="524" spans="2:4" x14ac:dyDescent="0.35">
      <c r="B524" t="b">
        <v>0</v>
      </c>
      <c r="D524">
        <v>191</v>
      </c>
    </row>
    <row r="525" spans="2:4" x14ac:dyDescent="0.35">
      <c r="B525">
        <v>89</v>
      </c>
      <c r="D525" t="b">
        <v>0</v>
      </c>
    </row>
    <row r="526" spans="2:4" x14ac:dyDescent="0.35">
      <c r="B526" t="b">
        <v>0</v>
      </c>
      <c r="D526">
        <v>1979</v>
      </c>
    </row>
    <row r="527" spans="2:4" x14ac:dyDescent="0.35">
      <c r="B527" t="b">
        <v>0</v>
      </c>
      <c r="D527">
        <v>63</v>
      </c>
    </row>
    <row r="528" spans="2:4" x14ac:dyDescent="0.35">
      <c r="B528">
        <v>147</v>
      </c>
      <c r="D528" t="b">
        <v>0</v>
      </c>
    </row>
    <row r="529" spans="2:4" x14ac:dyDescent="0.35">
      <c r="B529" t="b">
        <v>0</v>
      </c>
      <c r="D529">
        <v>6080</v>
      </c>
    </row>
    <row r="530" spans="2:4" x14ac:dyDescent="0.35">
      <c r="B530" t="b">
        <v>0</v>
      </c>
      <c r="D530">
        <v>80</v>
      </c>
    </row>
    <row r="531" spans="2:4" x14ac:dyDescent="0.35">
      <c r="B531" t="b">
        <v>0</v>
      </c>
      <c r="D531">
        <v>9</v>
      </c>
    </row>
    <row r="532" spans="2:4" x14ac:dyDescent="0.35">
      <c r="B532" t="b">
        <v>0</v>
      </c>
      <c r="D532">
        <v>1784</v>
      </c>
    </row>
    <row r="533" spans="2:4" x14ac:dyDescent="0.35">
      <c r="B533" t="b">
        <v>0</v>
      </c>
      <c r="D533" t="b">
        <v>0</v>
      </c>
    </row>
    <row r="534" spans="2:4" x14ac:dyDescent="0.35">
      <c r="B534">
        <v>126</v>
      </c>
      <c r="D534" t="b">
        <v>0</v>
      </c>
    </row>
    <row r="535" spans="2:4" x14ac:dyDescent="0.35">
      <c r="B535">
        <v>2218</v>
      </c>
      <c r="D535" t="b">
        <v>0</v>
      </c>
    </row>
    <row r="536" spans="2:4" x14ac:dyDescent="0.35">
      <c r="B536" t="b">
        <v>0</v>
      </c>
      <c r="D536">
        <v>243</v>
      </c>
    </row>
    <row r="537" spans="2:4" x14ac:dyDescent="0.35">
      <c r="B537">
        <v>202</v>
      </c>
      <c r="D537" t="b">
        <v>0</v>
      </c>
    </row>
    <row r="538" spans="2:4" x14ac:dyDescent="0.35">
      <c r="B538">
        <v>140</v>
      </c>
      <c r="D538" t="b">
        <v>0</v>
      </c>
    </row>
    <row r="539" spans="2:4" x14ac:dyDescent="0.35">
      <c r="B539">
        <v>1052</v>
      </c>
      <c r="D539" t="b">
        <v>0</v>
      </c>
    </row>
    <row r="540" spans="2:4" x14ac:dyDescent="0.35">
      <c r="B540" t="b">
        <v>0</v>
      </c>
      <c r="D540">
        <v>1296</v>
      </c>
    </row>
    <row r="541" spans="2:4" x14ac:dyDescent="0.35">
      <c r="B541" t="b">
        <v>0</v>
      </c>
      <c r="D541">
        <v>77</v>
      </c>
    </row>
    <row r="542" spans="2:4" x14ac:dyDescent="0.35">
      <c r="B542">
        <v>247</v>
      </c>
      <c r="D542" t="b">
        <v>0</v>
      </c>
    </row>
    <row r="543" spans="2:4" x14ac:dyDescent="0.35">
      <c r="B543" t="b">
        <v>0</v>
      </c>
      <c r="D543">
        <v>395</v>
      </c>
    </row>
    <row r="544" spans="2:4" x14ac:dyDescent="0.35">
      <c r="B544" t="b">
        <v>0</v>
      </c>
      <c r="D544">
        <v>49</v>
      </c>
    </row>
    <row r="545" spans="2:4" x14ac:dyDescent="0.35">
      <c r="B545" t="b">
        <v>0</v>
      </c>
      <c r="D545">
        <v>180</v>
      </c>
    </row>
    <row r="546" spans="2:4" x14ac:dyDescent="0.35">
      <c r="B546">
        <v>84</v>
      </c>
      <c r="D546" t="b">
        <v>0</v>
      </c>
    </row>
    <row r="547" spans="2:4" x14ac:dyDescent="0.35">
      <c r="B547" t="b">
        <v>0</v>
      </c>
      <c r="D547">
        <v>2690</v>
      </c>
    </row>
    <row r="548" spans="2:4" x14ac:dyDescent="0.35">
      <c r="B548">
        <v>88</v>
      </c>
      <c r="D548" t="b">
        <v>0</v>
      </c>
    </row>
    <row r="549" spans="2:4" x14ac:dyDescent="0.35">
      <c r="B549">
        <v>156</v>
      </c>
      <c r="D549" t="b">
        <v>0</v>
      </c>
    </row>
    <row r="550" spans="2:4" x14ac:dyDescent="0.35">
      <c r="B550">
        <v>2985</v>
      </c>
      <c r="D550" t="b">
        <v>0</v>
      </c>
    </row>
    <row r="551" spans="2:4" x14ac:dyDescent="0.35">
      <c r="B551">
        <v>762</v>
      </c>
      <c r="D551" t="b">
        <v>0</v>
      </c>
    </row>
    <row r="552" spans="2:4" x14ac:dyDescent="0.35">
      <c r="B552" t="b">
        <v>0</v>
      </c>
      <c r="D552" t="b">
        <v>0</v>
      </c>
    </row>
    <row r="553" spans="2:4" x14ac:dyDescent="0.35">
      <c r="B553" t="b">
        <v>0</v>
      </c>
      <c r="D553">
        <v>2779</v>
      </c>
    </row>
    <row r="554" spans="2:4" x14ac:dyDescent="0.35">
      <c r="B554" t="b">
        <v>0</v>
      </c>
      <c r="D554">
        <v>92</v>
      </c>
    </row>
    <row r="555" spans="2:4" x14ac:dyDescent="0.35">
      <c r="B555" t="b">
        <v>0</v>
      </c>
      <c r="D555">
        <v>1028</v>
      </c>
    </row>
    <row r="556" spans="2:4" x14ac:dyDescent="0.35">
      <c r="B556">
        <v>554</v>
      </c>
      <c r="D556" t="b">
        <v>0</v>
      </c>
    </row>
    <row r="557" spans="2:4" x14ac:dyDescent="0.35">
      <c r="B557">
        <v>135</v>
      </c>
      <c r="D557" t="b">
        <v>0</v>
      </c>
    </row>
    <row r="558" spans="2:4" x14ac:dyDescent="0.35">
      <c r="B558">
        <v>122</v>
      </c>
      <c r="D558" t="b">
        <v>0</v>
      </c>
    </row>
    <row r="559" spans="2:4" x14ac:dyDescent="0.35">
      <c r="B559">
        <v>221</v>
      </c>
      <c r="D559" t="b">
        <v>0</v>
      </c>
    </row>
    <row r="560" spans="2:4" x14ac:dyDescent="0.35">
      <c r="B560">
        <v>126</v>
      </c>
      <c r="D560" t="b">
        <v>0</v>
      </c>
    </row>
    <row r="561" spans="2:4" x14ac:dyDescent="0.35">
      <c r="B561">
        <v>1022</v>
      </c>
      <c r="D561" t="b">
        <v>0</v>
      </c>
    </row>
    <row r="562" spans="2:4" x14ac:dyDescent="0.35">
      <c r="B562">
        <v>3177</v>
      </c>
      <c r="D562" t="b">
        <v>0</v>
      </c>
    </row>
    <row r="563" spans="2:4" x14ac:dyDescent="0.35">
      <c r="B563">
        <v>198</v>
      </c>
      <c r="D563" t="b">
        <v>0</v>
      </c>
    </row>
    <row r="564" spans="2:4" x14ac:dyDescent="0.35">
      <c r="B564" t="b">
        <v>0</v>
      </c>
      <c r="D564">
        <v>26</v>
      </c>
    </row>
    <row r="565" spans="2:4" x14ac:dyDescent="0.35">
      <c r="B565">
        <v>85</v>
      </c>
      <c r="D565" t="b">
        <v>0</v>
      </c>
    </row>
    <row r="566" spans="2:4" x14ac:dyDescent="0.35">
      <c r="B566" t="b">
        <v>0</v>
      </c>
      <c r="D566">
        <v>1790</v>
      </c>
    </row>
    <row r="567" spans="2:4" x14ac:dyDescent="0.35">
      <c r="B567">
        <v>3596</v>
      </c>
      <c r="D567" t="b">
        <v>0</v>
      </c>
    </row>
    <row r="568" spans="2:4" x14ac:dyDescent="0.35">
      <c r="B568" t="b">
        <v>0</v>
      </c>
      <c r="D568">
        <v>37</v>
      </c>
    </row>
    <row r="569" spans="2:4" x14ac:dyDescent="0.35">
      <c r="B569">
        <v>244</v>
      </c>
      <c r="D569" t="b">
        <v>0</v>
      </c>
    </row>
    <row r="570" spans="2:4" x14ac:dyDescent="0.35">
      <c r="B570">
        <v>5180</v>
      </c>
      <c r="D570" t="b">
        <v>0</v>
      </c>
    </row>
    <row r="571" spans="2:4" x14ac:dyDescent="0.35">
      <c r="B571">
        <v>589</v>
      </c>
      <c r="D571" t="b">
        <v>0</v>
      </c>
    </row>
    <row r="572" spans="2:4" x14ac:dyDescent="0.35">
      <c r="B572">
        <v>2725</v>
      </c>
      <c r="D572" t="b">
        <v>0</v>
      </c>
    </row>
    <row r="573" spans="2:4" x14ac:dyDescent="0.35">
      <c r="B573" t="b">
        <v>0</v>
      </c>
      <c r="D573">
        <v>35</v>
      </c>
    </row>
    <row r="574" spans="2:4" x14ac:dyDescent="0.35">
      <c r="B574" t="b">
        <v>0</v>
      </c>
      <c r="D574" t="b">
        <v>0</v>
      </c>
    </row>
    <row r="575" spans="2:4" x14ac:dyDescent="0.35">
      <c r="B575">
        <v>300</v>
      </c>
      <c r="D575" t="b">
        <v>0</v>
      </c>
    </row>
    <row r="576" spans="2:4" x14ac:dyDescent="0.35">
      <c r="B576">
        <v>144</v>
      </c>
      <c r="D576" t="b">
        <v>0</v>
      </c>
    </row>
    <row r="577" spans="2:4" x14ac:dyDescent="0.35">
      <c r="B577" t="b">
        <v>0</v>
      </c>
      <c r="D577">
        <v>558</v>
      </c>
    </row>
    <row r="578" spans="2:4" x14ac:dyDescent="0.35">
      <c r="B578" t="b">
        <v>0</v>
      </c>
      <c r="D578">
        <v>64</v>
      </c>
    </row>
    <row r="579" spans="2:4" x14ac:dyDescent="0.35">
      <c r="B579" t="b">
        <v>0</v>
      </c>
      <c r="D579" t="b">
        <v>0</v>
      </c>
    </row>
    <row r="580" spans="2:4" x14ac:dyDescent="0.35">
      <c r="B580" t="b">
        <v>0</v>
      </c>
      <c r="D580">
        <v>245</v>
      </c>
    </row>
    <row r="581" spans="2:4" x14ac:dyDescent="0.35">
      <c r="B581">
        <v>87</v>
      </c>
      <c r="D581" t="b">
        <v>0</v>
      </c>
    </row>
    <row r="582" spans="2:4" x14ac:dyDescent="0.35">
      <c r="B582">
        <v>3116</v>
      </c>
      <c r="D582" t="b">
        <v>0</v>
      </c>
    </row>
    <row r="583" spans="2:4" x14ac:dyDescent="0.35">
      <c r="B583" t="b">
        <v>0</v>
      </c>
      <c r="D583">
        <v>71</v>
      </c>
    </row>
    <row r="584" spans="2:4" x14ac:dyDescent="0.35">
      <c r="B584" t="b">
        <v>0</v>
      </c>
      <c r="D584">
        <v>42</v>
      </c>
    </row>
    <row r="585" spans="2:4" x14ac:dyDescent="0.35">
      <c r="B585">
        <v>909</v>
      </c>
      <c r="D585" t="b">
        <v>0</v>
      </c>
    </row>
    <row r="586" spans="2:4" x14ac:dyDescent="0.35">
      <c r="B586">
        <v>1613</v>
      </c>
      <c r="D586" t="b">
        <v>0</v>
      </c>
    </row>
    <row r="587" spans="2:4" x14ac:dyDescent="0.35">
      <c r="B587">
        <v>136</v>
      </c>
      <c r="D587" t="b">
        <v>0</v>
      </c>
    </row>
    <row r="588" spans="2:4" x14ac:dyDescent="0.35">
      <c r="B588">
        <v>130</v>
      </c>
      <c r="D588" t="b">
        <v>0</v>
      </c>
    </row>
    <row r="589" spans="2:4" x14ac:dyDescent="0.35">
      <c r="B589" t="b">
        <v>0</v>
      </c>
      <c r="D589">
        <v>156</v>
      </c>
    </row>
    <row r="590" spans="2:4" x14ac:dyDescent="0.35">
      <c r="B590" t="b">
        <v>0</v>
      </c>
      <c r="D590">
        <v>1368</v>
      </c>
    </row>
    <row r="591" spans="2:4" x14ac:dyDescent="0.35">
      <c r="B591" t="b">
        <v>0</v>
      </c>
      <c r="D591">
        <v>102</v>
      </c>
    </row>
    <row r="592" spans="2:4" x14ac:dyDescent="0.35">
      <c r="B592" t="b">
        <v>0</v>
      </c>
      <c r="D592">
        <v>86</v>
      </c>
    </row>
    <row r="593" spans="2:4" x14ac:dyDescent="0.35">
      <c r="B593">
        <v>102</v>
      </c>
      <c r="D593" t="b">
        <v>0</v>
      </c>
    </row>
    <row r="594" spans="2:4" x14ac:dyDescent="0.35">
      <c r="B594" t="b">
        <v>0</v>
      </c>
      <c r="D594">
        <v>253</v>
      </c>
    </row>
    <row r="595" spans="2:4" x14ac:dyDescent="0.35">
      <c r="B595">
        <v>4006</v>
      </c>
      <c r="D595" t="b">
        <v>0</v>
      </c>
    </row>
    <row r="596" spans="2:4" x14ac:dyDescent="0.35">
      <c r="B596" t="b">
        <v>0</v>
      </c>
      <c r="D596">
        <v>157</v>
      </c>
    </row>
    <row r="597" spans="2:4" x14ac:dyDescent="0.35">
      <c r="B597">
        <v>1629</v>
      </c>
      <c r="D597" t="b">
        <v>0</v>
      </c>
    </row>
    <row r="598" spans="2:4" x14ac:dyDescent="0.35">
      <c r="B598" t="b">
        <v>0</v>
      </c>
      <c r="D598">
        <v>183</v>
      </c>
    </row>
    <row r="599" spans="2:4" x14ac:dyDescent="0.35">
      <c r="B599">
        <v>2188</v>
      </c>
      <c r="D599" t="b">
        <v>0</v>
      </c>
    </row>
    <row r="600" spans="2:4" x14ac:dyDescent="0.35">
      <c r="B600">
        <v>2409</v>
      </c>
      <c r="D600" t="b">
        <v>0</v>
      </c>
    </row>
    <row r="601" spans="2:4" x14ac:dyDescent="0.35">
      <c r="B601" t="b">
        <v>0</v>
      </c>
      <c r="D601">
        <v>82</v>
      </c>
    </row>
    <row r="602" spans="2:4" x14ac:dyDescent="0.35">
      <c r="B602" t="b">
        <v>0</v>
      </c>
      <c r="D602">
        <v>1</v>
      </c>
    </row>
    <row r="603" spans="2:4" x14ac:dyDescent="0.35">
      <c r="B603">
        <v>194</v>
      </c>
      <c r="D603" t="b">
        <v>0</v>
      </c>
    </row>
    <row r="604" spans="2:4" x14ac:dyDescent="0.35">
      <c r="B604">
        <v>1140</v>
      </c>
      <c r="D604" t="b">
        <v>0</v>
      </c>
    </row>
    <row r="605" spans="2:4" x14ac:dyDescent="0.35">
      <c r="B605">
        <v>102</v>
      </c>
      <c r="D605" t="b">
        <v>0</v>
      </c>
    </row>
    <row r="606" spans="2:4" x14ac:dyDescent="0.35">
      <c r="B606">
        <v>2857</v>
      </c>
      <c r="D606" t="b">
        <v>0</v>
      </c>
    </row>
    <row r="607" spans="2:4" x14ac:dyDescent="0.35">
      <c r="B607">
        <v>107</v>
      </c>
      <c r="D607" t="b">
        <v>0</v>
      </c>
    </row>
    <row r="608" spans="2:4" x14ac:dyDescent="0.35">
      <c r="B608">
        <v>160</v>
      </c>
      <c r="D608" t="b">
        <v>0</v>
      </c>
    </row>
    <row r="609" spans="2:4" x14ac:dyDescent="0.35">
      <c r="B609">
        <v>2230</v>
      </c>
      <c r="D609" t="b">
        <v>0</v>
      </c>
    </row>
    <row r="610" spans="2:4" x14ac:dyDescent="0.35">
      <c r="B610">
        <v>316</v>
      </c>
      <c r="D610" t="b">
        <v>0</v>
      </c>
    </row>
    <row r="611" spans="2:4" x14ac:dyDescent="0.35">
      <c r="B611">
        <v>117</v>
      </c>
      <c r="D611" t="b">
        <v>0</v>
      </c>
    </row>
    <row r="612" spans="2:4" x14ac:dyDescent="0.35">
      <c r="B612">
        <v>6406</v>
      </c>
      <c r="D612" t="b">
        <v>0</v>
      </c>
    </row>
    <row r="613" spans="2:4" x14ac:dyDescent="0.35">
      <c r="B613" t="b">
        <v>0</v>
      </c>
      <c r="D613" t="b">
        <v>0</v>
      </c>
    </row>
    <row r="614" spans="2:4" x14ac:dyDescent="0.35">
      <c r="B614">
        <v>192</v>
      </c>
      <c r="D614" t="b">
        <v>0</v>
      </c>
    </row>
    <row r="615" spans="2:4" x14ac:dyDescent="0.35">
      <c r="B615">
        <v>26</v>
      </c>
      <c r="D615" t="b">
        <v>0</v>
      </c>
    </row>
    <row r="616" spans="2:4" x14ac:dyDescent="0.35">
      <c r="B616">
        <v>723</v>
      </c>
      <c r="D616" t="b">
        <v>0</v>
      </c>
    </row>
    <row r="617" spans="2:4" x14ac:dyDescent="0.35">
      <c r="B617">
        <v>170</v>
      </c>
      <c r="D617" t="b">
        <v>0</v>
      </c>
    </row>
    <row r="618" spans="2:4" x14ac:dyDescent="0.35">
      <c r="B618">
        <v>238</v>
      </c>
      <c r="D618" t="b">
        <v>0</v>
      </c>
    </row>
    <row r="619" spans="2:4" x14ac:dyDescent="0.35">
      <c r="B619">
        <v>55</v>
      </c>
      <c r="D619" t="b">
        <v>0</v>
      </c>
    </row>
    <row r="620" spans="2:4" x14ac:dyDescent="0.35">
      <c r="B620" t="b">
        <v>0</v>
      </c>
      <c r="D620">
        <v>1198</v>
      </c>
    </row>
    <row r="621" spans="2:4" x14ac:dyDescent="0.35">
      <c r="B621" t="b">
        <v>0</v>
      </c>
      <c r="D621">
        <v>648</v>
      </c>
    </row>
    <row r="622" spans="2:4" x14ac:dyDescent="0.35">
      <c r="B622">
        <v>128</v>
      </c>
      <c r="D622" t="b">
        <v>0</v>
      </c>
    </row>
    <row r="623" spans="2:4" x14ac:dyDescent="0.35">
      <c r="B623">
        <v>2144</v>
      </c>
      <c r="D623" t="b">
        <v>0</v>
      </c>
    </row>
    <row r="624" spans="2:4" x14ac:dyDescent="0.35">
      <c r="B624" t="b">
        <v>0</v>
      </c>
      <c r="D624">
        <v>64</v>
      </c>
    </row>
    <row r="625" spans="2:4" x14ac:dyDescent="0.35">
      <c r="B625">
        <v>2693</v>
      </c>
      <c r="D625" t="b">
        <v>0</v>
      </c>
    </row>
    <row r="626" spans="2:4" x14ac:dyDescent="0.35">
      <c r="B626">
        <v>432</v>
      </c>
      <c r="D626" t="b">
        <v>0</v>
      </c>
    </row>
    <row r="627" spans="2:4" x14ac:dyDescent="0.35">
      <c r="B627" t="b">
        <v>0</v>
      </c>
      <c r="D627">
        <v>62</v>
      </c>
    </row>
    <row r="628" spans="2:4" x14ac:dyDescent="0.35">
      <c r="B628">
        <v>189</v>
      </c>
      <c r="D628" t="b">
        <v>0</v>
      </c>
    </row>
    <row r="629" spans="2:4" x14ac:dyDescent="0.35">
      <c r="B629">
        <v>154</v>
      </c>
      <c r="D629" t="b">
        <v>0</v>
      </c>
    </row>
    <row r="630" spans="2:4" x14ac:dyDescent="0.35">
      <c r="B630">
        <v>96</v>
      </c>
      <c r="D630" t="b">
        <v>0</v>
      </c>
    </row>
    <row r="631" spans="2:4" x14ac:dyDescent="0.35">
      <c r="B631" t="b">
        <v>0</v>
      </c>
      <c r="D631">
        <v>750</v>
      </c>
    </row>
    <row r="632" spans="2:4" x14ac:dyDescent="0.35">
      <c r="B632" t="b">
        <v>0</v>
      </c>
      <c r="D632" t="b">
        <v>0</v>
      </c>
    </row>
    <row r="633" spans="2:4" x14ac:dyDescent="0.35">
      <c r="B633">
        <v>3063</v>
      </c>
      <c r="D633" t="b">
        <v>0</v>
      </c>
    </row>
    <row r="634" spans="2:4" x14ac:dyDescent="0.35">
      <c r="B634" t="b">
        <v>0</v>
      </c>
      <c r="D634" t="b">
        <v>0</v>
      </c>
    </row>
    <row r="635" spans="2:4" x14ac:dyDescent="0.35">
      <c r="B635" t="b">
        <v>0</v>
      </c>
      <c r="D635">
        <v>105</v>
      </c>
    </row>
    <row r="636" spans="2:4" x14ac:dyDescent="0.35">
      <c r="B636" t="b">
        <v>0</v>
      </c>
      <c r="D636" t="b">
        <v>0</v>
      </c>
    </row>
    <row r="637" spans="2:4" x14ac:dyDescent="0.35">
      <c r="B637">
        <v>2266</v>
      </c>
      <c r="D637" t="b">
        <v>0</v>
      </c>
    </row>
    <row r="638" spans="2:4" x14ac:dyDescent="0.35">
      <c r="B638" t="b">
        <v>0</v>
      </c>
      <c r="D638">
        <v>2604</v>
      </c>
    </row>
    <row r="639" spans="2:4" x14ac:dyDescent="0.35">
      <c r="B639" t="b">
        <v>0</v>
      </c>
      <c r="D639">
        <v>65</v>
      </c>
    </row>
    <row r="640" spans="2:4" x14ac:dyDescent="0.35">
      <c r="B640" t="b">
        <v>0</v>
      </c>
      <c r="D640">
        <v>94</v>
      </c>
    </row>
    <row r="641" spans="2:4" x14ac:dyDescent="0.35">
      <c r="B641" t="b">
        <v>0</v>
      </c>
      <c r="D641" t="b">
        <v>0</v>
      </c>
    </row>
    <row r="642" spans="2:4" x14ac:dyDescent="0.35">
      <c r="B642" t="b">
        <v>0</v>
      </c>
      <c r="D642">
        <v>257</v>
      </c>
    </row>
    <row r="643" spans="2:4" x14ac:dyDescent="0.35">
      <c r="B643">
        <v>194</v>
      </c>
      <c r="D643" t="b">
        <v>0</v>
      </c>
    </row>
    <row r="644" spans="2:4" x14ac:dyDescent="0.35">
      <c r="B644">
        <v>129</v>
      </c>
      <c r="D644" t="b">
        <v>0</v>
      </c>
    </row>
    <row r="645" spans="2:4" x14ac:dyDescent="0.35">
      <c r="B645">
        <v>375</v>
      </c>
      <c r="D645" t="b">
        <v>0</v>
      </c>
    </row>
    <row r="646" spans="2:4" x14ac:dyDescent="0.35">
      <c r="B646" t="b">
        <v>0</v>
      </c>
      <c r="D646">
        <v>2928</v>
      </c>
    </row>
    <row r="647" spans="2:4" x14ac:dyDescent="0.35">
      <c r="B647" t="b">
        <v>0</v>
      </c>
      <c r="D647">
        <v>4697</v>
      </c>
    </row>
    <row r="648" spans="2:4" x14ac:dyDescent="0.35">
      <c r="B648" t="b">
        <v>0</v>
      </c>
      <c r="D648">
        <v>2915</v>
      </c>
    </row>
    <row r="649" spans="2:4" x14ac:dyDescent="0.35">
      <c r="B649" t="b">
        <v>0</v>
      </c>
      <c r="D649">
        <v>18</v>
      </c>
    </row>
    <row r="650" spans="2:4" x14ac:dyDescent="0.35">
      <c r="B650" t="b">
        <v>0</v>
      </c>
      <c r="D650" t="b">
        <v>0</v>
      </c>
    </row>
    <row r="651" spans="2:4" x14ac:dyDescent="0.35">
      <c r="B651" t="b">
        <v>0</v>
      </c>
      <c r="D651">
        <v>602</v>
      </c>
    </row>
    <row r="652" spans="2:4" x14ac:dyDescent="0.35">
      <c r="B652" t="b">
        <v>0</v>
      </c>
      <c r="D652">
        <v>1</v>
      </c>
    </row>
    <row r="653" spans="2:4" x14ac:dyDescent="0.35">
      <c r="B653" t="b">
        <v>0</v>
      </c>
      <c r="D653">
        <v>3868</v>
      </c>
    </row>
    <row r="654" spans="2:4" x14ac:dyDescent="0.35">
      <c r="B654">
        <v>409</v>
      </c>
      <c r="D654" t="b">
        <v>0</v>
      </c>
    </row>
    <row r="655" spans="2:4" x14ac:dyDescent="0.35">
      <c r="B655">
        <v>234</v>
      </c>
      <c r="D655" t="b">
        <v>0</v>
      </c>
    </row>
    <row r="656" spans="2:4" x14ac:dyDescent="0.35">
      <c r="B656">
        <v>3016</v>
      </c>
      <c r="D656" t="b">
        <v>0</v>
      </c>
    </row>
    <row r="657" spans="2:4" x14ac:dyDescent="0.35">
      <c r="B657">
        <v>264</v>
      </c>
      <c r="D657" t="b">
        <v>0</v>
      </c>
    </row>
    <row r="658" spans="2:4" x14ac:dyDescent="0.35">
      <c r="B658" t="b">
        <v>0</v>
      </c>
      <c r="D658">
        <v>504</v>
      </c>
    </row>
    <row r="659" spans="2:4" x14ac:dyDescent="0.35">
      <c r="B659" t="b">
        <v>0</v>
      </c>
      <c r="D659">
        <v>14</v>
      </c>
    </row>
    <row r="660" spans="2:4" x14ac:dyDescent="0.35">
      <c r="B660" t="b">
        <v>0</v>
      </c>
      <c r="D660" t="b">
        <v>0</v>
      </c>
    </row>
    <row r="661" spans="2:4" x14ac:dyDescent="0.35">
      <c r="B661" t="b">
        <v>0</v>
      </c>
      <c r="D661">
        <v>750</v>
      </c>
    </row>
    <row r="662" spans="2:4" x14ac:dyDescent="0.35">
      <c r="B662" t="b">
        <v>0</v>
      </c>
      <c r="D662">
        <v>77</v>
      </c>
    </row>
    <row r="663" spans="2:4" x14ac:dyDescent="0.35">
      <c r="B663" t="b">
        <v>0</v>
      </c>
      <c r="D663">
        <v>752</v>
      </c>
    </row>
    <row r="664" spans="2:4" x14ac:dyDescent="0.35">
      <c r="B664" t="b">
        <v>0</v>
      </c>
      <c r="D664">
        <v>131</v>
      </c>
    </row>
    <row r="665" spans="2:4" x14ac:dyDescent="0.35">
      <c r="B665" t="b">
        <v>0</v>
      </c>
      <c r="D665">
        <v>87</v>
      </c>
    </row>
    <row r="666" spans="2:4" x14ac:dyDescent="0.35">
      <c r="B666" t="b">
        <v>0</v>
      </c>
      <c r="D666">
        <v>1063</v>
      </c>
    </row>
    <row r="667" spans="2:4" x14ac:dyDescent="0.35">
      <c r="B667">
        <v>272</v>
      </c>
      <c r="D667" t="b">
        <v>0</v>
      </c>
    </row>
    <row r="668" spans="2:4" x14ac:dyDescent="0.35">
      <c r="B668" t="b">
        <v>0</v>
      </c>
      <c r="D668" t="b">
        <v>0</v>
      </c>
    </row>
    <row r="669" spans="2:4" x14ac:dyDescent="0.35">
      <c r="B669">
        <v>419</v>
      </c>
      <c r="D669" t="b">
        <v>0</v>
      </c>
    </row>
    <row r="670" spans="2:4" x14ac:dyDescent="0.35">
      <c r="B670" t="b">
        <v>0</v>
      </c>
      <c r="D670">
        <v>76</v>
      </c>
    </row>
    <row r="671" spans="2:4" x14ac:dyDescent="0.35">
      <c r="B671">
        <v>1621</v>
      </c>
      <c r="D671" t="b">
        <v>0</v>
      </c>
    </row>
    <row r="672" spans="2:4" x14ac:dyDescent="0.35">
      <c r="B672">
        <v>1101</v>
      </c>
      <c r="D672" t="b">
        <v>0</v>
      </c>
    </row>
    <row r="673" spans="2:4" x14ac:dyDescent="0.35">
      <c r="B673">
        <v>1073</v>
      </c>
      <c r="D673" t="b">
        <v>0</v>
      </c>
    </row>
    <row r="674" spans="2:4" x14ac:dyDescent="0.35">
      <c r="B674" t="b">
        <v>0</v>
      </c>
      <c r="D674">
        <v>4428</v>
      </c>
    </row>
    <row r="675" spans="2:4" x14ac:dyDescent="0.35">
      <c r="B675" t="b">
        <v>0</v>
      </c>
      <c r="D675">
        <v>58</v>
      </c>
    </row>
    <row r="676" spans="2:4" x14ac:dyDescent="0.35">
      <c r="B676" t="b">
        <v>0</v>
      </c>
      <c r="D676" t="b">
        <v>0</v>
      </c>
    </row>
    <row r="677" spans="2:4" x14ac:dyDescent="0.35">
      <c r="B677">
        <v>331</v>
      </c>
      <c r="D677" t="b">
        <v>0</v>
      </c>
    </row>
    <row r="678" spans="2:4" x14ac:dyDescent="0.35">
      <c r="B678">
        <v>1170</v>
      </c>
      <c r="D678" t="b">
        <v>0</v>
      </c>
    </row>
    <row r="679" spans="2:4" x14ac:dyDescent="0.35">
      <c r="B679" t="b">
        <v>0</v>
      </c>
      <c r="D679">
        <v>111</v>
      </c>
    </row>
    <row r="680" spans="2:4" x14ac:dyDescent="0.35">
      <c r="B680" t="b">
        <v>0</v>
      </c>
      <c r="D680" t="b">
        <v>0</v>
      </c>
    </row>
    <row r="681" spans="2:4" x14ac:dyDescent="0.35">
      <c r="B681">
        <v>363</v>
      </c>
      <c r="D681" t="b">
        <v>0</v>
      </c>
    </row>
    <row r="682" spans="2:4" x14ac:dyDescent="0.35">
      <c r="B682" t="b">
        <v>0</v>
      </c>
      <c r="D682">
        <v>2955</v>
      </c>
    </row>
    <row r="683" spans="2:4" x14ac:dyDescent="0.35">
      <c r="B683" t="b">
        <v>0</v>
      </c>
      <c r="D683">
        <v>1657</v>
      </c>
    </row>
    <row r="684" spans="2:4" x14ac:dyDescent="0.35">
      <c r="B684">
        <v>103</v>
      </c>
      <c r="D684" t="b">
        <v>0</v>
      </c>
    </row>
    <row r="685" spans="2:4" x14ac:dyDescent="0.35">
      <c r="B685">
        <v>147</v>
      </c>
      <c r="D685" t="b">
        <v>0</v>
      </c>
    </row>
    <row r="686" spans="2:4" x14ac:dyDescent="0.35">
      <c r="B686">
        <v>110</v>
      </c>
      <c r="D686" t="b">
        <v>0</v>
      </c>
    </row>
    <row r="687" spans="2:4" x14ac:dyDescent="0.35">
      <c r="B687" t="b">
        <v>0</v>
      </c>
      <c r="D687">
        <v>926</v>
      </c>
    </row>
    <row r="688" spans="2:4" x14ac:dyDescent="0.35">
      <c r="B688">
        <v>134</v>
      </c>
      <c r="D688" t="b">
        <v>0</v>
      </c>
    </row>
    <row r="689" spans="2:4" x14ac:dyDescent="0.35">
      <c r="B689">
        <v>269</v>
      </c>
      <c r="D689" t="b">
        <v>0</v>
      </c>
    </row>
    <row r="690" spans="2:4" x14ac:dyDescent="0.35">
      <c r="B690">
        <v>175</v>
      </c>
      <c r="D690" t="b">
        <v>0</v>
      </c>
    </row>
    <row r="691" spans="2:4" x14ac:dyDescent="0.35">
      <c r="B691">
        <v>69</v>
      </c>
      <c r="D691" t="b">
        <v>0</v>
      </c>
    </row>
    <row r="692" spans="2:4" x14ac:dyDescent="0.35">
      <c r="B692">
        <v>190</v>
      </c>
      <c r="D692" t="b">
        <v>0</v>
      </c>
    </row>
    <row r="693" spans="2:4" x14ac:dyDescent="0.35">
      <c r="B693">
        <v>237</v>
      </c>
      <c r="D693" t="b">
        <v>0</v>
      </c>
    </row>
    <row r="694" spans="2:4" x14ac:dyDescent="0.35">
      <c r="B694" t="b">
        <v>0</v>
      </c>
      <c r="D694">
        <v>77</v>
      </c>
    </row>
    <row r="695" spans="2:4" x14ac:dyDescent="0.35">
      <c r="B695" t="b">
        <v>0</v>
      </c>
      <c r="D695">
        <v>1748</v>
      </c>
    </row>
    <row r="696" spans="2:4" x14ac:dyDescent="0.35">
      <c r="B696" t="b">
        <v>0</v>
      </c>
      <c r="D696">
        <v>79</v>
      </c>
    </row>
    <row r="697" spans="2:4" x14ac:dyDescent="0.35">
      <c r="B697">
        <v>196</v>
      </c>
      <c r="D697" t="b">
        <v>0</v>
      </c>
    </row>
    <row r="698" spans="2:4" x14ac:dyDescent="0.35">
      <c r="B698" t="b">
        <v>0</v>
      </c>
      <c r="D698">
        <v>889</v>
      </c>
    </row>
    <row r="699" spans="2:4" x14ac:dyDescent="0.35">
      <c r="B699">
        <v>7295</v>
      </c>
      <c r="D699" t="b">
        <v>0</v>
      </c>
    </row>
    <row r="700" spans="2:4" x14ac:dyDescent="0.35">
      <c r="B700">
        <v>2893</v>
      </c>
      <c r="D700" t="b">
        <v>0</v>
      </c>
    </row>
    <row r="701" spans="2:4" x14ac:dyDescent="0.35">
      <c r="B701" t="b">
        <v>0</v>
      </c>
      <c r="D701">
        <v>56</v>
      </c>
    </row>
    <row r="702" spans="2:4" x14ac:dyDescent="0.35">
      <c r="B702" t="b">
        <v>0</v>
      </c>
      <c r="D702">
        <v>1</v>
      </c>
    </row>
    <row r="703" spans="2:4" x14ac:dyDescent="0.35">
      <c r="B703">
        <v>820</v>
      </c>
      <c r="D703" t="b">
        <v>0</v>
      </c>
    </row>
    <row r="704" spans="2:4" x14ac:dyDescent="0.35">
      <c r="B704" t="b">
        <v>0</v>
      </c>
      <c r="D704">
        <v>83</v>
      </c>
    </row>
    <row r="705" spans="2:4" x14ac:dyDescent="0.35">
      <c r="B705">
        <v>2038</v>
      </c>
      <c r="D705" t="b">
        <v>0</v>
      </c>
    </row>
    <row r="706" spans="2:4" x14ac:dyDescent="0.35">
      <c r="B706">
        <v>116</v>
      </c>
      <c r="D706" t="b">
        <v>0</v>
      </c>
    </row>
    <row r="707" spans="2:4" x14ac:dyDescent="0.35">
      <c r="B707" t="b">
        <v>0</v>
      </c>
      <c r="D707">
        <v>2025</v>
      </c>
    </row>
    <row r="708" spans="2:4" x14ac:dyDescent="0.35">
      <c r="B708">
        <v>1345</v>
      </c>
      <c r="D708" t="b">
        <v>0</v>
      </c>
    </row>
    <row r="709" spans="2:4" x14ac:dyDescent="0.35">
      <c r="B709">
        <v>168</v>
      </c>
      <c r="D709" t="b">
        <v>0</v>
      </c>
    </row>
    <row r="710" spans="2:4" x14ac:dyDescent="0.35">
      <c r="B710">
        <v>137</v>
      </c>
      <c r="D710" t="b">
        <v>0</v>
      </c>
    </row>
    <row r="711" spans="2:4" x14ac:dyDescent="0.35">
      <c r="B711">
        <v>186</v>
      </c>
      <c r="D711" t="b">
        <v>0</v>
      </c>
    </row>
    <row r="712" spans="2:4" x14ac:dyDescent="0.35">
      <c r="B712">
        <v>125</v>
      </c>
      <c r="D712" t="b">
        <v>0</v>
      </c>
    </row>
    <row r="713" spans="2:4" x14ac:dyDescent="0.35">
      <c r="B713" t="b">
        <v>0</v>
      </c>
      <c r="D713">
        <v>14</v>
      </c>
    </row>
    <row r="714" spans="2:4" x14ac:dyDescent="0.35">
      <c r="B714">
        <v>202</v>
      </c>
      <c r="D714" t="b">
        <v>0</v>
      </c>
    </row>
    <row r="715" spans="2:4" x14ac:dyDescent="0.35">
      <c r="B715">
        <v>103</v>
      </c>
      <c r="D715" t="b">
        <v>0</v>
      </c>
    </row>
    <row r="716" spans="2:4" x14ac:dyDescent="0.35">
      <c r="B716">
        <v>1785</v>
      </c>
      <c r="D716" t="b">
        <v>0</v>
      </c>
    </row>
    <row r="717" spans="2:4" x14ac:dyDescent="0.35">
      <c r="B717" t="b">
        <v>0</v>
      </c>
      <c r="D717">
        <v>656</v>
      </c>
    </row>
    <row r="718" spans="2:4" x14ac:dyDescent="0.35">
      <c r="B718">
        <v>157</v>
      </c>
      <c r="D718" t="b">
        <v>0</v>
      </c>
    </row>
    <row r="719" spans="2:4" x14ac:dyDescent="0.35">
      <c r="B719">
        <v>555</v>
      </c>
      <c r="D719" t="b">
        <v>0</v>
      </c>
    </row>
    <row r="720" spans="2:4" x14ac:dyDescent="0.35">
      <c r="B720">
        <v>297</v>
      </c>
      <c r="D720" t="b">
        <v>0</v>
      </c>
    </row>
    <row r="721" spans="2:4" x14ac:dyDescent="0.35">
      <c r="B721">
        <v>123</v>
      </c>
      <c r="D721" t="b">
        <v>0</v>
      </c>
    </row>
    <row r="722" spans="2:4" x14ac:dyDescent="0.35">
      <c r="B722" t="b">
        <v>0</v>
      </c>
      <c r="D722" t="b">
        <v>0</v>
      </c>
    </row>
    <row r="723" spans="2:4" x14ac:dyDescent="0.35">
      <c r="B723" t="b">
        <v>0</v>
      </c>
      <c r="D723" t="b">
        <v>0</v>
      </c>
    </row>
    <row r="724" spans="2:4" x14ac:dyDescent="0.35">
      <c r="B724">
        <v>3036</v>
      </c>
      <c r="D724" t="b">
        <v>0</v>
      </c>
    </row>
    <row r="725" spans="2:4" x14ac:dyDescent="0.35">
      <c r="B725">
        <v>144</v>
      </c>
      <c r="D725" t="b">
        <v>0</v>
      </c>
    </row>
    <row r="726" spans="2:4" x14ac:dyDescent="0.35">
      <c r="B726">
        <v>121</v>
      </c>
      <c r="D726" t="b">
        <v>0</v>
      </c>
    </row>
    <row r="727" spans="2:4" x14ac:dyDescent="0.35">
      <c r="B727" t="b">
        <v>0</v>
      </c>
      <c r="D727">
        <v>1596</v>
      </c>
    </row>
    <row r="728" spans="2:4" x14ac:dyDescent="0.35">
      <c r="B728" t="b">
        <v>0</v>
      </c>
      <c r="D728" t="b">
        <v>0</v>
      </c>
    </row>
    <row r="729" spans="2:4" x14ac:dyDescent="0.35">
      <c r="B729">
        <v>181</v>
      </c>
      <c r="D729" t="b">
        <v>0</v>
      </c>
    </row>
    <row r="730" spans="2:4" x14ac:dyDescent="0.35">
      <c r="B730" t="b">
        <v>0</v>
      </c>
      <c r="D730">
        <v>10</v>
      </c>
    </row>
    <row r="731" spans="2:4" x14ac:dyDescent="0.35">
      <c r="B731">
        <v>122</v>
      </c>
      <c r="D731" t="b">
        <v>0</v>
      </c>
    </row>
    <row r="732" spans="2:4" x14ac:dyDescent="0.35">
      <c r="B732">
        <v>1071</v>
      </c>
      <c r="D732" t="b">
        <v>0</v>
      </c>
    </row>
    <row r="733" spans="2:4" x14ac:dyDescent="0.35">
      <c r="B733" t="b">
        <v>0</v>
      </c>
      <c r="D733" t="b">
        <v>0</v>
      </c>
    </row>
    <row r="734" spans="2:4" x14ac:dyDescent="0.35">
      <c r="B734" t="b">
        <v>0</v>
      </c>
      <c r="D734">
        <v>1121</v>
      </c>
    </row>
    <row r="735" spans="2:4" x14ac:dyDescent="0.35">
      <c r="B735">
        <v>980</v>
      </c>
      <c r="D735" t="b">
        <v>0</v>
      </c>
    </row>
    <row r="736" spans="2:4" x14ac:dyDescent="0.35">
      <c r="B736">
        <v>536</v>
      </c>
      <c r="D736" t="b">
        <v>0</v>
      </c>
    </row>
    <row r="737" spans="2:4" x14ac:dyDescent="0.35">
      <c r="B737">
        <v>1991</v>
      </c>
      <c r="D737" t="b">
        <v>0</v>
      </c>
    </row>
    <row r="738" spans="2:4" x14ac:dyDescent="0.35">
      <c r="B738" t="b">
        <v>0</v>
      </c>
      <c r="D738" t="b">
        <v>0</v>
      </c>
    </row>
    <row r="739" spans="2:4" x14ac:dyDescent="0.35">
      <c r="B739">
        <v>180</v>
      </c>
      <c r="D739" t="b">
        <v>0</v>
      </c>
    </row>
    <row r="740" spans="2:4" x14ac:dyDescent="0.35">
      <c r="B740" t="b">
        <v>0</v>
      </c>
      <c r="D740">
        <v>15</v>
      </c>
    </row>
    <row r="741" spans="2:4" x14ac:dyDescent="0.35">
      <c r="B741" t="b">
        <v>0</v>
      </c>
      <c r="D741">
        <v>191</v>
      </c>
    </row>
    <row r="742" spans="2:4" x14ac:dyDescent="0.35">
      <c r="B742" t="b">
        <v>0</v>
      </c>
      <c r="D742">
        <v>16</v>
      </c>
    </row>
    <row r="743" spans="2:4" x14ac:dyDescent="0.35">
      <c r="B743">
        <v>130</v>
      </c>
      <c r="D743" t="b">
        <v>0</v>
      </c>
    </row>
    <row r="744" spans="2:4" x14ac:dyDescent="0.35">
      <c r="B744">
        <v>122</v>
      </c>
      <c r="D744" t="b">
        <v>0</v>
      </c>
    </row>
    <row r="745" spans="2:4" x14ac:dyDescent="0.35">
      <c r="B745" t="b">
        <v>0</v>
      </c>
      <c r="D745">
        <v>17</v>
      </c>
    </row>
    <row r="746" spans="2:4" x14ac:dyDescent="0.35">
      <c r="B746">
        <v>140</v>
      </c>
      <c r="D746" t="b">
        <v>0</v>
      </c>
    </row>
    <row r="747" spans="2:4" x14ac:dyDescent="0.35">
      <c r="B747" t="b">
        <v>0</v>
      </c>
      <c r="D747">
        <v>34</v>
      </c>
    </row>
    <row r="748" spans="2:4" x14ac:dyDescent="0.35">
      <c r="B748">
        <v>3388</v>
      </c>
      <c r="D748" t="b">
        <v>0</v>
      </c>
    </row>
    <row r="749" spans="2:4" x14ac:dyDescent="0.35">
      <c r="B749">
        <v>280</v>
      </c>
      <c r="D749" t="b">
        <v>0</v>
      </c>
    </row>
    <row r="750" spans="2:4" x14ac:dyDescent="0.35">
      <c r="B750" t="b">
        <v>0</v>
      </c>
      <c r="D750" t="b">
        <v>0</v>
      </c>
    </row>
    <row r="751" spans="2:4" x14ac:dyDescent="0.35">
      <c r="B751">
        <v>366</v>
      </c>
      <c r="D751" t="b">
        <v>0</v>
      </c>
    </row>
    <row r="752" spans="2:4" x14ac:dyDescent="0.35">
      <c r="B752" t="b">
        <v>0</v>
      </c>
      <c r="D752">
        <v>1</v>
      </c>
    </row>
    <row r="753" spans="2:4" x14ac:dyDescent="0.35">
      <c r="B753">
        <v>270</v>
      </c>
      <c r="D753" t="b">
        <v>0</v>
      </c>
    </row>
    <row r="754" spans="2:4" x14ac:dyDescent="0.35">
      <c r="B754" t="b">
        <v>0</v>
      </c>
      <c r="D754" t="b">
        <v>0</v>
      </c>
    </row>
    <row r="755" spans="2:4" x14ac:dyDescent="0.35">
      <c r="B755">
        <v>137</v>
      </c>
      <c r="D755" t="b">
        <v>0</v>
      </c>
    </row>
    <row r="756" spans="2:4" x14ac:dyDescent="0.35">
      <c r="B756">
        <v>3205</v>
      </c>
      <c r="D756" t="b">
        <v>0</v>
      </c>
    </row>
    <row r="757" spans="2:4" x14ac:dyDescent="0.35">
      <c r="B757">
        <v>288</v>
      </c>
      <c r="D757" t="b">
        <v>0</v>
      </c>
    </row>
    <row r="758" spans="2:4" x14ac:dyDescent="0.35">
      <c r="B758">
        <v>148</v>
      </c>
      <c r="D758" t="b">
        <v>0</v>
      </c>
    </row>
    <row r="759" spans="2:4" x14ac:dyDescent="0.35">
      <c r="B759">
        <v>114</v>
      </c>
      <c r="D759" t="b">
        <v>0</v>
      </c>
    </row>
    <row r="760" spans="2:4" x14ac:dyDescent="0.35">
      <c r="B760">
        <v>1518</v>
      </c>
      <c r="D760" t="b">
        <v>0</v>
      </c>
    </row>
    <row r="761" spans="2:4" x14ac:dyDescent="0.35">
      <c r="B761" t="b">
        <v>0</v>
      </c>
      <c r="D761">
        <v>1274</v>
      </c>
    </row>
    <row r="762" spans="2:4" x14ac:dyDescent="0.35">
      <c r="B762" t="b">
        <v>0</v>
      </c>
      <c r="D762">
        <v>210</v>
      </c>
    </row>
    <row r="763" spans="2:4" x14ac:dyDescent="0.35">
      <c r="B763">
        <v>166</v>
      </c>
      <c r="D763" t="b">
        <v>0</v>
      </c>
    </row>
    <row r="764" spans="2:4" x14ac:dyDescent="0.35">
      <c r="B764">
        <v>100</v>
      </c>
      <c r="D764" t="b">
        <v>0</v>
      </c>
    </row>
    <row r="765" spans="2:4" x14ac:dyDescent="0.35">
      <c r="B765">
        <v>235</v>
      </c>
      <c r="D765" t="b">
        <v>0</v>
      </c>
    </row>
    <row r="766" spans="2:4" x14ac:dyDescent="0.35">
      <c r="B766">
        <v>148</v>
      </c>
      <c r="D766" t="b">
        <v>0</v>
      </c>
    </row>
    <row r="767" spans="2:4" x14ac:dyDescent="0.35">
      <c r="B767">
        <v>198</v>
      </c>
      <c r="D767" t="b">
        <v>0</v>
      </c>
    </row>
    <row r="768" spans="2:4" x14ac:dyDescent="0.35">
      <c r="B768" t="b">
        <v>0</v>
      </c>
      <c r="D768">
        <v>248</v>
      </c>
    </row>
    <row r="769" spans="2:4" x14ac:dyDescent="0.35">
      <c r="B769" t="b">
        <v>0</v>
      </c>
      <c r="D769">
        <v>513</v>
      </c>
    </row>
    <row r="770" spans="2:4" x14ac:dyDescent="0.35">
      <c r="B770">
        <v>150</v>
      </c>
      <c r="D770" t="b">
        <v>0</v>
      </c>
    </row>
    <row r="771" spans="2:4" x14ac:dyDescent="0.35">
      <c r="B771" t="b">
        <v>0</v>
      </c>
      <c r="D771">
        <v>3410</v>
      </c>
    </row>
    <row r="772" spans="2:4" x14ac:dyDescent="0.35">
      <c r="B772">
        <v>216</v>
      </c>
      <c r="D772" t="b">
        <v>0</v>
      </c>
    </row>
    <row r="773" spans="2:4" x14ac:dyDescent="0.35">
      <c r="B773" t="b">
        <v>0</v>
      </c>
      <c r="D773" t="b">
        <v>0</v>
      </c>
    </row>
    <row r="774" spans="2:4" x14ac:dyDescent="0.35">
      <c r="B774">
        <v>5139</v>
      </c>
      <c r="D774" t="b">
        <v>0</v>
      </c>
    </row>
    <row r="775" spans="2:4" x14ac:dyDescent="0.35">
      <c r="B775">
        <v>2353</v>
      </c>
      <c r="D775" t="b">
        <v>0</v>
      </c>
    </row>
    <row r="776" spans="2:4" x14ac:dyDescent="0.35">
      <c r="B776">
        <v>78</v>
      </c>
      <c r="D776" t="b">
        <v>0</v>
      </c>
    </row>
    <row r="777" spans="2:4" x14ac:dyDescent="0.35">
      <c r="B777" t="b">
        <v>0</v>
      </c>
      <c r="D777">
        <v>10</v>
      </c>
    </row>
    <row r="778" spans="2:4" x14ac:dyDescent="0.35">
      <c r="B778" t="b">
        <v>0</v>
      </c>
      <c r="D778">
        <v>2201</v>
      </c>
    </row>
    <row r="779" spans="2:4" x14ac:dyDescent="0.35">
      <c r="B779" t="b">
        <v>0</v>
      </c>
      <c r="D779">
        <v>676</v>
      </c>
    </row>
    <row r="780" spans="2:4" x14ac:dyDescent="0.35">
      <c r="B780">
        <v>174</v>
      </c>
      <c r="D780" t="b">
        <v>0</v>
      </c>
    </row>
    <row r="781" spans="2:4" x14ac:dyDescent="0.35">
      <c r="B781" t="b">
        <v>0</v>
      </c>
      <c r="D781">
        <v>831</v>
      </c>
    </row>
    <row r="782" spans="2:4" x14ac:dyDescent="0.35">
      <c r="B782">
        <v>164</v>
      </c>
      <c r="D782" t="b">
        <v>0</v>
      </c>
    </row>
    <row r="783" spans="2:4" x14ac:dyDescent="0.35">
      <c r="B783" t="b">
        <v>0</v>
      </c>
      <c r="D783" t="b">
        <v>0</v>
      </c>
    </row>
    <row r="784" spans="2:4" x14ac:dyDescent="0.35">
      <c r="B784">
        <v>161</v>
      </c>
      <c r="D784" t="b">
        <v>0</v>
      </c>
    </row>
    <row r="785" spans="2:4" x14ac:dyDescent="0.35">
      <c r="B785">
        <v>138</v>
      </c>
      <c r="D785" t="b">
        <v>0</v>
      </c>
    </row>
    <row r="786" spans="2:4" x14ac:dyDescent="0.35">
      <c r="B786">
        <v>3308</v>
      </c>
      <c r="D786" t="b">
        <v>0</v>
      </c>
    </row>
    <row r="787" spans="2:4" x14ac:dyDescent="0.35">
      <c r="B787">
        <v>127</v>
      </c>
      <c r="D787" t="b">
        <v>0</v>
      </c>
    </row>
    <row r="788" spans="2:4" x14ac:dyDescent="0.35">
      <c r="B788">
        <v>207</v>
      </c>
      <c r="D788" t="b">
        <v>0</v>
      </c>
    </row>
    <row r="789" spans="2:4" x14ac:dyDescent="0.35">
      <c r="B789" t="b">
        <v>0</v>
      </c>
      <c r="D789">
        <v>859</v>
      </c>
    </row>
    <row r="790" spans="2:4" x14ac:dyDescent="0.35">
      <c r="B790" t="b">
        <v>0</v>
      </c>
      <c r="D790" t="b">
        <v>0</v>
      </c>
    </row>
    <row r="791" spans="2:4" x14ac:dyDescent="0.35">
      <c r="B791" t="b">
        <v>0</v>
      </c>
      <c r="D791">
        <v>45</v>
      </c>
    </row>
    <row r="792" spans="2:4" x14ac:dyDescent="0.35">
      <c r="B792" t="b">
        <v>0</v>
      </c>
      <c r="D792" t="b">
        <v>0</v>
      </c>
    </row>
    <row r="793" spans="2:4" x14ac:dyDescent="0.35">
      <c r="B793" t="b">
        <v>0</v>
      </c>
      <c r="D793">
        <v>6</v>
      </c>
    </row>
    <row r="794" spans="2:4" x14ac:dyDescent="0.35">
      <c r="B794" t="b">
        <v>0</v>
      </c>
      <c r="D794">
        <v>7</v>
      </c>
    </row>
    <row r="795" spans="2:4" x14ac:dyDescent="0.35">
      <c r="B795">
        <v>181</v>
      </c>
      <c r="D795" t="b">
        <v>0</v>
      </c>
    </row>
    <row r="796" spans="2:4" x14ac:dyDescent="0.35">
      <c r="B796">
        <v>110</v>
      </c>
      <c r="D796" t="b">
        <v>0</v>
      </c>
    </row>
    <row r="797" spans="2:4" x14ac:dyDescent="0.35">
      <c r="B797" t="b">
        <v>0</v>
      </c>
      <c r="D797">
        <v>31</v>
      </c>
    </row>
    <row r="798" spans="2:4" x14ac:dyDescent="0.35">
      <c r="B798" t="b">
        <v>0</v>
      </c>
      <c r="D798">
        <v>78</v>
      </c>
    </row>
    <row r="799" spans="2:4" x14ac:dyDescent="0.35">
      <c r="B799">
        <v>185</v>
      </c>
      <c r="D799" t="b">
        <v>0</v>
      </c>
    </row>
    <row r="800" spans="2:4" x14ac:dyDescent="0.35">
      <c r="B800">
        <v>121</v>
      </c>
      <c r="D800" t="b">
        <v>0</v>
      </c>
    </row>
    <row r="801" spans="2:4" x14ac:dyDescent="0.35">
      <c r="B801" t="b">
        <v>0</v>
      </c>
      <c r="D801">
        <v>1225</v>
      </c>
    </row>
    <row r="802" spans="2:4" x14ac:dyDescent="0.35">
      <c r="B802" t="b">
        <v>0</v>
      </c>
      <c r="D802">
        <v>1</v>
      </c>
    </row>
    <row r="803" spans="2:4" x14ac:dyDescent="0.35">
      <c r="B803">
        <v>106</v>
      </c>
      <c r="D803" t="b">
        <v>0</v>
      </c>
    </row>
    <row r="804" spans="2:4" x14ac:dyDescent="0.35">
      <c r="B804">
        <v>142</v>
      </c>
      <c r="D804" t="b">
        <v>0</v>
      </c>
    </row>
    <row r="805" spans="2:4" x14ac:dyDescent="0.35">
      <c r="B805">
        <v>233</v>
      </c>
      <c r="D805" t="b">
        <v>0</v>
      </c>
    </row>
    <row r="806" spans="2:4" x14ac:dyDescent="0.35">
      <c r="B806">
        <v>218</v>
      </c>
      <c r="D806" t="b">
        <v>0</v>
      </c>
    </row>
    <row r="807" spans="2:4" x14ac:dyDescent="0.35">
      <c r="B807" t="b">
        <v>0</v>
      </c>
      <c r="D807">
        <v>67</v>
      </c>
    </row>
    <row r="808" spans="2:4" x14ac:dyDescent="0.35">
      <c r="B808">
        <v>76</v>
      </c>
      <c r="D808" t="b">
        <v>0</v>
      </c>
    </row>
    <row r="809" spans="2:4" x14ac:dyDescent="0.35">
      <c r="B809">
        <v>43</v>
      </c>
      <c r="D809" t="b">
        <v>0</v>
      </c>
    </row>
    <row r="810" spans="2:4" x14ac:dyDescent="0.35">
      <c r="B810" t="b">
        <v>0</v>
      </c>
      <c r="D810">
        <v>19</v>
      </c>
    </row>
    <row r="811" spans="2:4" x14ac:dyDescent="0.35">
      <c r="B811" t="b">
        <v>0</v>
      </c>
      <c r="D811">
        <v>2108</v>
      </c>
    </row>
    <row r="812" spans="2:4" x14ac:dyDescent="0.35">
      <c r="B812">
        <v>221</v>
      </c>
      <c r="D812" t="b">
        <v>0</v>
      </c>
    </row>
    <row r="813" spans="2:4" x14ac:dyDescent="0.35">
      <c r="B813" t="b">
        <v>0</v>
      </c>
      <c r="D813">
        <v>679</v>
      </c>
    </row>
    <row r="814" spans="2:4" x14ac:dyDescent="0.35">
      <c r="B814">
        <v>2805</v>
      </c>
      <c r="D814" t="b">
        <v>0</v>
      </c>
    </row>
    <row r="815" spans="2:4" x14ac:dyDescent="0.35">
      <c r="B815">
        <v>68</v>
      </c>
      <c r="D815" t="b">
        <v>0</v>
      </c>
    </row>
    <row r="816" spans="2:4" x14ac:dyDescent="0.35">
      <c r="B816" t="b">
        <v>0</v>
      </c>
      <c r="D816">
        <v>36</v>
      </c>
    </row>
    <row r="817" spans="2:4" x14ac:dyDescent="0.35">
      <c r="B817">
        <v>183</v>
      </c>
      <c r="D817" t="b">
        <v>0</v>
      </c>
    </row>
    <row r="818" spans="2:4" x14ac:dyDescent="0.35">
      <c r="B818">
        <v>133</v>
      </c>
      <c r="D818" t="b">
        <v>0</v>
      </c>
    </row>
    <row r="819" spans="2:4" x14ac:dyDescent="0.35">
      <c r="B819">
        <v>2489</v>
      </c>
      <c r="D819" t="b">
        <v>0</v>
      </c>
    </row>
    <row r="820" spans="2:4" x14ac:dyDescent="0.35">
      <c r="B820">
        <v>69</v>
      </c>
      <c r="D820" t="b">
        <v>0</v>
      </c>
    </row>
    <row r="821" spans="2:4" x14ac:dyDescent="0.35">
      <c r="B821" t="b">
        <v>0</v>
      </c>
      <c r="D821">
        <v>47</v>
      </c>
    </row>
    <row r="822" spans="2:4" x14ac:dyDescent="0.35">
      <c r="B822">
        <v>279</v>
      </c>
      <c r="D822" t="b">
        <v>0</v>
      </c>
    </row>
    <row r="823" spans="2:4" x14ac:dyDescent="0.35">
      <c r="B823">
        <v>210</v>
      </c>
      <c r="D823" t="b">
        <v>0</v>
      </c>
    </row>
    <row r="824" spans="2:4" x14ac:dyDescent="0.35">
      <c r="B824">
        <v>2100</v>
      </c>
      <c r="D824" t="b">
        <v>0</v>
      </c>
    </row>
    <row r="825" spans="2:4" x14ac:dyDescent="0.35">
      <c r="B825">
        <v>252</v>
      </c>
      <c r="D825" t="b">
        <v>0</v>
      </c>
    </row>
    <row r="826" spans="2:4" x14ac:dyDescent="0.35">
      <c r="B826">
        <v>1280</v>
      </c>
      <c r="D826" t="b">
        <v>0</v>
      </c>
    </row>
    <row r="827" spans="2:4" x14ac:dyDescent="0.35">
      <c r="B827">
        <v>157</v>
      </c>
      <c r="D827" t="b">
        <v>0</v>
      </c>
    </row>
    <row r="828" spans="2:4" x14ac:dyDescent="0.35">
      <c r="B828">
        <v>194</v>
      </c>
      <c r="D828" t="b">
        <v>0</v>
      </c>
    </row>
    <row r="829" spans="2:4" x14ac:dyDescent="0.35">
      <c r="B829">
        <v>82</v>
      </c>
      <c r="D829" t="b">
        <v>0</v>
      </c>
    </row>
    <row r="830" spans="2:4" x14ac:dyDescent="0.35">
      <c r="B830" t="b">
        <v>0</v>
      </c>
      <c r="D830">
        <v>70</v>
      </c>
    </row>
    <row r="831" spans="2:4" x14ac:dyDescent="0.35">
      <c r="B831" t="b">
        <v>0</v>
      </c>
      <c r="D831">
        <v>154</v>
      </c>
    </row>
    <row r="832" spans="2:4" x14ac:dyDescent="0.35">
      <c r="B832" t="b">
        <v>0</v>
      </c>
      <c r="D832">
        <v>22</v>
      </c>
    </row>
    <row r="833" spans="2:4" x14ac:dyDescent="0.35">
      <c r="B833">
        <v>4233</v>
      </c>
      <c r="D833" t="b">
        <v>0</v>
      </c>
    </row>
    <row r="834" spans="2:4" x14ac:dyDescent="0.35">
      <c r="B834">
        <v>1297</v>
      </c>
      <c r="D834" t="b">
        <v>0</v>
      </c>
    </row>
    <row r="835" spans="2:4" x14ac:dyDescent="0.35">
      <c r="B835">
        <v>165</v>
      </c>
      <c r="D835" t="b">
        <v>0</v>
      </c>
    </row>
    <row r="836" spans="2:4" x14ac:dyDescent="0.35">
      <c r="B836">
        <v>119</v>
      </c>
      <c r="D836" t="b">
        <v>0</v>
      </c>
    </row>
    <row r="837" spans="2:4" x14ac:dyDescent="0.35">
      <c r="B837" t="b">
        <v>0</v>
      </c>
      <c r="D837">
        <v>1758</v>
      </c>
    </row>
    <row r="838" spans="2:4" x14ac:dyDescent="0.35">
      <c r="B838" t="b">
        <v>0</v>
      </c>
      <c r="D838">
        <v>94</v>
      </c>
    </row>
    <row r="839" spans="2:4" x14ac:dyDescent="0.35">
      <c r="B839">
        <v>1797</v>
      </c>
      <c r="D839" t="b">
        <v>0</v>
      </c>
    </row>
    <row r="840" spans="2:4" x14ac:dyDescent="0.35">
      <c r="B840">
        <v>261</v>
      </c>
      <c r="D840" t="b">
        <v>0</v>
      </c>
    </row>
    <row r="841" spans="2:4" x14ac:dyDescent="0.35">
      <c r="B841">
        <v>157</v>
      </c>
      <c r="D841" t="b">
        <v>0</v>
      </c>
    </row>
    <row r="842" spans="2:4" x14ac:dyDescent="0.35">
      <c r="B842">
        <v>3533</v>
      </c>
      <c r="D842" t="b">
        <v>0</v>
      </c>
    </row>
    <row r="843" spans="2:4" x14ac:dyDescent="0.35">
      <c r="B843">
        <v>155</v>
      </c>
      <c r="D843" t="b">
        <v>0</v>
      </c>
    </row>
    <row r="844" spans="2:4" x14ac:dyDescent="0.35">
      <c r="B844">
        <v>132</v>
      </c>
      <c r="D844" t="b">
        <v>0</v>
      </c>
    </row>
    <row r="845" spans="2:4" x14ac:dyDescent="0.35">
      <c r="B845" t="b">
        <v>0</v>
      </c>
      <c r="D845">
        <v>33</v>
      </c>
    </row>
    <row r="846" spans="2:4" x14ac:dyDescent="0.35">
      <c r="B846" t="b">
        <v>0</v>
      </c>
      <c r="D846" t="b">
        <v>0</v>
      </c>
    </row>
    <row r="847" spans="2:4" x14ac:dyDescent="0.35">
      <c r="B847">
        <v>1354</v>
      </c>
      <c r="D847" t="b">
        <v>0</v>
      </c>
    </row>
    <row r="848" spans="2:4" x14ac:dyDescent="0.35">
      <c r="B848">
        <v>48</v>
      </c>
      <c r="D848" t="b">
        <v>0</v>
      </c>
    </row>
    <row r="849" spans="2:4" x14ac:dyDescent="0.35">
      <c r="B849">
        <v>110</v>
      </c>
      <c r="D849" t="b">
        <v>0</v>
      </c>
    </row>
    <row r="850" spans="2:4" x14ac:dyDescent="0.35">
      <c r="B850">
        <v>172</v>
      </c>
      <c r="D850" t="b">
        <v>0</v>
      </c>
    </row>
    <row r="851" spans="2:4" x14ac:dyDescent="0.35">
      <c r="B851">
        <v>307</v>
      </c>
      <c r="D851" t="b">
        <v>0</v>
      </c>
    </row>
    <row r="852" spans="2:4" x14ac:dyDescent="0.35">
      <c r="B852" t="b">
        <v>0</v>
      </c>
      <c r="D852">
        <v>1</v>
      </c>
    </row>
    <row r="853" spans="2:4" x14ac:dyDescent="0.35">
      <c r="B853">
        <v>160</v>
      </c>
      <c r="D853" t="b">
        <v>0</v>
      </c>
    </row>
    <row r="854" spans="2:4" x14ac:dyDescent="0.35">
      <c r="B854" t="b">
        <v>0</v>
      </c>
      <c r="D854">
        <v>31</v>
      </c>
    </row>
    <row r="855" spans="2:4" x14ac:dyDescent="0.35">
      <c r="B855">
        <v>1467</v>
      </c>
      <c r="D855" t="b">
        <v>0</v>
      </c>
    </row>
    <row r="856" spans="2:4" x14ac:dyDescent="0.35">
      <c r="B856">
        <v>2662</v>
      </c>
      <c r="D856" t="b">
        <v>0</v>
      </c>
    </row>
    <row r="857" spans="2:4" x14ac:dyDescent="0.35">
      <c r="B857">
        <v>452</v>
      </c>
      <c r="D857" t="b">
        <v>0</v>
      </c>
    </row>
    <row r="858" spans="2:4" x14ac:dyDescent="0.35">
      <c r="B858">
        <v>158</v>
      </c>
      <c r="D858" t="b">
        <v>0</v>
      </c>
    </row>
    <row r="859" spans="2:4" x14ac:dyDescent="0.35">
      <c r="B859">
        <v>225</v>
      </c>
      <c r="D859" t="b">
        <v>0</v>
      </c>
    </row>
    <row r="860" spans="2:4" x14ac:dyDescent="0.35">
      <c r="B860" t="b">
        <v>0</v>
      </c>
      <c r="D860">
        <v>35</v>
      </c>
    </row>
    <row r="861" spans="2:4" x14ac:dyDescent="0.35">
      <c r="B861" t="b">
        <v>0</v>
      </c>
      <c r="D861">
        <v>63</v>
      </c>
    </row>
    <row r="862" spans="2:4" x14ac:dyDescent="0.35">
      <c r="B862">
        <v>65</v>
      </c>
      <c r="D862" t="b">
        <v>0</v>
      </c>
    </row>
    <row r="863" spans="2:4" x14ac:dyDescent="0.35">
      <c r="B863">
        <v>163</v>
      </c>
      <c r="D863" t="b">
        <v>0</v>
      </c>
    </row>
    <row r="864" spans="2:4" x14ac:dyDescent="0.35">
      <c r="B864">
        <v>85</v>
      </c>
      <c r="D864" t="b">
        <v>0</v>
      </c>
    </row>
    <row r="865" spans="2:4" x14ac:dyDescent="0.35">
      <c r="B865">
        <v>217</v>
      </c>
      <c r="D865" t="b">
        <v>0</v>
      </c>
    </row>
    <row r="866" spans="2:4" x14ac:dyDescent="0.35">
      <c r="B866">
        <v>150</v>
      </c>
      <c r="D866" t="b">
        <v>0</v>
      </c>
    </row>
    <row r="867" spans="2:4" x14ac:dyDescent="0.35">
      <c r="B867">
        <v>3272</v>
      </c>
      <c r="D867" t="b">
        <v>0</v>
      </c>
    </row>
    <row r="868" spans="2:4" x14ac:dyDescent="0.35">
      <c r="B868" t="b">
        <v>0</v>
      </c>
      <c r="D868" t="b">
        <v>0</v>
      </c>
    </row>
    <row r="869" spans="2:4" x14ac:dyDescent="0.35">
      <c r="B869">
        <v>300</v>
      </c>
      <c r="D869" t="b">
        <v>0</v>
      </c>
    </row>
    <row r="870" spans="2:4" x14ac:dyDescent="0.35">
      <c r="B870">
        <v>126</v>
      </c>
      <c r="D870" t="b">
        <v>0</v>
      </c>
    </row>
    <row r="871" spans="2:4" x14ac:dyDescent="0.35">
      <c r="B871" t="b">
        <v>0</v>
      </c>
      <c r="D871">
        <v>526</v>
      </c>
    </row>
    <row r="872" spans="2:4" x14ac:dyDescent="0.35">
      <c r="B872" t="b">
        <v>0</v>
      </c>
      <c r="D872">
        <v>121</v>
      </c>
    </row>
    <row r="873" spans="2:4" x14ac:dyDescent="0.35">
      <c r="B873">
        <v>2320</v>
      </c>
      <c r="D873" t="b">
        <v>0</v>
      </c>
    </row>
    <row r="874" spans="2:4" x14ac:dyDescent="0.35">
      <c r="B874">
        <v>81</v>
      </c>
      <c r="D874" t="b">
        <v>0</v>
      </c>
    </row>
    <row r="875" spans="2:4" x14ac:dyDescent="0.35">
      <c r="B875">
        <v>1887</v>
      </c>
      <c r="D875" t="b">
        <v>0</v>
      </c>
    </row>
    <row r="876" spans="2:4" x14ac:dyDescent="0.35">
      <c r="B876">
        <v>4358</v>
      </c>
      <c r="D876" t="b">
        <v>0</v>
      </c>
    </row>
    <row r="877" spans="2:4" x14ac:dyDescent="0.35">
      <c r="B877" t="b">
        <v>0</v>
      </c>
      <c r="D877">
        <v>67</v>
      </c>
    </row>
    <row r="878" spans="2:4" x14ac:dyDescent="0.35">
      <c r="B878" t="b">
        <v>0</v>
      </c>
      <c r="D878">
        <v>57</v>
      </c>
    </row>
    <row r="879" spans="2:4" x14ac:dyDescent="0.35">
      <c r="B879" t="b">
        <v>0</v>
      </c>
      <c r="D879">
        <v>1229</v>
      </c>
    </row>
    <row r="880" spans="2:4" x14ac:dyDescent="0.35">
      <c r="B880" t="b">
        <v>0</v>
      </c>
      <c r="D880">
        <v>12</v>
      </c>
    </row>
    <row r="881" spans="2:4" x14ac:dyDescent="0.35">
      <c r="B881">
        <v>53</v>
      </c>
      <c r="D881" t="b">
        <v>0</v>
      </c>
    </row>
    <row r="882" spans="2:4" x14ac:dyDescent="0.35">
      <c r="B882">
        <v>2414</v>
      </c>
      <c r="D882" t="b">
        <v>0</v>
      </c>
    </row>
    <row r="883" spans="2:4" x14ac:dyDescent="0.35">
      <c r="B883" t="b">
        <v>0</v>
      </c>
      <c r="D883">
        <v>452</v>
      </c>
    </row>
    <row r="884" spans="2:4" x14ac:dyDescent="0.35">
      <c r="B884">
        <v>80</v>
      </c>
      <c r="D884" t="b">
        <v>0</v>
      </c>
    </row>
    <row r="885" spans="2:4" x14ac:dyDescent="0.35">
      <c r="B885">
        <v>193</v>
      </c>
      <c r="D885" t="b">
        <v>0</v>
      </c>
    </row>
    <row r="886" spans="2:4" x14ac:dyDescent="0.35">
      <c r="B886" t="b">
        <v>0</v>
      </c>
      <c r="D886">
        <v>1886</v>
      </c>
    </row>
    <row r="887" spans="2:4" x14ac:dyDescent="0.35">
      <c r="B887">
        <v>52</v>
      </c>
      <c r="D887" t="b">
        <v>0</v>
      </c>
    </row>
    <row r="888" spans="2:4" x14ac:dyDescent="0.35">
      <c r="B888" t="b">
        <v>0</v>
      </c>
      <c r="D888">
        <v>1825</v>
      </c>
    </row>
    <row r="889" spans="2:4" x14ac:dyDescent="0.35">
      <c r="B889" t="b">
        <v>0</v>
      </c>
      <c r="D889">
        <v>31</v>
      </c>
    </row>
    <row r="890" spans="2:4" x14ac:dyDescent="0.35">
      <c r="B890">
        <v>290</v>
      </c>
      <c r="D890" t="b">
        <v>0</v>
      </c>
    </row>
    <row r="891" spans="2:4" x14ac:dyDescent="0.35">
      <c r="B891">
        <v>122</v>
      </c>
      <c r="D891" t="b">
        <v>0</v>
      </c>
    </row>
    <row r="892" spans="2:4" x14ac:dyDescent="0.35">
      <c r="B892">
        <v>1470</v>
      </c>
      <c r="D892" t="b">
        <v>0</v>
      </c>
    </row>
    <row r="893" spans="2:4" x14ac:dyDescent="0.35">
      <c r="B893">
        <v>165</v>
      </c>
      <c r="D893" t="b">
        <v>0</v>
      </c>
    </row>
    <row r="894" spans="2:4" x14ac:dyDescent="0.35">
      <c r="B894">
        <v>182</v>
      </c>
      <c r="D894" t="b">
        <v>0</v>
      </c>
    </row>
    <row r="895" spans="2:4" x14ac:dyDescent="0.35">
      <c r="B895">
        <v>199</v>
      </c>
      <c r="D895" t="b">
        <v>0</v>
      </c>
    </row>
    <row r="896" spans="2:4" x14ac:dyDescent="0.35">
      <c r="B896">
        <v>56</v>
      </c>
      <c r="D896" t="b">
        <v>0</v>
      </c>
    </row>
    <row r="897" spans="2:4" x14ac:dyDescent="0.35">
      <c r="B897" t="b">
        <v>0</v>
      </c>
      <c r="D897">
        <v>107</v>
      </c>
    </row>
    <row r="898" spans="2:4" x14ac:dyDescent="0.35">
      <c r="B898">
        <v>1460</v>
      </c>
      <c r="D898" t="b">
        <v>0</v>
      </c>
    </row>
    <row r="899" spans="2:4" x14ac:dyDescent="0.35">
      <c r="B899" t="b">
        <v>0</v>
      </c>
      <c r="D899">
        <v>27</v>
      </c>
    </row>
    <row r="900" spans="2:4" x14ac:dyDescent="0.35">
      <c r="B900" t="b">
        <v>0</v>
      </c>
      <c r="D900">
        <v>1221</v>
      </c>
    </row>
    <row r="901" spans="2:4" x14ac:dyDescent="0.35">
      <c r="B901">
        <v>123</v>
      </c>
      <c r="D901" t="b">
        <v>0</v>
      </c>
    </row>
    <row r="902" spans="2:4" x14ac:dyDescent="0.35">
      <c r="B902" t="b">
        <v>0</v>
      </c>
      <c r="D902">
        <v>1</v>
      </c>
    </row>
    <row r="903" spans="2:4" x14ac:dyDescent="0.35">
      <c r="B903">
        <v>159</v>
      </c>
      <c r="D903" t="b">
        <v>0</v>
      </c>
    </row>
    <row r="904" spans="2:4" x14ac:dyDescent="0.35">
      <c r="B904">
        <v>110</v>
      </c>
      <c r="D904" t="b">
        <v>0</v>
      </c>
    </row>
    <row r="905" spans="2:4" x14ac:dyDescent="0.35">
      <c r="B905" t="b">
        <v>0</v>
      </c>
      <c r="D905" t="b">
        <v>0</v>
      </c>
    </row>
    <row r="906" spans="2:4" x14ac:dyDescent="0.35">
      <c r="B906" t="b">
        <v>0</v>
      </c>
      <c r="D906">
        <v>16</v>
      </c>
    </row>
    <row r="907" spans="2:4" x14ac:dyDescent="0.35">
      <c r="B907">
        <v>236</v>
      </c>
      <c r="D907" t="b">
        <v>0</v>
      </c>
    </row>
    <row r="908" spans="2:4" x14ac:dyDescent="0.35">
      <c r="B908">
        <v>191</v>
      </c>
      <c r="D908" t="b">
        <v>0</v>
      </c>
    </row>
    <row r="909" spans="2:4" x14ac:dyDescent="0.35">
      <c r="B909" t="b">
        <v>0</v>
      </c>
      <c r="D909">
        <v>41</v>
      </c>
    </row>
    <row r="910" spans="2:4" x14ac:dyDescent="0.35">
      <c r="B910">
        <v>3934</v>
      </c>
      <c r="D910" t="b">
        <v>0</v>
      </c>
    </row>
    <row r="911" spans="2:4" x14ac:dyDescent="0.35">
      <c r="B911">
        <v>80</v>
      </c>
      <c r="D911" t="b">
        <v>0</v>
      </c>
    </row>
    <row r="912" spans="2:4" x14ac:dyDescent="0.35">
      <c r="B912" t="b">
        <v>0</v>
      </c>
      <c r="D912" t="b">
        <v>0</v>
      </c>
    </row>
    <row r="913" spans="2:4" x14ac:dyDescent="0.35">
      <c r="B913">
        <v>462</v>
      </c>
      <c r="D913" t="b">
        <v>0</v>
      </c>
    </row>
    <row r="914" spans="2:4" x14ac:dyDescent="0.35">
      <c r="B914">
        <v>179</v>
      </c>
      <c r="D914" t="b">
        <v>0</v>
      </c>
    </row>
    <row r="915" spans="2:4" x14ac:dyDescent="0.35">
      <c r="B915" t="b">
        <v>0</v>
      </c>
      <c r="D915">
        <v>523</v>
      </c>
    </row>
    <row r="916" spans="2:4" x14ac:dyDescent="0.35">
      <c r="B916" t="b">
        <v>0</v>
      </c>
      <c r="D916">
        <v>141</v>
      </c>
    </row>
    <row r="917" spans="2:4" x14ac:dyDescent="0.35">
      <c r="B917">
        <v>1866</v>
      </c>
      <c r="D917" t="b">
        <v>0</v>
      </c>
    </row>
    <row r="918" spans="2:4" x14ac:dyDescent="0.35">
      <c r="B918" t="b">
        <v>0</v>
      </c>
      <c r="D918">
        <v>52</v>
      </c>
    </row>
    <row r="919" spans="2:4" x14ac:dyDescent="0.35">
      <c r="B919" t="b">
        <v>0</v>
      </c>
      <c r="D919" t="b">
        <v>0</v>
      </c>
    </row>
    <row r="920" spans="2:4" x14ac:dyDescent="0.35">
      <c r="B920">
        <v>156</v>
      </c>
      <c r="D920" t="b">
        <v>0</v>
      </c>
    </row>
    <row r="921" spans="2:4" x14ac:dyDescent="0.35">
      <c r="B921" t="b">
        <v>0</v>
      </c>
      <c r="D921">
        <v>225</v>
      </c>
    </row>
    <row r="922" spans="2:4" x14ac:dyDescent="0.35">
      <c r="B922">
        <v>255</v>
      </c>
      <c r="D922" t="b">
        <v>0</v>
      </c>
    </row>
    <row r="923" spans="2:4" x14ac:dyDescent="0.35">
      <c r="B923" t="b">
        <v>0</v>
      </c>
      <c r="D923">
        <v>38</v>
      </c>
    </row>
    <row r="924" spans="2:4" x14ac:dyDescent="0.35">
      <c r="B924">
        <v>2261</v>
      </c>
      <c r="D924" t="b">
        <v>0</v>
      </c>
    </row>
    <row r="925" spans="2:4" x14ac:dyDescent="0.35">
      <c r="B925">
        <v>40</v>
      </c>
      <c r="D925" t="b">
        <v>0</v>
      </c>
    </row>
    <row r="926" spans="2:4" x14ac:dyDescent="0.35">
      <c r="B926">
        <v>2289</v>
      </c>
      <c r="D926" t="b">
        <v>0</v>
      </c>
    </row>
    <row r="927" spans="2:4" x14ac:dyDescent="0.35">
      <c r="B927">
        <v>65</v>
      </c>
      <c r="D927" t="b">
        <v>0</v>
      </c>
    </row>
    <row r="928" spans="2:4" x14ac:dyDescent="0.35">
      <c r="B928" t="b">
        <v>0</v>
      </c>
      <c r="D928">
        <v>15</v>
      </c>
    </row>
    <row r="929" spans="2:4" x14ac:dyDescent="0.35">
      <c r="B929" t="b">
        <v>0</v>
      </c>
      <c r="D929">
        <v>37</v>
      </c>
    </row>
    <row r="930" spans="2:4" x14ac:dyDescent="0.35">
      <c r="B930">
        <v>3777</v>
      </c>
      <c r="D930" t="b">
        <v>0</v>
      </c>
    </row>
    <row r="931" spans="2:4" x14ac:dyDescent="0.35">
      <c r="B931">
        <v>184</v>
      </c>
      <c r="D931" t="b">
        <v>0</v>
      </c>
    </row>
    <row r="932" spans="2:4" x14ac:dyDescent="0.35">
      <c r="B932">
        <v>85</v>
      </c>
      <c r="D932" t="b">
        <v>0</v>
      </c>
    </row>
    <row r="933" spans="2:4" x14ac:dyDescent="0.35">
      <c r="B933" t="b">
        <v>0</v>
      </c>
      <c r="D933">
        <v>112</v>
      </c>
    </row>
    <row r="934" spans="2:4" x14ac:dyDescent="0.35">
      <c r="B934">
        <v>144</v>
      </c>
      <c r="D934" t="b">
        <v>0</v>
      </c>
    </row>
    <row r="935" spans="2:4" x14ac:dyDescent="0.35">
      <c r="B935">
        <v>1902</v>
      </c>
      <c r="D935" t="b">
        <v>0</v>
      </c>
    </row>
    <row r="936" spans="2:4" x14ac:dyDescent="0.35">
      <c r="B936">
        <v>105</v>
      </c>
      <c r="D936" t="b">
        <v>0</v>
      </c>
    </row>
    <row r="937" spans="2:4" x14ac:dyDescent="0.35">
      <c r="B937">
        <v>132</v>
      </c>
      <c r="D937" t="b">
        <v>0</v>
      </c>
    </row>
    <row r="938" spans="2:4" x14ac:dyDescent="0.35">
      <c r="B938" t="b">
        <v>0</v>
      </c>
      <c r="D938">
        <v>21</v>
      </c>
    </row>
    <row r="939" spans="2:4" x14ac:dyDescent="0.35">
      <c r="B939" t="b">
        <v>0</v>
      </c>
      <c r="D939" t="b">
        <v>0</v>
      </c>
    </row>
    <row r="940" spans="2:4" x14ac:dyDescent="0.35">
      <c r="B940">
        <v>96</v>
      </c>
      <c r="D940" t="b">
        <v>0</v>
      </c>
    </row>
    <row r="941" spans="2:4" x14ac:dyDescent="0.35">
      <c r="B941" t="b">
        <v>0</v>
      </c>
      <c r="D941">
        <v>67</v>
      </c>
    </row>
    <row r="942" spans="2:4" x14ac:dyDescent="0.35">
      <c r="B942" t="b">
        <v>0</v>
      </c>
      <c r="D942" t="b">
        <v>0</v>
      </c>
    </row>
    <row r="943" spans="2:4" x14ac:dyDescent="0.35">
      <c r="B943" t="b">
        <v>0</v>
      </c>
      <c r="D943">
        <v>78</v>
      </c>
    </row>
    <row r="944" spans="2:4" x14ac:dyDescent="0.35">
      <c r="B944" t="b">
        <v>0</v>
      </c>
      <c r="D944">
        <v>67</v>
      </c>
    </row>
    <row r="945" spans="2:4" x14ac:dyDescent="0.35">
      <c r="B945">
        <v>114</v>
      </c>
      <c r="D945" t="b">
        <v>0</v>
      </c>
    </row>
    <row r="946" spans="2:4" x14ac:dyDescent="0.35">
      <c r="B946" t="b">
        <v>0</v>
      </c>
      <c r="D946">
        <v>263</v>
      </c>
    </row>
    <row r="947" spans="2:4" x14ac:dyDescent="0.35">
      <c r="B947" t="b">
        <v>0</v>
      </c>
      <c r="D947">
        <v>1691</v>
      </c>
    </row>
    <row r="948" spans="2:4" x14ac:dyDescent="0.35">
      <c r="B948" t="b">
        <v>0</v>
      </c>
      <c r="D948">
        <v>181</v>
      </c>
    </row>
    <row r="949" spans="2:4" x14ac:dyDescent="0.35">
      <c r="B949" t="b">
        <v>0</v>
      </c>
      <c r="D949">
        <v>13</v>
      </c>
    </row>
    <row r="950" spans="2:4" x14ac:dyDescent="0.35">
      <c r="B950" t="b">
        <v>0</v>
      </c>
      <c r="D950" t="b">
        <v>0</v>
      </c>
    </row>
    <row r="951" spans="2:4" x14ac:dyDescent="0.35">
      <c r="B951">
        <v>203</v>
      </c>
      <c r="D951" t="b">
        <v>0</v>
      </c>
    </row>
    <row r="952" spans="2:4" x14ac:dyDescent="0.35">
      <c r="B952" t="b">
        <v>0</v>
      </c>
      <c r="D952">
        <v>1</v>
      </c>
    </row>
    <row r="953" spans="2:4" x14ac:dyDescent="0.35">
      <c r="B953">
        <v>1559</v>
      </c>
      <c r="D953" t="b">
        <v>0</v>
      </c>
    </row>
    <row r="954" spans="2:4" x14ac:dyDescent="0.35">
      <c r="B954" t="b">
        <v>0</v>
      </c>
      <c r="D954" t="b">
        <v>0</v>
      </c>
    </row>
    <row r="955" spans="2:4" x14ac:dyDescent="0.35">
      <c r="B955" t="b">
        <v>0</v>
      </c>
      <c r="D955">
        <v>21</v>
      </c>
    </row>
    <row r="956" spans="2:4" x14ac:dyDescent="0.35">
      <c r="B956">
        <v>1548</v>
      </c>
      <c r="D956" t="b">
        <v>0</v>
      </c>
    </row>
    <row r="957" spans="2:4" x14ac:dyDescent="0.35">
      <c r="B957">
        <v>80</v>
      </c>
      <c r="D957" t="b">
        <v>0</v>
      </c>
    </row>
    <row r="958" spans="2:4" x14ac:dyDescent="0.35">
      <c r="B958" t="b">
        <v>0</v>
      </c>
      <c r="D958">
        <v>830</v>
      </c>
    </row>
    <row r="959" spans="2:4" x14ac:dyDescent="0.35">
      <c r="B959">
        <v>131</v>
      </c>
      <c r="D959" t="b">
        <v>0</v>
      </c>
    </row>
    <row r="960" spans="2:4" x14ac:dyDescent="0.35">
      <c r="B960">
        <v>112</v>
      </c>
      <c r="D960" t="b">
        <v>0</v>
      </c>
    </row>
    <row r="961" spans="2:4" x14ac:dyDescent="0.35">
      <c r="B961" t="b">
        <v>0</v>
      </c>
      <c r="D961">
        <v>130</v>
      </c>
    </row>
    <row r="962" spans="2:4" x14ac:dyDescent="0.35">
      <c r="B962" t="b">
        <v>0</v>
      </c>
      <c r="D962">
        <v>55</v>
      </c>
    </row>
    <row r="963" spans="2:4" x14ac:dyDescent="0.35">
      <c r="B963">
        <v>155</v>
      </c>
      <c r="D963" t="b">
        <v>0</v>
      </c>
    </row>
    <row r="964" spans="2:4" x14ac:dyDescent="0.35">
      <c r="B964">
        <v>266</v>
      </c>
      <c r="D964" t="b">
        <v>0</v>
      </c>
    </row>
    <row r="965" spans="2:4" x14ac:dyDescent="0.35">
      <c r="B965" t="b">
        <v>0</v>
      </c>
      <c r="D965">
        <v>114</v>
      </c>
    </row>
    <row r="966" spans="2:4" x14ac:dyDescent="0.35">
      <c r="B966">
        <v>155</v>
      </c>
      <c r="D966" t="b">
        <v>0</v>
      </c>
    </row>
    <row r="967" spans="2:4" x14ac:dyDescent="0.35">
      <c r="B967">
        <v>207</v>
      </c>
      <c r="D967" t="b">
        <v>0</v>
      </c>
    </row>
    <row r="968" spans="2:4" x14ac:dyDescent="0.35">
      <c r="B968">
        <v>245</v>
      </c>
      <c r="D968" t="b">
        <v>0</v>
      </c>
    </row>
    <row r="969" spans="2:4" x14ac:dyDescent="0.35">
      <c r="B969">
        <v>1573</v>
      </c>
      <c r="D969" t="b">
        <v>0</v>
      </c>
    </row>
    <row r="970" spans="2:4" x14ac:dyDescent="0.35">
      <c r="B970">
        <v>114</v>
      </c>
      <c r="D970" t="b">
        <v>0</v>
      </c>
    </row>
    <row r="971" spans="2:4" x14ac:dyDescent="0.35">
      <c r="B971">
        <v>93</v>
      </c>
      <c r="D971" t="b">
        <v>0</v>
      </c>
    </row>
    <row r="972" spans="2:4" x14ac:dyDescent="0.35">
      <c r="B972" t="b">
        <v>0</v>
      </c>
      <c r="D972">
        <v>594</v>
      </c>
    </row>
    <row r="973" spans="2:4" x14ac:dyDescent="0.35">
      <c r="B973" t="b">
        <v>0</v>
      </c>
      <c r="D973">
        <v>24</v>
      </c>
    </row>
    <row r="974" spans="2:4" x14ac:dyDescent="0.35">
      <c r="B974">
        <v>1681</v>
      </c>
      <c r="D974" t="b">
        <v>0</v>
      </c>
    </row>
    <row r="975" spans="2:4" x14ac:dyDescent="0.35">
      <c r="B975" t="b">
        <v>0</v>
      </c>
      <c r="D975">
        <v>252</v>
      </c>
    </row>
    <row r="976" spans="2:4" x14ac:dyDescent="0.35">
      <c r="B976">
        <v>32</v>
      </c>
      <c r="D976" t="b">
        <v>0</v>
      </c>
    </row>
    <row r="977" spans="2:4" x14ac:dyDescent="0.35">
      <c r="B977">
        <v>135</v>
      </c>
      <c r="D977" t="b">
        <v>0</v>
      </c>
    </row>
    <row r="978" spans="2:4" x14ac:dyDescent="0.35">
      <c r="B978">
        <v>140</v>
      </c>
      <c r="D978" t="b">
        <v>0</v>
      </c>
    </row>
    <row r="979" spans="2:4" x14ac:dyDescent="0.35">
      <c r="B979" t="b">
        <v>0</v>
      </c>
      <c r="D979">
        <v>67</v>
      </c>
    </row>
    <row r="980" spans="2:4" x14ac:dyDescent="0.35">
      <c r="B980">
        <v>92</v>
      </c>
      <c r="D980" t="b">
        <v>0</v>
      </c>
    </row>
    <row r="981" spans="2:4" x14ac:dyDescent="0.35">
      <c r="B981">
        <v>1015</v>
      </c>
      <c r="D981" t="b">
        <v>0</v>
      </c>
    </row>
    <row r="982" spans="2:4" x14ac:dyDescent="0.35">
      <c r="B982" t="b">
        <v>0</v>
      </c>
      <c r="D982">
        <v>742</v>
      </c>
    </row>
    <row r="983" spans="2:4" x14ac:dyDescent="0.35">
      <c r="B983">
        <v>323</v>
      </c>
      <c r="D983" t="b">
        <v>0</v>
      </c>
    </row>
    <row r="984" spans="2:4" x14ac:dyDescent="0.35">
      <c r="B984" t="b">
        <v>0</v>
      </c>
      <c r="D984">
        <v>75</v>
      </c>
    </row>
    <row r="985" spans="2:4" x14ac:dyDescent="0.35">
      <c r="B985">
        <v>2326</v>
      </c>
      <c r="D985" t="b">
        <v>0</v>
      </c>
    </row>
    <row r="986" spans="2:4" x14ac:dyDescent="0.35">
      <c r="B986">
        <v>381</v>
      </c>
      <c r="D986" t="b">
        <v>0</v>
      </c>
    </row>
    <row r="987" spans="2:4" x14ac:dyDescent="0.35">
      <c r="B987" t="b">
        <v>0</v>
      </c>
      <c r="D987">
        <v>4405</v>
      </c>
    </row>
    <row r="988" spans="2:4" x14ac:dyDescent="0.35">
      <c r="B988" t="b">
        <v>0</v>
      </c>
      <c r="D988">
        <v>92</v>
      </c>
    </row>
    <row r="989" spans="2:4" x14ac:dyDescent="0.35">
      <c r="B989">
        <v>480</v>
      </c>
      <c r="D989" t="b">
        <v>0</v>
      </c>
    </row>
    <row r="990" spans="2:4" x14ac:dyDescent="0.35">
      <c r="B990" t="b">
        <v>0</v>
      </c>
      <c r="D990">
        <v>64</v>
      </c>
    </row>
    <row r="991" spans="2:4" x14ac:dyDescent="0.35">
      <c r="B991">
        <v>226</v>
      </c>
      <c r="D991" t="b">
        <v>0</v>
      </c>
    </row>
    <row r="992" spans="2:4" x14ac:dyDescent="0.35">
      <c r="B992" t="b">
        <v>0</v>
      </c>
      <c r="D992">
        <v>64</v>
      </c>
    </row>
    <row r="993" spans="2:4" x14ac:dyDescent="0.35">
      <c r="B993">
        <v>241</v>
      </c>
      <c r="D993" t="b">
        <v>0</v>
      </c>
    </row>
    <row r="994" spans="2:4" x14ac:dyDescent="0.35">
      <c r="B994">
        <v>132</v>
      </c>
      <c r="D994" t="b">
        <v>0</v>
      </c>
    </row>
    <row r="995" spans="2:4" x14ac:dyDescent="0.35">
      <c r="B995" t="b">
        <v>0</v>
      </c>
      <c r="D995" t="b">
        <v>0</v>
      </c>
    </row>
    <row r="996" spans="2:4" x14ac:dyDescent="0.35">
      <c r="B996" t="b">
        <v>0</v>
      </c>
      <c r="D996">
        <v>842</v>
      </c>
    </row>
    <row r="997" spans="2:4" x14ac:dyDescent="0.35">
      <c r="B997">
        <v>2043</v>
      </c>
      <c r="D997" t="b">
        <v>0</v>
      </c>
    </row>
    <row r="998" spans="2:4" x14ac:dyDescent="0.35">
      <c r="B998" t="b">
        <v>0</v>
      </c>
      <c r="D998">
        <v>112</v>
      </c>
    </row>
    <row r="999" spans="2:4" x14ac:dyDescent="0.35">
      <c r="B999" t="b">
        <v>0</v>
      </c>
      <c r="D999" t="b">
        <v>0</v>
      </c>
    </row>
    <row r="1000" spans="2:4" x14ac:dyDescent="0.35">
      <c r="B1000" t="b">
        <v>0</v>
      </c>
      <c r="D1000">
        <v>374</v>
      </c>
    </row>
    <row r="1001" spans="2:4" x14ac:dyDescent="0.35">
      <c r="B1001" t="b">
        <v>0</v>
      </c>
      <c r="D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Outcomes per Category</vt:lpstr>
      <vt:lpstr>Outcomes per Sub-Category</vt:lpstr>
      <vt:lpstr>Outcomes per Month</vt:lpstr>
      <vt:lpstr>Outcomes for each Goal Interval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jsapr</cp:lastModifiedBy>
  <dcterms:created xsi:type="dcterms:W3CDTF">2021-09-29T18:52:28Z</dcterms:created>
  <dcterms:modified xsi:type="dcterms:W3CDTF">2022-12-22T21:20:39Z</dcterms:modified>
</cp:coreProperties>
</file>