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Kolapo\Downloads\"/>
    </mc:Choice>
  </mc:AlternateContent>
  <xr:revisionPtr revIDLastSave="0" documentId="13_ncr:1_{ADC179AE-F97D-4965-864B-2F7FA1BAB897}" xr6:coauthVersionLast="47" xr6:coauthVersionMax="47" xr10:uidLastSave="{00000000-0000-0000-0000-000000000000}"/>
  <bookViews>
    <workbookView xWindow="-110" yWindow="-110" windowWidth="19420" windowHeight="11020" xr2:uid="{FE2D7379-AF9C-44F3-8232-39CF367FCA67}"/>
  </bookViews>
  <sheets>
    <sheet name="School Shopping" sheetId="1" r:id="rId1"/>
    <sheet name="Cat or Dog" sheetId="2" r:id="rId2"/>
    <sheet name="Three Vacations" sheetId="3" r:id="rId3"/>
    <sheet name="Printer Confusion" sheetId="4" r:id="rId4"/>
    <sheet name="Cell Phone Bill" sheetId="5" r:id="rId5"/>
    <sheet name="Ca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J4" i="6"/>
  <c r="H4" i="6"/>
  <c r="H22" i="6"/>
  <c r="J15" i="6"/>
  <c r="J16" i="6" s="1"/>
  <c r="I15" i="6"/>
  <c r="I16" i="6" s="1"/>
  <c r="I25" i="6" s="1"/>
  <c r="H15" i="6"/>
  <c r="H16" i="6" s="1"/>
  <c r="H25" i="6" s="1"/>
  <c r="C15" i="6"/>
  <c r="C16" i="6" s="1"/>
  <c r="D15" i="6"/>
  <c r="D16" i="6" s="1"/>
  <c r="B15" i="6"/>
  <c r="B16" i="6" s="1"/>
  <c r="B22" i="6"/>
  <c r="J11" i="5"/>
  <c r="J13" i="5" s="1"/>
  <c r="J16" i="5" s="1"/>
  <c r="I11" i="5"/>
  <c r="I13" i="5" s="1"/>
  <c r="I16" i="5" s="1"/>
  <c r="H11" i="5"/>
  <c r="H13" i="5" s="1"/>
  <c r="H16" i="5" s="1"/>
  <c r="D9" i="5"/>
  <c r="D11" i="5" s="1"/>
  <c r="D13" i="5" s="1"/>
  <c r="D16" i="5" s="1"/>
  <c r="C9" i="5"/>
  <c r="C11" i="5" s="1"/>
  <c r="C13" i="5" s="1"/>
  <c r="C16" i="5" s="1"/>
  <c r="B9" i="5"/>
  <c r="B11" i="5" s="1"/>
  <c r="B13" i="5" s="1"/>
  <c r="B16" i="5" s="1"/>
  <c r="I8" i="4"/>
  <c r="J8" i="4"/>
  <c r="H8" i="4"/>
  <c r="H9" i="4" s="1"/>
  <c r="H12" i="4" s="1"/>
  <c r="H14" i="4" s="1"/>
  <c r="C8" i="4"/>
  <c r="C9" i="4" s="1"/>
  <c r="C12" i="4" s="1"/>
  <c r="C14" i="4" s="1"/>
  <c r="D8" i="4"/>
  <c r="B8" i="4"/>
  <c r="H19" i="4"/>
  <c r="I9" i="4"/>
  <c r="I12" i="4" s="1"/>
  <c r="I14" i="4" s="1"/>
  <c r="J6" i="4"/>
  <c r="J9" i="4" s="1"/>
  <c r="J12" i="4" s="1"/>
  <c r="J14" i="4" s="1"/>
  <c r="I6" i="4"/>
  <c r="H6" i="4"/>
  <c r="D9" i="4"/>
  <c r="D12" i="4" s="1"/>
  <c r="D14" i="4" s="1"/>
  <c r="B9" i="4"/>
  <c r="B12" i="4" s="1"/>
  <c r="B14" i="4" s="1"/>
  <c r="C6" i="4"/>
  <c r="D6" i="4"/>
  <c r="B6" i="4"/>
  <c r="B19" i="4"/>
  <c r="J35" i="3"/>
  <c r="K30" i="3"/>
  <c r="J30" i="3"/>
  <c r="K24" i="3"/>
  <c r="J24" i="3"/>
  <c r="L19" i="3"/>
  <c r="K19" i="3"/>
  <c r="J19" i="3"/>
  <c r="K37" i="3"/>
  <c r="J37" i="3"/>
  <c r="L17" i="3"/>
  <c r="L37" i="3" s="1"/>
  <c r="K17" i="3"/>
  <c r="J17" i="3"/>
  <c r="C37" i="3"/>
  <c r="D37" i="3"/>
  <c r="B37" i="3"/>
  <c r="C19" i="3"/>
  <c r="D19" i="3"/>
  <c r="B19" i="3"/>
  <c r="C24" i="3"/>
  <c r="B24" i="3"/>
  <c r="C30" i="3"/>
  <c r="B30" i="3"/>
  <c r="B35" i="3"/>
  <c r="D17" i="3"/>
  <c r="C17" i="3"/>
  <c r="B17" i="3"/>
  <c r="C15" i="2"/>
  <c r="B15" i="2"/>
  <c r="B16" i="2" s="1"/>
  <c r="C16" i="2"/>
  <c r="C9" i="2"/>
  <c r="B9" i="2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M3" i="1"/>
  <c r="N3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J25" i="6" l="1"/>
  <c r="B25" i="6"/>
  <c r="B27" i="6" s="1"/>
  <c r="C25" i="6"/>
  <c r="C27" i="6" s="1"/>
  <c r="D25" i="6"/>
  <c r="D27" i="6" s="1"/>
  <c r="J27" i="6"/>
  <c r="H27" i="6"/>
  <c r="I27" i="6"/>
  <c r="C18" i="2"/>
  <c r="B18" i="2"/>
  <c r="H19" i="1"/>
  <c r="M19" i="1"/>
  <c r="I19" i="1"/>
  <c r="G19" i="1"/>
  <c r="N19" i="1"/>
  <c r="L19" i="1"/>
</calcChain>
</file>

<file path=xl/sharedStrings.xml><?xml version="1.0" encoding="utf-8"?>
<sst xmlns="http://schemas.openxmlformats.org/spreadsheetml/2006/main" count="245" uniqueCount="113">
  <si>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</si>
  <si>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</si>
  <si>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</si>
  <si>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</si>
  <si>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</si>
  <si>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</si>
  <si>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</si>
  <si>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</si>
  <si>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</si>
  <si>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</si>
  <si>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</si>
  <si>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</si>
  <si>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</si>
  <si>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</si>
  <si>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</si>
  <si>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</si>
  <si>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</si>
  <si>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</si>
  <si>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Susan</t>
  </si>
  <si>
    <t>Total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</si>
  <si>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</si>
  <si>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</si>
  <si>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</si>
  <si>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</si>
  <si>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</si>
  <si>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</si>
  <si>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</si>
  <si>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</si>
  <si>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</si>
  <si>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</si>
  <si>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</si>
  <si>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</si>
  <si>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</si>
  <si>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Subtotal</t>
  </si>
  <si>
    <t>Monthly Total</t>
  </si>
  <si>
    <t>One Year Costs</t>
  </si>
  <si>
    <t>Initial Total</t>
  </si>
  <si>
    <t>Chicago Museum</t>
  </si>
  <si>
    <t>Orlando Theme Park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</si>
  <si>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</si>
  <si>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</si>
  <si>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</si>
  <si>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</si>
  <si>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</si>
  <si>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</si>
  <si>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</si>
  <si>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</si>
  <si>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</si>
  <si>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</si>
  <si>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</si>
  <si>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</si>
  <si>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</si>
  <si>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</si>
  <si>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</si>
  <si>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</si>
  <si>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</si>
  <si>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</si>
  <si>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 Rental Expenses</t>
  </si>
  <si>
    <t>Rental Cost per Day</t>
  </si>
  <si>
    <t>Number of Days</t>
  </si>
  <si>
    <t>Car Total</t>
  </si>
  <si>
    <t>Caribbean Cruise</t>
  </si>
  <si>
    <t>Food Expenses</t>
  </si>
  <si>
    <t>Food per Day</t>
  </si>
  <si>
    <t>Food Total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</si>
  <si>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</si>
  <si>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</si>
  <si>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</si>
  <si>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</si>
  <si>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</si>
  <si>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</si>
  <si>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</si>
  <si>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</si>
  <si>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</si>
  <si>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</si>
  <si>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>Days in Week</t>
  </si>
  <si>
    <t>Weeks in Year</t>
  </si>
  <si>
    <t>Total Pages</t>
  </si>
  <si>
    <t>Epsilon</t>
  </si>
  <si>
    <t>Zero</t>
  </si>
  <si>
    <t>HP</t>
  </si>
  <si>
    <t>X-Mobile</t>
  </si>
  <si>
    <t>Veritium</t>
  </si>
  <si>
    <t>ABC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</si>
  <si>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</si>
  <si>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</si>
  <si>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</si>
  <si>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</si>
  <si>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</si>
  <si>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</si>
  <si>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</si>
  <si>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Total Monthly</t>
  </si>
  <si>
    <t>2 years Total</t>
  </si>
  <si>
    <t>Total Recurring Costs</t>
  </si>
  <si>
    <t>Chevy Spark</t>
  </si>
  <si>
    <t>Ford Mustang</t>
  </si>
  <si>
    <t>Cadillac Escalade</t>
  </si>
  <si>
    <t>MPG</t>
  </si>
  <si>
    <t>Insurance</t>
  </si>
  <si>
    <t>Sales Tax</t>
  </si>
  <si>
    <t>License</t>
  </si>
  <si>
    <t>Yearly Expenses</t>
  </si>
  <si>
    <t>Expectations</t>
  </si>
  <si>
    <t>Miles per Year</t>
  </si>
  <si>
    <t>Total Miles</t>
  </si>
  <si>
    <t>Number of Years</t>
  </si>
  <si>
    <t>Initial Cost</t>
  </si>
  <si>
    <t>Total Yearly</t>
  </si>
  <si>
    <t>Price</t>
  </si>
  <si>
    <t>Price per Gal</t>
  </si>
  <si>
    <t>Gas Cost</t>
  </si>
  <si>
    <t>Avg Cost yearly</t>
  </si>
  <si>
    <t>Price with Interest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</si>
</sst>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3" fillId="3" borderId="0" xfId="0" applyFont="1" applyFill="1"/>
    <xf numFmtId="0" fontId="3" fillId="2" borderId="0" xfId="0" applyFont="1" applyFill="1"/>
    <xf numFmtId="0" fontId="2" fillId="4" borderId="0" xfId="0" applyFont="1" applyFill="1"/>
    <xf numFmtId="164" fontId="2" fillId="4" borderId="0" xfId="2" applyNumberFormat="1" applyFont="1" applyFill="1" applyAlignment="1">
      <alignment horizontal="right"/>
    </xf>
    <xf numFmtId="164" fontId="0" fillId="4" borderId="0" xfId="0" applyNumberFormat="1" applyFill="1"/>
    <xf numFmtId="164" fontId="2" fillId="4" borderId="0" xfId="0" applyNumberFormat="1" applyFont="1" applyFill="1"/>
    <xf numFmtId="164" fontId="2" fillId="0" borderId="0" xfId="2" applyNumberFormat="1" applyFont="1"/>
    <xf numFmtId="0" fontId="4" fillId="6" borderId="0" xfId="0" applyFont="1" applyFill="1"/>
    <xf numFmtId="0" fontId="2" fillId="6" borderId="0" xfId="0" applyFont="1" applyFill="1"/>
    <xf numFmtId="164" fontId="2" fillId="6" borderId="0" xfId="2" applyNumberFormat="1" applyFont="1" applyFill="1"/>
    <xf numFmtId="0" fontId="4" fillId="7" borderId="0" xfId="0" applyFont="1" applyFill="1"/>
    <xf numFmtId="0" fontId="2" fillId="7" borderId="0" xfId="0" applyFont="1" applyFill="1"/>
    <xf numFmtId="164" fontId="2" fillId="7" borderId="0" xfId="0" applyNumberFormat="1" applyFont="1" applyFill="1"/>
    <xf numFmtId="0" fontId="4" fillId="5" borderId="0" xfId="0" applyFont="1" applyFill="1"/>
    <xf numFmtId="0" fontId="4" fillId="8" borderId="0" xfId="0" applyFont="1" applyFill="1"/>
    <xf numFmtId="0" fontId="2" fillId="5" borderId="0" xfId="0" applyFont="1" applyFill="1"/>
    <xf numFmtId="0" fontId="2" fillId="8" borderId="0" xfId="0" applyFont="1" applyFill="1"/>
    <xf numFmtId="164" fontId="2" fillId="5" borderId="0" xfId="0" applyNumberFormat="1" applyFont="1" applyFill="1"/>
    <xf numFmtId="164" fontId="2" fillId="5" borderId="0" xfId="2" applyNumberFormat="1" applyFont="1" applyFill="1"/>
    <xf numFmtId="164" fontId="2" fillId="8" borderId="0" xfId="2" applyNumberFormat="1" applyFont="1" applyFill="1"/>
    <xf numFmtId="164" fontId="2" fillId="7" borderId="0" xfId="2" applyNumberFormat="1" applyFont="1" applyFill="1"/>
    <xf numFmtId="1" fontId="2" fillId="8" borderId="0" xfId="2" applyNumberFormat="1" applyFont="1" applyFill="1"/>
    <xf numFmtId="1" fontId="2" fillId="7" borderId="0" xfId="2" applyNumberFormat="1" applyFont="1" applyFill="1"/>
    <xf numFmtId="1" fontId="2" fillId="6" borderId="0" xfId="2" applyNumberFormat="1" applyFont="1" applyFill="1"/>
    <xf numFmtId="1" fontId="2" fillId="5" borderId="0" xfId="2" applyNumberFormat="1" applyFont="1" applyFill="1"/>
    <xf numFmtId="0" fontId="3" fillId="0" borderId="0" xfId="0" applyFont="1"/>
    <xf numFmtId="164" fontId="3" fillId="0" borderId="0" xfId="2" applyNumberFormat="1" applyFont="1"/>
    <xf numFmtId="164" fontId="2" fillId="6" borderId="0" xfId="0" applyNumberFormat="1" applyFont="1" applyFill="1"/>
    <xf numFmtId="0" fontId="2" fillId="9" borderId="0" xfId="0" applyFont="1" applyFill="1"/>
    <xf numFmtId="164" fontId="2" fillId="9" borderId="0" xfId="2" applyNumberFormat="1" applyFont="1" applyFill="1"/>
    <xf numFmtId="2" fontId="2" fillId="9" borderId="0" xfId="0" applyNumberFormat="1" applyFont="1" applyFill="1"/>
    <xf numFmtId="164" fontId="2" fillId="9" borderId="0" xfId="0" applyNumberFormat="1" applyFont="1" applyFill="1"/>
    <xf numFmtId="0" fontId="2" fillId="10" borderId="0" xfId="0" applyFont="1" applyFill="1"/>
    <xf numFmtId="164" fontId="2" fillId="10" borderId="0" xfId="0" applyNumberFormat="1" applyFont="1" applyFill="1"/>
    <xf numFmtId="2" fontId="2" fillId="10" borderId="0" xfId="0" applyNumberFormat="1" applyFont="1" applyFill="1"/>
    <xf numFmtId="0" fontId="2" fillId="11" borderId="0" xfId="0" applyFont="1" applyFill="1"/>
    <xf numFmtId="164" fontId="2" fillId="11" borderId="0" xfId="0" applyNumberFormat="1" applyFont="1" applyFill="1"/>
    <xf numFmtId="165" fontId="2" fillId="7" borderId="0" xfId="1" applyNumberFormat="1" applyFont="1" applyFill="1"/>
    <xf numFmtId="43" fontId="2" fillId="10" borderId="0" xfId="1" applyFont="1" applyFill="1"/>
    <xf numFmtId="0" fontId="2" fillId="12" borderId="0" xfId="0" applyFont="1" applyFill="1" applyAlignment="1">
      <alignment horizontal="center"/>
    </xf>
    <xf numFmtId="0" fontId="3" fillId="12" borderId="0" xfId="0" applyFont="1" applyFill="1"/>
    <xf numFmtId="164" fontId="3" fillId="12" borderId="0" xfId="0" applyNumberFormat="1" applyFont="1" applyFill="1"/>
    <xf numFmtId="0" fontId="4" fillId="0" borderId="0" xfId="0" applyFont="1"/>
    <xf numFmtId="0" fontId="2" fillId="12" borderId="0" xfId="0" applyFont="1" applyFill="1"/>
    <xf numFmtId="164" fontId="2" fillId="12" borderId="0" xfId="0" applyNumberFormat="1" applyFont="1" applyFill="1"/>
    <xf numFmtId="0" fontId="2" fillId="14" borderId="0" xfId="0" applyFont="1" applyFill="1"/>
    <xf numFmtId="164" fontId="2" fillId="14" borderId="0" xfId="0" applyNumberFormat="1" applyFont="1" applyFill="1"/>
    <xf numFmtId="0" fontId="2" fillId="13" borderId="0" xfId="0" applyFont="1" applyFill="1"/>
    <xf numFmtId="164" fontId="2" fillId="13" borderId="0" xfId="0" applyNumberFormat="1" applyFont="1" applyFill="1"/>
    <xf numFmtId="0" fontId="3" fillId="11" borderId="0" xfId="0" applyFont="1" applyFill="1"/>
    <xf numFmtId="164" fontId="3" fillId="11" borderId="0" xfId="0" applyNumberFormat="1" applyFont="1" applyFill="1"/>
    <xf numFmtId="3" fontId="2" fillId="0" borderId="0" xfId="0" applyNumberFormat="1" applyFont="1"/>
    <xf numFmtId="164" fontId="2" fillId="0" borderId="0" xfId="1" applyNumberFormat="1" applyFont="1"/>
    <xf numFmtId="0" fontId="4" fillId="14" borderId="0" xfId="0" applyFont="1" applyFill="1"/>
    <xf numFmtId="164" fontId="2" fillId="14" borderId="0" xfId="1" applyNumberFormat="1" applyFont="1" applyFill="1"/>
    <xf numFmtId="0" fontId="4" fillId="15" borderId="0" xfId="0" applyFont="1" applyFill="1"/>
    <xf numFmtId="0" fontId="2" fillId="15" borderId="0" xfId="0" applyFont="1" applyFill="1"/>
    <xf numFmtId="164" fontId="2" fillId="15" borderId="0" xfId="1" applyNumberFormat="1" applyFont="1" applyFill="1"/>
    <xf numFmtId="0" fontId="3" fillId="15" borderId="0" xfId="0" applyFont="1" applyFill="1"/>
    <xf numFmtId="164" fontId="3" fillId="15" borderId="0" xfId="1" applyNumberFormat="1" applyFont="1" applyFill="1"/>
    <xf numFmtId="43" fontId="2" fillId="6" borderId="0" xfId="1" applyFont="1" applyFill="1"/>
    <xf numFmtId="0" fontId="2" fillId="16" borderId="0" xfId="0" applyFont="1" applyFill="1"/>
    <xf numFmtId="164" fontId="2" fillId="16" borderId="0" xfId="1" applyNumberFormat="1" applyFont="1" applyFill="1"/>
    <xf numFmtId="164" fontId="3" fillId="11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A-4D70-84D2-E7EEBBC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649871"/>
        <c:axId val="168814687"/>
      </c:barChart>
      <c:catAx>
        <c:axId val="209764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687"/>
        <c:crosses val="autoZero"/>
        <c:auto val="1"/>
        <c:lblAlgn val="ctr"/>
        <c:lblOffset val="100"/>
        <c:noMultiLvlLbl val="0"/>
      </c:catAx>
      <c:valAx>
        <c:axId val="168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4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Cars!$B$26:$D$26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Cars!$B$27:$D$27</c:f>
              <c:numCache>
                <c:formatCode>_-[$$-409]* #,##0.00_ ;_-[$$-409]* \-#,##0.00\ ;_-[$$-409]* "-"??_ ;_-@_ 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20077.529411764706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2-4D65-B7DA-3C628064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5862239"/>
        <c:axId val="270204287"/>
      </c:barChart>
      <c:catAx>
        <c:axId val="17586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4287"/>
        <c:crosses val="autoZero"/>
        <c:auto val="1"/>
        <c:lblAlgn val="ctr"/>
        <c:lblOffset val="100"/>
        <c:noMultiLvlLbl val="0"/>
      </c:catAx>
      <c:valAx>
        <c:axId val="270204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average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Cars!$H$26:$J$26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Cars!$H$27:$J$27</c:f>
              <c:numCache>
                <c:formatCode>_-[$$-409]* #,##0.00_ ;_-[$$-409]* \-#,##0.00\ ;_-[$$-409]* "-"??_ ;_-@_ </c:formatCode>
                <c:ptCount val="3"/>
                <c:pt idx="0">
                  <c:v>7731.4285714285706</c:v>
                </c:pt>
                <c:pt idx="1">
                  <c:v>14664.210526315788</c:v>
                </c:pt>
                <c:pt idx="2">
                  <c:v>23533.529411764703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8-4BA7-B161-B7B3BB01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7108671"/>
        <c:axId val="123978271"/>
      </c:barChart>
      <c:catAx>
        <c:axId val="20971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8271"/>
        <c:crosses val="autoZero"/>
        <c:auto val="1"/>
        <c:lblAlgn val="ctr"/>
        <c:lblOffset val="100"/>
        <c:noMultiLvlLbl val="0"/>
      </c:catAx>
      <c:valAx>
        <c:axId val="123978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yearly 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Shopping'!$L$19:$N$19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5-491A-B933-1B7BCD5C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63199"/>
        <c:axId val="168823615"/>
      </c:barChart>
      <c:catAx>
        <c:axId val="1758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615"/>
        <c:crosses val="autoZero"/>
        <c:auto val="1"/>
        <c:lblAlgn val="ctr"/>
        <c:lblOffset val="100"/>
        <c:noMultiLvlLbl val="0"/>
      </c:catAx>
      <c:valAx>
        <c:axId val="1688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Year’s 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95A-80A6-DB6E5F19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160895"/>
        <c:axId val="129470223"/>
      </c:barChart>
      <c:catAx>
        <c:axId val="17516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0223"/>
        <c:crosses val="autoZero"/>
        <c:auto val="1"/>
        <c:lblAlgn val="ctr"/>
        <c:lblOffset val="100"/>
        <c:noMultiLvlLbl val="0"/>
      </c:catAx>
      <c:valAx>
        <c:axId val="1294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Susan's Expenses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Vacations'!$B$36:$D$36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Caribbean Cruise</c:v>
                </c:pt>
              </c:strCache>
            </c:strRef>
          </c:cat>
          <c:val>
            <c:numRef>
              <c:f>'Three Vacations'!$B$37:$D$37</c:f>
              <c:numCache>
                <c:formatCode>_-[$$-409]* #,##0.00_ ;_-[$$-409]* \-#,##0.00\ ;_-[$$-409]* "-"??_ ;_-@_ 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3-4514-A91B-321B6AD8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9192863"/>
        <c:axId val="167928015"/>
      </c:barChart>
      <c:catAx>
        <c:axId val="1291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8015"/>
        <c:crosses val="autoZero"/>
        <c:auto val="1"/>
        <c:lblAlgn val="ctr"/>
        <c:lblOffset val="100"/>
        <c:noMultiLvlLbl val="0"/>
      </c:catAx>
      <c:valAx>
        <c:axId val="1679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28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Tim's Expenses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Vacations'!$J$36:$L$36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Caribbean Cruise</c:v>
                </c:pt>
              </c:strCache>
            </c:strRef>
          </c:cat>
          <c:val>
            <c:numRef>
              <c:f>'Three Vacations'!$J$37:$L$37</c:f>
              <c:numCache>
                <c:formatCode>_-[$$-409]* #,##0.00_ ;_-[$$-409]* \-#,##0.00\ ;_-[$$-409]* "-"??_ ;_-@_ 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C68-98C4-EC5256A7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9193343"/>
        <c:axId val="129481631"/>
      </c:barChart>
      <c:catAx>
        <c:axId val="1291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1631"/>
        <c:crosses val="autoZero"/>
        <c:auto val="1"/>
        <c:lblAlgn val="ctr"/>
        <c:lblOffset val="100"/>
        <c:noMultiLvlLbl val="0"/>
      </c:catAx>
      <c:valAx>
        <c:axId val="1294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33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'Printer Confusion'!$B$13:$D$13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'Printer Confusion'!$B$14:$D$14</c:f>
              <c:numCache>
                <c:formatCode>_-[$$-409]* #,##0.00_ ;_-[$$-409]* \-#,##0.00\ ;_-[$$-409]* "-"??_ ;_-@_ 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7-4691-9B2A-965FE7F1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7358687"/>
        <c:axId val="168817167"/>
      </c:barChart>
      <c:catAx>
        <c:axId val="22735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7167"/>
        <c:crosses val="autoZero"/>
        <c:auto val="1"/>
        <c:lblAlgn val="ctr"/>
        <c:lblOffset val="100"/>
        <c:noMultiLvlLbl val="0"/>
      </c:catAx>
      <c:valAx>
        <c:axId val="1688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for 2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'Printer Confusion'!$H$13:$J$13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'Printer Confusion'!$H$14:$J$14</c:f>
              <c:numCache>
                <c:formatCode>_-[$$-409]* #,##0.00_ ;_-[$$-409]* \-#,##0.00\ ;_-[$$-409]* "-"??_ ;_-@_ 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4E2-B03A-F079E3FA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066109023"/>
        <c:axId val="270206767"/>
      </c:barChart>
      <c:catAx>
        <c:axId val="20661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6767"/>
        <c:crosses val="autoZero"/>
        <c:auto val="1"/>
        <c:lblAlgn val="ctr"/>
        <c:lblOffset val="100"/>
        <c:noMultiLvlLbl val="0"/>
      </c:catAx>
      <c:valAx>
        <c:axId val="270206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for 2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'Cell Phone Bill'!$B$15:$D$15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Bill'!$B$16:$D$16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D28-AEA8-4F3C9A9C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343263"/>
        <c:axId val="129478655"/>
      </c:barChart>
      <c:catAx>
        <c:axId val="13334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8655"/>
        <c:crosses val="autoZero"/>
        <c:auto val="1"/>
        <c:lblAlgn val="ctr"/>
        <c:lblOffset val="100"/>
        <c:noMultiLvlLbl val="0"/>
      </c:catAx>
      <c:valAx>
        <c:axId val="1294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'Cell Phone Bill'!$H$15:$J$15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Bill'!$H$16:$J$16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7-43A1-91D4-9E7BA668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2281839"/>
        <c:axId val="218209791"/>
      </c:barChart>
      <c:catAx>
        <c:axId val="22228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9791"/>
        <c:crosses val="autoZero"/>
        <c:auto val="1"/>
        <c:lblAlgn val="ctr"/>
        <c:lblOffset val="100"/>
        <c:noMultiLvlLbl val="0"/>
      </c:catAx>
      <c:valAx>
        <c:axId val="2182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8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19</xdr:row>
      <xdr:rowOff>158750</xdr:rowOff>
    </xdr:from>
    <xdr:to>
      <xdr:col>8</xdr:col>
      <xdr:colOff>311150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AEC9A-FCE1-1546-BE24-B39DE290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</xdr:colOff>
      <xdr:row>20</xdr:row>
      <xdr:rowOff>6350</xdr:rowOff>
    </xdr:from>
    <xdr:to>
      <xdr:col>16</xdr:col>
      <xdr:colOff>155575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58662-673D-6509-7F98-8D562C4F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190500</xdr:rowOff>
    </xdr:from>
    <xdr:to>
      <xdr:col>11</xdr:col>
      <xdr:colOff>161925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060AA-D18B-35EF-8CD3-9A4A5BF8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37</xdr:row>
      <xdr:rowOff>50800</xdr:rowOff>
    </xdr:from>
    <xdr:to>
      <xdr:col>3</xdr:col>
      <xdr:colOff>1120775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05CBB-227C-5034-2F4D-FAC71C2B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1635125</xdr:colOff>
      <xdr:row>38</xdr:row>
      <xdr:rowOff>0</xdr:rowOff>
    </xdr:from>
    <xdr:to>
      <xdr:col>12</xdr:col>
      <xdr:colOff>549275</xdr:colOff>
      <xdr:row>51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7E9C0-D703-E514-90B9-B902ADE9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184150</xdr:rowOff>
    </xdr:from>
    <xdr:to>
      <xdr:col>4</xdr:col>
      <xdr:colOff>60325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C04A6-1F3D-3F5D-D169-0DE2CC8CF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20</xdr:row>
      <xdr:rowOff>12700</xdr:rowOff>
    </xdr:from>
    <xdr:to>
      <xdr:col>10</xdr:col>
      <xdr:colOff>142875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DBA7B-CBED-9E7A-C1E4-F12136DC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139700</xdr:rowOff>
    </xdr:from>
    <xdr:to>
      <xdr:col>4</xdr:col>
      <xdr:colOff>323850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34871-AE14-9D03-99D2-175BFA9DB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190500</xdr:rowOff>
    </xdr:from>
    <xdr:to>
      <xdr:col>10</xdr:col>
      <xdr:colOff>161925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C6C58-F59B-237C-28FE-D5170D7AE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27</xdr:row>
      <xdr:rowOff>69850</xdr:rowOff>
    </xdr:from>
    <xdr:to>
      <xdr:col>3</xdr:col>
      <xdr:colOff>1368425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7CA5B-6415-4233-F403-EFFA1C262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27</xdr:row>
      <xdr:rowOff>82550</xdr:rowOff>
    </xdr:from>
    <xdr:to>
      <xdr:col>9</xdr:col>
      <xdr:colOff>822325</xdr:colOff>
      <xdr:row>41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9345F-7787-9B4F-A9FC-551B5BA3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A42B-A323-4DBC-AA68-00FD19C3D9F9}">
  <dimension ref="A2:N19"/>
  <sheetViews>
    <sheetView tabSelected="1" workbookViewId="0">
      <selection activeCell="D12" sqref="D12"/>
    </sheetView>
  </sheetViews>
  <sheetFormatPr defaultRowHeight="14.5" x14ac:dyDescent="0.35"/>
  <cols>
    <col min="1" max="1" width="18.26953125" bestFit="1" customWidth="1"/>
    <col min="2" max="2" width="10.1796875" bestFit="1" customWidth="1"/>
    <col min="3" max="3" width="10.81640625" bestFit="1" customWidth="1"/>
    <col min="4" max="4" width="11.1796875" bestFit="1" customWidth="1"/>
    <col min="7" max="7" width="10.1796875" bestFit="1" customWidth="1"/>
    <col min="8" max="8" width="10.81640625" bestFit="1" customWidth="1"/>
    <col min="9" max="9" width="11.1796875" bestFit="1" customWidth="1"/>
    <col min="11" max="11" width="8.81640625" customWidth="1"/>
    <col min="12" max="12" width="11.90625" customWidth="1"/>
    <col min="13" max="13" width="13.1796875" customWidth="1"/>
    <col min="14" max="14" width="11.90625" customWidth="1"/>
  </cols>
  <sheetData>
    <row r="2" spans="1:14" ht="15.5" x14ac:dyDescent="0.35">
      <c r="A2" s="12"/>
      <c r="B2" s="12" t="s">
        <v>15</v>
      </c>
      <c r="C2" s="12" t="s">
        <v>16</v>
      </c>
      <c r="D2" s="12" t="s">
        <v>17</v>
      </c>
      <c r="F2" s="11" t="s">
        <v>18</v>
      </c>
      <c r="G2" s="4" t="s">
        <v>15</v>
      </c>
      <c r="H2" s="4" t="s">
        <v>16</v>
      </c>
      <c r="I2" s="4" t="s">
        <v>17</v>
      </c>
      <c r="K2" s="10" t="s">
        <v>20</v>
      </c>
      <c r="L2" s="7" t="s">
        <v>15</v>
      </c>
      <c r="M2" s="7" t="s">
        <v>16</v>
      </c>
      <c r="N2" s="7" t="s">
        <v>17</v>
      </c>
    </row>
    <row r="3" spans="1:14" ht="15.5" x14ac:dyDescent="0.35">
      <c r="A3" s="12" t="s">
        <v>0</v>
      </c>
      <c r="B3" s="13">
        <v>0.5</v>
      </c>
      <c r="C3" s="14">
        <v>0.4</v>
      </c>
      <c r="D3" s="15">
        <v>1.4</v>
      </c>
      <c r="F3" s="5">
        <v>3</v>
      </c>
      <c r="G3" s="6">
        <f>B3*F3</f>
        <v>1.5</v>
      </c>
      <c r="H3" s="6">
        <f>C3*F3</f>
        <v>1.2000000000000002</v>
      </c>
      <c r="I3" s="6">
        <f>D3*F3</f>
        <v>4.1999999999999993</v>
      </c>
      <c r="K3" s="8">
        <v>5</v>
      </c>
      <c r="L3" s="9">
        <f>B3*$K3</f>
        <v>2.5</v>
      </c>
      <c r="M3" s="9">
        <f t="shared" ref="M3:N3" si="0">C3*$K3</f>
        <v>2</v>
      </c>
      <c r="N3" s="9">
        <f t="shared" si="0"/>
        <v>7</v>
      </c>
    </row>
    <row r="4" spans="1:14" ht="15.5" x14ac:dyDescent="0.35">
      <c r="A4" s="12" t="s">
        <v>1</v>
      </c>
      <c r="B4" s="13">
        <v>28</v>
      </c>
      <c r="C4" s="14">
        <v>33</v>
      </c>
      <c r="D4" s="15">
        <v>31</v>
      </c>
      <c r="F4" s="5">
        <v>1</v>
      </c>
      <c r="G4" s="6">
        <f t="shared" ref="G4:G17" si="1">B4*F4</f>
        <v>28</v>
      </c>
      <c r="H4" s="6">
        <f t="shared" ref="H4:H17" si="2">C4*F4</f>
        <v>33</v>
      </c>
      <c r="I4" s="6">
        <f t="shared" ref="I4:I17" si="3">D4*F4</f>
        <v>31</v>
      </c>
      <c r="K4" s="8">
        <v>1</v>
      </c>
      <c r="L4" s="9">
        <f t="shared" ref="L4:L17" si="4">B4*$K4</f>
        <v>28</v>
      </c>
      <c r="M4" s="9">
        <f t="shared" ref="M4:M17" si="5">C4*$K4</f>
        <v>33</v>
      </c>
      <c r="N4" s="9">
        <f t="shared" ref="N4:N17" si="6">D4*$K4</f>
        <v>31</v>
      </c>
    </row>
    <row r="5" spans="1:14" ht="15.5" x14ac:dyDescent="0.35">
      <c r="A5" s="12" t="s">
        <v>2</v>
      </c>
      <c r="B5" s="13">
        <v>1.8</v>
      </c>
      <c r="C5" s="15">
        <v>1</v>
      </c>
      <c r="D5" s="15">
        <v>2</v>
      </c>
      <c r="F5" s="5">
        <v>7</v>
      </c>
      <c r="G5" s="6">
        <f t="shared" si="1"/>
        <v>12.6</v>
      </c>
      <c r="H5" s="6">
        <f t="shared" si="2"/>
        <v>7</v>
      </c>
      <c r="I5" s="6">
        <f t="shared" si="3"/>
        <v>14</v>
      </c>
      <c r="K5" s="8">
        <v>4</v>
      </c>
      <c r="L5" s="9">
        <f t="shared" si="4"/>
        <v>7.2</v>
      </c>
      <c r="M5" s="9">
        <f t="shared" si="5"/>
        <v>4</v>
      </c>
      <c r="N5" s="9">
        <f t="shared" si="6"/>
        <v>8</v>
      </c>
    </row>
    <row r="6" spans="1:14" ht="15.5" x14ac:dyDescent="0.35">
      <c r="A6" s="12" t="s">
        <v>3</v>
      </c>
      <c r="B6" s="13">
        <v>1.2</v>
      </c>
      <c r="C6" s="14">
        <v>0.8</v>
      </c>
      <c r="D6" s="15">
        <v>1.5</v>
      </c>
      <c r="F6" s="5">
        <v>1</v>
      </c>
      <c r="G6" s="6">
        <f t="shared" si="1"/>
        <v>1.2</v>
      </c>
      <c r="H6" s="6">
        <f t="shared" si="2"/>
        <v>0.8</v>
      </c>
      <c r="I6" s="6">
        <f t="shared" si="3"/>
        <v>1.5</v>
      </c>
      <c r="K6" s="8">
        <v>2</v>
      </c>
      <c r="L6" s="9">
        <f t="shared" si="4"/>
        <v>2.4</v>
      </c>
      <c r="M6" s="9">
        <f t="shared" si="5"/>
        <v>1.6</v>
      </c>
      <c r="N6" s="9">
        <f t="shared" si="6"/>
        <v>3</v>
      </c>
    </row>
    <row r="7" spans="1:14" ht="15.5" x14ac:dyDescent="0.35">
      <c r="A7" s="12" t="s">
        <v>4</v>
      </c>
      <c r="B7" s="13">
        <v>2.4</v>
      </c>
      <c r="C7" s="14">
        <v>1.4</v>
      </c>
      <c r="D7" s="15">
        <v>2.4</v>
      </c>
      <c r="F7" s="5">
        <v>2</v>
      </c>
      <c r="G7" s="6">
        <f t="shared" si="1"/>
        <v>4.8</v>
      </c>
      <c r="H7" s="6">
        <f t="shared" si="2"/>
        <v>2.8</v>
      </c>
      <c r="I7" s="6">
        <f t="shared" si="3"/>
        <v>4.8</v>
      </c>
      <c r="K7" s="8">
        <v>2</v>
      </c>
      <c r="L7" s="9">
        <f t="shared" si="4"/>
        <v>4.8</v>
      </c>
      <c r="M7" s="9">
        <f t="shared" si="5"/>
        <v>2.8</v>
      </c>
      <c r="N7" s="9">
        <f t="shared" si="6"/>
        <v>4.8</v>
      </c>
    </row>
    <row r="8" spans="1:14" ht="15.5" x14ac:dyDescent="0.35">
      <c r="A8" s="12" t="s">
        <v>5</v>
      </c>
      <c r="B8" s="13">
        <v>0.9</v>
      </c>
      <c r="C8" s="14">
        <v>0.2</v>
      </c>
      <c r="D8" s="15">
        <v>0.8</v>
      </c>
      <c r="F8" s="5">
        <v>2</v>
      </c>
      <c r="G8" s="6">
        <f t="shared" si="1"/>
        <v>1.8</v>
      </c>
      <c r="H8" s="6">
        <f t="shared" si="2"/>
        <v>0.4</v>
      </c>
      <c r="I8" s="6">
        <f t="shared" si="3"/>
        <v>1.6</v>
      </c>
      <c r="K8" s="8">
        <v>2</v>
      </c>
      <c r="L8" s="9">
        <f t="shared" si="4"/>
        <v>1.8</v>
      </c>
      <c r="M8" s="9">
        <f t="shared" si="5"/>
        <v>0.4</v>
      </c>
      <c r="N8" s="9">
        <f t="shared" si="6"/>
        <v>1.6</v>
      </c>
    </row>
    <row r="9" spans="1:14" ht="15.5" x14ac:dyDescent="0.35">
      <c r="A9" s="12" t="s">
        <v>6</v>
      </c>
      <c r="B9" s="13">
        <v>0.99</v>
      </c>
      <c r="C9" s="14">
        <v>0.59</v>
      </c>
      <c r="D9" s="15">
        <v>2.59</v>
      </c>
      <c r="F9" s="5">
        <v>1</v>
      </c>
      <c r="G9" s="6">
        <f t="shared" si="1"/>
        <v>0.99</v>
      </c>
      <c r="H9" s="6">
        <f t="shared" si="2"/>
        <v>0.59</v>
      </c>
      <c r="I9" s="6">
        <f t="shared" si="3"/>
        <v>2.59</v>
      </c>
      <c r="K9" s="8">
        <v>1</v>
      </c>
      <c r="L9" s="9">
        <f t="shared" si="4"/>
        <v>0.99</v>
      </c>
      <c r="M9" s="9">
        <f t="shared" si="5"/>
        <v>0.59</v>
      </c>
      <c r="N9" s="9">
        <f t="shared" si="6"/>
        <v>2.59</v>
      </c>
    </row>
    <row r="10" spans="1:14" ht="15.5" x14ac:dyDescent="0.35">
      <c r="A10" s="12" t="s">
        <v>7</v>
      </c>
      <c r="B10" s="13">
        <v>1.25</v>
      </c>
      <c r="C10" s="14">
        <v>3.25</v>
      </c>
      <c r="D10" s="15">
        <v>2.15</v>
      </c>
      <c r="F10" s="5">
        <v>4</v>
      </c>
      <c r="G10" s="6">
        <f t="shared" si="1"/>
        <v>5</v>
      </c>
      <c r="H10" s="6">
        <f t="shared" si="2"/>
        <v>13</v>
      </c>
      <c r="I10" s="6">
        <f t="shared" si="3"/>
        <v>8.6</v>
      </c>
      <c r="K10" s="8">
        <v>1</v>
      </c>
      <c r="L10" s="9">
        <f t="shared" si="4"/>
        <v>1.25</v>
      </c>
      <c r="M10" s="9">
        <f t="shared" si="5"/>
        <v>3.25</v>
      </c>
      <c r="N10" s="9">
        <f t="shared" si="6"/>
        <v>2.15</v>
      </c>
    </row>
    <row r="11" spans="1:14" ht="15.5" x14ac:dyDescent="0.35">
      <c r="A11" s="12" t="s">
        <v>8</v>
      </c>
      <c r="B11" s="13">
        <v>9.5</v>
      </c>
      <c r="C11" s="14">
        <v>14</v>
      </c>
      <c r="D11" s="15">
        <v>13</v>
      </c>
      <c r="F11" s="5">
        <v>1</v>
      </c>
      <c r="G11" s="6">
        <f t="shared" si="1"/>
        <v>9.5</v>
      </c>
      <c r="H11" s="6">
        <f t="shared" si="2"/>
        <v>14</v>
      </c>
      <c r="I11" s="6">
        <f t="shared" si="3"/>
        <v>13</v>
      </c>
      <c r="K11" s="8">
        <v>1</v>
      </c>
      <c r="L11" s="9">
        <f t="shared" si="4"/>
        <v>9.5</v>
      </c>
      <c r="M11" s="9">
        <f t="shared" si="5"/>
        <v>14</v>
      </c>
      <c r="N11" s="9">
        <f t="shared" si="6"/>
        <v>13</v>
      </c>
    </row>
    <row r="12" spans="1:14" ht="15.5" x14ac:dyDescent="0.35">
      <c r="A12" s="12" t="s">
        <v>9</v>
      </c>
      <c r="B12" s="13">
        <v>4.55</v>
      </c>
      <c r="C12" s="14">
        <v>2.5499999999999998</v>
      </c>
      <c r="D12" s="15">
        <v>6</v>
      </c>
      <c r="F12" s="5">
        <v>1</v>
      </c>
      <c r="G12" s="6">
        <f t="shared" si="1"/>
        <v>4.55</v>
      </c>
      <c r="H12" s="6">
        <f t="shared" si="2"/>
        <v>2.5499999999999998</v>
      </c>
      <c r="I12" s="6">
        <f t="shared" si="3"/>
        <v>6</v>
      </c>
      <c r="K12" s="8">
        <v>1</v>
      </c>
      <c r="L12" s="9">
        <f t="shared" si="4"/>
        <v>4.55</v>
      </c>
      <c r="M12" s="9">
        <f t="shared" si="5"/>
        <v>2.5499999999999998</v>
      </c>
      <c r="N12" s="9">
        <f t="shared" si="6"/>
        <v>6</v>
      </c>
    </row>
    <row r="13" spans="1:14" ht="15.5" x14ac:dyDescent="0.35">
      <c r="A13" s="12" t="s">
        <v>10</v>
      </c>
      <c r="B13" s="13">
        <v>4.2</v>
      </c>
      <c r="C13" s="14">
        <v>2.2000000000000002</v>
      </c>
      <c r="D13" s="15">
        <v>3</v>
      </c>
      <c r="F13" s="5">
        <v>1</v>
      </c>
      <c r="G13" s="6">
        <f t="shared" si="1"/>
        <v>4.2</v>
      </c>
      <c r="H13" s="6">
        <f t="shared" si="2"/>
        <v>2.2000000000000002</v>
      </c>
      <c r="I13" s="6">
        <f t="shared" si="3"/>
        <v>3</v>
      </c>
      <c r="K13" s="8">
        <v>0</v>
      </c>
      <c r="L13" s="9">
        <f t="shared" si="4"/>
        <v>0</v>
      </c>
      <c r="M13" s="9">
        <f t="shared" si="5"/>
        <v>0</v>
      </c>
      <c r="N13" s="9">
        <f t="shared" si="6"/>
        <v>0</v>
      </c>
    </row>
    <row r="14" spans="1:14" ht="15.5" x14ac:dyDescent="0.35">
      <c r="A14" s="12" t="s">
        <v>11</v>
      </c>
      <c r="B14" s="13">
        <v>3.9</v>
      </c>
      <c r="C14" s="14">
        <v>5</v>
      </c>
      <c r="D14" s="15">
        <v>8</v>
      </c>
      <c r="F14" s="5">
        <v>1</v>
      </c>
      <c r="G14" s="6">
        <f t="shared" si="1"/>
        <v>3.9</v>
      </c>
      <c r="H14" s="6">
        <f t="shared" si="2"/>
        <v>5</v>
      </c>
      <c r="I14" s="6">
        <f t="shared" si="3"/>
        <v>8</v>
      </c>
      <c r="K14" s="8">
        <v>0</v>
      </c>
      <c r="L14" s="9">
        <f t="shared" si="4"/>
        <v>0</v>
      </c>
      <c r="M14" s="9">
        <f t="shared" si="5"/>
        <v>0</v>
      </c>
      <c r="N14" s="9">
        <f t="shared" si="6"/>
        <v>0</v>
      </c>
    </row>
    <row r="15" spans="1:14" ht="15.5" x14ac:dyDescent="0.35">
      <c r="A15" s="12" t="s">
        <v>12</v>
      </c>
      <c r="B15" s="13">
        <v>1</v>
      </c>
      <c r="C15" s="14">
        <v>2</v>
      </c>
      <c r="D15" s="15">
        <v>1</v>
      </c>
      <c r="F15" s="5">
        <v>1</v>
      </c>
      <c r="G15" s="6">
        <f t="shared" si="1"/>
        <v>1</v>
      </c>
      <c r="H15" s="6">
        <f t="shared" si="2"/>
        <v>2</v>
      </c>
      <c r="I15" s="6">
        <f t="shared" si="3"/>
        <v>1</v>
      </c>
      <c r="K15" s="8">
        <v>0</v>
      </c>
      <c r="L15" s="9">
        <f t="shared" si="4"/>
        <v>0</v>
      </c>
      <c r="M15" s="9">
        <f t="shared" si="5"/>
        <v>0</v>
      </c>
      <c r="N15" s="9">
        <f t="shared" si="6"/>
        <v>0</v>
      </c>
    </row>
    <row r="16" spans="1:14" ht="15.5" x14ac:dyDescent="0.35">
      <c r="A16" s="12" t="s">
        <v>13</v>
      </c>
      <c r="B16" s="13">
        <v>1.75</v>
      </c>
      <c r="C16" s="15">
        <v>2</v>
      </c>
      <c r="D16" s="15">
        <v>1</v>
      </c>
      <c r="F16" s="5">
        <v>1</v>
      </c>
      <c r="G16" s="6">
        <f t="shared" si="1"/>
        <v>1.75</v>
      </c>
      <c r="H16" s="6">
        <f t="shared" si="2"/>
        <v>2</v>
      </c>
      <c r="I16" s="6">
        <f t="shared" si="3"/>
        <v>1</v>
      </c>
      <c r="K16" s="8">
        <v>0</v>
      </c>
      <c r="L16" s="9">
        <f t="shared" si="4"/>
        <v>0</v>
      </c>
      <c r="M16" s="9">
        <f t="shared" si="5"/>
        <v>0</v>
      </c>
      <c r="N16" s="9">
        <f t="shared" si="6"/>
        <v>0</v>
      </c>
    </row>
    <row r="17" spans="1:14" ht="15.5" x14ac:dyDescent="0.35">
      <c r="A17" s="12" t="s">
        <v>14</v>
      </c>
      <c r="B17" s="13">
        <v>2</v>
      </c>
      <c r="C17" s="15">
        <v>1</v>
      </c>
      <c r="D17" s="15">
        <v>3</v>
      </c>
      <c r="F17" s="5">
        <v>1</v>
      </c>
      <c r="G17" s="6">
        <f t="shared" si="1"/>
        <v>2</v>
      </c>
      <c r="H17" s="6">
        <f t="shared" si="2"/>
        <v>1</v>
      </c>
      <c r="I17" s="6">
        <f t="shared" si="3"/>
        <v>3</v>
      </c>
      <c r="K17" s="8">
        <v>2</v>
      </c>
      <c r="L17" s="9">
        <f t="shared" si="4"/>
        <v>4</v>
      </c>
      <c r="M17" s="9">
        <f t="shared" si="5"/>
        <v>2</v>
      </c>
      <c r="N17" s="9">
        <f t="shared" si="6"/>
        <v>6</v>
      </c>
    </row>
    <row r="18" spans="1:14" ht="15.5" x14ac:dyDescent="0.35">
      <c r="F18" s="5"/>
      <c r="G18" s="4" t="s">
        <v>15</v>
      </c>
      <c r="H18" s="4" t="s">
        <v>16</v>
      </c>
      <c r="I18" s="4" t="s">
        <v>17</v>
      </c>
      <c r="K18" s="8"/>
      <c r="L18" s="7" t="s">
        <v>15</v>
      </c>
      <c r="M18" s="7" t="s">
        <v>16</v>
      </c>
      <c r="N18" s="7" t="s">
        <v>17</v>
      </c>
    </row>
    <row r="19" spans="1:14" x14ac:dyDescent="0.35">
      <c r="F19" s="5" t="s">
        <v>19</v>
      </c>
      <c r="G19" s="6">
        <f>SUM(G3:G17)</f>
        <v>82.79</v>
      </c>
      <c r="H19" s="6">
        <f t="shared" ref="H19:I19" si="7">SUM(H3:H17)</f>
        <v>87.539999999999992</v>
      </c>
      <c r="I19" s="6">
        <f t="shared" si="7"/>
        <v>103.28999999999999</v>
      </c>
      <c r="K19" s="8" t="s">
        <v>19</v>
      </c>
      <c r="L19" s="9">
        <f>SUM(L3:L17)</f>
        <v>66.989999999999995</v>
      </c>
      <c r="M19" s="9">
        <f>SUM(M3:M17)</f>
        <v>66.19</v>
      </c>
      <c r="N19" s="9">
        <f>SUM(N3:N17)</f>
        <v>85.139999999999986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DD49-2A07-4E46-8CFC-2851704B338A}">
  <dimension ref="A2:C18"/>
  <sheetViews>
    <sheetView workbookViewId="0">
      <selection activeCell="C12" sqref="C12"/>
    </sheetView>
  </sheetViews>
  <sheetFormatPr defaultRowHeight="15.5" x14ac:dyDescent="0.35"/>
  <cols>
    <col min="1" max="1" width="14.26953125" style="1" bestFit="1" customWidth="1"/>
    <col min="2" max="3" width="9" style="1" bestFit="1" customWidth="1"/>
    <col min="4" max="16384" width="8.7265625" style="1"/>
  </cols>
  <sheetData>
    <row r="2" spans="1:3" x14ac:dyDescent="0.35">
      <c r="B2" s="1" t="s">
        <v>21</v>
      </c>
      <c r="C2" s="1" t="s">
        <v>22</v>
      </c>
    </row>
    <row r="3" spans="1:3" x14ac:dyDescent="0.35">
      <c r="A3" s="17" t="s">
        <v>23</v>
      </c>
      <c r="B3" s="18"/>
      <c r="C3" s="18"/>
    </row>
    <row r="4" spans="1:3" x14ac:dyDescent="0.35">
      <c r="A4" s="18" t="s">
        <v>24</v>
      </c>
      <c r="B4" s="19">
        <v>50</v>
      </c>
      <c r="C4" s="19">
        <v>90</v>
      </c>
    </row>
    <row r="5" spans="1:3" x14ac:dyDescent="0.35">
      <c r="A5" s="18" t="s">
        <v>25</v>
      </c>
      <c r="B5" s="19">
        <v>2.5</v>
      </c>
      <c r="C5" s="19">
        <v>2</v>
      </c>
    </row>
    <row r="6" spans="1:3" x14ac:dyDescent="0.35">
      <c r="A6" s="18" t="s">
        <v>26</v>
      </c>
      <c r="B6" s="19">
        <v>5.5</v>
      </c>
      <c r="C6" s="19">
        <v>4.5</v>
      </c>
    </row>
    <row r="7" spans="1:3" x14ac:dyDescent="0.35">
      <c r="A7" s="18" t="s">
        <v>27</v>
      </c>
      <c r="B7" s="19">
        <v>7</v>
      </c>
      <c r="C7" s="19">
        <v>7</v>
      </c>
    </row>
    <row r="8" spans="1:3" x14ac:dyDescent="0.35">
      <c r="A8" s="18" t="s">
        <v>28</v>
      </c>
      <c r="B8" s="19">
        <v>3</v>
      </c>
      <c r="C8" s="19">
        <v>0</v>
      </c>
    </row>
    <row r="9" spans="1:3" x14ac:dyDescent="0.35">
      <c r="A9" s="18" t="s">
        <v>36</v>
      </c>
      <c r="B9" s="19">
        <f>SUM(B4:B8)</f>
        <v>68</v>
      </c>
      <c r="C9" s="19">
        <f>SUM(C4:C8)</f>
        <v>103.5</v>
      </c>
    </row>
    <row r="11" spans="1:3" x14ac:dyDescent="0.35">
      <c r="A11" s="20" t="s">
        <v>29</v>
      </c>
      <c r="B11" s="21"/>
      <c r="C11" s="21"/>
    </row>
    <row r="12" spans="1:3" x14ac:dyDescent="0.35">
      <c r="A12" s="21" t="s">
        <v>30</v>
      </c>
      <c r="B12" s="22">
        <v>21</v>
      </c>
      <c r="C12" s="22">
        <v>11</v>
      </c>
    </row>
    <row r="13" spans="1:3" x14ac:dyDescent="0.35">
      <c r="A13" s="21" t="s">
        <v>31</v>
      </c>
      <c r="B13" s="22"/>
      <c r="C13" s="22">
        <v>8</v>
      </c>
    </row>
    <row r="14" spans="1:3" x14ac:dyDescent="0.35">
      <c r="A14" s="21" t="s">
        <v>32</v>
      </c>
      <c r="B14" s="22">
        <v>3</v>
      </c>
      <c r="C14" s="22"/>
    </row>
    <row r="15" spans="1:3" x14ac:dyDescent="0.35">
      <c r="A15" s="21" t="s">
        <v>33</v>
      </c>
      <c r="B15" s="22">
        <f>SUM(B12:B14)</f>
        <v>24</v>
      </c>
      <c r="C15" s="22">
        <f>SUM(C12:C14)</f>
        <v>19</v>
      </c>
    </row>
    <row r="16" spans="1:3" x14ac:dyDescent="0.35">
      <c r="A16" s="21" t="s">
        <v>34</v>
      </c>
      <c r="B16" s="22">
        <f>2*B15</f>
        <v>48</v>
      </c>
      <c r="C16" s="22">
        <f>2*C15</f>
        <v>38</v>
      </c>
    </row>
    <row r="17" spans="1:3" x14ac:dyDescent="0.35">
      <c r="B17" s="1" t="s">
        <v>21</v>
      </c>
      <c r="C17" s="1" t="s">
        <v>22</v>
      </c>
    </row>
    <row r="18" spans="1:3" x14ac:dyDescent="0.35">
      <c r="A18" s="1" t="s">
        <v>35</v>
      </c>
      <c r="B18" s="3">
        <f>B9+(12*B16)</f>
        <v>644</v>
      </c>
      <c r="C18" s="3">
        <f>C9+(12*C16)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1E78-0FE0-4A8F-B9E0-291319CA7B14}">
  <dimension ref="A1:L37"/>
  <sheetViews>
    <sheetView workbookViewId="0">
      <selection activeCell="I51" sqref="I51"/>
    </sheetView>
  </sheetViews>
  <sheetFormatPr defaultRowHeight="15.5" x14ac:dyDescent="0.35"/>
  <cols>
    <col min="1" max="1" width="29.08984375" style="1" bestFit="1" customWidth="1"/>
    <col min="2" max="2" width="16.36328125" style="1" bestFit="1" customWidth="1"/>
    <col min="3" max="3" width="19.36328125" style="1" bestFit="1" customWidth="1"/>
    <col min="4" max="4" width="16.1796875" style="1" bestFit="1" customWidth="1"/>
    <col min="5" max="8" width="8.7265625" style="1"/>
    <col min="9" max="9" width="29.08984375" style="1" bestFit="1" customWidth="1"/>
    <col min="10" max="10" width="16.36328125" style="1" bestFit="1" customWidth="1"/>
    <col min="11" max="11" width="19.36328125" style="1" bestFit="1" customWidth="1"/>
    <col min="12" max="12" width="16.1796875" style="1" bestFit="1" customWidth="1"/>
    <col min="13" max="16384" width="8.7265625" style="1"/>
  </cols>
  <sheetData>
    <row r="1" spans="1:12" x14ac:dyDescent="0.35">
      <c r="A1" s="1" t="s">
        <v>18</v>
      </c>
      <c r="B1" s="1" t="s">
        <v>37</v>
      </c>
      <c r="C1" s="1" t="s">
        <v>38</v>
      </c>
      <c r="D1" s="1" t="s">
        <v>61</v>
      </c>
      <c r="I1" s="1" t="s">
        <v>20</v>
      </c>
      <c r="J1" s="1" t="s">
        <v>37</v>
      </c>
      <c r="K1" s="1" t="s">
        <v>38</v>
      </c>
      <c r="L1" s="1" t="s">
        <v>61</v>
      </c>
    </row>
    <row r="5" spans="1:12" x14ac:dyDescent="0.35">
      <c r="A5" s="23" t="s">
        <v>39</v>
      </c>
      <c r="B5" s="27"/>
      <c r="C5" s="27"/>
      <c r="D5" s="27"/>
      <c r="I5" s="23" t="s">
        <v>39</v>
      </c>
      <c r="J5" s="27"/>
      <c r="K5" s="27"/>
      <c r="L5" s="27"/>
    </row>
    <row r="6" spans="1:12" x14ac:dyDescent="0.35">
      <c r="A6" s="25" t="s">
        <v>40</v>
      </c>
      <c r="B6" s="28">
        <v>280</v>
      </c>
      <c r="C6" s="28">
        <v>100</v>
      </c>
      <c r="D6" s="28">
        <v>350</v>
      </c>
      <c r="I6" s="25" t="s">
        <v>40</v>
      </c>
      <c r="J6" s="28">
        <v>280</v>
      </c>
      <c r="K6" s="28">
        <v>100</v>
      </c>
      <c r="L6" s="28">
        <v>350</v>
      </c>
    </row>
    <row r="7" spans="1:12" x14ac:dyDescent="0.35">
      <c r="A7" s="25" t="s">
        <v>41</v>
      </c>
      <c r="B7" s="28">
        <v>18</v>
      </c>
      <c r="C7" s="28"/>
      <c r="D7" s="28"/>
      <c r="I7" s="25" t="s">
        <v>41</v>
      </c>
      <c r="J7" s="28">
        <v>18</v>
      </c>
      <c r="K7" s="28"/>
      <c r="L7" s="28"/>
    </row>
    <row r="8" spans="1:12" x14ac:dyDescent="0.35">
      <c r="A8" s="25" t="s">
        <v>42</v>
      </c>
      <c r="B8" s="28">
        <v>25</v>
      </c>
      <c r="C8" s="28"/>
      <c r="D8" s="28"/>
      <c r="I8" s="25" t="s">
        <v>42</v>
      </c>
      <c r="J8" s="28">
        <v>25</v>
      </c>
      <c r="K8" s="28"/>
      <c r="L8" s="28"/>
    </row>
    <row r="9" spans="1:12" x14ac:dyDescent="0.35">
      <c r="A9" s="25" t="s">
        <v>43</v>
      </c>
      <c r="B9" s="28">
        <v>15</v>
      </c>
      <c r="C9" s="28"/>
      <c r="D9" s="28"/>
      <c r="I9" s="25" t="s">
        <v>43</v>
      </c>
      <c r="J9" s="28">
        <v>15</v>
      </c>
      <c r="K9" s="28"/>
      <c r="L9" s="28"/>
    </row>
    <row r="10" spans="1:12" x14ac:dyDescent="0.35">
      <c r="A10" s="25" t="s">
        <v>44</v>
      </c>
      <c r="B10" s="28">
        <v>9</v>
      </c>
      <c r="C10" s="28"/>
      <c r="D10" s="28"/>
      <c r="I10" s="25" t="s">
        <v>44</v>
      </c>
      <c r="J10" s="28">
        <v>9</v>
      </c>
      <c r="K10" s="28"/>
      <c r="L10" s="28"/>
    </row>
    <row r="11" spans="1:12" x14ac:dyDescent="0.35">
      <c r="A11" s="25" t="s">
        <v>45</v>
      </c>
      <c r="B11" s="28"/>
      <c r="C11" s="28">
        <v>99</v>
      </c>
      <c r="D11" s="28"/>
      <c r="I11" s="25" t="s">
        <v>45</v>
      </c>
      <c r="J11" s="28"/>
      <c r="K11" s="28">
        <v>99</v>
      </c>
      <c r="L11" s="28"/>
    </row>
    <row r="12" spans="1:12" x14ac:dyDescent="0.35">
      <c r="A12" s="25" t="s">
        <v>46</v>
      </c>
      <c r="B12" s="28"/>
      <c r="C12" s="28">
        <v>95</v>
      </c>
      <c r="D12" s="28"/>
      <c r="I12" s="25" t="s">
        <v>46</v>
      </c>
      <c r="J12" s="28"/>
      <c r="K12" s="28">
        <v>95</v>
      </c>
      <c r="L12" s="28"/>
    </row>
    <row r="13" spans="1:12" x14ac:dyDescent="0.35">
      <c r="A13" s="25" t="s">
        <v>47</v>
      </c>
      <c r="B13" s="28"/>
      <c r="C13" s="28">
        <v>85</v>
      </c>
      <c r="D13" s="28"/>
      <c r="I13" s="25" t="s">
        <v>47</v>
      </c>
      <c r="J13" s="28"/>
      <c r="K13" s="28">
        <v>85</v>
      </c>
      <c r="L13" s="28"/>
    </row>
    <row r="14" spans="1:12" x14ac:dyDescent="0.35">
      <c r="A14" s="25" t="s">
        <v>48</v>
      </c>
      <c r="B14" s="28"/>
      <c r="C14" s="28">
        <v>85</v>
      </c>
      <c r="D14" s="28"/>
      <c r="I14" s="25" t="s">
        <v>48</v>
      </c>
      <c r="J14" s="28"/>
      <c r="K14" s="28">
        <v>85</v>
      </c>
      <c r="L14" s="28"/>
    </row>
    <row r="15" spans="1:12" x14ac:dyDescent="0.35">
      <c r="A15" s="25" t="s">
        <v>49</v>
      </c>
      <c r="B15" s="28"/>
      <c r="C15" s="28"/>
      <c r="D15" s="28">
        <v>555</v>
      </c>
      <c r="I15" s="25" t="s">
        <v>49</v>
      </c>
      <c r="J15" s="28"/>
      <c r="K15" s="28"/>
      <c r="L15" s="28">
        <v>555</v>
      </c>
    </row>
    <row r="16" spans="1:12" x14ac:dyDescent="0.35">
      <c r="B16" s="16"/>
      <c r="C16" s="16"/>
      <c r="D16" s="16"/>
      <c r="J16" s="16"/>
      <c r="K16" s="16"/>
      <c r="L16" s="16"/>
    </row>
    <row r="17" spans="1:12" x14ac:dyDescent="0.35">
      <c r="A17" s="25" t="s">
        <v>50</v>
      </c>
      <c r="B17" s="28">
        <f>SUM(B6:B10)</f>
        <v>347</v>
      </c>
      <c r="C17" s="28">
        <f>SUM(C6:C14)</f>
        <v>464</v>
      </c>
      <c r="D17" s="28">
        <f>SUM(D6:D15)</f>
        <v>905</v>
      </c>
      <c r="I17" s="25" t="s">
        <v>50</v>
      </c>
      <c r="J17" s="28">
        <f>SUM(J6:J10)</f>
        <v>347</v>
      </c>
      <c r="K17" s="28">
        <f>SUM(K6:K14)</f>
        <v>464</v>
      </c>
      <c r="L17" s="28">
        <f>SUM(L6:L15)</f>
        <v>905</v>
      </c>
    </row>
    <row r="18" spans="1:12" x14ac:dyDescent="0.35">
      <c r="A18" s="25" t="s">
        <v>51</v>
      </c>
      <c r="B18" s="34">
        <v>2</v>
      </c>
      <c r="C18" s="34">
        <v>2</v>
      </c>
      <c r="D18" s="34">
        <v>2</v>
      </c>
      <c r="I18" s="25" t="s">
        <v>51</v>
      </c>
      <c r="J18" s="34">
        <v>4</v>
      </c>
      <c r="K18" s="34">
        <v>4</v>
      </c>
      <c r="L18" s="34">
        <v>4</v>
      </c>
    </row>
    <row r="19" spans="1:12" x14ac:dyDescent="0.35">
      <c r="A19" s="25" t="s">
        <v>52</v>
      </c>
      <c r="B19" s="28">
        <f>B17*B18</f>
        <v>694</v>
      </c>
      <c r="C19" s="28">
        <f t="shared" ref="C19:D19" si="0">C17*C18</f>
        <v>928</v>
      </c>
      <c r="D19" s="28">
        <f t="shared" si="0"/>
        <v>1810</v>
      </c>
      <c r="I19" s="25" t="s">
        <v>52</v>
      </c>
      <c r="J19" s="28">
        <f>J17*J18</f>
        <v>1388</v>
      </c>
      <c r="K19" s="28">
        <f>K17*K18</f>
        <v>1856</v>
      </c>
      <c r="L19" s="28">
        <f>L17*L18</f>
        <v>3620</v>
      </c>
    </row>
    <row r="20" spans="1:12" x14ac:dyDescent="0.35">
      <c r="B20" s="16"/>
      <c r="C20" s="16"/>
      <c r="D20" s="16"/>
      <c r="J20" s="16"/>
      <c r="K20" s="16"/>
      <c r="L20" s="16"/>
    </row>
    <row r="21" spans="1:12" x14ac:dyDescent="0.35">
      <c r="A21" s="24" t="s">
        <v>53</v>
      </c>
      <c r="B21" s="29"/>
      <c r="C21" s="29"/>
      <c r="D21" s="29"/>
      <c r="I21" s="24" t="s">
        <v>53</v>
      </c>
      <c r="J21" s="29"/>
      <c r="K21" s="29"/>
      <c r="L21" s="29"/>
    </row>
    <row r="22" spans="1:12" x14ac:dyDescent="0.35">
      <c r="A22" s="26" t="s">
        <v>54</v>
      </c>
      <c r="B22" s="29">
        <v>120</v>
      </c>
      <c r="C22" s="29">
        <v>105</v>
      </c>
      <c r="D22" s="29"/>
      <c r="I22" s="26" t="s">
        <v>54</v>
      </c>
      <c r="J22" s="29">
        <v>120</v>
      </c>
      <c r="K22" s="29">
        <v>105</v>
      </c>
      <c r="L22" s="29"/>
    </row>
    <row r="23" spans="1:12" x14ac:dyDescent="0.35">
      <c r="A23" s="26" t="s">
        <v>55</v>
      </c>
      <c r="B23" s="31">
        <v>5</v>
      </c>
      <c r="C23" s="31">
        <v>5</v>
      </c>
      <c r="D23" s="29"/>
      <c r="I23" s="26" t="s">
        <v>55</v>
      </c>
      <c r="J23" s="31">
        <v>5</v>
      </c>
      <c r="K23" s="31">
        <v>5</v>
      </c>
      <c r="L23" s="29"/>
    </row>
    <row r="24" spans="1:12" x14ac:dyDescent="0.35">
      <c r="A24" s="26" t="s">
        <v>56</v>
      </c>
      <c r="B24" s="29">
        <f>B22*B23</f>
        <v>600</v>
      </c>
      <c r="C24" s="29">
        <f>C22*C23</f>
        <v>525</v>
      </c>
      <c r="D24" s="29"/>
      <c r="I24" s="26" t="s">
        <v>56</v>
      </c>
      <c r="J24" s="29">
        <f>J22*J23</f>
        <v>600</v>
      </c>
      <c r="K24" s="29">
        <f>K22*K23</f>
        <v>525</v>
      </c>
      <c r="L24" s="29"/>
    </row>
    <row r="25" spans="1:12" x14ac:dyDescent="0.35">
      <c r="B25" s="16"/>
      <c r="C25" s="16"/>
      <c r="D25" s="16"/>
      <c r="J25" s="16"/>
      <c r="K25" s="16"/>
      <c r="L25" s="16"/>
    </row>
    <row r="26" spans="1:12" x14ac:dyDescent="0.35">
      <c r="A26" s="17" t="s">
        <v>62</v>
      </c>
      <c r="B26" s="19"/>
      <c r="C26" s="19"/>
      <c r="D26" s="19"/>
      <c r="I26" s="17" t="s">
        <v>62</v>
      </c>
      <c r="J26" s="19"/>
      <c r="K26" s="19"/>
      <c r="L26" s="19"/>
    </row>
    <row r="27" spans="1:12" x14ac:dyDescent="0.35">
      <c r="A27" s="18" t="s">
        <v>63</v>
      </c>
      <c r="B27" s="19">
        <v>50</v>
      </c>
      <c r="C27" s="19">
        <v>50</v>
      </c>
      <c r="D27" s="19"/>
      <c r="I27" s="18" t="s">
        <v>63</v>
      </c>
      <c r="J27" s="19">
        <v>50</v>
      </c>
      <c r="K27" s="19">
        <v>50</v>
      </c>
      <c r="L27" s="19"/>
    </row>
    <row r="28" spans="1:12" x14ac:dyDescent="0.35">
      <c r="A28" s="18" t="s">
        <v>59</v>
      </c>
      <c r="B28" s="33">
        <v>4</v>
      </c>
      <c r="C28" s="33">
        <v>4</v>
      </c>
      <c r="D28" s="19"/>
      <c r="I28" s="18" t="s">
        <v>59</v>
      </c>
      <c r="J28" s="33">
        <v>4</v>
      </c>
      <c r="K28" s="33">
        <v>4</v>
      </c>
      <c r="L28" s="19"/>
    </row>
    <row r="29" spans="1:12" x14ac:dyDescent="0.35">
      <c r="A29" s="18" t="s">
        <v>51</v>
      </c>
      <c r="B29" s="33">
        <v>2</v>
      </c>
      <c r="C29" s="33">
        <v>2</v>
      </c>
      <c r="D29" s="19"/>
      <c r="I29" s="18" t="s">
        <v>51</v>
      </c>
      <c r="J29" s="33">
        <v>4</v>
      </c>
      <c r="K29" s="33">
        <v>4</v>
      </c>
      <c r="L29" s="19"/>
    </row>
    <row r="30" spans="1:12" x14ac:dyDescent="0.35">
      <c r="A30" s="18" t="s">
        <v>64</v>
      </c>
      <c r="B30" s="19">
        <f>B27*B28*B29</f>
        <v>400</v>
      </c>
      <c r="C30" s="19">
        <f>C27*C28*C29</f>
        <v>400</v>
      </c>
      <c r="D30" s="19"/>
      <c r="I30" s="18" t="s">
        <v>64</v>
      </c>
      <c r="J30" s="19">
        <f>J27*J28*J29</f>
        <v>800</v>
      </c>
      <c r="K30" s="19">
        <f>K27*K28*K29</f>
        <v>800</v>
      </c>
      <c r="L30" s="19"/>
    </row>
    <row r="31" spans="1:12" x14ac:dyDescent="0.35">
      <c r="B31" s="16"/>
      <c r="C31" s="16"/>
      <c r="D31" s="16"/>
      <c r="J31" s="16"/>
      <c r="K31" s="16"/>
      <c r="L31" s="16"/>
    </row>
    <row r="32" spans="1:12" x14ac:dyDescent="0.35">
      <c r="A32" s="20" t="s">
        <v>57</v>
      </c>
      <c r="B32" s="30"/>
      <c r="C32" s="30"/>
      <c r="D32" s="30"/>
      <c r="I32" s="20" t="s">
        <v>57</v>
      </c>
      <c r="J32" s="30"/>
      <c r="K32" s="30"/>
      <c r="L32" s="30"/>
    </row>
    <row r="33" spans="1:12" x14ac:dyDescent="0.35">
      <c r="A33" s="21" t="s">
        <v>58</v>
      </c>
      <c r="B33" s="30">
        <v>40</v>
      </c>
      <c r="C33" s="30"/>
      <c r="D33" s="30"/>
      <c r="I33" s="21" t="s">
        <v>58</v>
      </c>
      <c r="J33" s="30">
        <v>40</v>
      </c>
      <c r="K33" s="30"/>
      <c r="L33" s="30"/>
    </row>
    <row r="34" spans="1:12" x14ac:dyDescent="0.35">
      <c r="A34" s="21" t="s">
        <v>59</v>
      </c>
      <c r="B34" s="32">
        <v>4</v>
      </c>
      <c r="C34" s="30"/>
      <c r="D34" s="30"/>
      <c r="I34" s="21" t="s">
        <v>59</v>
      </c>
      <c r="J34" s="32">
        <v>4</v>
      </c>
      <c r="K34" s="30"/>
      <c r="L34" s="30"/>
    </row>
    <row r="35" spans="1:12" x14ac:dyDescent="0.35">
      <c r="A35" s="21" t="s">
        <v>60</v>
      </c>
      <c r="B35" s="30">
        <f>B33*B34</f>
        <v>160</v>
      </c>
      <c r="C35" s="30"/>
      <c r="D35" s="30"/>
      <c r="I35" s="21" t="s">
        <v>60</v>
      </c>
      <c r="J35" s="30">
        <f>J33*J34</f>
        <v>160</v>
      </c>
      <c r="K35" s="30"/>
      <c r="L35" s="30"/>
    </row>
    <row r="36" spans="1:12" x14ac:dyDescent="0.35">
      <c r="B36" s="1" t="s">
        <v>37</v>
      </c>
      <c r="C36" s="1" t="s">
        <v>38</v>
      </c>
      <c r="D36" s="1" t="s">
        <v>61</v>
      </c>
      <c r="J36" s="1" t="s">
        <v>37</v>
      </c>
      <c r="K36" s="1" t="s">
        <v>38</v>
      </c>
      <c r="L36" s="1" t="s">
        <v>61</v>
      </c>
    </row>
    <row r="37" spans="1:12" s="35" customFormat="1" x14ac:dyDescent="0.35">
      <c r="A37" s="35" t="s">
        <v>19</v>
      </c>
      <c r="B37" s="36">
        <f>B19+B24+B30+B35</f>
        <v>1854</v>
      </c>
      <c r="C37" s="36">
        <f>C19+C24+C30+C35</f>
        <v>1853</v>
      </c>
      <c r="D37" s="36">
        <f t="shared" ref="D37" si="1">D19+D24+D30+D35</f>
        <v>1810</v>
      </c>
      <c r="I37" s="35" t="s">
        <v>19</v>
      </c>
      <c r="J37" s="36">
        <f>J19+J24+J30+J35</f>
        <v>2948</v>
      </c>
      <c r="K37" s="36">
        <f>K19+K24+K30+K35</f>
        <v>3181</v>
      </c>
      <c r="L37" s="36">
        <f t="shared" ref="L37" si="2">L19+L24+L30+L35</f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14B2-ED66-4940-9533-7530E8736703}">
  <dimension ref="A1:J19"/>
  <sheetViews>
    <sheetView workbookViewId="0">
      <selection activeCell="E9" sqref="E9"/>
    </sheetView>
  </sheetViews>
  <sheetFormatPr defaultRowHeight="15.5" x14ac:dyDescent="0.35"/>
  <cols>
    <col min="1" max="1" width="23.08984375" style="1" bestFit="1" customWidth="1"/>
    <col min="2" max="2" width="15.453125" style="1" customWidth="1"/>
    <col min="3" max="3" width="12.26953125" style="1" customWidth="1"/>
    <col min="4" max="4" width="14.7265625" style="1" customWidth="1"/>
    <col min="5" max="6" width="8.7265625" style="1"/>
    <col min="7" max="7" width="23.08984375" style="1" bestFit="1" customWidth="1"/>
    <col min="8" max="8" width="15.36328125" style="1" customWidth="1"/>
    <col min="9" max="9" width="12.90625" style="1" customWidth="1"/>
    <col min="10" max="10" width="12.1796875" style="1" customWidth="1"/>
    <col min="11" max="16384" width="8.7265625" style="1"/>
  </cols>
  <sheetData>
    <row r="1" spans="1:10" x14ac:dyDescent="0.35">
      <c r="A1" s="1" t="s">
        <v>18</v>
      </c>
      <c r="B1" s="1" t="s">
        <v>78</v>
      </c>
      <c r="C1" s="1" t="s">
        <v>80</v>
      </c>
      <c r="D1" s="1" t="s">
        <v>79</v>
      </c>
      <c r="G1" s="1" t="s">
        <v>20</v>
      </c>
      <c r="H1" s="1" t="s">
        <v>78</v>
      </c>
      <c r="I1" s="1" t="s">
        <v>80</v>
      </c>
      <c r="J1" s="1" t="s">
        <v>79</v>
      </c>
    </row>
    <row r="2" spans="1:10" x14ac:dyDescent="0.35">
      <c r="A2" s="18" t="s">
        <v>65</v>
      </c>
      <c r="B2" s="37">
        <v>29</v>
      </c>
      <c r="C2" s="37">
        <v>149</v>
      </c>
      <c r="D2" s="37">
        <v>549</v>
      </c>
      <c r="G2" s="18" t="s">
        <v>65</v>
      </c>
      <c r="H2" s="37">
        <v>29</v>
      </c>
      <c r="I2" s="37">
        <v>149</v>
      </c>
      <c r="J2" s="37">
        <v>549</v>
      </c>
    </row>
    <row r="3" spans="1:10" x14ac:dyDescent="0.35">
      <c r="B3" s="3"/>
      <c r="C3" s="3"/>
      <c r="D3" s="3"/>
      <c r="H3" s="3"/>
      <c r="I3" s="3"/>
      <c r="J3" s="3"/>
    </row>
    <row r="4" spans="1:10" x14ac:dyDescent="0.35">
      <c r="A4" s="38" t="s">
        <v>66</v>
      </c>
      <c r="B4" s="39">
        <v>40</v>
      </c>
      <c r="C4" s="39">
        <v>90</v>
      </c>
      <c r="D4" s="39">
        <v>370</v>
      </c>
      <c r="G4" s="38" t="s">
        <v>66</v>
      </c>
      <c r="H4" s="39">
        <v>40</v>
      </c>
      <c r="I4" s="39">
        <v>90</v>
      </c>
      <c r="J4" s="39">
        <v>370</v>
      </c>
    </row>
    <row r="5" spans="1:10" x14ac:dyDescent="0.35">
      <c r="A5" s="38" t="s">
        <v>67</v>
      </c>
      <c r="B5" s="40">
        <v>200</v>
      </c>
      <c r="C5" s="40">
        <v>1000</v>
      </c>
      <c r="D5" s="40">
        <v>11000</v>
      </c>
      <c r="G5" s="38" t="s">
        <v>67</v>
      </c>
      <c r="H5" s="40">
        <v>200</v>
      </c>
      <c r="I5" s="40">
        <v>1000</v>
      </c>
      <c r="J5" s="40">
        <v>11000</v>
      </c>
    </row>
    <row r="6" spans="1:10" x14ac:dyDescent="0.35">
      <c r="A6" s="38" t="s">
        <v>68</v>
      </c>
      <c r="B6" s="41">
        <f>B4/B5</f>
        <v>0.2</v>
      </c>
      <c r="C6" s="41">
        <f t="shared" ref="C6:D6" si="0">C4/C5</f>
        <v>0.09</v>
      </c>
      <c r="D6" s="41">
        <f t="shared" si="0"/>
        <v>3.3636363636363638E-2</v>
      </c>
      <c r="G6" s="38" t="s">
        <v>68</v>
      </c>
      <c r="H6" s="41">
        <f>H4/H5</f>
        <v>0.2</v>
      </c>
      <c r="I6" s="41">
        <f t="shared" ref="I6" si="1">I4/I5</f>
        <v>0.09</v>
      </c>
      <c r="J6" s="41">
        <f t="shared" ref="J6" si="2">J4/J5</f>
        <v>3.3636363636363638E-2</v>
      </c>
    </row>
    <row r="7" spans="1:10" x14ac:dyDescent="0.35">
      <c r="B7" s="2"/>
      <c r="C7" s="2"/>
      <c r="D7" s="2"/>
      <c r="H7" s="2"/>
      <c r="I7" s="2"/>
      <c r="J7" s="2"/>
    </row>
    <row r="8" spans="1:10" x14ac:dyDescent="0.35">
      <c r="A8" s="42" t="s">
        <v>69</v>
      </c>
      <c r="B8" s="48">
        <f>$B19</f>
        <v>3750</v>
      </c>
      <c r="C8" s="48">
        <f t="shared" ref="C8:D8" si="3">$B19</f>
        <v>3750</v>
      </c>
      <c r="D8" s="48">
        <f t="shared" si="3"/>
        <v>3750</v>
      </c>
      <c r="G8" s="42" t="s">
        <v>69</v>
      </c>
      <c r="H8" s="48">
        <f>$H19</f>
        <v>125000</v>
      </c>
      <c r="I8" s="48">
        <f t="shared" ref="I8:J8" si="4">$H19</f>
        <v>125000</v>
      </c>
      <c r="J8" s="48">
        <f t="shared" si="4"/>
        <v>125000</v>
      </c>
    </row>
    <row r="9" spans="1:10" x14ac:dyDescent="0.35">
      <c r="A9" s="42" t="s">
        <v>70</v>
      </c>
      <c r="B9" s="43">
        <f>B6*B8</f>
        <v>750</v>
      </c>
      <c r="C9" s="43">
        <f t="shared" ref="C9:D9" si="5">C6*C8</f>
        <v>337.5</v>
      </c>
      <c r="D9" s="43">
        <f t="shared" si="5"/>
        <v>126.13636363636364</v>
      </c>
      <c r="G9" s="42" t="s">
        <v>70</v>
      </c>
      <c r="H9" s="43">
        <f>H6*H8</f>
        <v>25000</v>
      </c>
      <c r="I9" s="43">
        <f t="shared" ref="I9" si="6">I6*I8</f>
        <v>11250</v>
      </c>
      <c r="J9" s="43">
        <f t="shared" ref="J9" si="7">J6*J8</f>
        <v>4204.545454545455</v>
      </c>
    </row>
    <row r="10" spans="1:10" x14ac:dyDescent="0.35">
      <c r="A10" s="42" t="s">
        <v>71</v>
      </c>
      <c r="B10" s="44">
        <v>2</v>
      </c>
      <c r="C10" s="44">
        <v>2</v>
      </c>
      <c r="D10" s="44">
        <v>2</v>
      </c>
      <c r="G10" s="42" t="s">
        <v>71</v>
      </c>
      <c r="H10" s="44">
        <v>2</v>
      </c>
      <c r="I10" s="44">
        <v>2</v>
      </c>
      <c r="J10" s="44">
        <v>2</v>
      </c>
    </row>
    <row r="11" spans="1:10" x14ac:dyDescent="0.35">
      <c r="B11" s="2"/>
      <c r="C11" s="2"/>
      <c r="D11" s="2"/>
      <c r="H11" s="2"/>
      <c r="I11" s="2"/>
      <c r="J11" s="2"/>
    </row>
    <row r="12" spans="1:10" x14ac:dyDescent="0.35">
      <c r="A12" s="45" t="s">
        <v>72</v>
      </c>
      <c r="B12" s="46">
        <f>B9*B10</f>
        <v>1500</v>
      </c>
      <c r="C12" s="46">
        <f t="shared" ref="C12:D12" si="8">C9*C10</f>
        <v>675</v>
      </c>
      <c r="D12" s="46">
        <f t="shared" si="8"/>
        <v>252.27272727272728</v>
      </c>
      <c r="G12" s="45" t="s">
        <v>72</v>
      </c>
      <c r="H12" s="46">
        <f>H9*H10</f>
        <v>50000</v>
      </c>
      <c r="I12" s="46">
        <f t="shared" ref="I12:J12" si="9">I9*I10</f>
        <v>22500</v>
      </c>
      <c r="J12" s="46">
        <f t="shared" si="9"/>
        <v>8409.0909090909099</v>
      </c>
    </row>
    <row r="13" spans="1:10" x14ac:dyDescent="0.35">
      <c r="B13" s="49" t="s">
        <v>78</v>
      </c>
      <c r="C13" s="49" t="s">
        <v>80</v>
      </c>
      <c r="D13" s="49" t="s">
        <v>79</v>
      </c>
      <c r="H13" s="49" t="s">
        <v>78</v>
      </c>
      <c r="I13" s="49" t="s">
        <v>80</v>
      </c>
      <c r="J13" s="49" t="s">
        <v>79</v>
      </c>
    </row>
    <row r="14" spans="1:10" x14ac:dyDescent="0.35">
      <c r="A14" s="50" t="s">
        <v>73</v>
      </c>
      <c r="B14" s="51">
        <f>B2+B12</f>
        <v>1529</v>
      </c>
      <c r="C14" s="51">
        <f t="shared" ref="C14:D14" si="10">C2+C12</f>
        <v>824</v>
      </c>
      <c r="D14" s="51">
        <f t="shared" si="10"/>
        <v>801.27272727272725</v>
      </c>
      <c r="G14" s="50" t="s">
        <v>73</v>
      </c>
      <c r="H14" s="51">
        <f>H2+H12</f>
        <v>50029</v>
      </c>
      <c r="I14" s="51">
        <f t="shared" ref="I14:J14" si="11">I2+I12</f>
        <v>22649</v>
      </c>
      <c r="J14" s="51">
        <f t="shared" si="11"/>
        <v>8958.0909090909099</v>
      </c>
    </row>
    <row r="16" spans="1:10" x14ac:dyDescent="0.35">
      <c r="A16" s="21" t="s">
        <v>74</v>
      </c>
      <c r="B16" s="47">
        <v>15</v>
      </c>
      <c r="G16" s="21" t="s">
        <v>74</v>
      </c>
      <c r="H16" s="47">
        <v>500</v>
      </c>
    </row>
    <row r="17" spans="1:8" x14ac:dyDescent="0.35">
      <c r="A17" s="21" t="s">
        <v>75</v>
      </c>
      <c r="B17" s="47">
        <v>5</v>
      </c>
      <c r="G17" s="21" t="s">
        <v>75</v>
      </c>
      <c r="H17" s="47">
        <v>5</v>
      </c>
    </row>
    <row r="18" spans="1:8" x14ac:dyDescent="0.35">
      <c r="A18" s="21" t="s">
        <v>76</v>
      </c>
      <c r="B18" s="47">
        <v>50</v>
      </c>
      <c r="G18" s="21" t="s">
        <v>76</v>
      </c>
      <c r="H18" s="47">
        <v>50</v>
      </c>
    </row>
    <row r="19" spans="1:8" x14ac:dyDescent="0.35">
      <c r="A19" s="21" t="s">
        <v>77</v>
      </c>
      <c r="B19" s="47">
        <f>B16*B17*B18</f>
        <v>3750</v>
      </c>
      <c r="G19" s="21" t="s">
        <v>77</v>
      </c>
      <c r="H19" s="47">
        <f>H16*H17*H18</f>
        <v>125000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6E84-D936-4151-A971-8CD62C145D87}">
  <dimension ref="A1:J16"/>
  <sheetViews>
    <sheetView workbookViewId="0">
      <selection activeCell="F3" sqref="F3"/>
    </sheetView>
  </sheetViews>
  <sheetFormatPr defaultRowHeight="15.5" x14ac:dyDescent="0.35"/>
  <cols>
    <col min="1" max="1" width="20.453125" style="1" customWidth="1"/>
    <col min="2" max="2" width="14.81640625" style="1" customWidth="1"/>
    <col min="3" max="3" width="12.1796875" style="1" customWidth="1"/>
    <col min="4" max="4" width="13.36328125" style="1" customWidth="1"/>
    <col min="5" max="6" width="8.7265625" style="1"/>
    <col min="7" max="7" width="19.81640625" style="1" bestFit="1" customWidth="1"/>
    <col min="8" max="8" width="14.6328125" style="1" customWidth="1"/>
    <col min="9" max="9" width="14.7265625" style="1" customWidth="1"/>
    <col min="10" max="10" width="14.08984375" style="1" customWidth="1"/>
    <col min="11" max="16384" width="8.7265625" style="1"/>
  </cols>
  <sheetData>
    <row r="1" spans="1:10" x14ac:dyDescent="0.35">
      <c r="A1" s="1" t="s">
        <v>18</v>
      </c>
      <c r="B1" s="1" t="s">
        <v>81</v>
      </c>
      <c r="C1" s="1" t="s">
        <v>82</v>
      </c>
      <c r="D1" s="1" t="s">
        <v>83</v>
      </c>
      <c r="G1" s="1" t="s">
        <v>20</v>
      </c>
      <c r="H1" s="1" t="s">
        <v>81</v>
      </c>
      <c r="I1" s="1" t="s">
        <v>82</v>
      </c>
      <c r="J1" s="1" t="s">
        <v>83</v>
      </c>
    </row>
    <row r="2" spans="1:10" x14ac:dyDescent="0.35">
      <c r="A2" s="52" t="s">
        <v>84</v>
      </c>
      <c r="G2" s="52" t="s">
        <v>84</v>
      </c>
    </row>
    <row r="3" spans="1:10" x14ac:dyDescent="0.35">
      <c r="A3" s="57" t="s">
        <v>85</v>
      </c>
      <c r="B3" s="57"/>
      <c r="C3" s="58">
        <v>500</v>
      </c>
      <c r="D3" s="57"/>
      <c r="G3" s="57" t="s">
        <v>85</v>
      </c>
      <c r="H3" s="57"/>
      <c r="I3" s="58">
        <v>500</v>
      </c>
      <c r="J3" s="57"/>
    </row>
    <row r="5" spans="1:10" x14ac:dyDescent="0.35">
      <c r="A5" s="52" t="s">
        <v>86</v>
      </c>
      <c r="G5" s="52" t="s">
        <v>86</v>
      </c>
    </row>
    <row r="6" spans="1:10" x14ac:dyDescent="0.35">
      <c r="A6" s="21" t="s">
        <v>87</v>
      </c>
      <c r="B6" s="22">
        <v>19</v>
      </c>
      <c r="C6" s="22">
        <v>35</v>
      </c>
      <c r="D6" s="22">
        <v>55</v>
      </c>
      <c r="G6" s="21" t="s">
        <v>87</v>
      </c>
      <c r="H6" s="22">
        <v>19</v>
      </c>
      <c r="I6" s="22">
        <v>35</v>
      </c>
      <c r="J6" s="22">
        <v>55</v>
      </c>
    </row>
    <row r="7" spans="1:10" x14ac:dyDescent="0.35">
      <c r="A7" s="21" t="s">
        <v>88</v>
      </c>
      <c r="B7" s="22">
        <v>30</v>
      </c>
      <c r="C7" s="22"/>
      <c r="D7" s="22"/>
      <c r="G7" s="21" t="s">
        <v>88</v>
      </c>
      <c r="H7" s="22">
        <v>30</v>
      </c>
      <c r="I7" s="22"/>
      <c r="J7" s="22"/>
    </row>
    <row r="8" spans="1:10" x14ac:dyDescent="0.35">
      <c r="A8" s="21" t="s">
        <v>89</v>
      </c>
      <c r="B8" s="22">
        <v>9.5</v>
      </c>
      <c r="C8" s="22"/>
      <c r="D8" s="22"/>
      <c r="G8" s="21" t="s">
        <v>89</v>
      </c>
      <c r="H8" s="22">
        <v>9.5</v>
      </c>
      <c r="I8" s="22"/>
      <c r="J8" s="22"/>
    </row>
    <row r="9" spans="1:10" x14ac:dyDescent="0.35">
      <c r="A9" s="21" t="s">
        <v>90</v>
      </c>
      <c r="B9" s="22">
        <f>2*20</f>
        <v>40</v>
      </c>
      <c r="C9" s="22">
        <f>2*15</f>
        <v>30</v>
      </c>
      <c r="D9" s="22">
        <f>5*2</f>
        <v>10</v>
      </c>
      <c r="G9" s="21" t="s">
        <v>90</v>
      </c>
      <c r="H9" s="22">
        <v>0</v>
      </c>
      <c r="I9" s="22">
        <v>0</v>
      </c>
      <c r="J9" s="22">
        <v>0</v>
      </c>
    </row>
    <row r="11" spans="1:10" x14ac:dyDescent="0.35">
      <c r="A11" s="53" t="s">
        <v>91</v>
      </c>
      <c r="B11" s="54">
        <f>SUM(B6:B9)</f>
        <v>98.5</v>
      </c>
      <c r="C11" s="54">
        <f>SUM(C6:C9)</f>
        <v>65</v>
      </c>
      <c r="D11" s="54">
        <f>SUM(D6:D9)</f>
        <v>65</v>
      </c>
      <c r="G11" s="53" t="s">
        <v>91</v>
      </c>
      <c r="H11" s="54">
        <f>SUM(H6:H9)</f>
        <v>58.5</v>
      </c>
      <c r="I11" s="54">
        <f>SUM(I6:I9)</f>
        <v>35</v>
      </c>
      <c r="J11" s="54">
        <f>SUM(J6:J9)</f>
        <v>55</v>
      </c>
    </row>
    <row r="12" spans="1:10" x14ac:dyDescent="0.35">
      <c r="B12" s="3"/>
      <c r="C12" s="3"/>
      <c r="D12" s="3"/>
      <c r="H12" s="3"/>
      <c r="I12" s="3"/>
      <c r="J12" s="3"/>
    </row>
    <row r="13" spans="1:10" x14ac:dyDescent="0.35">
      <c r="A13" s="55" t="s">
        <v>93</v>
      </c>
      <c r="B13" s="56">
        <f>24*B11</f>
        <v>2364</v>
      </c>
      <c r="C13" s="56">
        <f t="shared" ref="C13:D13" si="0">24*C11</f>
        <v>1560</v>
      </c>
      <c r="D13" s="56">
        <f t="shared" si="0"/>
        <v>1560</v>
      </c>
      <c r="G13" s="55" t="s">
        <v>93</v>
      </c>
      <c r="H13" s="56">
        <f>24*H11</f>
        <v>1404</v>
      </c>
      <c r="I13" s="56">
        <f t="shared" ref="I13:J13" si="1">24*I11</f>
        <v>840</v>
      </c>
      <c r="J13" s="56">
        <f t="shared" si="1"/>
        <v>1320</v>
      </c>
    </row>
    <row r="14" spans="1:10" x14ac:dyDescent="0.35">
      <c r="B14" s="3"/>
      <c r="C14" s="3"/>
      <c r="D14" s="3"/>
      <c r="H14" s="3"/>
      <c r="I14" s="3"/>
      <c r="J14" s="3"/>
    </row>
    <row r="15" spans="1:10" x14ac:dyDescent="0.35">
      <c r="B15" s="45" t="s">
        <v>81</v>
      </c>
      <c r="C15" s="45" t="s">
        <v>82</v>
      </c>
      <c r="D15" s="45" t="s">
        <v>83</v>
      </c>
      <c r="H15" s="45" t="s">
        <v>81</v>
      </c>
      <c r="I15" s="45" t="s">
        <v>82</v>
      </c>
      <c r="J15" s="45" t="s">
        <v>83</v>
      </c>
    </row>
    <row r="16" spans="1:10" x14ac:dyDescent="0.35">
      <c r="A16" s="59" t="s">
        <v>92</v>
      </c>
      <c r="B16" s="60">
        <f>SUM(B3+B13)</f>
        <v>2364</v>
      </c>
      <c r="C16" s="60">
        <f>SUM(C3+C13)</f>
        <v>2060</v>
      </c>
      <c r="D16" s="60">
        <f>SUM(D3+D13)</f>
        <v>1560</v>
      </c>
      <c r="G16" s="59" t="s">
        <v>92</v>
      </c>
      <c r="H16" s="60">
        <f>SUM(H3+H13)</f>
        <v>1404</v>
      </c>
      <c r="I16" s="60">
        <f>SUM(I3+I13)</f>
        <v>1340</v>
      </c>
      <c r="J16" s="60">
        <f>SUM(J3+J13)</f>
        <v>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29BB-5E6C-4F80-ACEA-88425AE7C98F}">
  <dimension ref="A1:J27"/>
  <sheetViews>
    <sheetView workbookViewId="0">
      <selection activeCell="F34" sqref="F34"/>
    </sheetView>
  </sheetViews>
  <sheetFormatPr defaultRowHeight="15.5" x14ac:dyDescent="0.35"/>
  <cols>
    <col min="1" max="1" width="15.81640625" style="1" bestFit="1" customWidth="1"/>
    <col min="2" max="2" width="15.453125" style="1" customWidth="1"/>
    <col min="3" max="3" width="17.26953125" style="1" customWidth="1"/>
    <col min="4" max="4" width="20.1796875" style="1" customWidth="1"/>
    <col min="5" max="6" width="8.7265625" style="1"/>
    <col min="7" max="7" width="22.7265625" style="1" bestFit="1" customWidth="1"/>
    <col min="8" max="8" width="15.453125" style="1" customWidth="1"/>
    <col min="9" max="9" width="17.54296875" style="1" customWidth="1"/>
    <col min="10" max="10" width="16.26953125" style="1" bestFit="1" customWidth="1"/>
    <col min="11" max="16384" width="8.7265625" style="1"/>
  </cols>
  <sheetData>
    <row r="1" spans="1:10" x14ac:dyDescent="0.35">
      <c r="A1" s="1" t="s">
        <v>18</v>
      </c>
      <c r="B1" s="1" t="s">
        <v>94</v>
      </c>
      <c r="C1" s="1" t="s">
        <v>95</v>
      </c>
      <c r="D1" s="1" t="s">
        <v>96</v>
      </c>
      <c r="G1" s="1" t="s">
        <v>20</v>
      </c>
      <c r="H1" s="1" t="s">
        <v>94</v>
      </c>
      <c r="I1" s="1" t="s">
        <v>95</v>
      </c>
      <c r="J1" s="1" t="s">
        <v>96</v>
      </c>
    </row>
    <row r="2" spans="1:10" x14ac:dyDescent="0.35">
      <c r="A2" s="63" t="s">
        <v>106</v>
      </c>
      <c r="B2" s="55"/>
      <c r="C2" s="55"/>
      <c r="D2" s="55"/>
      <c r="G2" s="63" t="s">
        <v>106</v>
      </c>
      <c r="H2" s="55"/>
      <c r="I2" s="55"/>
      <c r="J2" s="55"/>
    </row>
    <row r="3" spans="1:10" x14ac:dyDescent="0.35">
      <c r="A3" s="55" t="s">
        <v>108</v>
      </c>
      <c r="B3" s="64">
        <v>14500</v>
      </c>
      <c r="C3" s="64">
        <v>31000</v>
      </c>
      <c r="D3" s="64">
        <v>72000</v>
      </c>
      <c r="G3" s="55" t="s">
        <v>108</v>
      </c>
      <c r="H3" s="64">
        <v>14500</v>
      </c>
      <c r="I3" s="64">
        <v>31000</v>
      </c>
      <c r="J3" s="64">
        <v>72000</v>
      </c>
    </row>
    <row r="4" spans="1:10" x14ac:dyDescent="0.35">
      <c r="A4" s="55"/>
      <c r="B4" s="64"/>
      <c r="C4" s="64"/>
      <c r="D4" s="64"/>
      <c r="G4" s="55" t="s">
        <v>112</v>
      </c>
      <c r="H4" s="64">
        <f>H3+(H3*0.4)</f>
        <v>20300</v>
      </c>
      <c r="I4" s="64">
        <f t="shared" ref="I4:J4" si="0">I3+(I3*0.4)</f>
        <v>43400</v>
      </c>
      <c r="J4" s="64">
        <f t="shared" si="0"/>
        <v>100800</v>
      </c>
    </row>
    <row r="5" spans="1:10" x14ac:dyDescent="0.35">
      <c r="A5" s="55" t="s">
        <v>99</v>
      </c>
      <c r="B5" s="64">
        <v>1450</v>
      </c>
      <c r="C5" s="64">
        <v>3100</v>
      </c>
      <c r="D5" s="64">
        <v>7200</v>
      </c>
      <c r="G5" s="55" t="s">
        <v>99</v>
      </c>
      <c r="H5" s="64">
        <v>1450</v>
      </c>
      <c r="I5" s="64">
        <v>3100</v>
      </c>
      <c r="J5" s="64">
        <v>7200</v>
      </c>
    </row>
    <row r="6" spans="1:10" x14ac:dyDescent="0.35">
      <c r="B6" s="62"/>
      <c r="C6" s="62"/>
      <c r="D6" s="62"/>
      <c r="H6" s="62"/>
      <c r="I6" s="62"/>
      <c r="J6" s="62"/>
    </row>
    <row r="8" spans="1:10" x14ac:dyDescent="0.35">
      <c r="A8" s="38" t="s">
        <v>80</v>
      </c>
      <c r="B8" s="38">
        <v>90</v>
      </c>
      <c r="C8" s="38">
        <v>390</v>
      </c>
      <c r="D8" s="38">
        <v>420</v>
      </c>
      <c r="G8" s="38" t="s">
        <v>80</v>
      </c>
      <c r="H8" s="38">
        <v>90</v>
      </c>
      <c r="I8" s="38">
        <v>390</v>
      </c>
      <c r="J8" s="38">
        <v>420</v>
      </c>
    </row>
    <row r="9" spans="1:10" x14ac:dyDescent="0.35">
      <c r="A9" s="38" t="s">
        <v>97</v>
      </c>
      <c r="B9" s="38">
        <v>35</v>
      </c>
      <c r="C9" s="38">
        <v>19</v>
      </c>
      <c r="D9" s="38">
        <v>17</v>
      </c>
      <c r="G9" s="38" t="s">
        <v>97</v>
      </c>
      <c r="H9" s="38">
        <v>35</v>
      </c>
      <c r="I9" s="38">
        <v>19</v>
      </c>
      <c r="J9" s="38">
        <v>17</v>
      </c>
    </row>
    <row r="12" spans="1:10" x14ac:dyDescent="0.35">
      <c r="A12" s="65" t="s">
        <v>101</v>
      </c>
      <c r="B12" s="66"/>
      <c r="C12" s="66"/>
      <c r="D12" s="66"/>
      <c r="G12" s="65" t="s">
        <v>101</v>
      </c>
      <c r="H12" s="66"/>
      <c r="I12" s="66"/>
      <c r="J12" s="66"/>
    </row>
    <row r="13" spans="1:10" x14ac:dyDescent="0.35">
      <c r="A13" s="66" t="s">
        <v>98</v>
      </c>
      <c r="B13" s="67">
        <v>1500</v>
      </c>
      <c r="C13" s="67">
        <v>2500</v>
      </c>
      <c r="D13" s="67">
        <v>3100</v>
      </c>
      <c r="G13" s="66" t="s">
        <v>98</v>
      </c>
      <c r="H13" s="67">
        <v>1500</v>
      </c>
      <c r="I13" s="67">
        <v>2500</v>
      </c>
      <c r="J13" s="67">
        <v>3100</v>
      </c>
    </row>
    <row r="14" spans="1:10" x14ac:dyDescent="0.35">
      <c r="A14" s="66" t="s">
        <v>100</v>
      </c>
      <c r="B14" s="67">
        <v>210</v>
      </c>
      <c r="C14" s="67">
        <v>300</v>
      </c>
      <c r="D14" s="67">
        <v>450</v>
      </c>
      <c r="G14" s="66" t="s">
        <v>100</v>
      </c>
      <c r="H14" s="67">
        <v>210</v>
      </c>
      <c r="I14" s="67">
        <v>300</v>
      </c>
      <c r="J14" s="67">
        <v>450</v>
      </c>
    </row>
    <row r="15" spans="1:10" x14ac:dyDescent="0.35">
      <c r="A15" s="66" t="s">
        <v>110</v>
      </c>
      <c r="B15" s="67">
        <f>$B20/B9*$B23</f>
        <v>3411.4285714285711</v>
      </c>
      <c r="C15" s="67">
        <f>$B20/C9*$B23</f>
        <v>6284.21052631579</v>
      </c>
      <c r="D15" s="67">
        <f>$B20/D9*$B23</f>
        <v>7023.5294117647063</v>
      </c>
      <c r="G15" s="66" t="s">
        <v>110</v>
      </c>
      <c r="H15" s="67">
        <f>$B20/H9*$B23</f>
        <v>3411.4285714285711</v>
      </c>
      <c r="I15" s="67">
        <f>$B20/I9*$B23</f>
        <v>6284.21052631579</v>
      </c>
      <c r="J15" s="67">
        <f>$B20/J9*$B23</f>
        <v>7023.5294117647063</v>
      </c>
    </row>
    <row r="16" spans="1:10" s="35" customFormat="1" x14ac:dyDescent="0.35">
      <c r="A16" s="68" t="s">
        <v>107</v>
      </c>
      <c r="B16" s="69">
        <f>SUM(B13:B15)</f>
        <v>5121.4285714285706</v>
      </c>
      <c r="C16" s="69">
        <f>SUM(C13:C15)</f>
        <v>9084.21052631579</v>
      </c>
      <c r="D16" s="69">
        <f>SUM(D13:D15)</f>
        <v>10573.529411764706</v>
      </c>
      <c r="G16" s="68" t="s">
        <v>107</v>
      </c>
      <c r="H16" s="69">
        <f>SUM(H13:H15)</f>
        <v>5121.4285714285706</v>
      </c>
      <c r="I16" s="69">
        <f>SUM(I13:I15)</f>
        <v>9084.21052631579</v>
      </c>
      <c r="J16" s="69">
        <f>SUM(J13:J15)</f>
        <v>10573.529411764706</v>
      </c>
    </row>
    <row r="17" spans="1:10" x14ac:dyDescent="0.35">
      <c r="B17" s="62"/>
      <c r="C17" s="62"/>
      <c r="D17" s="62"/>
      <c r="H17" s="62"/>
      <c r="I17" s="62"/>
      <c r="J17" s="62"/>
    </row>
    <row r="19" spans="1:10" x14ac:dyDescent="0.35">
      <c r="A19" s="17" t="s">
        <v>102</v>
      </c>
      <c r="B19" s="18"/>
      <c r="G19" s="17" t="s">
        <v>102</v>
      </c>
      <c r="H19" s="18"/>
    </row>
    <row r="20" spans="1:10" x14ac:dyDescent="0.35">
      <c r="A20" s="18" t="s">
        <v>103</v>
      </c>
      <c r="B20" s="70">
        <v>30000</v>
      </c>
      <c r="C20" s="61"/>
      <c r="D20" s="61"/>
      <c r="G20" s="18" t="s">
        <v>103</v>
      </c>
      <c r="H20" s="70">
        <v>30000</v>
      </c>
      <c r="I20" s="61"/>
      <c r="J20" s="61"/>
    </row>
    <row r="21" spans="1:10" x14ac:dyDescent="0.35">
      <c r="A21" s="18" t="s">
        <v>104</v>
      </c>
      <c r="B21" s="70">
        <v>250000</v>
      </c>
      <c r="G21" s="18" t="s">
        <v>104</v>
      </c>
      <c r="H21" s="70">
        <v>250000</v>
      </c>
    </row>
    <row r="22" spans="1:10" x14ac:dyDescent="0.35">
      <c r="A22" s="18" t="s">
        <v>105</v>
      </c>
      <c r="B22" s="70">
        <f>B21/B20</f>
        <v>8.3333333333333339</v>
      </c>
      <c r="G22" s="18" t="s">
        <v>105</v>
      </c>
      <c r="H22" s="70">
        <f>H21/H20</f>
        <v>8.3333333333333339</v>
      </c>
    </row>
    <row r="23" spans="1:10" x14ac:dyDescent="0.35">
      <c r="A23" s="18" t="s">
        <v>109</v>
      </c>
      <c r="B23" s="18">
        <v>3.98</v>
      </c>
      <c r="G23" s="18" t="s">
        <v>109</v>
      </c>
      <c r="H23" s="18">
        <v>3.98</v>
      </c>
    </row>
    <row r="25" spans="1:10" x14ac:dyDescent="0.35">
      <c r="A25" s="71" t="s">
        <v>73</v>
      </c>
      <c r="B25" s="72">
        <f>B16*$B22+B3+B5</f>
        <v>58628.571428571428</v>
      </c>
      <c r="C25" s="72">
        <f>C16*$B22+C3+C5</f>
        <v>109801.75438596492</v>
      </c>
      <c r="D25" s="72">
        <f>D16*$B22+D3+D5</f>
        <v>167312.74509803922</v>
      </c>
      <c r="G25" s="71" t="s">
        <v>73</v>
      </c>
      <c r="H25" s="72">
        <f>H16*$B22+H4+H5</f>
        <v>64428.571428571428</v>
      </c>
      <c r="I25" s="72">
        <f>I16*$B22+I4+I5</f>
        <v>122201.75438596492</v>
      </c>
      <c r="J25" s="72">
        <f>J16*$B22+J4+J5</f>
        <v>196112.74509803922</v>
      </c>
    </row>
    <row r="26" spans="1:10" x14ac:dyDescent="0.35">
      <c r="B26" s="45" t="s">
        <v>94</v>
      </c>
      <c r="C26" s="45" t="s">
        <v>95</v>
      </c>
      <c r="D26" s="45" t="s">
        <v>96</v>
      </c>
      <c r="H26" s="45" t="s">
        <v>94</v>
      </c>
      <c r="I26" s="45" t="s">
        <v>95</v>
      </c>
      <c r="J26" s="45" t="s">
        <v>96</v>
      </c>
    </row>
    <row r="27" spans="1:10" s="35" customFormat="1" x14ac:dyDescent="0.35">
      <c r="A27" s="59" t="s">
        <v>111</v>
      </c>
      <c r="B27" s="73">
        <f>B25/$B22</f>
        <v>7035.4285714285706</v>
      </c>
      <c r="C27" s="73">
        <f t="shared" ref="C27:D27" si="1">C25/$B22</f>
        <v>13176.210526315788</v>
      </c>
      <c r="D27" s="73">
        <f t="shared" si="1"/>
        <v>20077.529411764706</v>
      </c>
      <c r="G27" s="59" t="s">
        <v>111</v>
      </c>
      <c r="H27" s="73">
        <f>H25/$B22</f>
        <v>7731.4285714285706</v>
      </c>
      <c r="I27" s="73">
        <f t="shared" ref="I27:J27" si="2">I25/$B22</f>
        <v>14664.210526315788</v>
      </c>
      <c r="J27" s="73">
        <f t="shared" si="2"/>
        <v>23533.529411764703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 Shopping</vt:lpstr>
      <vt:lpstr>Cat or Dog</vt:lpstr>
      <vt:lpstr>Three Vacations</vt:lpstr>
      <vt:lpstr>Printer Confusion</vt:lpstr>
      <vt:lpstr>Cell Phone Bill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Kolapo</dc:creator>
  <cp:lastModifiedBy>Emmanuel Kolapo</cp:lastModifiedBy>
  <dcterms:created xsi:type="dcterms:W3CDTF">2023-11-16T19:59:45Z</dcterms:created>
  <dcterms:modified xsi:type="dcterms:W3CDTF">2023-11-18T18:38:19Z</dcterms:modified>
</cp:coreProperties>
</file>