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/>
  <mc:AlternateContent xmlns:mc="http://schemas.openxmlformats.org/markup-compatibility/2006">
    <mc:Choice Requires="x15">
      <x15ac:absPath xmlns:x15ac="http://schemas.microsoft.com/office/spreadsheetml/2010/11/ac" url="C:\Users\CZS\Downloads\"/>
    </mc:Choice>
  </mc:AlternateContent>
  <xr:revisionPtr revIDLastSave="0" documentId="13_ncr:1_{200CD052-3539-49AF-AE18-A6462D8096C7}" xr6:coauthVersionLast="36" xr6:coauthVersionMax="36" xr10:uidLastSave="{00000000-0000-0000-0000-000000000000}"/>
  <bookViews>
    <workbookView xWindow="0" yWindow="0" windowWidth="28800" windowHeight="12180" activeTab="3" xr2:uid="{00000000-000D-0000-FFFF-FFFF00000000}"/>
  </bookViews>
  <sheets>
    <sheet name="課堂講解" sheetId="1" r:id="rId1"/>
    <sheet name="小課業1" sheetId="2" r:id="rId2"/>
    <sheet name="小課業2" sheetId="3" r:id="rId3"/>
    <sheet name="小課業3" sheetId="4" r:id="rId4"/>
  </sheets>
  <definedNames>
    <definedName name="solver_adj" localSheetId="1" hidden="1">小課業1!$L$5:$L$10</definedName>
    <definedName name="solver_adj" localSheetId="2" hidden="1">小課業2!$I$10:$I$12</definedName>
    <definedName name="solver_adj" localSheetId="3" hidden="1">小課業3!$I$8:$I$10</definedName>
    <definedName name="solver_adj" localSheetId="0" hidden="1">課堂講解!$I$8:$I$10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3" hidden="1">2</definedName>
    <definedName name="solver_drv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0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0" hidden="1">2</definedName>
    <definedName name="solver_neg" localSheetId="1" hidden="1">2</definedName>
    <definedName name="solver_neg" localSheetId="2" hidden="1">2</definedName>
    <definedName name="solver_neg" localSheetId="3" hidden="1">2</definedName>
    <definedName name="solver_neg" localSheetId="0" hidden="1">2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0" hidden="1">2147483647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um" localSheetId="0" hidden="1">0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0" hidden="1">1</definedName>
    <definedName name="solver_opt" localSheetId="1" hidden="1">小課業1!$M$7</definedName>
    <definedName name="solver_opt" localSheetId="2" hidden="1">小課業2!$K$9</definedName>
    <definedName name="solver_opt" localSheetId="3" hidden="1">小課業3!$J$7</definedName>
    <definedName name="solver_opt" localSheetId="0" hidden="1">課堂講解!$J$7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0" hidden="1">0.000001</definedName>
    <definedName name="solver_rbv" localSheetId="1" hidden="1">1</definedName>
    <definedName name="solver_rbv" localSheetId="2" hidden="1">1</definedName>
    <definedName name="solver_rbv" localSheetId="3" hidden="1">2</definedName>
    <definedName name="solver_rbv" localSheetId="0" hidden="1">1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0" hidden="1">0</definedName>
    <definedName name="solver_scl" localSheetId="1" hidden="1">1</definedName>
    <definedName name="solver_scl" localSheetId="2" hidden="1">1</definedName>
    <definedName name="solver_scl" localSheetId="3" hidden="1">2</definedName>
    <definedName name="solver_scl" localSheetId="0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0" hidden="1">0.01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0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0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4" l="1"/>
  <c r="J13" i="4" s="1"/>
  <c r="H14" i="4"/>
  <c r="M14" i="4" s="1"/>
  <c r="H15" i="4"/>
  <c r="J15" i="4" s="1"/>
  <c r="H16" i="4"/>
  <c r="J16" i="4" s="1"/>
  <c r="H17" i="4"/>
  <c r="J17" i="4" s="1"/>
  <c r="H18" i="4"/>
  <c r="J18" i="4" s="1"/>
  <c r="K18" i="4" s="1"/>
  <c r="H19" i="4"/>
  <c r="J19" i="4" s="1"/>
  <c r="H20" i="4"/>
  <c r="J20" i="4" s="1"/>
  <c r="H21" i="4"/>
  <c r="J21" i="4" s="1"/>
  <c r="H22" i="4"/>
  <c r="J22" i="4" s="1"/>
  <c r="K22" i="4" s="1"/>
  <c r="H23" i="4"/>
  <c r="J23" i="4" s="1"/>
  <c r="H24" i="4"/>
  <c r="J24" i="4" s="1"/>
  <c r="H25" i="4"/>
  <c r="J25" i="4" s="1"/>
  <c r="H26" i="4"/>
  <c r="J26" i="4" s="1"/>
  <c r="K26" i="4" s="1"/>
  <c r="H27" i="4"/>
  <c r="J27" i="4" s="1"/>
  <c r="H28" i="4"/>
  <c r="J28" i="4" s="1"/>
  <c r="H29" i="4"/>
  <c r="J29" i="4" s="1"/>
  <c r="H30" i="4"/>
  <c r="J30" i="4" s="1"/>
  <c r="K30" i="4" s="1"/>
  <c r="H31" i="4"/>
  <c r="J31" i="4" s="1"/>
  <c r="H32" i="4"/>
  <c r="J32" i="4" s="1"/>
  <c r="H33" i="4"/>
  <c r="J33" i="4" s="1"/>
  <c r="H34" i="4"/>
  <c r="J34" i="4" s="1"/>
  <c r="K34" i="4" s="1"/>
  <c r="H35" i="4"/>
  <c r="J35" i="4" s="1"/>
  <c r="H36" i="4"/>
  <c r="J36" i="4" s="1"/>
  <c r="H37" i="4"/>
  <c r="J37" i="4" s="1"/>
  <c r="H38" i="4"/>
  <c r="J38" i="4" s="1"/>
  <c r="K38" i="4" s="1"/>
  <c r="H39" i="4"/>
  <c r="J39" i="4" s="1"/>
  <c r="H40" i="4"/>
  <c r="J40" i="4" s="1"/>
  <c r="H41" i="4"/>
  <c r="J41" i="4" s="1"/>
  <c r="H42" i="4"/>
  <c r="J42" i="4" s="1"/>
  <c r="K42" i="4" s="1"/>
  <c r="H43" i="4"/>
  <c r="J43" i="4" s="1"/>
  <c r="H44" i="4"/>
  <c r="J44" i="4" s="1"/>
  <c r="H45" i="4"/>
  <c r="J45" i="4" s="1"/>
  <c r="H46" i="4"/>
  <c r="J46" i="4" s="1"/>
  <c r="K46" i="4" s="1"/>
  <c r="H47" i="4"/>
  <c r="J47" i="4" s="1"/>
  <c r="H48" i="4"/>
  <c r="J48" i="4" s="1"/>
  <c r="H49" i="4"/>
  <c r="J49" i="4" s="1"/>
  <c r="H50" i="4"/>
  <c r="J50" i="4" s="1"/>
  <c r="K50" i="4" s="1"/>
  <c r="H51" i="4"/>
  <c r="J51" i="4" s="1"/>
  <c r="H52" i="4"/>
  <c r="J52" i="4" s="1"/>
  <c r="H53" i="4"/>
  <c r="J53" i="4" s="1"/>
  <c r="H54" i="4"/>
  <c r="J54" i="4" s="1"/>
  <c r="K54" i="4" s="1"/>
  <c r="H55" i="4"/>
  <c r="J55" i="4" s="1"/>
  <c r="H56" i="4"/>
  <c r="J56" i="4" s="1"/>
  <c r="H57" i="4"/>
  <c r="J57" i="4" s="1"/>
  <c r="H58" i="4"/>
  <c r="J58" i="4" s="1"/>
  <c r="K58" i="4" s="1"/>
  <c r="H59" i="4"/>
  <c r="J59" i="4" s="1"/>
  <c r="H60" i="4"/>
  <c r="J60" i="4" s="1"/>
  <c r="H61" i="4"/>
  <c r="J61" i="4" s="1"/>
  <c r="H62" i="4"/>
  <c r="J62" i="4" s="1"/>
  <c r="K62" i="4" s="1"/>
  <c r="H63" i="4"/>
  <c r="J63" i="4" s="1"/>
  <c r="H64" i="4"/>
  <c r="J64" i="4" s="1"/>
  <c r="H65" i="4"/>
  <c r="J65" i="4" s="1"/>
  <c r="H66" i="4"/>
  <c r="J66" i="4" s="1"/>
  <c r="K66" i="4" s="1"/>
  <c r="H67" i="4"/>
  <c r="J67" i="4" s="1"/>
  <c r="H68" i="4"/>
  <c r="J68" i="4" s="1"/>
  <c r="H69" i="4"/>
  <c r="J69" i="4" s="1"/>
  <c r="H70" i="4"/>
  <c r="J70" i="4" s="1"/>
  <c r="K70" i="4" s="1"/>
  <c r="H71" i="4"/>
  <c r="J71" i="4" s="1"/>
  <c r="H72" i="4"/>
  <c r="J72" i="4" s="1"/>
  <c r="H73" i="4"/>
  <c r="J73" i="4" s="1"/>
  <c r="H74" i="4"/>
  <c r="J74" i="4" s="1"/>
  <c r="K74" i="4" s="1"/>
  <c r="H75" i="4"/>
  <c r="J75" i="4" s="1"/>
  <c r="H76" i="4"/>
  <c r="J76" i="4" s="1"/>
  <c r="H77" i="4"/>
  <c r="J77" i="4" s="1"/>
  <c r="H78" i="4"/>
  <c r="J78" i="4" s="1"/>
  <c r="K78" i="4" s="1"/>
  <c r="H79" i="4"/>
  <c r="J79" i="4" s="1"/>
  <c r="H80" i="4"/>
  <c r="J80" i="4" s="1"/>
  <c r="H81" i="4"/>
  <c r="J81" i="4" s="1"/>
  <c r="H82" i="4"/>
  <c r="J82" i="4" s="1"/>
  <c r="K82" i="4" s="1"/>
  <c r="H83" i="4"/>
  <c r="J83" i="4" s="1"/>
  <c r="H84" i="4"/>
  <c r="J84" i="4" s="1"/>
  <c r="H85" i="4"/>
  <c r="J85" i="4" s="1"/>
  <c r="H86" i="4"/>
  <c r="J86" i="4" s="1"/>
  <c r="K86" i="4" s="1"/>
  <c r="H87" i="4"/>
  <c r="J87" i="4" s="1"/>
  <c r="H88" i="4"/>
  <c r="J88" i="4" s="1"/>
  <c r="H89" i="4"/>
  <c r="J89" i="4" s="1"/>
  <c r="H90" i="4"/>
  <c r="J90" i="4" s="1"/>
  <c r="K90" i="4" s="1"/>
  <c r="H91" i="4"/>
  <c r="J91" i="4" s="1"/>
  <c r="H92" i="4"/>
  <c r="J92" i="4" s="1"/>
  <c r="H93" i="4"/>
  <c r="J93" i="4" s="1"/>
  <c r="H94" i="4"/>
  <c r="J94" i="4" s="1"/>
  <c r="K94" i="4" s="1"/>
  <c r="H95" i="4"/>
  <c r="J95" i="4" s="1"/>
  <c r="H96" i="4"/>
  <c r="J96" i="4" s="1"/>
  <c r="H97" i="4"/>
  <c r="J97" i="4" s="1"/>
  <c r="H98" i="4"/>
  <c r="J98" i="4" s="1"/>
  <c r="K98" i="4" s="1"/>
  <c r="H99" i="4"/>
  <c r="J99" i="4" s="1"/>
  <c r="H100" i="4"/>
  <c r="J100" i="4" s="1"/>
  <c r="H101" i="4"/>
  <c r="J101" i="4" s="1"/>
  <c r="H102" i="4"/>
  <c r="J102" i="4" s="1"/>
  <c r="H103" i="4"/>
  <c r="J103" i="4" s="1"/>
  <c r="H104" i="4"/>
  <c r="J104" i="4" s="1"/>
  <c r="H105" i="4"/>
  <c r="J105" i="4" s="1"/>
  <c r="H106" i="4"/>
  <c r="J106" i="4" s="1"/>
  <c r="H107" i="4"/>
  <c r="J107" i="4" s="1"/>
  <c r="H108" i="4"/>
  <c r="J108" i="4" s="1"/>
  <c r="H109" i="4"/>
  <c r="J109" i="4" s="1"/>
  <c r="H110" i="4"/>
  <c r="J110" i="4" s="1"/>
  <c r="H111" i="4"/>
  <c r="J111" i="4" s="1"/>
  <c r="H12" i="4"/>
  <c r="J12" i="4" s="1"/>
  <c r="I111" i="4"/>
  <c r="I110" i="4"/>
  <c r="I109" i="4"/>
  <c r="L108" i="4"/>
  <c r="I108" i="4"/>
  <c r="I107" i="4"/>
  <c r="L106" i="4"/>
  <c r="I106" i="4"/>
  <c r="I105" i="4"/>
  <c r="I104" i="4"/>
  <c r="I103" i="4"/>
  <c r="L102" i="4"/>
  <c r="I102" i="4"/>
  <c r="I101" i="4"/>
  <c r="I100" i="4"/>
  <c r="I99" i="4"/>
  <c r="L98" i="4"/>
  <c r="I98" i="4"/>
  <c r="I97" i="4"/>
  <c r="I96" i="4"/>
  <c r="I95" i="4"/>
  <c r="L94" i="4"/>
  <c r="I94" i="4"/>
  <c r="I93" i="4"/>
  <c r="I92" i="4"/>
  <c r="I91" i="4"/>
  <c r="L90" i="4"/>
  <c r="I90" i="4"/>
  <c r="I89" i="4"/>
  <c r="I88" i="4"/>
  <c r="I87" i="4"/>
  <c r="L86" i="4"/>
  <c r="I86" i="4"/>
  <c r="I85" i="4"/>
  <c r="I84" i="4"/>
  <c r="I83" i="4"/>
  <c r="L82" i="4"/>
  <c r="I82" i="4"/>
  <c r="I81" i="4"/>
  <c r="I80" i="4"/>
  <c r="I79" i="4"/>
  <c r="L78" i="4"/>
  <c r="I78" i="4"/>
  <c r="I77" i="4"/>
  <c r="I76" i="4"/>
  <c r="I75" i="4"/>
  <c r="L74" i="4"/>
  <c r="I74" i="4"/>
  <c r="I73" i="4"/>
  <c r="I72" i="4"/>
  <c r="I71" i="4"/>
  <c r="L70" i="4"/>
  <c r="I70" i="4"/>
  <c r="I69" i="4"/>
  <c r="I68" i="4"/>
  <c r="I67" i="4"/>
  <c r="L66" i="4"/>
  <c r="I66" i="4"/>
  <c r="I65" i="4"/>
  <c r="I64" i="4"/>
  <c r="I63" i="4"/>
  <c r="L62" i="4"/>
  <c r="I62" i="4"/>
  <c r="I61" i="4"/>
  <c r="I60" i="4"/>
  <c r="I59" i="4"/>
  <c r="L58" i="4"/>
  <c r="I58" i="4"/>
  <c r="I57" i="4"/>
  <c r="I56" i="4"/>
  <c r="I55" i="4"/>
  <c r="L54" i="4"/>
  <c r="I54" i="4"/>
  <c r="I53" i="4"/>
  <c r="I52" i="4"/>
  <c r="I51" i="4"/>
  <c r="L50" i="4"/>
  <c r="I50" i="4"/>
  <c r="I49" i="4"/>
  <c r="I48" i="4"/>
  <c r="I47" i="4"/>
  <c r="L46" i="4"/>
  <c r="I46" i="4"/>
  <c r="I45" i="4"/>
  <c r="I44" i="4"/>
  <c r="I43" i="4"/>
  <c r="L42" i="4"/>
  <c r="I42" i="4"/>
  <c r="I41" i="4"/>
  <c r="I40" i="4"/>
  <c r="I39" i="4"/>
  <c r="L38" i="4"/>
  <c r="I38" i="4"/>
  <c r="I37" i="4"/>
  <c r="I36" i="4"/>
  <c r="I35" i="4"/>
  <c r="L34" i="4"/>
  <c r="I34" i="4"/>
  <c r="I33" i="4"/>
  <c r="I32" i="4"/>
  <c r="I31" i="4"/>
  <c r="L30" i="4"/>
  <c r="I30" i="4"/>
  <c r="I29" i="4"/>
  <c r="I28" i="4"/>
  <c r="I27" i="4"/>
  <c r="L26" i="4"/>
  <c r="I26" i="4"/>
  <c r="I25" i="4"/>
  <c r="I24" i="4"/>
  <c r="I23" i="4"/>
  <c r="L22" i="4"/>
  <c r="I22" i="4"/>
  <c r="I21" i="4"/>
  <c r="I20" i="4"/>
  <c r="I19" i="4"/>
  <c r="L18" i="4"/>
  <c r="I18" i="4"/>
  <c r="I17" i="4"/>
  <c r="I16" i="4"/>
  <c r="I15" i="4"/>
  <c r="L14" i="4"/>
  <c r="I14" i="4"/>
  <c r="I13" i="4"/>
  <c r="I12" i="4"/>
  <c r="Q10" i="4"/>
  <c r="Q8" i="4"/>
  <c r="Q9" i="4" s="1"/>
  <c r="D8" i="4"/>
  <c r="C8" i="4"/>
  <c r="D7" i="4"/>
  <c r="C7" i="4"/>
  <c r="B7" i="4"/>
  <c r="D6" i="4"/>
  <c r="C6" i="4"/>
  <c r="B6" i="4"/>
  <c r="D5" i="4"/>
  <c r="C5" i="4"/>
  <c r="B5" i="4"/>
  <c r="D4" i="4"/>
  <c r="C4" i="4"/>
  <c r="B4" i="4"/>
  <c r="B8" i="4" s="1"/>
  <c r="O9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4" i="3"/>
  <c r="E9" i="3"/>
  <c r="E8" i="3"/>
  <c r="E7" i="3"/>
  <c r="E6" i="3"/>
  <c r="E10" i="3" s="1"/>
  <c r="H26" i="3"/>
  <c r="H15" i="3"/>
  <c r="H16" i="3"/>
  <c r="H17" i="3"/>
  <c r="H18" i="3"/>
  <c r="H19" i="3"/>
  <c r="H20" i="3"/>
  <c r="H21" i="3"/>
  <c r="H22" i="3"/>
  <c r="H23" i="3"/>
  <c r="H24" i="3"/>
  <c r="H25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4" i="3"/>
  <c r="M100" i="4" l="1"/>
  <c r="M94" i="4"/>
  <c r="M93" i="4"/>
  <c r="M69" i="4"/>
  <c r="M58" i="4"/>
  <c r="M41" i="4"/>
  <c r="M40" i="4"/>
  <c r="M34" i="4"/>
  <c r="M33" i="4"/>
  <c r="M91" i="4"/>
  <c r="M64" i="4"/>
  <c r="M31" i="4"/>
  <c r="M88" i="4"/>
  <c r="M57" i="4"/>
  <c r="M29" i="4"/>
  <c r="M65" i="4"/>
  <c r="M82" i="4"/>
  <c r="M55" i="4"/>
  <c r="M28" i="4"/>
  <c r="M12" i="4"/>
  <c r="M81" i="4"/>
  <c r="M53" i="4"/>
  <c r="M22" i="4"/>
  <c r="M89" i="4"/>
  <c r="M106" i="4"/>
  <c r="M79" i="4"/>
  <c r="M52" i="4"/>
  <c r="M21" i="4"/>
  <c r="M67" i="4"/>
  <c r="M105" i="4"/>
  <c r="M77" i="4"/>
  <c r="M46" i="4"/>
  <c r="M19" i="4"/>
  <c r="M103" i="4"/>
  <c r="M76" i="4"/>
  <c r="M45" i="4"/>
  <c r="M17" i="4"/>
  <c r="M101" i="4"/>
  <c r="M70" i="4"/>
  <c r="M43" i="4"/>
  <c r="M16" i="4"/>
  <c r="M90" i="4"/>
  <c r="M66" i="4"/>
  <c r="M54" i="4"/>
  <c r="M108" i="4"/>
  <c r="M96" i="4"/>
  <c r="M84" i="4"/>
  <c r="M72" i="4"/>
  <c r="M60" i="4"/>
  <c r="M48" i="4"/>
  <c r="M36" i="4"/>
  <c r="M24" i="4"/>
  <c r="M107" i="4"/>
  <c r="M95" i="4"/>
  <c r="M83" i="4"/>
  <c r="M71" i="4"/>
  <c r="M59" i="4"/>
  <c r="M47" i="4"/>
  <c r="M35" i="4"/>
  <c r="M23" i="4"/>
  <c r="J14" i="4"/>
  <c r="K14" i="4" s="1"/>
  <c r="M104" i="4"/>
  <c r="M92" i="4"/>
  <c r="M80" i="4"/>
  <c r="M68" i="4"/>
  <c r="M56" i="4"/>
  <c r="M44" i="4"/>
  <c r="M32" i="4"/>
  <c r="M20" i="4"/>
  <c r="M102" i="4"/>
  <c r="M78" i="4"/>
  <c r="M18" i="4"/>
  <c r="M111" i="4"/>
  <c r="M99" i="4"/>
  <c r="M87" i="4"/>
  <c r="M75" i="4"/>
  <c r="M63" i="4"/>
  <c r="M51" i="4"/>
  <c r="M39" i="4"/>
  <c r="M27" i="4"/>
  <c r="M15" i="4"/>
  <c r="M30" i="4"/>
  <c r="M110" i="4"/>
  <c r="M98" i="4"/>
  <c r="M86" i="4"/>
  <c r="M74" i="4"/>
  <c r="M62" i="4"/>
  <c r="M50" i="4"/>
  <c r="M38" i="4"/>
  <c r="M26" i="4"/>
  <c r="M42" i="4"/>
  <c r="M109" i="4"/>
  <c r="M97" i="4"/>
  <c r="M85" i="4"/>
  <c r="M73" i="4"/>
  <c r="M61" i="4"/>
  <c r="M49" i="4"/>
  <c r="M37" i="4"/>
  <c r="M25" i="4"/>
  <c r="M13" i="4"/>
  <c r="K102" i="4"/>
  <c r="K108" i="4"/>
  <c r="K16" i="4"/>
  <c r="K20" i="4"/>
  <c r="K24" i="4"/>
  <c r="K28" i="4"/>
  <c r="K32" i="4"/>
  <c r="K36" i="4"/>
  <c r="K40" i="4"/>
  <c r="K44" i="4"/>
  <c r="K48" i="4"/>
  <c r="K52" i="4"/>
  <c r="K56" i="4"/>
  <c r="K60" i="4"/>
  <c r="K64" i="4"/>
  <c r="K68" i="4"/>
  <c r="K72" i="4"/>
  <c r="K76" i="4"/>
  <c r="K80" i="4"/>
  <c r="K84" i="4"/>
  <c r="K88" i="4"/>
  <c r="K92" i="4"/>
  <c r="K96" i="4"/>
  <c r="K100" i="4"/>
  <c r="K104" i="4"/>
  <c r="F71" i="4"/>
  <c r="F65" i="4"/>
  <c r="F57" i="4"/>
  <c r="F51" i="4"/>
  <c r="F45" i="4"/>
  <c r="F39" i="4"/>
  <c r="F33" i="4"/>
  <c r="F27" i="4"/>
  <c r="F21" i="4"/>
  <c r="F15" i="4"/>
  <c r="L111" i="4"/>
  <c r="L109" i="4"/>
  <c r="L107" i="4"/>
  <c r="L105" i="4"/>
  <c r="L103" i="4"/>
  <c r="L101" i="4"/>
  <c r="L99" i="4"/>
  <c r="L97" i="4"/>
  <c r="L95" i="4"/>
  <c r="L93" i="4"/>
  <c r="L91" i="4"/>
  <c r="L89" i="4"/>
  <c r="L87" i="4"/>
  <c r="L85" i="4"/>
  <c r="L83" i="4"/>
  <c r="L81" i="4"/>
  <c r="L79" i="4"/>
  <c r="L77" i="4"/>
  <c r="L75" i="4"/>
  <c r="L73" i="4"/>
  <c r="L71" i="4"/>
  <c r="L69" i="4"/>
  <c r="L67" i="4"/>
  <c r="L65" i="4"/>
  <c r="L63" i="4"/>
  <c r="L61" i="4"/>
  <c r="L59" i="4"/>
  <c r="L57" i="4"/>
  <c r="L55" i="4"/>
  <c r="L53" i="4"/>
  <c r="L51" i="4"/>
  <c r="L49" i="4"/>
  <c r="L47" i="4"/>
  <c r="L45" i="4"/>
  <c r="L43" i="4"/>
  <c r="L41" i="4"/>
  <c r="L39" i="4"/>
  <c r="L37" i="4"/>
  <c r="L35" i="4"/>
  <c r="L33" i="4"/>
  <c r="L31" i="4"/>
  <c r="L29" i="4"/>
  <c r="L27" i="4"/>
  <c r="L25" i="4"/>
  <c r="L23" i="4"/>
  <c r="L21" i="4"/>
  <c r="L19" i="4"/>
  <c r="L17" i="4"/>
  <c r="L15" i="4"/>
  <c r="L13" i="4"/>
  <c r="F67" i="4"/>
  <c r="F61" i="4"/>
  <c r="F55" i="4"/>
  <c r="F49" i="4"/>
  <c r="F43" i="4"/>
  <c r="F37" i="4"/>
  <c r="F31" i="4"/>
  <c r="F25" i="4"/>
  <c r="F19" i="4"/>
  <c r="F13" i="4"/>
  <c r="F69" i="4"/>
  <c r="F63" i="4"/>
  <c r="F59" i="4"/>
  <c r="F53" i="4"/>
  <c r="F47" i="4"/>
  <c r="F41" i="4"/>
  <c r="F35" i="4"/>
  <c r="F29" i="4"/>
  <c r="F23" i="4"/>
  <c r="F17" i="4"/>
  <c r="F111" i="4"/>
  <c r="F109" i="4"/>
  <c r="F107" i="4"/>
  <c r="F105" i="4"/>
  <c r="F103" i="4"/>
  <c r="F101" i="4"/>
  <c r="F99" i="4"/>
  <c r="F97" i="4"/>
  <c r="F95" i="4"/>
  <c r="F93" i="4"/>
  <c r="F91" i="4"/>
  <c r="F89" i="4"/>
  <c r="F87" i="4"/>
  <c r="F85" i="4"/>
  <c r="F83" i="4"/>
  <c r="F81" i="4"/>
  <c r="F79" i="4"/>
  <c r="F77" i="4"/>
  <c r="F75" i="4"/>
  <c r="F73" i="4"/>
  <c r="F110" i="4"/>
  <c r="F108" i="4"/>
  <c r="F106" i="4"/>
  <c r="F104" i="4"/>
  <c r="F102" i="4"/>
  <c r="F100" i="4"/>
  <c r="F98" i="4"/>
  <c r="F96" i="4"/>
  <c r="F94" i="4"/>
  <c r="F92" i="4"/>
  <c r="F90" i="4"/>
  <c r="F88" i="4"/>
  <c r="F86" i="4"/>
  <c r="F84" i="4"/>
  <c r="F82" i="4"/>
  <c r="F80" i="4"/>
  <c r="F78" i="4"/>
  <c r="F76" i="4"/>
  <c r="F74" i="4"/>
  <c r="F72" i="4"/>
  <c r="F70" i="4"/>
  <c r="F68" i="4"/>
  <c r="F66" i="4"/>
  <c r="F64" i="4"/>
  <c r="F62" i="4"/>
  <c r="F60" i="4"/>
  <c r="F58" i="4"/>
  <c r="F56" i="4"/>
  <c r="F54" i="4"/>
  <c r="F52" i="4"/>
  <c r="F50" i="4"/>
  <c r="F48" i="4"/>
  <c r="F46" i="4"/>
  <c r="F44" i="4"/>
  <c r="F42" i="4"/>
  <c r="F40" i="4"/>
  <c r="F38" i="4"/>
  <c r="F36" i="4"/>
  <c r="F34" i="4"/>
  <c r="F32" i="4"/>
  <c r="F30" i="4"/>
  <c r="F28" i="4"/>
  <c r="F26" i="4"/>
  <c r="F24" i="4"/>
  <c r="F22" i="4"/>
  <c r="F20" i="4"/>
  <c r="F18" i="4"/>
  <c r="F16" i="4"/>
  <c r="F14" i="4"/>
  <c r="F12" i="4"/>
  <c r="L104" i="4"/>
  <c r="L16" i="4"/>
  <c r="L24" i="4"/>
  <c r="L28" i="4"/>
  <c r="L32" i="4"/>
  <c r="L36" i="4"/>
  <c r="L40" i="4"/>
  <c r="L44" i="4"/>
  <c r="L48" i="4"/>
  <c r="L52" i="4"/>
  <c r="L56" i="4"/>
  <c r="L60" i="4"/>
  <c r="L64" i="4"/>
  <c r="L68" i="4"/>
  <c r="L72" i="4"/>
  <c r="L76" i="4"/>
  <c r="L80" i="4"/>
  <c r="L84" i="4"/>
  <c r="L88" i="4"/>
  <c r="L92" i="4"/>
  <c r="L96" i="4"/>
  <c r="L100" i="4"/>
  <c r="K110" i="4"/>
  <c r="K12" i="4"/>
  <c r="L12" i="4"/>
  <c r="L20" i="4"/>
  <c r="K106" i="4"/>
  <c r="L110" i="4"/>
  <c r="K13" i="4"/>
  <c r="K15" i="4"/>
  <c r="K17" i="4"/>
  <c r="K19" i="4"/>
  <c r="K21" i="4"/>
  <c r="K23" i="4"/>
  <c r="K25" i="4"/>
  <c r="K27" i="4"/>
  <c r="K29" i="4"/>
  <c r="K31" i="4"/>
  <c r="K33" i="4"/>
  <c r="K35" i="4"/>
  <c r="K37" i="4"/>
  <c r="K39" i="4"/>
  <c r="K41" i="4"/>
  <c r="K43" i="4"/>
  <c r="K45" i="4"/>
  <c r="K47" i="4"/>
  <c r="K49" i="4"/>
  <c r="K51" i="4"/>
  <c r="K53" i="4"/>
  <c r="K55" i="4"/>
  <c r="K57" i="4"/>
  <c r="K59" i="4"/>
  <c r="K61" i="4"/>
  <c r="K63" i="4"/>
  <c r="K65" i="4"/>
  <c r="K67" i="4"/>
  <c r="K69" i="4"/>
  <c r="K71" i="4"/>
  <c r="K73" i="4"/>
  <c r="K75" i="4"/>
  <c r="K77" i="4"/>
  <c r="K79" i="4"/>
  <c r="K81" i="4"/>
  <c r="K83" i="4"/>
  <c r="K85" i="4"/>
  <c r="K87" i="4"/>
  <c r="K89" i="4"/>
  <c r="K91" i="4"/>
  <c r="K93" i="4"/>
  <c r="K95" i="4"/>
  <c r="K97" i="4"/>
  <c r="K99" i="4"/>
  <c r="K101" i="4"/>
  <c r="K103" i="4"/>
  <c r="K105" i="4"/>
  <c r="K107" i="4"/>
  <c r="K109" i="4"/>
  <c r="K111" i="4"/>
  <c r="M7" i="4" l="1"/>
  <c r="R10" i="4"/>
  <c r="L7" i="4"/>
  <c r="R9" i="4"/>
  <c r="S9" i="4" s="1"/>
  <c r="J7" i="4"/>
  <c r="N7" i="4" s="1"/>
  <c r="R8" i="4"/>
  <c r="S8" i="4" s="1"/>
  <c r="T8" i="4" l="1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4" i="3"/>
  <c r="I113" i="3" l="1"/>
  <c r="I112" i="3"/>
  <c r="I111" i="3"/>
  <c r="L111" i="3" s="1"/>
  <c r="I110" i="3"/>
  <c r="L110" i="3" s="1"/>
  <c r="I109" i="3"/>
  <c r="I108" i="3"/>
  <c r="L108" i="3" s="1"/>
  <c r="L107" i="3"/>
  <c r="I107" i="3"/>
  <c r="I106" i="3"/>
  <c r="L106" i="3" s="1"/>
  <c r="I105" i="3"/>
  <c r="I104" i="3"/>
  <c r="I103" i="3"/>
  <c r="L103" i="3" s="1"/>
  <c r="I102" i="3"/>
  <c r="L102" i="3" s="1"/>
  <c r="I101" i="3"/>
  <c r="I100" i="3"/>
  <c r="L99" i="3"/>
  <c r="I99" i="3"/>
  <c r="I98" i="3"/>
  <c r="L98" i="3" s="1"/>
  <c r="I97" i="3"/>
  <c r="I96" i="3"/>
  <c r="L95" i="3"/>
  <c r="I95" i="3"/>
  <c r="I94" i="3"/>
  <c r="L94" i="3" s="1"/>
  <c r="I93" i="3"/>
  <c r="I92" i="3"/>
  <c r="L92" i="3" s="1"/>
  <c r="L91" i="3"/>
  <c r="I91" i="3"/>
  <c r="I90" i="3"/>
  <c r="L90" i="3" s="1"/>
  <c r="I89" i="3"/>
  <c r="I88" i="3"/>
  <c r="I87" i="3"/>
  <c r="L87" i="3" s="1"/>
  <c r="I86" i="3"/>
  <c r="L86" i="3" s="1"/>
  <c r="I85" i="3"/>
  <c r="I84" i="3"/>
  <c r="I83" i="3"/>
  <c r="L83" i="3" s="1"/>
  <c r="I82" i="3"/>
  <c r="L82" i="3" s="1"/>
  <c r="I81" i="3"/>
  <c r="I80" i="3"/>
  <c r="L79" i="3"/>
  <c r="I79" i="3"/>
  <c r="I78" i="3"/>
  <c r="L78" i="3" s="1"/>
  <c r="I77" i="3"/>
  <c r="I76" i="3"/>
  <c r="L76" i="3" s="1"/>
  <c r="I75" i="3"/>
  <c r="L75" i="3" s="1"/>
  <c r="I74" i="3"/>
  <c r="L74" i="3" s="1"/>
  <c r="I73" i="3"/>
  <c r="I72" i="3"/>
  <c r="I71" i="3"/>
  <c r="L71" i="3" s="1"/>
  <c r="I70" i="3"/>
  <c r="L70" i="3" s="1"/>
  <c r="I69" i="3"/>
  <c r="I68" i="3"/>
  <c r="L67" i="3"/>
  <c r="I67" i="3"/>
  <c r="I66" i="3"/>
  <c r="L66" i="3" s="1"/>
  <c r="I65" i="3"/>
  <c r="I64" i="3"/>
  <c r="L63" i="3"/>
  <c r="I63" i="3"/>
  <c r="I62" i="3"/>
  <c r="L62" i="3" s="1"/>
  <c r="I61" i="3"/>
  <c r="I60" i="3"/>
  <c r="L60" i="3" s="1"/>
  <c r="L59" i="3"/>
  <c r="I59" i="3"/>
  <c r="I58" i="3"/>
  <c r="L58" i="3" s="1"/>
  <c r="I57" i="3"/>
  <c r="I56" i="3"/>
  <c r="I55" i="3"/>
  <c r="L55" i="3" s="1"/>
  <c r="I54" i="3"/>
  <c r="L54" i="3" s="1"/>
  <c r="I53" i="3"/>
  <c r="I52" i="3"/>
  <c r="I51" i="3"/>
  <c r="L51" i="3" s="1"/>
  <c r="I50" i="3"/>
  <c r="L50" i="3" s="1"/>
  <c r="I49" i="3"/>
  <c r="I48" i="3"/>
  <c r="I47" i="3"/>
  <c r="L47" i="3" s="1"/>
  <c r="I46" i="3"/>
  <c r="L46" i="3" s="1"/>
  <c r="I45" i="3"/>
  <c r="I44" i="3"/>
  <c r="L44" i="3" s="1"/>
  <c r="I43" i="3"/>
  <c r="L43" i="3" s="1"/>
  <c r="I42" i="3"/>
  <c r="L42" i="3" s="1"/>
  <c r="I41" i="3"/>
  <c r="I40" i="3"/>
  <c r="I39" i="3"/>
  <c r="L39" i="3" s="1"/>
  <c r="I38" i="3"/>
  <c r="L38" i="3" s="1"/>
  <c r="I37" i="3"/>
  <c r="I36" i="3"/>
  <c r="I35" i="3"/>
  <c r="L35" i="3" s="1"/>
  <c r="L34" i="3"/>
  <c r="I34" i="3"/>
  <c r="I33" i="3"/>
  <c r="I32" i="3"/>
  <c r="I31" i="3"/>
  <c r="L31" i="3" s="1"/>
  <c r="I30" i="3"/>
  <c r="L30" i="3" s="1"/>
  <c r="I29" i="3"/>
  <c r="I28" i="3"/>
  <c r="L28" i="3" s="1"/>
  <c r="I27" i="3"/>
  <c r="L27" i="3" s="1"/>
  <c r="L26" i="3"/>
  <c r="I26" i="3"/>
  <c r="I25" i="3"/>
  <c r="I24" i="3"/>
  <c r="I23" i="3"/>
  <c r="L23" i="3" s="1"/>
  <c r="I22" i="3"/>
  <c r="L22" i="3" s="1"/>
  <c r="I21" i="3"/>
  <c r="I20" i="3"/>
  <c r="L19" i="3"/>
  <c r="I19" i="3"/>
  <c r="I18" i="3"/>
  <c r="L18" i="3" s="1"/>
  <c r="I17" i="3"/>
  <c r="I16" i="3"/>
  <c r="I15" i="3"/>
  <c r="L15" i="3" s="1"/>
  <c r="I14" i="3"/>
  <c r="L14" i="3" s="1"/>
  <c r="R12" i="3"/>
  <c r="R10" i="3"/>
  <c r="R11" i="3" s="1"/>
  <c r="D9" i="3"/>
  <c r="C9" i="3"/>
  <c r="B9" i="3"/>
  <c r="D8" i="3"/>
  <c r="C8" i="3"/>
  <c r="B8" i="3"/>
  <c r="D7" i="3"/>
  <c r="C7" i="3"/>
  <c r="B7" i="3"/>
  <c r="D6" i="3"/>
  <c r="D10" i="3" s="1"/>
  <c r="C6" i="3"/>
  <c r="C10" i="3" s="1"/>
  <c r="B6" i="3"/>
  <c r="B10" i="3" s="1"/>
  <c r="T8" i="2"/>
  <c r="T9" i="2" s="1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2" i="2"/>
  <c r="D13" i="2"/>
  <c r="L13" i="2" s="1"/>
  <c r="M13" i="2" s="1"/>
  <c r="N13" i="2" s="1"/>
  <c r="D14" i="2"/>
  <c r="L14" i="2" s="1"/>
  <c r="D15" i="2"/>
  <c r="L15" i="2" s="1"/>
  <c r="D16" i="2"/>
  <c r="L16" i="2" s="1"/>
  <c r="P16" i="2" s="1"/>
  <c r="D17" i="2"/>
  <c r="L17" i="2" s="1"/>
  <c r="M17" i="2" s="1"/>
  <c r="N17" i="2" s="1"/>
  <c r="D18" i="2"/>
  <c r="L18" i="2" s="1"/>
  <c r="D19" i="2"/>
  <c r="L19" i="2" s="1"/>
  <c r="D20" i="2"/>
  <c r="L20" i="2" s="1"/>
  <c r="M20" i="2" s="1"/>
  <c r="N20" i="2" s="1"/>
  <c r="D21" i="2"/>
  <c r="L21" i="2" s="1"/>
  <c r="M21" i="2" s="1"/>
  <c r="N21" i="2" s="1"/>
  <c r="D22" i="2"/>
  <c r="L22" i="2" s="1"/>
  <c r="M22" i="2" s="1"/>
  <c r="N22" i="2" s="1"/>
  <c r="D23" i="2"/>
  <c r="L23" i="2" s="1"/>
  <c r="D24" i="2"/>
  <c r="L24" i="2" s="1"/>
  <c r="P24" i="2" s="1"/>
  <c r="D25" i="2"/>
  <c r="L25" i="2" s="1"/>
  <c r="M25" i="2" s="1"/>
  <c r="N25" i="2" s="1"/>
  <c r="D26" i="2"/>
  <c r="L26" i="2" s="1"/>
  <c r="P26" i="2" s="1"/>
  <c r="D27" i="2"/>
  <c r="L27" i="2" s="1"/>
  <c r="D28" i="2"/>
  <c r="L28" i="2" s="1"/>
  <c r="M28" i="2" s="1"/>
  <c r="N28" i="2" s="1"/>
  <c r="D29" i="2"/>
  <c r="L29" i="2" s="1"/>
  <c r="P29" i="2" s="1"/>
  <c r="D30" i="2"/>
  <c r="L30" i="2" s="1"/>
  <c r="P30" i="2" s="1"/>
  <c r="D31" i="2"/>
  <c r="L31" i="2" s="1"/>
  <c r="D32" i="2"/>
  <c r="L32" i="2" s="1"/>
  <c r="M32" i="2" s="1"/>
  <c r="N32" i="2" s="1"/>
  <c r="D33" i="2"/>
  <c r="L33" i="2" s="1"/>
  <c r="P33" i="2" s="1"/>
  <c r="D34" i="2"/>
  <c r="L34" i="2" s="1"/>
  <c r="P34" i="2" s="1"/>
  <c r="D35" i="2"/>
  <c r="L35" i="2" s="1"/>
  <c r="D36" i="2"/>
  <c r="L36" i="2" s="1"/>
  <c r="M36" i="2" s="1"/>
  <c r="N36" i="2" s="1"/>
  <c r="D37" i="2"/>
  <c r="L37" i="2" s="1"/>
  <c r="P37" i="2" s="1"/>
  <c r="D38" i="2"/>
  <c r="L38" i="2" s="1"/>
  <c r="M38" i="2" s="1"/>
  <c r="N38" i="2" s="1"/>
  <c r="D39" i="2"/>
  <c r="L39" i="2" s="1"/>
  <c r="D40" i="2"/>
  <c r="L40" i="2" s="1"/>
  <c r="M40" i="2" s="1"/>
  <c r="N40" i="2" s="1"/>
  <c r="D41" i="2"/>
  <c r="L41" i="2" s="1"/>
  <c r="M41" i="2" s="1"/>
  <c r="N41" i="2" s="1"/>
  <c r="D42" i="2"/>
  <c r="L42" i="2" s="1"/>
  <c r="P42" i="2" s="1"/>
  <c r="D43" i="2"/>
  <c r="L43" i="2" s="1"/>
  <c r="D44" i="2"/>
  <c r="L44" i="2" s="1"/>
  <c r="M44" i="2" s="1"/>
  <c r="N44" i="2" s="1"/>
  <c r="D45" i="2"/>
  <c r="L45" i="2" s="1"/>
  <c r="M45" i="2" s="1"/>
  <c r="N45" i="2" s="1"/>
  <c r="D46" i="2"/>
  <c r="L46" i="2" s="1"/>
  <c r="P46" i="2" s="1"/>
  <c r="D47" i="2"/>
  <c r="L47" i="2" s="1"/>
  <c r="D48" i="2"/>
  <c r="L48" i="2" s="1"/>
  <c r="M48" i="2" s="1"/>
  <c r="N48" i="2" s="1"/>
  <c r="D49" i="2"/>
  <c r="L49" i="2" s="1"/>
  <c r="M49" i="2" s="1"/>
  <c r="N49" i="2" s="1"/>
  <c r="D50" i="2"/>
  <c r="L50" i="2" s="1"/>
  <c r="M50" i="2" s="1"/>
  <c r="N50" i="2" s="1"/>
  <c r="D51" i="2"/>
  <c r="L51" i="2" s="1"/>
  <c r="D52" i="2"/>
  <c r="L52" i="2" s="1"/>
  <c r="M52" i="2" s="1"/>
  <c r="N52" i="2" s="1"/>
  <c r="D53" i="2"/>
  <c r="L53" i="2" s="1"/>
  <c r="M53" i="2" s="1"/>
  <c r="N53" i="2" s="1"/>
  <c r="D54" i="2"/>
  <c r="L54" i="2" s="1"/>
  <c r="M54" i="2" s="1"/>
  <c r="N54" i="2" s="1"/>
  <c r="D55" i="2"/>
  <c r="L55" i="2" s="1"/>
  <c r="D56" i="2"/>
  <c r="L56" i="2" s="1"/>
  <c r="M56" i="2" s="1"/>
  <c r="N56" i="2" s="1"/>
  <c r="D57" i="2"/>
  <c r="L57" i="2" s="1"/>
  <c r="P57" i="2" s="1"/>
  <c r="D58" i="2"/>
  <c r="L58" i="2" s="1"/>
  <c r="M58" i="2" s="1"/>
  <c r="N58" i="2" s="1"/>
  <c r="D59" i="2"/>
  <c r="L59" i="2" s="1"/>
  <c r="D60" i="2"/>
  <c r="L60" i="2" s="1"/>
  <c r="M60" i="2" s="1"/>
  <c r="N60" i="2" s="1"/>
  <c r="D61" i="2"/>
  <c r="L61" i="2" s="1"/>
  <c r="M61" i="2" s="1"/>
  <c r="N61" i="2" s="1"/>
  <c r="D62" i="2"/>
  <c r="L62" i="2" s="1"/>
  <c r="M62" i="2" s="1"/>
  <c r="N62" i="2" s="1"/>
  <c r="D63" i="2"/>
  <c r="L63" i="2" s="1"/>
  <c r="D64" i="2"/>
  <c r="L64" i="2" s="1"/>
  <c r="M64" i="2" s="1"/>
  <c r="N64" i="2" s="1"/>
  <c r="D65" i="2"/>
  <c r="L65" i="2" s="1"/>
  <c r="M65" i="2" s="1"/>
  <c r="N65" i="2" s="1"/>
  <c r="D66" i="2"/>
  <c r="L66" i="2" s="1"/>
  <c r="M66" i="2" s="1"/>
  <c r="N66" i="2" s="1"/>
  <c r="D67" i="2"/>
  <c r="L67" i="2" s="1"/>
  <c r="D68" i="2"/>
  <c r="L68" i="2" s="1"/>
  <c r="M68" i="2" s="1"/>
  <c r="N68" i="2" s="1"/>
  <c r="D69" i="2"/>
  <c r="L69" i="2" s="1"/>
  <c r="M69" i="2" s="1"/>
  <c r="N69" i="2" s="1"/>
  <c r="D70" i="2"/>
  <c r="L70" i="2" s="1"/>
  <c r="M70" i="2" s="1"/>
  <c r="N70" i="2" s="1"/>
  <c r="D71" i="2"/>
  <c r="L71" i="2" s="1"/>
  <c r="D72" i="2"/>
  <c r="L72" i="2" s="1"/>
  <c r="M72" i="2" s="1"/>
  <c r="N72" i="2" s="1"/>
  <c r="D73" i="2"/>
  <c r="L73" i="2" s="1"/>
  <c r="M73" i="2" s="1"/>
  <c r="N73" i="2" s="1"/>
  <c r="D74" i="2"/>
  <c r="L74" i="2" s="1"/>
  <c r="M74" i="2" s="1"/>
  <c r="N74" i="2" s="1"/>
  <c r="D75" i="2"/>
  <c r="L75" i="2" s="1"/>
  <c r="D76" i="2"/>
  <c r="L76" i="2" s="1"/>
  <c r="M76" i="2" s="1"/>
  <c r="N76" i="2" s="1"/>
  <c r="D77" i="2"/>
  <c r="L77" i="2" s="1"/>
  <c r="M77" i="2" s="1"/>
  <c r="N77" i="2" s="1"/>
  <c r="D78" i="2"/>
  <c r="L78" i="2" s="1"/>
  <c r="M78" i="2" s="1"/>
  <c r="N78" i="2" s="1"/>
  <c r="D79" i="2"/>
  <c r="L79" i="2" s="1"/>
  <c r="D80" i="2"/>
  <c r="L80" i="2" s="1"/>
  <c r="M80" i="2" s="1"/>
  <c r="N80" i="2" s="1"/>
  <c r="D81" i="2"/>
  <c r="L81" i="2" s="1"/>
  <c r="M81" i="2" s="1"/>
  <c r="N81" i="2" s="1"/>
  <c r="D82" i="2"/>
  <c r="L82" i="2" s="1"/>
  <c r="M82" i="2" s="1"/>
  <c r="N82" i="2" s="1"/>
  <c r="D83" i="2"/>
  <c r="L83" i="2" s="1"/>
  <c r="D84" i="2"/>
  <c r="L84" i="2" s="1"/>
  <c r="M84" i="2" s="1"/>
  <c r="N84" i="2" s="1"/>
  <c r="D85" i="2"/>
  <c r="L85" i="2" s="1"/>
  <c r="M85" i="2" s="1"/>
  <c r="N85" i="2" s="1"/>
  <c r="D86" i="2"/>
  <c r="L86" i="2" s="1"/>
  <c r="M86" i="2" s="1"/>
  <c r="N86" i="2" s="1"/>
  <c r="D87" i="2"/>
  <c r="L87" i="2" s="1"/>
  <c r="D88" i="2"/>
  <c r="L88" i="2" s="1"/>
  <c r="M88" i="2" s="1"/>
  <c r="N88" i="2" s="1"/>
  <c r="D89" i="2"/>
  <c r="L89" i="2" s="1"/>
  <c r="M89" i="2" s="1"/>
  <c r="N89" i="2" s="1"/>
  <c r="D90" i="2"/>
  <c r="L90" i="2" s="1"/>
  <c r="M90" i="2" s="1"/>
  <c r="N90" i="2" s="1"/>
  <c r="D91" i="2"/>
  <c r="L91" i="2" s="1"/>
  <c r="D92" i="2"/>
  <c r="L92" i="2" s="1"/>
  <c r="M92" i="2" s="1"/>
  <c r="N92" i="2" s="1"/>
  <c r="D93" i="2"/>
  <c r="L93" i="2" s="1"/>
  <c r="M93" i="2" s="1"/>
  <c r="N93" i="2" s="1"/>
  <c r="D94" i="2"/>
  <c r="L94" i="2" s="1"/>
  <c r="M94" i="2" s="1"/>
  <c r="N94" i="2" s="1"/>
  <c r="D95" i="2"/>
  <c r="L95" i="2" s="1"/>
  <c r="D96" i="2"/>
  <c r="L96" i="2" s="1"/>
  <c r="M96" i="2" s="1"/>
  <c r="N96" i="2" s="1"/>
  <c r="D97" i="2"/>
  <c r="L97" i="2" s="1"/>
  <c r="M97" i="2" s="1"/>
  <c r="N97" i="2" s="1"/>
  <c r="D98" i="2"/>
  <c r="L98" i="2" s="1"/>
  <c r="M98" i="2" s="1"/>
  <c r="N98" i="2" s="1"/>
  <c r="D99" i="2"/>
  <c r="L99" i="2" s="1"/>
  <c r="D100" i="2"/>
  <c r="L100" i="2" s="1"/>
  <c r="M100" i="2" s="1"/>
  <c r="N100" i="2" s="1"/>
  <c r="D101" i="2"/>
  <c r="L101" i="2" s="1"/>
  <c r="M101" i="2" s="1"/>
  <c r="N101" i="2" s="1"/>
  <c r="D102" i="2"/>
  <c r="L102" i="2" s="1"/>
  <c r="M102" i="2" s="1"/>
  <c r="N102" i="2" s="1"/>
  <c r="D103" i="2"/>
  <c r="L103" i="2" s="1"/>
  <c r="D104" i="2"/>
  <c r="L104" i="2" s="1"/>
  <c r="M104" i="2" s="1"/>
  <c r="N104" i="2" s="1"/>
  <c r="D105" i="2"/>
  <c r="L105" i="2" s="1"/>
  <c r="M105" i="2" s="1"/>
  <c r="N105" i="2" s="1"/>
  <c r="D106" i="2"/>
  <c r="L106" i="2" s="1"/>
  <c r="M106" i="2" s="1"/>
  <c r="N106" i="2" s="1"/>
  <c r="D107" i="2"/>
  <c r="L107" i="2" s="1"/>
  <c r="D108" i="2"/>
  <c r="L108" i="2" s="1"/>
  <c r="M108" i="2" s="1"/>
  <c r="N108" i="2" s="1"/>
  <c r="D109" i="2"/>
  <c r="L109" i="2" s="1"/>
  <c r="M109" i="2" s="1"/>
  <c r="N109" i="2" s="1"/>
  <c r="D110" i="2"/>
  <c r="L110" i="2" s="1"/>
  <c r="M110" i="2" s="1"/>
  <c r="N110" i="2" s="1"/>
  <c r="D111" i="2"/>
  <c r="L111" i="2" s="1"/>
  <c r="D12" i="2"/>
  <c r="L12" i="2" s="1"/>
  <c r="M12" i="2" s="1"/>
  <c r="N12" i="2" s="1"/>
  <c r="T10" i="2"/>
  <c r="G7" i="2"/>
  <c r="C7" i="2"/>
  <c r="B7" i="2"/>
  <c r="G6" i="2"/>
  <c r="O51" i="2" s="1"/>
  <c r="C6" i="2"/>
  <c r="B6" i="2"/>
  <c r="G5" i="2"/>
  <c r="C5" i="2"/>
  <c r="B5" i="2"/>
  <c r="G4" i="2"/>
  <c r="G8" i="2" s="1"/>
  <c r="C4" i="2"/>
  <c r="C8" i="2" s="1"/>
  <c r="B4" i="2"/>
  <c r="B8" i="2" s="1"/>
  <c r="Q10" i="1"/>
  <c r="Q8" i="1"/>
  <c r="Q9" i="1" s="1"/>
  <c r="F18" i="3" l="1"/>
  <c r="F34" i="3"/>
  <c r="F50" i="3"/>
  <c r="F66" i="3"/>
  <c r="F82" i="3"/>
  <c r="F98" i="3"/>
  <c r="O37" i="2"/>
  <c r="O39" i="2"/>
  <c r="I19" i="2"/>
  <c r="I40" i="2"/>
  <c r="O35" i="2"/>
  <c r="I36" i="2"/>
  <c r="I17" i="2"/>
  <c r="O18" i="2"/>
  <c r="F14" i="3"/>
  <c r="L24" i="3"/>
  <c r="F30" i="3"/>
  <c r="L40" i="3"/>
  <c r="F46" i="3"/>
  <c r="L56" i="3"/>
  <c r="F62" i="3"/>
  <c r="L72" i="3"/>
  <c r="F78" i="3"/>
  <c r="L88" i="3"/>
  <c r="F94" i="3"/>
  <c r="L104" i="3"/>
  <c r="F110" i="3"/>
  <c r="O22" i="2"/>
  <c r="I44" i="2"/>
  <c r="I27" i="2"/>
  <c r="I32" i="2"/>
  <c r="O33" i="2"/>
  <c r="I13" i="2"/>
  <c r="I23" i="2"/>
  <c r="I49" i="2"/>
  <c r="I15" i="2"/>
  <c r="I21" i="2"/>
  <c r="O41" i="2"/>
  <c r="O26" i="2"/>
  <c r="L20" i="3"/>
  <c r="F26" i="3"/>
  <c r="L36" i="3"/>
  <c r="F42" i="3"/>
  <c r="L52" i="3"/>
  <c r="F58" i="3"/>
  <c r="L68" i="3"/>
  <c r="F74" i="3"/>
  <c r="L84" i="3"/>
  <c r="F90" i="3"/>
  <c r="L100" i="3"/>
  <c r="F106" i="3"/>
  <c r="L16" i="3"/>
  <c r="F22" i="3"/>
  <c r="L32" i="3"/>
  <c r="F38" i="3"/>
  <c r="L48" i="3"/>
  <c r="F54" i="3"/>
  <c r="L64" i="3"/>
  <c r="F70" i="3"/>
  <c r="L80" i="3"/>
  <c r="F86" i="3"/>
  <c r="L96" i="3"/>
  <c r="F102" i="3"/>
  <c r="L112" i="3"/>
  <c r="F17" i="3"/>
  <c r="F21" i="3"/>
  <c r="F25" i="3"/>
  <c r="F29" i="3"/>
  <c r="F33" i="3"/>
  <c r="F37" i="3"/>
  <c r="F41" i="3"/>
  <c r="F45" i="3"/>
  <c r="F49" i="3"/>
  <c r="F53" i="3"/>
  <c r="F57" i="3"/>
  <c r="F61" i="3"/>
  <c r="F65" i="3"/>
  <c r="F69" i="3"/>
  <c r="F73" i="3"/>
  <c r="F77" i="3"/>
  <c r="F81" i="3"/>
  <c r="F85" i="3"/>
  <c r="F89" i="3"/>
  <c r="F93" i="3"/>
  <c r="F97" i="3"/>
  <c r="F101" i="3"/>
  <c r="F105" i="3"/>
  <c r="F109" i="3"/>
  <c r="F113" i="3"/>
  <c r="F16" i="3"/>
  <c r="L17" i="3"/>
  <c r="F20" i="3"/>
  <c r="L21" i="3"/>
  <c r="F24" i="3"/>
  <c r="L25" i="3"/>
  <c r="F28" i="3"/>
  <c r="L29" i="3"/>
  <c r="F32" i="3"/>
  <c r="L33" i="3"/>
  <c r="F36" i="3"/>
  <c r="L37" i="3"/>
  <c r="F40" i="3"/>
  <c r="L41" i="3"/>
  <c r="F44" i="3"/>
  <c r="L45" i="3"/>
  <c r="F48" i="3"/>
  <c r="L49" i="3"/>
  <c r="F52" i="3"/>
  <c r="L53" i="3"/>
  <c r="F56" i="3"/>
  <c r="L57" i="3"/>
  <c r="F60" i="3"/>
  <c r="L61" i="3"/>
  <c r="F64" i="3"/>
  <c r="L65" i="3"/>
  <c r="F68" i="3"/>
  <c r="L69" i="3"/>
  <c r="F72" i="3"/>
  <c r="L73" i="3"/>
  <c r="F76" i="3"/>
  <c r="L77" i="3"/>
  <c r="F80" i="3"/>
  <c r="L81" i="3"/>
  <c r="F84" i="3"/>
  <c r="L85" i="3"/>
  <c r="F88" i="3"/>
  <c r="L89" i="3"/>
  <c r="F92" i="3"/>
  <c r="L93" i="3"/>
  <c r="F96" i="3"/>
  <c r="L97" i="3"/>
  <c r="F100" i="3"/>
  <c r="L101" i="3"/>
  <c r="F104" i="3"/>
  <c r="L105" i="3"/>
  <c r="F108" i="3"/>
  <c r="L109" i="3"/>
  <c r="F112" i="3"/>
  <c r="L113" i="3"/>
  <c r="F15" i="3"/>
  <c r="F19" i="3"/>
  <c r="F23" i="3"/>
  <c r="F27" i="3"/>
  <c r="F31" i="3"/>
  <c r="F35" i="3"/>
  <c r="F39" i="3"/>
  <c r="F43" i="3"/>
  <c r="F47" i="3"/>
  <c r="F51" i="3"/>
  <c r="F55" i="3"/>
  <c r="F59" i="3"/>
  <c r="F63" i="3"/>
  <c r="F67" i="3"/>
  <c r="F71" i="3"/>
  <c r="F75" i="3"/>
  <c r="F79" i="3"/>
  <c r="F83" i="3"/>
  <c r="F87" i="3"/>
  <c r="F91" i="3"/>
  <c r="F95" i="3"/>
  <c r="F99" i="3"/>
  <c r="F103" i="3"/>
  <c r="F107" i="3"/>
  <c r="F111" i="3"/>
  <c r="M37" i="2"/>
  <c r="N37" i="2" s="1"/>
  <c r="P45" i="2"/>
  <c r="M29" i="2"/>
  <c r="N29" i="2" s="1"/>
  <c r="M33" i="2"/>
  <c r="N33" i="2" s="1"/>
  <c r="P41" i="2"/>
  <c r="M57" i="2"/>
  <c r="N57" i="2" s="1"/>
  <c r="M42" i="2"/>
  <c r="N42" i="2" s="1"/>
  <c r="M16" i="2"/>
  <c r="N16" i="2" s="1"/>
  <c r="M24" i="2"/>
  <c r="N24" i="2" s="1"/>
  <c r="P54" i="2"/>
  <c r="M46" i="2"/>
  <c r="N46" i="2" s="1"/>
  <c r="P20" i="2"/>
  <c r="P19" i="2"/>
  <c r="M19" i="2"/>
  <c r="N19" i="2" s="1"/>
  <c r="M30" i="2"/>
  <c r="N30" i="2" s="1"/>
  <c r="O111" i="2"/>
  <c r="I109" i="2"/>
  <c r="O107" i="2"/>
  <c r="I105" i="2"/>
  <c r="O103" i="2"/>
  <c r="I101" i="2"/>
  <c r="O99" i="2"/>
  <c r="I97" i="2"/>
  <c r="O95" i="2"/>
  <c r="I93" i="2"/>
  <c r="O91" i="2"/>
  <c r="I89" i="2"/>
  <c r="O87" i="2"/>
  <c r="I85" i="2"/>
  <c r="O83" i="2"/>
  <c r="I81" i="2"/>
  <c r="O79" i="2"/>
  <c r="I77" i="2"/>
  <c r="O75" i="2"/>
  <c r="I73" i="2"/>
  <c r="O71" i="2"/>
  <c r="I69" i="2"/>
  <c r="O67" i="2"/>
  <c r="I65" i="2"/>
  <c r="O63" i="2"/>
  <c r="I61" i="2"/>
  <c r="O59" i="2"/>
  <c r="P108" i="2"/>
  <c r="P104" i="2"/>
  <c r="P100" i="2"/>
  <c r="P96" i="2"/>
  <c r="P92" i="2"/>
  <c r="P88" i="2"/>
  <c r="P84" i="2"/>
  <c r="P80" i="2"/>
  <c r="P76" i="2"/>
  <c r="P72" i="2"/>
  <c r="P68" i="2"/>
  <c r="P64" i="2"/>
  <c r="P60" i="2"/>
  <c r="P56" i="2"/>
  <c r="P52" i="2"/>
  <c r="P48" i="2"/>
  <c r="P44" i="2"/>
  <c r="P40" i="2"/>
  <c r="I110" i="2"/>
  <c r="O108" i="2"/>
  <c r="I106" i="2"/>
  <c r="O104" i="2"/>
  <c r="I102" i="2"/>
  <c r="O100" i="2"/>
  <c r="I98" i="2"/>
  <c r="O96" i="2"/>
  <c r="I94" i="2"/>
  <c r="O92" i="2"/>
  <c r="I90" i="2"/>
  <c r="O88" i="2"/>
  <c r="I86" i="2"/>
  <c r="O84" i="2"/>
  <c r="I82" i="2"/>
  <c r="O80" i="2"/>
  <c r="I78" i="2"/>
  <c r="O76" i="2"/>
  <c r="I74" i="2"/>
  <c r="O72" i="2"/>
  <c r="I70" i="2"/>
  <c r="O68" i="2"/>
  <c r="I66" i="2"/>
  <c r="O64" i="2"/>
  <c r="I62" i="2"/>
  <c r="O60" i="2"/>
  <c r="I58" i="2"/>
  <c r="O56" i="2"/>
  <c r="I54" i="2"/>
  <c r="O52" i="2"/>
  <c r="I50" i="2"/>
  <c r="O48" i="2"/>
  <c r="I46" i="2"/>
  <c r="O44" i="2"/>
  <c r="I42" i="2"/>
  <c r="O40" i="2"/>
  <c r="I38" i="2"/>
  <c r="O36" i="2"/>
  <c r="I34" i="2"/>
  <c r="O32" i="2"/>
  <c r="I30" i="2"/>
  <c r="O28" i="2"/>
  <c r="I26" i="2"/>
  <c r="O24" i="2"/>
  <c r="I22" i="2"/>
  <c r="O20" i="2"/>
  <c r="I18" i="2"/>
  <c r="O16" i="2"/>
  <c r="I14" i="2"/>
  <c r="O12" i="2"/>
  <c r="P109" i="2"/>
  <c r="P105" i="2"/>
  <c r="P101" i="2"/>
  <c r="P97" i="2"/>
  <c r="P93" i="2"/>
  <c r="P89" i="2"/>
  <c r="P85" i="2"/>
  <c r="P81" i="2"/>
  <c r="P77" i="2"/>
  <c r="P73" i="2"/>
  <c r="P69" i="2"/>
  <c r="P65" i="2"/>
  <c r="P61" i="2"/>
  <c r="I111" i="2"/>
  <c r="O109" i="2"/>
  <c r="I107" i="2"/>
  <c r="O105" i="2"/>
  <c r="I103" i="2"/>
  <c r="O101" i="2"/>
  <c r="I99" i="2"/>
  <c r="O97" i="2"/>
  <c r="I95" i="2"/>
  <c r="O93" i="2"/>
  <c r="I91" i="2"/>
  <c r="O89" i="2"/>
  <c r="I87" i="2"/>
  <c r="O85" i="2"/>
  <c r="I83" i="2"/>
  <c r="O81" i="2"/>
  <c r="I79" i="2"/>
  <c r="O77" i="2"/>
  <c r="I75" i="2"/>
  <c r="O73" i="2"/>
  <c r="I71" i="2"/>
  <c r="O69" i="2"/>
  <c r="I67" i="2"/>
  <c r="O65" i="2"/>
  <c r="I63" i="2"/>
  <c r="O61" i="2"/>
  <c r="I59" i="2"/>
  <c r="O57" i="2"/>
  <c r="I55" i="2"/>
  <c r="O53" i="2"/>
  <c r="I51" i="2"/>
  <c r="O49" i="2"/>
  <c r="O110" i="2"/>
  <c r="I108" i="2"/>
  <c r="O106" i="2"/>
  <c r="I104" i="2"/>
  <c r="O102" i="2"/>
  <c r="I100" i="2"/>
  <c r="O98" i="2"/>
  <c r="I96" i="2"/>
  <c r="O94" i="2"/>
  <c r="I92" i="2"/>
  <c r="O90" i="2"/>
  <c r="I88" i="2"/>
  <c r="O86" i="2"/>
  <c r="I84" i="2"/>
  <c r="O82" i="2"/>
  <c r="I80" i="2"/>
  <c r="O78" i="2"/>
  <c r="I76" i="2"/>
  <c r="O74" i="2"/>
  <c r="I72" i="2"/>
  <c r="O70" i="2"/>
  <c r="I68" i="2"/>
  <c r="O66" i="2"/>
  <c r="I64" i="2"/>
  <c r="O62" i="2"/>
  <c r="I60" i="2"/>
  <c r="O58" i="2"/>
  <c r="I56" i="2"/>
  <c r="O54" i="2"/>
  <c r="I52" i="2"/>
  <c r="O50" i="2"/>
  <c r="I48" i="2"/>
  <c r="O46" i="2"/>
  <c r="I12" i="2"/>
  <c r="O13" i="2"/>
  <c r="P23" i="2"/>
  <c r="M23" i="2"/>
  <c r="N23" i="2" s="1"/>
  <c r="I25" i="2"/>
  <c r="P28" i="2"/>
  <c r="O30" i="2"/>
  <c r="P38" i="2"/>
  <c r="I47" i="2"/>
  <c r="O55" i="2"/>
  <c r="P58" i="2"/>
  <c r="P62" i="2"/>
  <c r="P66" i="2"/>
  <c r="P70" i="2"/>
  <c r="P74" i="2"/>
  <c r="P78" i="2"/>
  <c r="P82" i="2"/>
  <c r="P86" i="2"/>
  <c r="P90" i="2"/>
  <c r="P94" i="2"/>
  <c r="P98" i="2"/>
  <c r="P102" i="2"/>
  <c r="P106" i="2"/>
  <c r="P110" i="2"/>
  <c r="P13" i="2"/>
  <c r="I16" i="2"/>
  <c r="O17" i="2"/>
  <c r="O19" i="2"/>
  <c r="P27" i="2"/>
  <c r="M27" i="2"/>
  <c r="N27" i="2" s="1"/>
  <c r="I29" i="2"/>
  <c r="I31" i="2"/>
  <c r="P32" i="2"/>
  <c r="O34" i="2"/>
  <c r="O42" i="2"/>
  <c r="I45" i="2"/>
  <c r="P47" i="2"/>
  <c r="M47" i="2"/>
  <c r="N47" i="2" s="1"/>
  <c r="P49" i="2"/>
  <c r="I53" i="2"/>
  <c r="P14" i="2"/>
  <c r="P17" i="2"/>
  <c r="I20" i="2"/>
  <c r="O21" i="2"/>
  <c r="O23" i="2"/>
  <c r="P31" i="2"/>
  <c r="M31" i="2"/>
  <c r="N31" i="2" s="1"/>
  <c r="I33" i="2"/>
  <c r="I35" i="2"/>
  <c r="P36" i="2"/>
  <c r="O38" i="2"/>
  <c r="I41" i="2"/>
  <c r="I43" i="2"/>
  <c r="O47" i="2"/>
  <c r="P50" i="2"/>
  <c r="P59" i="2"/>
  <c r="P63" i="2"/>
  <c r="P67" i="2"/>
  <c r="P71" i="2"/>
  <c r="P75" i="2"/>
  <c r="P79" i="2"/>
  <c r="P83" i="2"/>
  <c r="P87" i="2"/>
  <c r="P91" i="2"/>
  <c r="P95" i="2"/>
  <c r="P99" i="2"/>
  <c r="P103" i="2"/>
  <c r="P107" i="2"/>
  <c r="P111" i="2"/>
  <c r="M14" i="2"/>
  <c r="N14" i="2" s="1"/>
  <c r="P18" i="2"/>
  <c r="P21" i="2"/>
  <c r="I24" i="2"/>
  <c r="O25" i="2"/>
  <c r="O27" i="2"/>
  <c r="P35" i="2"/>
  <c r="M35" i="2"/>
  <c r="N35" i="2" s="1"/>
  <c r="I37" i="2"/>
  <c r="I39" i="2"/>
  <c r="P43" i="2"/>
  <c r="M43" i="2"/>
  <c r="N43" i="2" s="1"/>
  <c r="P12" i="2"/>
  <c r="O14" i="2"/>
  <c r="M18" i="2"/>
  <c r="N18" i="2" s="1"/>
  <c r="P22" i="2"/>
  <c r="P25" i="2"/>
  <c r="I28" i="2"/>
  <c r="O29" i="2"/>
  <c r="O31" i="2"/>
  <c r="P39" i="2"/>
  <c r="M39" i="2"/>
  <c r="N39" i="2" s="1"/>
  <c r="O43" i="2"/>
  <c r="O45" i="2"/>
  <c r="P51" i="2"/>
  <c r="M51" i="2"/>
  <c r="N51" i="2" s="1"/>
  <c r="P53" i="2"/>
  <c r="I57" i="2"/>
  <c r="P15" i="2"/>
  <c r="M15" i="2"/>
  <c r="N15" i="2" s="1"/>
  <c r="M26" i="2"/>
  <c r="N26" i="2" s="1"/>
  <c r="P55" i="2"/>
  <c r="M55" i="2"/>
  <c r="N55" i="2" s="1"/>
  <c r="O15" i="2"/>
  <c r="M34" i="2"/>
  <c r="N34" i="2" s="1"/>
  <c r="M59" i="2"/>
  <c r="N59" i="2" s="1"/>
  <c r="M63" i="2"/>
  <c r="N63" i="2" s="1"/>
  <c r="M67" i="2"/>
  <c r="N67" i="2" s="1"/>
  <c r="M71" i="2"/>
  <c r="N71" i="2" s="1"/>
  <c r="M75" i="2"/>
  <c r="N75" i="2" s="1"/>
  <c r="M79" i="2"/>
  <c r="N79" i="2" s="1"/>
  <c r="M83" i="2"/>
  <c r="N83" i="2" s="1"/>
  <c r="M87" i="2"/>
  <c r="N87" i="2" s="1"/>
  <c r="M91" i="2"/>
  <c r="N91" i="2" s="1"/>
  <c r="M95" i="2"/>
  <c r="N95" i="2" s="1"/>
  <c r="M99" i="2"/>
  <c r="N99" i="2" s="1"/>
  <c r="M103" i="2"/>
  <c r="N103" i="2" s="1"/>
  <c r="M107" i="2"/>
  <c r="N107" i="2" s="1"/>
  <c r="M111" i="2"/>
  <c r="N111" i="2" s="1"/>
  <c r="K9" i="3" l="1"/>
  <c r="S11" i="3"/>
  <c r="T11" i="3" s="1"/>
  <c r="S10" i="3"/>
  <c r="T10" i="3" s="1"/>
  <c r="N9" i="3"/>
  <c r="S12" i="3"/>
  <c r="M9" i="3"/>
  <c r="U9" i="2"/>
  <c r="V9" i="2" s="1"/>
  <c r="P7" i="2"/>
  <c r="U8" i="2"/>
  <c r="V8" i="2" s="1"/>
  <c r="U10" i="2"/>
  <c r="O7" i="2"/>
  <c r="M7" i="2"/>
  <c r="Q7" i="2" s="1"/>
  <c r="R7" i="2" s="1"/>
  <c r="U10" i="3" l="1"/>
  <c r="W8" i="2"/>
  <c r="I13" i="1" l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2" i="1"/>
  <c r="J98" i="1" l="1"/>
  <c r="K98" i="1" s="1"/>
  <c r="J66" i="1"/>
  <c r="K66" i="1" s="1"/>
  <c r="J81" i="1"/>
  <c r="K81" i="1" s="1"/>
  <c r="J41" i="1"/>
  <c r="K41" i="1" s="1"/>
  <c r="J88" i="1"/>
  <c r="K88" i="1" s="1"/>
  <c r="J72" i="1"/>
  <c r="K72" i="1" s="1"/>
  <c r="J56" i="1"/>
  <c r="K56" i="1" s="1"/>
  <c r="J48" i="1"/>
  <c r="K48" i="1" s="1"/>
  <c r="J32" i="1"/>
  <c r="K32" i="1" s="1"/>
  <c r="J24" i="1"/>
  <c r="K24" i="1" s="1"/>
  <c r="J111" i="1"/>
  <c r="K111" i="1" s="1"/>
  <c r="J103" i="1"/>
  <c r="K103" i="1" s="1"/>
  <c r="J95" i="1"/>
  <c r="K95" i="1" s="1"/>
  <c r="J79" i="1"/>
  <c r="K79" i="1" s="1"/>
  <c r="J71" i="1"/>
  <c r="K71" i="1" s="1"/>
  <c r="J63" i="1"/>
  <c r="K63" i="1" s="1"/>
  <c r="J55" i="1"/>
  <c r="K55" i="1" s="1"/>
  <c r="J47" i="1"/>
  <c r="K47" i="1" s="1"/>
  <c r="J39" i="1"/>
  <c r="K39" i="1" s="1"/>
  <c r="J31" i="1"/>
  <c r="K31" i="1" s="1"/>
  <c r="J23" i="1"/>
  <c r="K23" i="1" s="1"/>
  <c r="J15" i="1"/>
  <c r="K15" i="1" s="1"/>
  <c r="J110" i="1"/>
  <c r="K110" i="1" s="1"/>
  <c r="J102" i="1"/>
  <c r="K102" i="1" s="1"/>
  <c r="J94" i="1"/>
  <c r="K94" i="1" s="1"/>
  <c r="J86" i="1"/>
  <c r="K86" i="1" s="1"/>
  <c r="J78" i="1"/>
  <c r="K78" i="1" s="1"/>
  <c r="J70" i="1"/>
  <c r="K70" i="1" s="1"/>
  <c r="J62" i="1"/>
  <c r="K62" i="1" s="1"/>
  <c r="J54" i="1"/>
  <c r="K54" i="1" s="1"/>
  <c r="J46" i="1"/>
  <c r="K46" i="1" s="1"/>
  <c r="J38" i="1"/>
  <c r="K38" i="1" s="1"/>
  <c r="J30" i="1"/>
  <c r="K30" i="1" s="1"/>
  <c r="J22" i="1"/>
  <c r="K22" i="1" s="1"/>
  <c r="J14" i="1"/>
  <c r="K14" i="1" s="1"/>
  <c r="J109" i="1"/>
  <c r="K109" i="1" s="1"/>
  <c r="J101" i="1"/>
  <c r="K101" i="1" s="1"/>
  <c r="J93" i="1"/>
  <c r="K93" i="1" s="1"/>
  <c r="J85" i="1"/>
  <c r="K85" i="1" s="1"/>
  <c r="J77" i="1"/>
  <c r="K77" i="1" s="1"/>
  <c r="J69" i="1"/>
  <c r="K69" i="1" s="1"/>
  <c r="J61" i="1"/>
  <c r="K61" i="1" s="1"/>
  <c r="J53" i="1"/>
  <c r="K53" i="1" s="1"/>
  <c r="J45" i="1"/>
  <c r="K45" i="1" s="1"/>
  <c r="J37" i="1"/>
  <c r="K37" i="1" s="1"/>
  <c r="J29" i="1"/>
  <c r="K29" i="1" s="1"/>
  <c r="J21" i="1"/>
  <c r="K21" i="1" s="1"/>
  <c r="J13" i="1"/>
  <c r="K13" i="1" s="1"/>
  <c r="J108" i="1"/>
  <c r="K108" i="1" s="1"/>
  <c r="J100" i="1"/>
  <c r="K100" i="1" s="1"/>
  <c r="J92" i="1"/>
  <c r="K92" i="1" s="1"/>
  <c r="J84" i="1"/>
  <c r="K84" i="1" s="1"/>
  <c r="J76" i="1"/>
  <c r="K76" i="1" s="1"/>
  <c r="J68" i="1"/>
  <c r="K68" i="1" s="1"/>
  <c r="J60" i="1"/>
  <c r="K60" i="1" s="1"/>
  <c r="J52" i="1"/>
  <c r="K52" i="1" s="1"/>
  <c r="J44" i="1"/>
  <c r="K44" i="1" s="1"/>
  <c r="J36" i="1"/>
  <c r="K36" i="1" s="1"/>
  <c r="J28" i="1"/>
  <c r="K28" i="1" s="1"/>
  <c r="J20" i="1"/>
  <c r="K20" i="1" s="1"/>
  <c r="J107" i="1"/>
  <c r="K107" i="1" s="1"/>
  <c r="J99" i="1"/>
  <c r="K99" i="1" s="1"/>
  <c r="J91" i="1"/>
  <c r="K91" i="1" s="1"/>
  <c r="J83" i="1"/>
  <c r="K83" i="1" s="1"/>
  <c r="J75" i="1"/>
  <c r="K75" i="1" s="1"/>
  <c r="J67" i="1"/>
  <c r="K67" i="1" s="1"/>
  <c r="J59" i="1"/>
  <c r="K59" i="1" s="1"/>
  <c r="J51" i="1"/>
  <c r="K51" i="1" s="1"/>
  <c r="J43" i="1"/>
  <c r="K43" i="1" s="1"/>
  <c r="J35" i="1"/>
  <c r="K35" i="1" s="1"/>
  <c r="J27" i="1"/>
  <c r="K27" i="1" s="1"/>
  <c r="J19" i="1"/>
  <c r="K19" i="1" s="1"/>
  <c r="J82" i="1"/>
  <c r="K82" i="1" s="1"/>
  <c r="J50" i="1"/>
  <c r="K50" i="1" s="1"/>
  <c r="J42" i="1"/>
  <c r="K42" i="1" s="1"/>
  <c r="J34" i="1"/>
  <c r="K34" i="1" s="1"/>
  <c r="J26" i="1"/>
  <c r="K26" i="1" s="1"/>
  <c r="J18" i="1"/>
  <c r="K18" i="1" s="1"/>
  <c r="J58" i="1"/>
  <c r="K58" i="1" s="1"/>
  <c r="J89" i="1"/>
  <c r="K89" i="1" s="1"/>
  <c r="J73" i="1"/>
  <c r="K73" i="1" s="1"/>
  <c r="J33" i="1"/>
  <c r="K33" i="1" s="1"/>
  <c r="J25" i="1"/>
  <c r="K25" i="1" s="1"/>
  <c r="J17" i="1"/>
  <c r="K17" i="1" s="1"/>
  <c r="J90" i="1"/>
  <c r="K90" i="1" s="1"/>
  <c r="J65" i="1"/>
  <c r="K65" i="1" s="1"/>
  <c r="J104" i="1"/>
  <c r="K104" i="1" s="1"/>
  <c r="J64" i="1"/>
  <c r="K64" i="1" s="1"/>
  <c r="J40" i="1"/>
  <c r="K40" i="1" s="1"/>
  <c r="J16" i="1"/>
  <c r="K16" i="1" s="1"/>
  <c r="J106" i="1"/>
  <c r="K106" i="1" s="1"/>
  <c r="J105" i="1"/>
  <c r="K105" i="1" s="1"/>
  <c r="J49" i="1"/>
  <c r="K49" i="1" s="1"/>
  <c r="J12" i="1"/>
  <c r="K12" i="1" s="1"/>
  <c r="J96" i="1"/>
  <c r="K96" i="1" s="1"/>
  <c r="J87" i="1"/>
  <c r="K87" i="1" s="1"/>
  <c r="J74" i="1"/>
  <c r="K74" i="1" s="1"/>
  <c r="J97" i="1"/>
  <c r="K97" i="1" s="1"/>
  <c r="J80" i="1"/>
  <c r="K80" i="1" s="1"/>
  <c r="J57" i="1"/>
  <c r="K57" i="1" s="1"/>
  <c r="R9" i="1" l="1"/>
  <c r="S9" i="1" s="1"/>
  <c r="J7" i="1"/>
  <c r="F23" i="1" l="1"/>
  <c r="F24" i="1"/>
  <c r="F25" i="1"/>
  <c r="F26" i="1"/>
  <c r="F37" i="1"/>
  <c r="F38" i="1"/>
  <c r="F39" i="1"/>
  <c r="F40" i="1"/>
  <c r="F50" i="1"/>
  <c r="F52" i="1"/>
  <c r="F53" i="1"/>
  <c r="F54" i="1"/>
  <c r="F64" i="1"/>
  <c r="F65" i="1"/>
  <c r="F66" i="1"/>
  <c r="F68" i="1"/>
  <c r="F78" i="1"/>
  <c r="F79" i="1"/>
  <c r="F80" i="1"/>
  <c r="F81" i="1"/>
  <c r="F92" i="1"/>
  <c r="F93" i="1"/>
  <c r="F94" i="1"/>
  <c r="F95" i="1"/>
  <c r="F105" i="1"/>
  <c r="F106" i="1"/>
  <c r="F108" i="1"/>
  <c r="F109" i="1"/>
  <c r="D7" i="1"/>
  <c r="D6" i="1"/>
  <c r="F14" i="1" s="1"/>
  <c r="D5" i="1"/>
  <c r="D4" i="1"/>
  <c r="D8" i="1" s="1"/>
  <c r="C7" i="1"/>
  <c r="C6" i="1"/>
  <c r="C5" i="1"/>
  <c r="C4" i="1"/>
  <c r="C8" i="1" s="1"/>
  <c r="B7" i="1"/>
  <c r="B6" i="1"/>
  <c r="B5" i="1"/>
  <c r="B4" i="1"/>
  <c r="B8" i="1" s="1"/>
  <c r="F103" i="1" l="1"/>
  <c r="F89" i="1"/>
  <c r="F76" i="1"/>
  <c r="F62" i="1"/>
  <c r="F48" i="1"/>
  <c r="F34" i="1"/>
  <c r="F21" i="1"/>
  <c r="F104" i="1"/>
  <c r="F101" i="1"/>
  <c r="F87" i="1"/>
  <c r="F73" i="1"/>
  <c r="F60" i="1"/>
  <c r="F46" i="1"/>
  <c r="F32" i="1"/>
  <c r="F18" i="1"/>
  <c r="F12" i="1"/>
  <c r="F100" i="1"/>
  <c r="F86" i="1"/>
  <c r="F72" i="1"/>
  <c r="F58" i="1"/>
  <c r="F45" i="1"/>
  <c r="F31" i="1"/>
  <c r="F17" i="1"/>
  <c r="F63" i="1"/>
  <c r="F13" i="1"/>
  <c r="F98" i="1"/>
  <c r="F85" i="1"/>
  <c r="F71" i="1"/>
  <c r="F57" i="1"/>
  <c r="F44" i="1"/>
  <c r="F30" i="1"/>
  <c r="F16" i="1"/>
  <c r="F61" i="1"/>
  <c r="F33" i="1"/>
  <c r="F111" i="1"/>
  <c r="F97" i="1"/>
  <c r="F84" i="1"/>
  <c r="F70" i="1"/>
  <c r="F56" i="1"/>
  <c r="F42" i="1"/>
  <c r="F29" i="1"/>
  <c r="F15" i="1"/>
  <c r="F90" i="1"/>
  <c r="F77" i="1"/>
  <c r="F49" i="1"/>
  <c r="F36" i="1"/>
  <c r="F22" i="1"/>
  <c r="F102" i="1"/>
  <c r="F88" i="1"/>
  <c r="F74" i="1"/>
  <c r="F47" i="1"/>
  <c r="F20" i="1"/>
  <c r="F110" i="1"/>
  <c r="F96" i="1"/>
  <c r="F82" i="1"/>
  <c r="F69" i="1"/>
  <c r="F55" i="1"/>
  <c r="F41" i="1"/>
  <c r="F28" i="1"/>
  <c r="L18" i="1"/>
  <c r="L26" i="1"/>
  <c r="L34" i="1"/>
  <c r="L42" i="1"/>
  <c r="L50" i="1"/>
  <c r="L58" i="1"/>
  <c r="L66" i="1"/>
  <c r="L74" i="1"/>
  <c r="L82" i="1"/>
  <c r="L90" i="1"/>
  <c r="L98" i="1"/>
  <c r="L106" i="1"/>
  <c r="L19" i="1"/>
  <c r="L27" i="1"/>
  <c r="L35" i="1"/>
  <c r="L43" i="1"/>
  <c r="L51" i="1"/>
  <c r="L59" i="1"/>
  <c r="L67" i="1"/>
  <c r="L75" i="1"/>
  <c r="L83" i="1"/>
  <c r="L91" i="1"/>
  <c r="L99" i="1"/>
  <c r="L107" i="1"/>
  <c r="L20" i="1"/>
  <c r="L28" i="1"/>
  <c r="L36" i="1"/>
  <c r="L44" i="1"/>
  <c r="L52" i="1"/>
  <c r="L60" i="1"/>
  <c r="L68" i="1"/>
  <c r="L76" i="1"/>
  <c r="L84" i="1"/>
  <c r="L92" i="1"/>
  <c r="L100" i="1"/>
  <c r="L108" i="1"/>
  <c r="L14" i="1"/>
  <c r="L22" i="1"/>
  <c r="L30" i="1"/>
  <c r="L38" i="1"/>
  <c r="L46" i="1"/>
  <c r="L54" i="1"/>
  <c r="L62" i="1"/>
  <c r="L70" i="1"/>
  <c r="L78" i="1"/>
  <c r="L86" i="1"/>
  <c r="L94" i="1"/>
  <c r="L102" i="1"/>
  <c r="L110" i="1"/>
  <c r="L15" i="1"/>
  <c r="L23" i="1"/>
  <c r="L31" i="1"/>
  <c r="L39" i="1"/>
  <c r="L47" i="1"/>
  <c r="L55" i="1"/>
  <c r="L63" i="1"/>
  <c r="L71" i="1"/>
  <c r="L79" i="1"/>
  <c r="L87" i="1"/>
  <c r="L95" i="1"/>
  <c r="L103" i="1"/>
  <c r="L111" i="1"/>
  <c r="L16" i="1"/>
  <c r="L24" i="1"/>
  <c r="L32" i="1"/>
  <c r="L40" i="1"/>
  <c r="L48" i="1"/>
  <c r="L56" i="1"/>
  <c r="L64" i="1"/>
  <c r="L72" i="1"/>
  <c r="L80" i="1"/>
  <c r="L88" i="1"/>
  <c r="L96" i="1"/>
  <c r="L104" i="1"/>
  <c r="L12" i="1"/>
  <c r="L13" i="1"/>
  <c r="L45" i="1"/>
  <c r="L77" i="1"/>
  <c r="L109" i="1"/>
  <c r="L17" i="1"/>
  <c r="L49" i="1"/>
  <c r="L81" i="1"/>
  <c r="L21" i="1"/>
  <c r="L53" i="1"/>
  <c r="L85" i="1"/>
  <c r="L25" i="1"/>
  <c r="L57" i="1"/>
  <c r="L89" i="1"/>
  <c r="L29" i="1"/>
  <c r="L61" i="1"/>
  <c r="L93" i="1"/>
  <c r="L33" i="1"/>
  <c r="L65" i="1"/>
  <c r="L97" i="1"/>
  <c r="L37" i="1"/>
  <c r="L69" i="1"/>
  <c r="L101" i="1"/>
  <c r="L41" i="1"/>
  <c r="L73" i="1"/>
  <c r="L105" i="1"/>
  <c r="M43" i="1"/>
  <c r="M23" i="1"/>
  <c r="M66" i="1"/>
  <c r="M72" i="1"/>
  <c r="M24" i="1"/>
  <c r="M79" i="1"/>
  <c r="M47" i="1"/>
  <c r="M15" i="1"/>
  <c r="M86" i="1"/>
  <c r="M54" i="1"/>
  <c r="M22" i="1"/>
  <c r="M93" i="1"/>
  <c r="M61" i="1"/>
  <c r="M29" i="1"/>
  <c r="M100" i="1"/>
  <c r="M68" i="1"/>
  <c r="M36" i="1"/>
  <c r="M99" i="1"/>
  <c r="M67" i="1"/>
  <c r="M35" i="1"/>
  <c r="M50" i="1"/>
  <c r="M18" i="1"/>
  <c r="M33" i="1"/>
  <c r="M65" i="1"/>
  <c r="M16" i="1"/>
  <c r="M12" i="1"/>
  <c r="M97" i="1"/>
  <c r="M81" i="1"/>
  <c r="M56" i="1"/>
  <c r="M111" i="1"/>
  <c r="M71" i="1"/>
  <c r="M39" i="1"/>
  <c r="M110" i="1"/>
  <c r="M78" i="1"/>
  <c r="M46" i="1"/>
  <c r="M14" i="1"/>
  <c r="M85" i="1"/>
  <c r="M53" i="1"/>
  <c r="M21" i="1"/>
  <c r="M92" i="1"/>
  <c r="M60" i="1"/>
  <c r="M28" i="1"/>
  <c r="M91" i="1"/>
  <c r="M59" i="1"/>
  <c r="M27" i="1"/>
  <c r="M42" i="1"/>
  <c r="M58" i="1"/>
  <c r="M25" i="1"/>
  <c r="M104" i="1"/>
  <c r="M106" i="1"/>
  <c r="M96" i="1"/>
  <c r="M80" i="1"/>
  <c r="M62" i="1"/>
  <c r="M30" i="1"/>
  <c r="M101" i="1"/>
  <c r="M37" i="1"/>
  <c r="M76" i="1"/>
  <c r="M107" i="1"/>
  <c r="M82" i="1"/>
  <c r="M73" i="1"/>
  <c r="M49" i="1"/>
  <c r="M108" i="1"/>
  <c r="M90" i="1"/>
  <c r="M41" i="1"/>
  <c r="M48" i="1"/>
  <c r="M103" i="1"/>
  <c r="M63" i="1"/>
  <c r="M31" i="1"/>
  <c r="M102" i="1"/>
  <c r="M70" i="1"/>
  <c r="M38" i="1"/>
  <c r="M109" i="1"/>
  <c r="M77" i="1"/>
  <c r="M45" i="1"/>
  <c r="M13" i="1"/>
  <c r="M84" i="1"/>
  <c r="M52" i="1"/>
  <c r="M20" i="1"/>
  <c r="M83" i="1"/>
  <c r="M51" i="1"/>
  <c r="M19" i="1"/>
  <c r="M34" i="1"/>
  <c r="M89" i="1"/>
  <c r="M17" i="1"/>
  <c r="M64" i="1"/>
  <c r="M105" i="1"/>
  <c r="M87" i="1"/>
  <c r="M57" i="1"/>
  <c r="M98" i="1"/>
  <c r="M88" i="1"/>
  <c r="M32" i="1"/>
  <c r="M95" i="1"/>
  <c r="M55" i="1"/>
  <c r="M94" i="1"/>
  <c r="M69" i="1"/>
  <c r="M44" i="1"/>
  <c r="M75" i="1"/>
  <c r="M26" i="1"/>
  <c r="M40" i="1"/>
  <c r="M74" i="1"/>
  <c r="F107" i="1"/>
  <c r="F99" i="1"/>
  <c r="F91" i="1"/>
  <c r="F83" i="1"/>
  <c r="F75" i="1"/>
  <c r="F67" i="1"/>
  <c r="F59" i="1"/>
  <c r="F51" i="1"/>
  <c r="F43" i="1"/>
  <c r="F35" i="1"/>
  <c r="F27" i="1"/>
  <c r="F19" i="1"/>
  <c r="R8" i="1" l="1"/>
  <c r="S8" i="1" s="1"/>
  <c r="T8" i="1" s="1"/>
  <c r="M7" i="1"/>
  <c r="R10" i="1"/>
  <c r="L7" i="1"/>
  <c r="N7" i="1" s="1"/>
</calcChain>
</file>

<file path=xl/sharedStrings.xml><?xml version="1.0" encoding="utf-8"?>
<sst xmlns="http://schemas.openxmlformats.org/spreadsheetml/2006/main" count="250" uniqueCount="78">
  <si>
    <t>Age</t>
  </si>
  <si>
    <t>Income</t>
  </si>
  <si>
    <t>Expense</t>
  </si>
  <si>
    <t>No.</t>
    <phoneticPr fontId="1" type="noConversion"/>
  </si>
  <si>
    <t>MAX</t>
    <phoneticPr fontId="1" type="noConversion"/>
  </si>
  <si>
    <t>MIN</t>
    <phoneticPr fontId="1" type="noConversion"/>
  </si>
  <si>
    <t>Average</t>
    <phoneticPr fontId="1" type="noConversion"/>
  </si>
  <si>
    <t>Std</t>
    <phoneticPr fontId="1" type="noConversion"/>
  </si>
  <si>
    <t>MAX-MIN</t>
    <phoneticPr fontId="1" type="noConversion"/>
  </si>
  <si>
    <t>x1</t>
    <phoneticPr fontId="1" type="noConversion"/>
  </si>
  <si>
    <t>x2</t>
    <phoneticPr fontId="1" type="noConversion"/>
  </si>
  <si>
    <t>Y_true</t>
    <phoneticPr fontId="1" type="noConversion"/>
  </si>
  <si>
    <t>(Yi-AVERAGE(Y))^2</t>
    <phoneticPr fontId="1" type="noConversion"/>
  </si>
  <si>
    <t>w1</t>
    <phoneticPr fontId="1" type="noConversion"/>
  </si>
  <si>
    <t>w2</t>
    <phoneticPr fontId="1" type="noConversion"/>
  </si>
  <si>
    <t>w0</t>
    <phoneticPr fontId="1" type="noConversion"/>
  </si>
  <si>
    <t>Y_pred</t>
    <phoneticPr fontId="1" type="noConversion"/>
  </si>
  <si>
    <t>殘差方差和</t>
    <phoneticPr fontId="1" type="noConversion"/>
  </si>
  <si>
    <r>
      <t>SS</t>
    </r>
    <r>
      <rPr>
        <vertAlign val="subscript"/>
        <sz val="12"/>
        <color theme="1"/>
        <rFont val="微軟正黑體"/>
        <family val="2"/>
        <charset val="136"/>
      </rPr>
      <t>E</t>
    </r>
    <phoneticPr fontId="1" type="noConversion"/>
  </si>
  <si>
    <t>Error</t>
    <phoneticPr fontId="1" type="noConversion"/>
  </si>
  <si>
    <t>Error^2</t>
    <phoneticPr fontId="1" type="noConversion"/>
  </si>
  <si>
    <t>總方差和</t>
    <phoneticPr fontId="1" type="noConversion"/>
  </si>
  <si>
    <t xml:space="preserve"> (Y_true-Average(Y))^2</t>
    <phoneticPr fontId="1" type="noConversion"/>
  </si>
  <si>
    <t>方差和差</t>
  </si>
  <si>
    <t>回歸方差和</t>
    <phoneticPr fontId="1" type="noConversion"/>
  </si>
  <si>
    <r>
      <t>SS</t>
    </r>
    <r>
      <rPr>
        <vertAlign val="subscript"/>
        <sz val="12"/>
        <color theme="1"/>
        <rFont val="微軟正黑體"/>
        <family val="2"/>
        <charset val="136"/>
      </rPr>
      <t>R</t>
    </r>
    <phoneticPr fontId="1" type="noConversion"/>
  </si>
  <si>
    <t>(Y_pred-Average(Y))^2</t>
    <phoneticPr fontId="1" type="noConversion"/>
  </si>
  <si>
    <r>
      <t>R</t>
    </r>
    <r>
      <rPr>
        <vertAlign val="superscript"/>
        <sz val="12"/>
        <color theme="1"/>
        <rFont val="微軟正黑體"/>
        <family val="2"/>
        <charset val="136"/>
      </rPr>
      <t>2</t>
    </r>
    <phoneticPr fontId="1" type="noConversion"/>
  </si>
  <si>
    <t>自由度</t>
    <phoneticPr fontId="1" type="noConversion"/>
  </si>
  <si>
    <t>方差和</t>
    <phoneticPr fontId="1" type="noConversion"/>
  </si>
  <si>
    <t>均方差</t>
    <phoneticPr fontId="1" type="noConversion"/>
  </si>
  <si>
    <t>F統計值</t>
    <phoneticPr fontId="1" type="noConversion"/>
  </si>
  <si>
    <t>回歸</t>
    <phoneticPr fontId="1" type="noConversion"/>
  </si>
  <si>
    <t>殘差</t>
    <phoneticPr fontId="1" type="noConversion"/>
  </si>
  <si>
    <t>總和</t>
    <phoneticPr fontId="1" type="noConversion"/>
  </si>
  <si>
    <t>k</t>
    <phoneticPr fontId="1" type="noConversion"/>
  </si>
  <si>
    <t>n-1-k</t>
    <phoneticPr fontId="1" type="noConversion"/>
  </si>
  <si>
    <t>n-1</t>
    <phoneticPr fontId="1" type="noConversion"/>
  </si>
  <si>
    <t>MSR</t>
    <phoneticPr fontId="1" type="noConversion"/>
  </si>
  <si>
    <t>MSE</t>
    <phoneticPr fontId="1" type="noConversion"/>
  </si>
  <si>
    <t>F</t>
    <phoneticPr fontId="1" type="noConversion"/>
  </si>
  <si>
    <r>
      <t>S</t>
    </r>
    <r>
      <rPr>
        <vertAlign val="subscript"/>
        <sz val="12"/>
        <color theme="1"/>
        <rFont val="微軟正黑體"/>
        <family val="2"/>
        <charset val="136"/>
      </rPr>
      <t>yy</t>
    </r>
    <phoneticPr fontId="1" type="noConversion"/>
  </si>
  <si>
    <t>k=變數</t>
    <phoneticPr fontId="1" type="noConversion"/>
  </si>
  <si>
    <t>n=樣本數量</t>
    <phoneticPr fontId="1" type="noConversion"/>
  </si>
  <si>
    <t>x1*x2</t>
    <phoneticPr fontId="1" type="noConversion"/>
  </si>
  <si>
    <t>x1^2</t>
    <phoneticPr fontId="1" type="noConversion"/>
  </si>
  <si>
    <t>x2^2</t>
    <phoneticPr fontId="1" type="noConversion"/>
  </si>
  <si>
    <t>w3</t>
    <phoneticPr fontId="1" type="noConversion"/>
  </si>
  <si>
    <t>w4</t>
    <phoneticPr fontId="1" type="noConversion"/>
  </si>
  <si>
    <t>w5</t>
    <phoneticPr fontId="1" type="noConversion"/>
  </si>
  <si>
    <t>課業1</t>
    <phoneticPr fontId="1" type="noConversion"/>
  </si>
  <si>
    <t>x變成有5個</t>
    <phoneticPr fontId="1" type="noConversion"/>
  </si>
  <si>
    <r>
      <t>R</t>
    </r>
    <r>
      <rPr>
        <vertAlign val="superscript"/>
        <sz val="12"/>
        <color theme="1"/>
        <rFont val="微軟正黑體"/>
        <family val="2"/>
        <charset val="136"/>
      </rPr>
      <t>2</t>
    </r>
    <r>
      <rPr>
        <sz val="12"/>
        <color theme="1"/>
        <rFont val="微軟正黑體"/>
        <family val="2"/>
        <charset val="136"/>
      </rPr>
      <t>_adj</t>
    </r>
    <phoneticPr fontId="1" type="noConversion"/>
  </si>
  <si>
    <t>課業2</t>
    <phoneticPr fontId="1" type="noConversion"/>
  </si>
  <si>
    <t>多一個</t>
    <phoneticPr fontId="1" type="noConversion"/>
  </si>
  <si>
    <t>多項式回歸</t>
    <phoneticPr fontId="1" type="noConversion"/>
  </si>
  <si>
    <r>
      <t>Ln = log</t>
    </r>
    <r>
      <rPr>
        <vertAlign val="subscript"/>
        <sz val="12"/>
        <color theme="1"/>
        <rFont val="微軟正黑體"/>
        <family val="2"/>
        <charset val="136"/>
      </rPr>
      <t>e</t>
    </r>
    <phoneticPr fontId="1" type="noConversion"/>
  </si>
  <si>
    <t>logY_pred</t>
    <phoneticPr fontId="1" type="noConversion"/>
  </si>
  <si>
    <t>logY_true</t>
    <phoneticPr fontId="1" type="noConversion"/>
  </si>
  <si>
    <t>將Y_true改成logY_true那行</t>
    <phoneticPr fontId="1" type="noConversion"/>
  </si>
  <si>
    <t>並重新預測一個logY_pred</t>
    <phoneticPr fontId="1" type="noConversion"/>
  </si>
  <si>
    <t>正下方有兩個藍色的地方要將0改成1</t>
    <phoneticPr fontId="1" type="noConversion"/>
  </si>
  <si>
    <t>並且重新計算下列值</t>
    <phoneticPr fontId="1" type="noConversion"/>
  </si>
  <si>
    <t>Error</t>
    <phoneticPr fontId="1" type="noConversion"/>
  </si>
  <si>
    <t>Error^2</t>
    <phoneticPr fontId="1" type="noConversion"/>
  </si>
  <si>
    <r>
      <t>SS</t>
    </r>
    <r>
      <rPr>
        <vertAlign val="subscript"/>
        <sz val="12"/>
        <color theme="1"/>
        <rFont val="微軟正黑體"/>
        <family val="2"/>
        <charset val="136"/>
      </rPr>
      <t>E</t>
    </r>
    <phoneticPr fontId="1" type="noConversion"/>
  </si>
  <si>
    <r>
      <t>S</t>
    </r>
    <r>
      <rPr>
        <vertAlign val="subscript"/>
        <sz val="12"/>
        <color theme="1"/>
        <rFont val="微軟正黑體"/>
        <family val="2"/>
        <charset val="136"/>
      </rPr>
      <t>yy</t>
    </r>
    <phoneticPr fontId="1" type="noConversion"/>
  </si>
  <si>
    <r>
      <t>SS</t>
    </r>
    <r>
      <rPr>
        <vertAlign val="subscript"/>
        <sz val="12"/>
        <color theme="1"/>
        <rFont val="微軟正黑體"/>
        <family val="2"/>
        <charset val="136"/>
      </rPr>
      <t>R</t>
    </r>
    <phoneticPr fontId="1" type="noConversion"/>
  </si>
  <si>
    <t>那麼其他值都會跟著改變</t>
    <phoneticPr fontId="1" type="noConversion"/>
  </si>
  <si>
    <t>Average(Y)</t>
    <phoneticPr fontId="1" type="noConversion"/>
  </si>
  <si>
    <t>舊的Y_true不看</t>
    <phoneticPr fontId="1" type="noConversion"/>
  </si>
  <si>
    <t>舊的Y_pred不看</t>
    <phoneticPr fontId="1" type="noConversion"/>
  </si>
  <si>
    <t>課業3</t>
    <phoneticPr fontId="1" type="noConversion"/>
  </si>
  <si>
    <t>Y_pred = w0*x1^w1*x2^w2</t>
    <phoneticPr fontId="1" type="noConversion"/>
  </si>
  <si>
    <t>newY_pred</t>
    <phoneticPr fontId="1" type="noConversion"/>
  </si>
  <si>
    <t>單純新增一個newY_pred</t>
    <phoneticPr fontId="1" type="noConversion"/>
  </si>
  <si>
    <t>計算方法如左邊</t>
    <phoneticPr fontId="1" type="noConversion"/>
  </si>
  <si>
    <t>計算完後去更改其他值即可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</si>
</sst>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"/>
    <numFmt numFmtId="177" formatCode="0.0000"/>
    <numFmt numFmtId="178" formatCode="0.000_ "/>
    <numFmt numFmtId="179" formatCode="0.00_ "/>
    <numFmt numFmtId="180" formatCode="0.00000000000"/>
    <numFmt numFmtId="181" formatCode="0.0000_ "/>
  </numFmts>
  <fonts count="4" x14ac:knownFonts="1">
    <font>
      <sz val="12"/>
      <color theme="1"/>
      <name val="微軟正黑體"/>
      <family val="2"/>
      <charset val="136"/>
    </font>
    <font>
      <sz val="9"/>
      <name val="微軟正黑體"/>
      <family val="2"/>
      <charset val="136"/>
    </font>
    <font>
      <vertAlign val="subscript"/>
      <sz val="12"/>
      <color theme="1"/>
      <name val="微軟正黑體"/>
      <family val="2"/>
      <charset val="136"/>
    </font>
    <font>
      <vertAlign val="superscript"/>
      <sz val="12"/>
      <color theme="1"/>
      <name val="微軟正黑體"/>
      <family val="2"/>
      <charset val="136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8" fontId="0" fillId="0" borderId="0" xfId="0" applyNumberFormat="1">
      <alignment vertical="center"/>
    </xf>
    <xf numFmtId="0" fontId="0" fillId="3" borderId="0" xfId="0" applyFill="1">
      <alignment vertical="center"/>
    </xf>
    <xf numFmtId="178" fontId="0" fillId="3" borderId="0" xfId="0" applyNumberFormat="1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4" borderId="0" xfId="0" applyFill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0" fillId="2" borderId="0" xfId="0" applyFill="1" applyAlignment="1">
      <alignment horizontal="right" vertical="center"/>
    </xf>
    <xf numFmtId="178" fontId="0" fillId="3" borderId="0" xfId="0" applyNumberFormat="1" applyFill="1" applyAlignment="1">
      <alignment horizontal="right" vertical="center"/>
    </xf>
    <xf numFmtId="0" fontId="0" fillId="5" borderId="0" xfId="0" applyFill="1">
      <alignment vertical="center"/>
    </xf>
    <xf numFmtId="177" fontId="0" fillId="5" borderId="0" xfId="0" applyNumberFormat="1" applyFill="1">
      <alignment vertical="center"/>
    </xf>
    <xf numFmtId="0" fontId="0" fillId="6" borderId="0" xfId="0" applyFill="1">
      <alignment vertical="center"/>
    </xf>
    <xf numFmtId="177" fontId="0" fillId="7" borderId="0" xfId="0" applyNumberFormat="1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177" fontId="0" fillId="9" borderId="0" xfId="0" applyNumberFormat="1" applyFill="1">
      <alignment vertical="center"/>
    </xf>
    <xf numFmtId="2" fontId="0" fillId="4" borderId="0" xfId="0" applyNumberFormat="1" applyFill="1">
      <alignment vertical="center"/>
    </xf>
    <xf numFmtId="2" fontId="0" fillId="2" borderId="0" xfId="0" applyNumberFormat="1" applyFill="1">
      <alignment vertical="center"/>
    </xf>
    <xf numFmtId="179" fontId="0" fillId="4" borderId="0" xfId="0" applyNumberFormat="1" applyFill="1" applyAlignment="1">
      <alignment horizontal="right" vertical="center"/>
    </xf>
    <xf numFmtId="179" fontId="0" fillId="2" borderId="0" xfId="0" applyNumberFormat="1" applyFill="1" applyAlignment="1">
      <alignment horizontal="right" vertical="center"/>
    </xf>
    <xf numFmtId="179" fontId="0" fillId="3" borderId="0" xfId="0" applyNumberFormat="1" applyFill="1" applyAlignment="1">
      <alignment horizontal="right" vertical="center"/>
    </xf>
    <xf numFmtId="0" fontId="0" fillId="0" borderId="0" xfId="0" applyFill="1">
      <alignment vertical="center"/>
    </xf>
    <xf numFmtId="177" fontId="0" fillId="0" borderId="0" xfId="0" applyNumberFormat="1" applyFill="1">
      <alignment vertical="center"/>
    </xf>
    <xf numFmtId="0" fontId="0" fillId="10" borderId="0" xfId="0" applyFill="1">
      <alignment vertical="center"/>
    </xf>
    <xf numFmtId="180" fontId="0" fillId="0" borderId="0" xfId="0" applyNumberFormat="1">
      <alignment vertical="center"/>
    </xf>
    <xf numFmtId="0" fontId="0" fillId="11" borderId="0" xfId="0" applyFill="1">
      <alignment vertical="center"/>
    </xf>
    <xf numFmtId="181" fontId="0" fillId="3" borderId="0" xfId="0" applyNumberForma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111"/>
  <sheetViews>
    <sheetView workbookViewId="0">
      <pane xSplit="1" ySplit="11" topLeftCell="B12" activePane="bottomRight" state="frozen"/>
      <selection pane="topRight" activeCell="B1" sqref="B1"/>
      <selection pane="bottomLeft" activeCell="A2" sqref="A2"/>
      <selection pane="bottomRight" activeCell="E3" sqref="E3"/>
    </sheetView>
  </sheetViews>
  <sheetFormatPr defaultRowHeight="15.75" x14ac:dyDescent="0.25"/>
  <cols>
    <col min="6" max="6" width="16.6640625" bestFit="1" customWidth="1"/>
    <col min="12" max="12" width="19.44140625" bestFit="1" customWidth="1"/>
    <col min="13" max="13" width="19.6640625" bestFit="1" customWidth="1"/>
    <col min="18" max="18" width="9" bestFit="1" customWidth="1"/>
  </cols>
  <sheetData>
    <row r="2" spans="1:22" x14ac:dyDescent="0.25">
      <c r="Q2" t="s">
        <v>28</v>
      </c>
      <c r="R2" t="s">
        <v>29</v>
      </c>
      <c r="S2" t="s">
        <v>30</v>
      </c>
      <c r="T2" t="s">
        <v>31</v>
      </c>
    </row>
    <row r="3" spans="1:22" ht="20.25" x14ac:dyDescent="0.25">
      <c r="P3" t="s">
        <v>32</v>
      </c>
      <c r="Q3" s="7" t="s">
        <v>35</v>
      </c>
      <c r="R3" s="7" t="s">
        <v>25</v>
      </c>
      <c r="S3" s="7" t="s">
        <v>38</v>
      </c>
      <c r="T3" s="7" t="s">
        <v>40</v>
      </c>
      <c r="V3" s="7" t="s">
        <v>42</v>
      </c>
    </row>
    <row r="4" spans="1:22" ht="20.25" x14ac:dyDescent="0.25">
      <c r="A4" t="s">
        <v>4</v>
      </c>
      <c r="B4">
        <f>MAX(B12:B111)</f>
        <v>74</v>
      </c>
      <c r="C4">
        <f>MAX(C12:C111)</f>
        <v>20</v>
      </c>
      <c r="D4">
        <f>MAX(D12:D111)</f>
        <v>16.2</v>
      </c>
      <c r="P4" t="s">
        <v>33</v>
      </c>
      <c r="Q4" s="7" t="s">
        <v>36</v>
      </c>
      <c r="R4" s="7" t="s">
        <v>18</v>
      </c>
      <c r="S4" s="7" t="s">
        <v>39</v>
      </c>
      <c r="T4" s="7"/>
      <c r="V4" s="7" t="s">
        <v>43</v>
      </c>
    </row>
    <row r="5" spans="1:22" ht="20.25" x14ac:dyDescent="0.25">
      <c r="A5" t="s">
        <v>5</v>
      </c>
      <c r="B5">
        <f>MIN(B12:B111)</f>
        <v>16</v>
      </c>
      <c r="C5">
        <f>MIN(C12:C111)</f>
        <v>0</v>
      </c>
      <c r="D5">
        <f>MIN(D12:D111)</f>
        <v>0.3</v>
      </c>
      <c r="J5" s="2" t="s">
        <v>17</v>
      </c>
      <c r="L5" s="4" t="s">
        <v>21</v>
      </c>
      <c r="M5" s="6" t="s">
        <v>24</v>
      </c>
      <c r="N5" s="13"/>
      <c r="P5" t="s">
        <v>34</v>
      </c>
      <c r="Q5" s="7" t="s">
        <v>37</v>
      </c>
      <c r="R5" s="7" t="s">
        <v>41</v>
      </c>
      <c r="S5" s="7"/>
      <c r="T5" s="7"/>
    </row>
    <row r="6" spans="1:22" ht="20.25" x14ac:dyDescent="0.25">
      <c r="A6" t="s">
        <v>6</v>
      </c>
      <c r="B6">
        <f>AVERAGE(B12:B111)</f>
        <v>45.48</v>
      </c>
      <c r="C6">
        <f>AVERAGE(C12:C111)</f>
        <v>9.5399999999999991</v>
      </c>
      <c r="D6" s="1">
        <f>AVERAGE(D12:D111)</f>
        <v>8.5580000000000016</v>
      </c>
      <c r="J6" s="2" t="s">
        <v>18</v>
      </c>
      <c r="L6" s="4" t="s">
        <v>41</v>
      </c>
      <c r="M6" s="6" t="s">
        <v>25</v>
      </c>
      <c r="N6" s="13" t="s">
        <v>27</v>
      </c>
    </row>
    <row r="7" spans="1:22" x14ac:dyDescent="0.25">
      <c r="A7" t="s">
        <v>7</v>
      </c>
      <c r="B7" s="1">
        <f>STDEV(B12:B111)</f>
        <v>15.218595748808642</v>
      </c>
      <c r="C7" s="1">
        <f>STDEV(C12:C111)</f>
        <v>4.9592684374152842</v>
      </c>
      <c r="D7" s="1">
        <f>STDEV(D12:D111)</f>
        <v>3.9695349955389037</v>
      </c>
      <c r="J7" s="2">
        <f>SUM(K12:K111)</f>
        <v>1046.2118065155464</v>
      </c>
      <c r="L7" s="5">
        <f>SUM(L12:L111)</f>
        <v>1559.9635999999996</v>
      </c>
      <c r="M7" s="6">
        <f>SUM(M12:M111)</f>
        <v>513.74924461146509</v>
      </c>
      <c r="N7" s="14">
        <f>1-J7/L7</f>
        <v>0.3293357572474469</v>
      </c>
      <c r="Q7" t="s">
        <v>28</v>
      </c>
      <c r="R7" t="s">
        <v>29</v>
      </c>
      <c r="S7" t="s">
        <v>30</v>
      </c>
      <c r="T7" t="s">
        <v>31</v>
      </c>
    </row>
    <row r="8" spans="1:22" x14ac:dyDescent="0.25">
      <c r="A8" t="s">
        <v>8</v>
      </c>
      <c r="B8">
        <f>B4-B5</f>
        <v>58</v>
      </c>
      <c r="C8">
        <f>C4-C5</f>
        <v>20</v>
      </c>
      <c r="D8">
        <f>D4-D5</f>
        <v>15.899999999999999</v>
      </c>
      <c r="H8" s="15" t="s">
        <v>13</v>
      </c>
      <c r="I8" s="16">
        <v>3.9133868955247848E-2</v>
      </c>
      <c r="P8" t="s">
        <v>32</v>
      </c>
      <c r="Q8" s="8">
        <f>COUNTA(B10:C10)</f>
        <v>2</v>
      </c>
      <c r="R8" s="9">
        <f>SUM(M12:M111)</f>
        <v>513.74924461146509</v>
      </c>
      <c r="S8" s="10">
        <f>R8/Q8</f>
        <v>256.87462230573254</v>
      </c>
      <c r="T8" s="10">
        <f>S8/S9</f>
        <v>23.816246584563658</v>
      </c>
    </row>
    <row r="9" spans="1:22" x14ac:dyDescent="0.25">
      <c r="H9" s="15" t="s">
        <v>14</v>
      </c>
      <c r="I9" s="16">
        <v>0.45030154532707134</v>
      </c>
      <c r="P9" t="s">
        <v>33</v>
      </c>
      <c r="Q9" s="8">
        <f>COUNTA(A12:A111)-1-Q8</f>
        <v>97</v>
      </c>
      <c r="R9" s="11">
        <f>SUM(K12:K111)</f>
        <v>1046.2118065155464</v>
      </c>
      <c r="S9" s="10">
        <f>R9/Q9</f>
        <v>10.785688726964397</v>
      </c>
      <c r="T9" s="8"/>
    </row>
    <row r="10" spans="1:22" x14ac:dyDescent="0.25">
      <c r="B10" s="17" t="s">
        <v>9</v>
      </c>
      <c r="C10" s="17" t="s">
        <v>10</v>
      </c>
      <c r="D10" t="s">
        <v>11</v>
      </c>
      <c r="H10" s="15" t="s">
        <v>15</v>
      </c>
      <c r="I10" s="16">
        <v>2.4823136897140721</v>
      </c>
      <c r="L10" t="s">
        <v>23</v>
      </c>
      <c r="P10" t="s">
        <v>34</v>
      </c>
      <c r="Q10" s="8">
        <f>COUNTA(A12:A111)-1</f>
        <v>99</v>
      </c>
      <c r="R10" s="12">
        <f>SUM(L12:L111)</f>
        <v>1559.9635999999996</v>
      </c>
      <c r="S10" s="8"/>
      <c r="T10" s="8"/>
    </row>
    <row r="11" spans="1:22" x14ac:dyDescent="0.25">
      <c r="A11" t="s">
        <v>3</v>
      </c>
      <c r="B11" t="s">
        <v>0</v>
      </c>
      <c r="C11" t="s">
        <v>1</v>
      </c>
      <c r="D11" t="s">
        <v>2</v>
      </c>
      <c r="F11" t="s">
        <v>12</v>
      </c>
      <c r="I11" t="s">
        <v>16</v>
      </c>
      <c r="J11" t="s">
        <v>19</v>
      </c>
      <c r="K11" t="s">
        <v>20</v>
      </c>
      <c r="L11" t="s">
        <v>22</v>
      </c>
      <c r="M11" t="s">
        <v>26</v>
      </c>
    </row>
    <row r="12" spans="1:22" x14ac:dyDescent="0.25">
      <c r="A12">
        <v>1</v>
      </c>
      <c r="B12">
        <v>58</v>
      </c>
      <c r="C12">
        <v>9</v>
      </c>
      <c r="D12">
        <v>10</v>
      </c>
      <c r="F12">
        <f>(D12-$D$6)^2</f>
        <v>2.0793639999999955</v>
      </c>
      <c r="I12">
        <f t="shared" ref="I12:I43" si="0">B12*$I$8+C12*$I$9+$I$10*1</f>
        <v>8.8047919970620896</v>
      </c>
      <c r="J12">
        <f>D12-I12</f>
        <v>1.1952080029379104</v>
      </c>
      <c r="K12">
        <f>J12^2</f>
        <v>1.428522170286828</v>
      </c>
      <c r="L12" s="3">
        <f>(D12-$D$6)^2</f>
        <v>2.0793639999999955</v>
      </c>
      <c r="M12">
        <f>(I12-$D$6)^2</f>
        <v>6.0906289813893642E-2</v>
      </c>
    </row>
    <row r="13" spans="1:22" x14ac:dyDescent="0.25">
      <c r="A13">
        <v>2</v>
      </c>
      <c r="B13">
        <v>30</v>
      </c>
      <c r="C13">
        <v>6</v>
      </c>
      <c r="D13">
        <v>4.8</v>
      </c>
      <c r="F13">
        <f>(D13-$D$6)^2</f>
        <v>14.122564000000013</v>
      </c>
      <c r="I13">
        <f t="shared" si="0"/>
        <v>6.3581390303339358</v>
      </c>
      <c r="J13">
        <f t="shared" ref="J13:J76" si="1">D13-I13</f>
        <v>-1.558139030333936</v>
      </c>
      <c r="K13">
        <f t="shared" ref="K13:K76" si="2">J13^2</f>
        <v>2.4277972378499784</v>
      </c>
      <c r="L13" s="3">
        <f t="shared" ref="L13:L76" si="3">(D13-$D$6)^2</f>
        <v>14.122564000000013</v>
      </c>
      <c r="M13">
        <f t="shared" ref="M13:M76" si="4">(I13-$D$6)^2</f>
        <v>4.8393882858601236</v>
      </c>
    </row>
    <row r="14" spans="1:22" x14ac:dyDescent="0.25">
      <c r="A14">
        <v>3</v>
      </c>
      <c r="B14">
        <v>37</v>
      </c>
      <c r="C14">
        <v>12</v>
      </c>
      <c r="D14">
        <v>12.8</v>
      </c>
      <c r="F14">
        <f t="shared" ref="F14:F77" si="5">(D14-$D$6)^2</f>
        <v>17.994563999999993</v>
      </c>
      <c r="I14">
        <f t="shared" si="0"/>
        <v>9.3338853849830983</v>
      </c>
      <c r="J14">
        <f t="shared" si="1"/>
        <v>3.4661146150169024</v>
      </c>
      <c r="K14">
        <f t="shared" si="2"/>
        <v>12.013950524433771</v>
      </c>
      <c r="L14" s="3">
        <f t="shared" si="3"/>
        <v>17.994563999999993</v>
      </c>
      <c r="M14">
        <f t="shared" si="4"/>
        <v>0.60199813063036811</v>
      </c>
    </row>
    <row r="15" spans="1:22" x14ac:dyDescent="0.25">
      <c r="A15">
        <v>4</v>
      </c>
      <c r="B15">
        <v>70</v>
      </c>
      <c r="C15">
        <v>12</v>
      </c>
      <c r="D15">
        <v>5.0999999999999996</v>
      </c>
      <c r="F15">
        <f t="shared" si="5"/>
        <v>11.957764000000013</v>
      </c>
      <c r="I15">
        <f t="shared" si="0"/>
        <v>10.625303060506278</v>
      </c>
      <c r="J15">
        <f t="shared" si="1"/>
        <v>-5.5253030605062783</v>
      </c>
      <c r="K15">
        <f t="shared" si="2"/>
        <v>30.528973910440044</v>
      </c>
      <c r="L15" s="3">
        <f t="shared" si="3"/>
        <v>11.957764000000013</v>
      </c>
      <c r="M15">
        <f t="shared" si="4"/>
        <v>4.2737419439786164</v>
      </c>
    </row>
    <row r="16" spans="1:22" x14ac:dyDescent="0.25">
      <c r="A16">
        <v>5</v>
      </c>
      <c r="B16">
        <v>40</v>
      </c>
      <c r="C16">
        <v>5</v>
      </c>
      <c r="D16">
        <v>5.3</v>
      </c>
      <c r="F16">
        <f t="shared" si="5"/>
        <v>10.614564000000012</v>
      </c>
      <c r="I16">
        <f t="shared" si="0"/>
        <v>6.2991761745593422</v>
      </c>
      <c r="J16">
        <f t="shared" si="1"/>
        <v>-0.99917617455934238</v>
      </c>
      <c r="K16">
        <f t="shared" si="2"/>
        <v>0.99835302780704138</v>
      </c>
      <c r="L16" s="3">
        <f t="shared" si="3"/>
        <v>10.614564000000012</v>
      </c>
      <c r="M16">
        <f t="shared" si="4"/>
        <v>5.1022850743783748</v>
      </c>
    </row>
    <row r="17" spans="1:13" x14ac:dyDescent="0.25">
      <c r="A17">
        <v>6</v>
      </c>
      <c r="B17">
        <v>27</v>
      </c>
      <c r="C17">
        <v>7</v>
      </c>
      <c r="D17">
        <v>6.2</v>
      </c>
      <c r="F17">
        <f t="shared" si="5"/>
        <v>5.5601640000000065</v>
      </c>
      <c r="I17">
        <f t="shared" si="0"/>
        <v>6.6910389687952634</v>
      </c>
      <c r="J17">
        <f t="shared" si="1"/>
        <v>-0.49103896879526321</v>
      </c>
      <c r="K17">
        <f t="shared" si="2"/>
        <v>0.24111926887551546</v>
      </c>
      <c r="L17" s="3">
        <f t="shared" si="3"/>
        <v>5.5601640000000065</v>
      </c>
      <c r="M17">
        <f t="shared" si="4"/>
        <v>3.4855434920370594</v>
      </c>
    </row>
    <row r="18" spans="1:13" x14ac:dyDescent="0.25">
      <c r="A18">
        <v>7</v>
      </c>
      <c r="B18">
        <v>39</v>
      </c>
      <c r="C18">
        <v>13</v>
      </c>
      <c r="D18">
        <v>11.7</v>
      </c>
      <c r="F18">
        <f t="shared" si="5"/>
        <v>9.8721639999999855</v>
      </c>
      <c r="I18">
        <f t="shared" si="0"/>
        <v>9.8624546682206642</v>
      </c>
      <c r="J18">
        <f t="shared" si="1"/>
        <v>1.8375453317793351</v>
      </c>
      <c r="K18">
        <f t="shared" si="2"/>
        <v>3.3765728463440268</v>
      </c>
      <c r="L18" s="3">
        <f t="shared" si="3"/>
        <v>9.8721639999999855</v>
      </c>
      <c r="M18">
        <f t="shared" si="4"/>
        <v>1.7016019814426788</v>
      </c>
    </row>
    <row r="19" spans="1:13" x14ac:dyDescent="0.25">
      <c r="A19">
        <v>8</v>
      </c>
      <c r="B19">
        <v>52</v>
      </c>
      <c r="C19">
        <v>6</v>
      </c>
      <c r="D19">
        <v>5.7</v>
      </c>
      <c r="F19">
        <f t="shared" si="5"/>
        <v>8.168164000000008</v>
      </c>
      <c r="I19">
        <f t="shared" si="0"/>
        <v>7.2190841473493883</v>
      </c>
      <c r="J19">
        <f t="shared" si="1"/>
        <v>-1.5190841473493881</v>
      </c>
      <c r="K19">
        <f t="shared" si="2"/>
        <v>2.3076166467282175</v>
      </c>
      <c r="L19" s="3">
        <f t="shared" si="3"/>
        <v>8.168164000000008</v>
      </c>
      <c r="M19">
        <f t="shared" si="4"/>
        <v>1.7926956604791189</v>
      </c>
    </row>
    <row r="20" spans="1:13" x14ac:dyDescent="0.25">
      <c r="A20">
        <v>9</v>
      </c>
      <c r="B20">
        <v>61</v>
      </c>
      <c r="C20">
        <v>8</v>
      </c>
      <c r="D20">
        <v>10.8</v>
      </c>
      <c r="F20">
        <f t="shared" si="5"/>
        <v>5.026563999999996</v>
      </c>
      <c r="I20">
        <f t="shared" si="0"/>
        <v>8.471892058600762</v>
      </c>
      <c r="J20">
        <f t="shared" si="1"/>
        <v>2.3281079413992387</v>
      </c>
      <c r="K20">
        <f t="shared" si="2"/>
        <v>5.4200865868062014</v>
      </c>
      <c r="L20" s="3">
        <f t="shared" si="3"/>
        <v>5.026563999999996</v>
      </c>
      <c r="M20">
        <f t="shared" si="4"/>
        <v>7.414577572014882E-3</v>
      </c>
    </row>
    <row r="21" spans="1:13" x14ac:dyDescent="0.25">
      <c r="A21">
        <v>10</v>
      </c>
      <c r="B21">
        <v>44</v>
      </c>
      <c r="C21">
        <v>14</v>
      </c>
      <c r="D21">
        <v>15.2</v>
      </c>
      <c r="F21">
        <f t="shared" si="5"/>
        <v>44.116163999999969</v>
      </c>
      <c r="I21">
        <f t="shared" si="0"/>
        <v>10.508425558323976</v>
      </c>
      <c r="J21">
        <f t="shared" si="1"/>
        <v>4.691574441676023</v>
      </c>
      <c r="K21">
        <f t="shared" si="2"/>
        <v>22.010870741787688</v>
      </c>
      <c r="L21" s="3">
        <f t="shared" si="3"/>
        <v>44.116163999999969</v>
      </c>
      <c r="M21">
        <f t="shared" si="4"/>
        <v>3.8041598585633882</v>
      </c>
    </row>
    <row r="22" spans="1:13" x14ac:dyDescent="0.25">
      <c r="A22">
        <v>11</v>
      </c>
      <c r="B22">
        <v>62</v>
      </c>
      <c r="C22">
        <v>17</v>
      </c>
      <c r="D22">
        <v>6.2</v>
      </c>
      <c r="F22">
        <f t="shared" si="5"/>
        <v>5.5601640000000065</v>
      </c>
      <c r="I22">
        <f t="shared" si="0"/>
        <v>12.563739835499652</v>
      </c>
      <c r="J22">
        <f t="shared" si="1"/>
        <v>-6.3637398354996515</v>
      </c>
      <c r="K22">
        <f t="shared" si="2"/>
        <v>40.497184693925135</v>
      </c>
      <c r="L22" s="3">
        <f t="shared" si="3"/>
        <v>5.5601640000000065</v>
      </c>
      <c r="M22">
        <f t="shared" si="4"/>
        <v>16.045951629708764</v>
      </c>
    </row>
    <row r="23" spans="1:13" x14ac:dyDescent="0.25">
      <c r="A23">
        <v>12</v>
      </c>
      <c r="B23">
        <v>18</v>
      </c>
      <c r="C23">
        <v>5</v>
      </c>
      <c r="D23">
        <v>4.9000000000000004</v>
      </c>
      <c r="F23">
        <f t="shared" si="5"/>
        <v>13.380964000000009</v>
      </c>
      <c r="I23">
        <f t="shared" si="0"/>
        <v>5.4382310575438897</v>
      </c>
      <c r="J23">
        <f t="shared" si="1"/>
        <v>-0.53823105754388934</v>
      </c>
      <c r="K23">
        <f t="shared" si="2"/>
        <v>0.28969267130481352</v>
      </c>
      <c r="L23" s="3">
        <f t="shared" si="3"/>
        <v>13.380964000000009</v>
      </c>
      <c r="M23">
        <f t="shared" si="4"/>
        <v>9.7329582543137274</v>
      </c>
    </row>
    <row r="24" spans="1:13" x14ac:dyDescent="0.25">
      <c r="A24">
        <v>13</v>
      </c>
      <c r="B24">
        <v>16</v>
      </c>
      <c r="C24">
        <v>0</v>
      </c>
      <c r="D24">
        <v>2.9</v>
      </c>
      <c r="F24">
        <f t="shared" si="5"/>
        <v>32.012964000000011</v>
      </c>
      <c r="I24">
        <f t="shared" si="0"/>
        <v>3.1084555929980375</v>
      </c>
      <c r="J24">
        <f t="shared" si="1"/>
        <v>-0.20845559299803762</v>
      </c>
      <c r="K24">
        <f t="shared" si="2"/>
        <v>4.3453734252163513E-2</v>
      </c>
      <c r="L24" s="3">
        <f t="shared" si="3"/>
        <v>32.012964000000011</v>
      </c>
      <c r="M24">
        <f t="shared" si="4"/>
        <v>29.697534243886388</v>
      </c>
    </row>
    <row r="25" spans="1:13" x14ac:dyDescent="0.25">
      <c r="A25">
        <v>14</v>
      </c>
      <c r="B25">
        <v>18</v>
      </c>
      <c r="C25">
        <v>12</v>
      </c>
      <c r="D25">
        <v>4.5999999999999996</v>
      </c>
      <c r="F25">
        <f t="shared" si="5"/>
        <v>15.665764000000015</v>
      </c>
      <c r="I25">
        <f t="shared" si="0"/>
        <v>8.5903418748333884</v>
      </c>
      <c r="J25">
        <f t="shared" si="1"/>
        <v>-3.9903418748333888</v>
      </c>
      <c r="K25">
        <f t="shared" si="2"/>
        <v>15.922828278048843</v>
      </c>
      <c r="L25" s="3">
        <f t="shared" si="3"/>
        <v>15.665764000000015</v>
      </c>
      <c r="M25">
        <f t="shared" si="4"/>
        <v>1.0459968677384583E-3</v>
      </c>
    </row>
    <row r="26" spans="1:13" x14ac:dyDescent="0.25">
      <c r="A26">
        <v>15</v>
      </c>
      <c r="B26">
        <v>71</v>
      </c>
      <c r="C26">
        <v>2</v>
      </c>
      <c r="D26">
        <v>5</v>
      </c>
      <c r="F26">
        <f t="shared" si="5"/>
        <v>12.659364000000011</v>
      </c>
      <c r="I26">
        <f t="shared" si="0"/>
        <v>6.1614214761908119</v>
      </c>
      <c r="J26">
        <f t="shared" si="1"/>
        <v>-1.1614214761908119</v>
      </c>
      <c r="K26">
        <f t="shared" si="2"/>
        <v>1.3488998453572447</v>
      </c>
      <c r="L26" s="3">
        <f t="shared" si="3"/>
        <v>12.659364000000011</v>
      </c>
      <c r="M26">
        <f t="shared" si="4"/>
        <v>5.7435886207834344</v>
      </c>
    </row>
    <row r="27" spans="1:13" x14ac:dyDescent="0.25">
      <c r="A27">
        <v>16</v>
      </c>
      <c r="B27">
        <v>60</v>
      </c>
      <c r="C27">
        <v>8</v>
      </c>
      <c r="D27">
        <v>11</v>
      </c>
      <c r="F27">
        <f t="shared" si="5"/>
        <v>5.9633639999999923</v>
      </c>
      <c r="I27">
        <f t="shared" si="0"/>
        <v>8.4327581896455133</v>
      </c>
      <c r="J27">
        <f t="shared" si="1"/>
        <v>2.5672418103544867</v>
      </c>
      <c r="K27">
        <f t="shared" si="2"/>
        <v>6.5907305128321827</v>
      </c>
      <c r="L27" s="3">
        <f t="shared" si="3"/>
        <v>5.9633639999999923</v>
      </c>
      <c r="M27">
        <f t="shared" si="4"/>
        <v>1.5685511060869621E-2</v>
      </c>
    </row>
    <row r="28" spans="1:13" x14ac:dyDescent="0.25">
      <c r="A28">
        <v>17</v>
      </c>
      <c r="B28">
        <v>46</v>
      </c>
      <c r="C28">
        <v>9</v>
      </c>
      <c r="D28">
        <v>10.4</v>
      </c>
      <c r="F28">
        <f t="shared" si="5"/>
        <v>3.3929639999999952</v>
      </c>
      <c r="I28">
        <f t="shared" si="0"/>
        <v>8.3351855695991155</v>
      </c>
      <c r="J28">
        <f t="shared" si="1"/>
        <v>2.0648144304008849</v>
      </c>
      <c r="K28">
        <f t="shared" si="2"/>
        <v>4.2634586319917309</v>
      </c>
      <c r="L28" s="3">
        <f t="shared" si="3"/>
        <v>3.3929639999999952</v>
      </c>
      <c r="M28">
        <f t="shared" si="4"/>
        <v>4.9646270394871322E-2</v>
      </c>
    </row>
    <row r="29" spans="1:13" x14ac:dyDescent="0.25">
      <c r="A29">
        <v>18</v>
      </c>
      <c r="B29">
        <v>58</v>
      </c>
      <c r="C29">
        <v>9</v>
      </c>
      <c r="D29">
        <v>13.9</v>
      </c>
      <c r="F29">
        <f t="shared" si="5"/>
        <v>28.536963999999987</v>
      </c>
      <c r="I29">
        <f t="shared" si="0"/>
        <v>8.8047919970620896</v>
      </c>
      <c r="J29">
        <f t="shared" si="1"/>
        <v>5.0952080029379108</v>
      </c>
      <c r="K29">
        <f t="shared" si="2"/>
        <v>25.961144593202533</v>
      </c>
      <c r="L29" s="3">
        <f t="shared" si="3"/>
        <v>28.536963999999987</v>
      </c>
      <c r="M29">
        <f t="shared" si="4"/>
        <v>6.0906289813893642E-2</v>
      </c>
    </row>
    <row r="30" spans="1:13" x14ac:dyDescent="0.25">
      <c r="A30">
        <v>19</v>
      </c>
      <c r="B30">
        <v>48</v>
      </c>
      <c r="C30">
        <v>5</v>
      </c>
      <c r="D30">
        <v>9.1</v>
      </c>
      <c r="F30">
        <f t="shared" si="5"/>
        <v>0.29376399999999786</v>
      </c>
      <c r="I30">
        <f t="shared" si="0"/>
        <v>6.6122471262013249</v>
      </c>
      <c r="J30">
        <f t="shared" si="1"/>
        <v>2.4877528737986747</v>
      </c>
      <c r="K30">
        <f t="shared" si="2"/>
        <v>6.1889143610935644</v>
      </c>
      <c r="L30" s="3">
        <f t="shared" si="3"/>
        <v>0.29376399999999786</v>
      </c>
      <c r="M30">
        <f t="shared" si="4"/>
        <v>3.7859542458958089</v>
      </c>
    </row>
    <row r="31" spans="1:13" x14ac:dyDescent="0.25">
      <c r="A31">
        <v>20</v>
      </c>
      <c r="B31">
        <v>46</v>
      </c>
      <c r="C31">
        <v>6</v>
      </c>
      <c r="D31">
        <v>10.3</v>
      </c>
      <c r="F31">
        <f t="shared" si="5"/>
        <v>3.0345639999999969</v>
      </c>
      <c r="I31">
        <f t="shared" si="0"/>
        <v>6.9842809336179013</v>
      </c>
      <c r="J31">
        <f t="shared" si="1"/>
        <v>3.3157190663820995</v>
      </c>
      <c r="K31">
        <f t="shared" si="2"/>
        <v>10.993992927169781</v>
      </c>
      <c r="L31" s="3">
        <f t="shared" si="3"/>
        <v>3.0345639999999969</v>
      </c>
      <c r="M31">
        <f t="shared" si="4"/>
        <v>2.4765916998945494</v>
      </c>
    </row>
    <row r="32" spans="1:13" x14ac:dyDescent="0.25">
      <c r="A32">
        <v>21</v>
      </c>
      <c r="B32">
        <v>47</v>
      </c>
      <c r="C32">
        <v>10</v>
      </c>
      <c r="D32">
        <v>10.8</v>
      </c>
      <c r="F32">
        <f t="shared" si="5"/>
        <v>5.026563999999996</v>
      </c>
      <c r="I32">
        <f t="shared" si="0"/>
        <v>8.8246209838814345</v>
      </c>
      <c r="J32">
        <f t="shared" si="1"/>
        <v>1.9753790161185663</v>
      </c>
      <c r="K32">
        <f t="shared" si="2"/>
        <v>3.902122257321555</v>
      </c>
      <c r="L32" s="3">
        <f t="shared" si="3"/>
        <v>5.026563999999996</v>
      </c>
      <c r="M32">
        <f t="shared" si="4"/>
        <v>7.1086749045903272E-2</v>
      </c>
    </row>
    <row r="33" spans="1:13" x14ac:dyDescent="0.25">
      <c r="A33">
        <v>22</v>
      </c>
      <c r="B33">
        <v>36</v>
      </c>
      <c r="C33">
        <v>18</v>
      </c>
      <c r="D33">
        <v>9.5</v>
      </c>
      <c r="F33">
        <f t="shared" si="5"/>
        <v>0.88736399999999693</v>
      </c>
      <c r="I33">
        <f t="shared" si="0"/>
        <v>11.996560787990278</v>
      </c>
      <c r="J33">
        <f t="shared" si="1"/>
        <v>-2.496560787990278</v>
      </c>
      <c r="K33">
        <f t="shared" si="2"/>
        <v>6.2328157681306378</v>
      </c>
      <c r="L33" s="3">
        <f t="shared" si="3"/>
        <v>0.88736399999999693</v>
      </c>
      <c r="M33">
        <f t="shared" si="4"/>
        <v>11.823700292704311</v>
      </c>
    </row>
    <row r="34" spans="1:13" x14ac:dyDescent="0.25">
      <c r="A34">
        <v>23</v>
      </c>
      <c r="B34">
        <v>34</v>
      </c>
      <c r="C34">
        <v>8</v>
      </c>
      <c r="D34">
        <v>6.7</v>
      </c>
      <c r="F34">
        <f t="shared" si="5"/>
        <v>3.4521640000000051</v>
      </c>
      <c r="I34">
        <f t="shared" si="0"/>
        <v>7.4152775968090694</v>
      </c>
      <c r="J34">
        <f t="shared" si="1"/>
        <v>-0.71527759680906922</v>
      </c>
      <c r="K34">
        <f t="shared" si="2"/>
        <v>0.51162204049695736</v>
      </c>
      <c r="L34" s="3">
        <f t="shared" si="3"/>
        <v>3.4521640000000051</v>
      </c>
      <c r="M34">
        <f t="shared" si="4"/>
        <v>1.3058144907544595</v>
      </c>
    </row>
    <row r="35" spans="1:13" x14ac:dyDescent="0.25">
      <c r="A35">
        <v>24</v>
      </c>
      <c r="B35">
        <v>64</v>
      </c>
      <c r="C35">
        <v>12</v>
      </c>
      <c r="D35">
        <v>9.9</v>
      </c>
      <c r="F35">
        <f t="shared" si="5"/>
        <v>1.8009639999999967</v>
      </c>
      <c r="I35">
        <f t="shared" si="0"/>
        <v>10.390499846774791</v>
      </c>
      <c r="J35">
        <f t="shared" si="1"/>
        <v>-0.49049984677479053</v>
      </c>
      <c r="K35">
        <f t="shared" si="2"/>
        <v>0.24059009968609299</v>
      </c>
      <c r="L35" s="3">
        <f t="shared" si="3"/>
        <v>1.8009639999999967</v>
      </c>
      <c r="M35">
        <f t="shared" si="4"/>
        <v>3.358055688429626</v>
      </c>
    </row>
    <row r="36" spans="1:13" x14ac:dyDescent="0.25">
      <c r="A36">
        <v>25</v>
      </c>
      <c r="B36">
        <v>63</v>
      </c>
      <c r="C36">
        <v>3</v>
      </c>
      <c r="D36">
        <v>3.2</v>
      </c>
      <c r="F36">
        <f t="shared" si="5"/>
        <v>28.708164000000014</v>
      </c>
      <c r="I36">
        <f t="shared" si="0"/>
        <v>6.2986520698759003</v>
      </c>
      <c r="J36">
        <f t="shared" si="1"/>
        <v>-3.0986520698759001</v>
      </c>
      <c r="K36">
        <f t="shared" si="2"/>
        <v>9.6016446501462003</v>
      </c>
      <c r="L36" s="3">
        <f t="shared" si="3"/>
        <v>28.708164000000014</v>
      </c>
      <c r="M36">
        <f t="shared" si="4"/>
        <v>5.1046530693560612</v>
      </c>
    </row>
    <row r="37" spans="1:13" x14ac:dyDescent="0.25">
      <c r="A37">
        <v>26</v>
      </c>
      <c r="B37">
        <v>41</v>
      </c>
      <c r="C37">
        <v>15</v>
      </c>
      <c r="D37">
        <v>13.3</v>
      </c>
      <c r="F37">
        <f t="shared" si="5"/>
        <v>22.486563999999991</v>
      </c>
      <c r="I37">
        <f t="shared" si="0"/>
        <v>10.841325496785304</v>
      </c>
      <c r="J37">
        <f t="shared" si="1"/>
        <v>2.4586745032146968</v>
      </c>
      <c r="K37">
        <f t="shared" si="2"/>
        <v>6.0450803127580359</v>
      </c>
      <c r="L37" s="3">
        <f t="shared" si="3"/>
        <v>22.486563999999991</v>
      </c>
      <c r="M37">
        <f t="shared" si="4"/>
        <v>5.213575324269847</v>
      </c>
    </row>
    <row r="38" spans="1:13" x14ac:dyDescent="0.25">
      <c r="A38">
        <v>27</v>
      </c>
      <c r="B38">
        <v>25</v>
      </c>
      <c r="C38">
        <v>2</v>
      </c>
      <c r="D38">
        <v>1.9</v>
      </c>
      <c r="F38">
        <f t="shared" si="5"/>
        <v>44.328964000000013</v>
      </c>
      <c r="I38">
        <f t="shared" si="0"/>
        <v>4.3612635042494112</v>
      </c>
      <c r="J38">
        <f t="shared" si="1"/>
        <v>-2.4612635042494113</v>
      </c>
      <c r="K38">
        <f t="shared" si="2"/>
        <v>6.0578180373500921</v>
      </c>
      <c r="L38" s="3">
        <f t="shared" si="3"/>
        <v>44.328964000000013</v>
      </c>
      <c r="M38">
        <f t="shared" si="4"/>
        <v>17.612597214764946</v>
      </c>
    </row>
    <row r="39" spans="1:13" x14ac:dyDescent="0.25">
      <c r="A39">
        <v>28</v>
      </c>
      <c r="B39">
        <v>37</v>
      </c>
      <c r="C39">
        <v>5</v>
      </c>
      <c r="D39">
        <v>5.6</v>
      </c>
      <c r="F39">
        <f t="shared" si="5"/>
        <v>8.7497640000000114</v>
      </c>
      <c r="I39">
        <f t="shared" si="0"/>
        <v>6.1817745676935987</v>
      </c>
      <c r="J39">
        <f t="shared" si="1"/>
        <v>-0.58177456769359903</v>
      </c>
      <c r="K39">
        <f t="shared" si="2"/>
        <v>0.33846164761507402</v>
      </c>
      <c r="L39" s="3">
        <f t="shared" si="3"/>
        <v>8.7497640000000114</v>
      </c>
      <c r="M39">
        <f t="shared" si="4"/>
        <v>5.6464473051397519</v>
      </c>
    </row>
    <row r="40" spans="1:13" x14ac:dyDescent="0.25">
      <c r="A40">
        <v>29</v>
      </c>
      <c r="B40">
        <v>22</v>
      </c>
      <c r="C40">
        <v>7</v>
      </c>
      <c r="D40">
        <v>2.1</v>
      </c>
      <c r="F40">
        <f t="shared" si="5"/>
        <v>41.705764000000023</v>
      </c>
      <c r="I40">
        <f t="shared" si="0"/>
        <v>6.4953696240190242</v>
      </c>
      <c r="J40">
        <f t="shared" si="1"/>
        <v>-4.3953696240190236</v>
      </c>
      <c r="K40">
        <f t="shared" si="2"/>
        <v>19.319274131749133</v>
      </c>
      <c r="L40" s="3">
        <f t="shared" si="3"/>
        <v>41.705764000000023</v>
      </c>
      <c r="M40">
        <f t="shared" si="4"/>
        <v>4.2544440679194286</v>
      </c>
    </row>
    <row r="41" spans="1:13" x14ac:dyDescent="0.25">
      <c r="A41">
        <v>30</v>
      </c>
      <c r="B41">
        <v>49</v>
      </c>
      <c r="C41">
        <v>11</v>
      </c>
      <c r="D41">
        <v>13.8</v>
      </c>
      <c r="F41">
        <f t="shared" si="5"/>
        <v>27.478563999999992</v>
      </c>
      <c r="I41">
        <f t="shared" si="0"/>
        <v>9.3531902671190021</v>
      </c>
      <c r="J41">
        <f t="shared" si="1"/>
        <v>4.4468097328809986</v>
      </c>
      <c r="K41">
        <f t="shared" si="2"/>
        <v>19.774116800445178</v>
      </c>
      <c r="L41" s="3">
        <f t="shared" si="3"/>
        <v>27.478563999999992</v>
      </c>
      <c r="M41">
        <f t="shared" si="4"/>
        <v>0.63232756092078746</v>
      </c>
    </row>
    <row r="42" spans="1:13" x14ac:dyDescent="0.25">
      <c r="A42">
        <v>31</v>
      </c>
      <c r="B42">
        <v>48</v>
      </c>
      <c r="C42">
        <v>18</v>
      </c>
      <c r="D42">
        <v>8.1</v>
      </c>
      <c r="F42">
        <f t="shared" si="5"/>
        <v>0.20976400000000181</v>
      </c>
      <c r="I42">
        <f t="shared" si="0"/>
        <v>12.466167215453252</v>
      </c>
      <c r="J42">
        <f t="shared" si="1"/>
        <v>-4.3661672154532525</v>
      </c>
      <c r="K42">
        <f t="shared" si="2"/>
        <v>19.06341615329881</v>
      </c>
      <c r="L42" s="3">
        <f t="shared" si="3"/>
        <v>0.20976400000000181</v>
      </c>
      <c r="M42">
        <f t="shared" si="4"/>
        <v>15.273770983943614</v>
      </c>
    </row>
    <row r="43" spans="1:13" x14ac:dyDescent="0.25">
      <c r="A43">
        <v>32</v>
      </c>
      <c r="B43">
        <v>45</v>
      </c>
      <c r="C43">
        <v>15</v>
      </c>
      <c r="D43">
        <v>14.5</v>
      </c>
      <c r="F43">
        <f t="shared" si="5"/>
        <v>35.307363999999978</v>
      </c>
      <c r="I43">
        <f t="shared" si="0"/>
        <v>10.997860972606295</v>
      </c>
      <c r="J43">
        <f t="shared" si="1"/>
        <v>3.5021390273937048</v>
      </c>
      <c r="K43">
        <f t="shared" si="2"/>
        <v>12.264977767194125</v>
      </c>
      <c r="L43" s="3">
        <f t="shared" si="3"/>
        <v>35.307363999999978</v>
      </c>
      <c r="M43">
        <f t="shared" si="4"/>
        <v>5.9529215656473289</v>
      </c>
    </row>
    <row r="44" spans="1:13" x14ac:dyDescent="0.25">
      <c r="A44">
        <v>33</v>
      </c>
      <c r="B44">
        <v>66</v>
      </c>
      <c r="C44">
        <v>6</v>
      </c>
      <c r="D44">
        <v>6.2</v>
      </c>
      <c r="F44">
        <f t="shared" si="5"/>
        <v>5.5601640000000065</v>
      </c>
      <c r="I44">
        <f t="shared" ref="I44:I75" si="6">B44*$I$8+C44*$I$9+$I$10*1</f>
        <v>7.7669583127228581</v>
      </c>
      <c r="J44">
        <f t="shared" si="1"/>
        <v>-1.5669583127228579</v>
      </c>
      <c r="K44">
        <f t="shared" si="2"/>
        <v>2.4553583538112655</v>
      </c>
      <c r="L44" s="3">
        <f t="shared" si="3"/>
        <v>5.5601640000000065</v>
      </c>
      <c r="M44">
        <f t="shared" si="4"/>
        <v>0.62574695101027011</v>
      </c>
    </row>
    <row r="45" spans="1:13" x14ac:dyDescent="0.25">
      <c r="A45">
        <v>34</v>
      </c>
      <c r="B45">
        <v>42</v>
      </c>
      <c r="C45">
        <v>12</v>
      </c>
      <c r="D45">
        <v>12.6</v>
      </c>
      <c r="F45">
        <f t="shared" si="5"/>
        <v>16.337763999999986</v>
      </c>
      <c r="I45">
        <f t="shared" si="6"/>
        <v>9.5295547297593366</v>
      </c>
      <c r="J45">
        <f t="shared" si="1"/>
        <v>3.070445270240663</v>
      </c>
      <c r="K45">
        <f t="shared" si="2"/>
        <v>9.4276341575432578</v>
      </c>
      <c r="L45" s="3">
        <f t="shared" si="3"/>
        <v>16.337763999999986</v>
      </c>
      <c r="M45">
        <f t="shared" si="4"/>
        <v>0.94391859291773439</v>
      </c>
    </row>
    <row r="46" spans="1:13" x14ac:dyDescent="0.25">
      <c r="A46">
        <v>35</v>
      </c>
      <c r="B46">
        <v>22</v>
      </c>
      <c r="C46">
        <v>13</v>
      </c>
      <c r="D46">
        <v>5.5</v>
      </c>
      <c r="F46">
        <f t="shared" si="5"/>
        <v>9.3513640000000091</v>
      </c>
      <c r="I46">
        <f t="shared" si="6"/>
        <v>9.1971788959814518</v>
      </c>
      <c r="J46">
        <f t="shared" si="1"/>
        <v>-3.6971788959814518</v>
      </c>
      <c r="K46">
        <f t="shared" si="2"/>
        <v>13.669131788890626</v>
      </c>
      <c r="L46" s="3">
        <f t="shared" si="3"/>
        <v>9.3513640000000091</v>
      </c>
      <c r="M46">
        <f t="shared" si="4"/>
        <v>0.40854966106806551</v>
      </c>
    </row>
    <row r="47" spans="1:13" x14ac:dyDescent="0.25">
      <c r="A47">
        <v>36</v>
      </c>
      <c r="B47">
        <v>30</v>
      </c>
      <c r="C47">
        <v>12</v>
      </c>
      <c r="D47">
        <v>9.6</v>
      </c>
      <c r="F47">
        <f t="shared" si="5"/>
        <v>1.085763999999996</v>
      </c>
      <c r="I47">
        <f t="shared" si="6"/>
        <v>9.0599483022963625</v>
      </c>
      <c r="J47">
        <f t="shared" si="1"/>
        <v>0.54005169770363715</v>
      </c>
      <c r="K47">
        <f t="shared" si="2"/>
        <v>0.29165583619258068</v>
      </c>
      <c r="L47" s="3">
        <f t="shared" si="3"/>
        <v>1.085763999999996</v>
      </c>
      <c r="M47">
        <f t="shared" si="4"/>
        <v>0.25195209817819891</v>
      </c>
    </row>
    <row r="48" spans="1:13" x14ac:dyDescent="0.25">
      <c r="A48">
        <v>37</v>
      </c>
      <c r="B48">
        <v>66</v>
      </c>
      <c r="C48">
        <v>6</v>
      </c>
      <c r="D48">
        <v>5.0999999999999996</v>
      </c>
      <c r="F48">
        <f t="shared" si="5"/>
        <v>11.957764000000013</v>
      </c>
      <c r="I48">
        <f t="shared" si="6"/>
        <v>7.7669583127228581</v>
      </c>
      <c r="J48">
        <f t="shared" si="1"/>
        <v>-2.6669583127228584</v>
      </c>
      <c r="K48">
        <f t="shared" si="2"/>
        <v>7.1126666418015558</v>
      </c>
      <c r="L48" s="3">
        <f t="shared" si="3"/>
        <v>11.957764000000013</v>
      </c>
      <c r="M48">
        <f t="shared" si="4"/>
        <v>0.62574695101027011</v>
      </c>
    </row>
    <row r="49" spans="1:13" x14ac:dyDescent="0.25">
      <c r="A49">
        <v>38</v>
      </c>
      <c r="B49">
        <v>32</v>
      </c>
      <c r="C49">
        <v>12</v>
      </c>
      <c r="D49">
        <v>11</v>
      </c>
      <c r="F49">
        <f t="shared" si="5"/>
        <v>5.9633639999999923</v>
      </c>
      <c r="I49">
        <f t="shared" si="6"/>
        <v>9.13821604020686</v>
      </c>
      <c r="J49">
        <f t="shared" si="1"/>
        <v>1.86178395979314</v>
      </c>
      <c r="K49">
        <f t="shared" si="2"/>
        <v>3.4662395129430243</v>
      </c>
      <c r="L49" s="3">
        <f t="shared" si="3"/>
        <v>5.9633639999999923</v>
      </c>
      <c r="M49">
        <f t="shared" si="4"/>
        <v>0.33665065331332666</v>
      </c>
    </row>
    <row r="50" spans="1:13" x14ac:dyDescent="0.25">
      <c r="A50">
        <v>39</v>
      </c>
      <c r="B50">
        <v>62</v>
      </c>
      <c r="C50">
        <v>5</v>
      </c>
      <c r="D50">
        <v>5.4</v>
      </c>
      <c r="F50">
        <f t="shared" si="5"/>
        <v>9.9729640000000082</v>
      </c>
      <c r="I50">
        <f t="shared" si="6"/>
        <v>7.1601212915747947</v>
      </c>
      <c r="J50">
        <f t="shared" si="1"/>
        <v>-1.7601212915747944</v>
      </c>
      <c r="K50">
        <f t="shared" si="2"/>
        <v>3.0980269610549223</v>
      </c>
      <c r="L50" s="3">
        <f t="shared" si="3"/>
        <v>9.9729640000000082</v>
      </c>
      <c r="M50">
        <f t="shared" si="4"/>
        <v>1.9540648834685246</v>
      </c>
    </row>
    <row r="51" spans="1:13" x14ac:dyDescent="0.25">
      <c r="A51">
        <v>40</v>
      </c>
      <c r="B51">
        <v>59</v>
      </c>
      <c r="C51">
        <v>0</v>
      </c>
      <c r="D51">
        <v>1.9</v>
      </c>
      <c r="F51">
        <f t="shared" si="5"/>
        <v>44.328964000000013</v>
      </c>
      <c r="I51">
        <f t="shared" si="6"/>
        <v>4.7912119580736956</v>
      </c>
      <c r="J51">
        <f t="shared" si="1"/>
        <v>-2.8912119580736957</v>
      </c>
      <c r="K51">
        <f t="shared" si="2"/>
        <v>8.359106586508334</v>
      </c>
      <c r="L51" s="3">
        <f t="shared" si="3"/>
        <v>44.328964000000013</v>
      </c>
      <c r="M51">
        <f t="shared" si="4"/>
        <v>14.188692152799014</v>
      </c>
    </row>
    <row r="52" spans="1:13" x14ac:dyDescent="0.25">
      <c r="A52">
        <v>41</v>
      </c>
      <c r="B52">
        <v>58</v>
      </c>
      <c r="C52">
        <v>13</v>
      </c>
      <c r="D52">
        <v>15.8</v>
      </c>
      <c r="F52">
        <f t="shared" si="5"/>
        <v>52.446563999999988</v>
      </c>
      <c r="I52">
        <f t="shared" si="6"/>
        <v>10.605998178370374</v>
      </c>
      <c r="J52">
        <f t="shared" si="1"/>
        <v>5.1940018216296266</v>
      </c>
      <c r="K52">
        <f t="shared" si="2"/>
        <v>26.97765492309188</v>
      </c>
      <c r="L52" s="3">
        <f t="shared" si="3"/>
        <v>52.446563999999988</v>
      </c>
      <c r="M52">
        <f t="shared" si="4"/>
        <v>4.1942965386083637</v>
      </c>
    </row>
    <row r="53" spans="1:13" x14ac:dyDescent="0.25">
      <c r="A53">
        <v>42</v>
      </c>
      <c r="B53">
        <v>72</v>
      </c>
      <c r="C53">
        <v>1</v>
      </c>
      <c r="D53">
        <v>4</v>
      </c>
      <c r="F53">
        <f t="shared" si="5"/>
        <v>20.775364000000014</v>
      </c>
      <c r="I53">
        <f t="shared" si="6"/>
        <v>5.7502537998189887</v>
      </c>
      <c r="J53">
        <f t="shared" si="1"/>
        <v>-1.7502537998189887</v>
      </c>
      <c r="K53">
        <f t="shared" si="2"/>
        <v>3.0633883637808084</v>
      </c>
      <c r="L53" s="3">
        <f t="shared" si="3"/>
        <v>20.775364000000014</v>
      </c>
      <c r="M53">
        <f t="shared" si="4"/>
        <v>7.883438724630917</v>
      </c>
    </row>
    <row r="54" spans="1:13" x14ac:dyDescent="0.25">
      <c r="A54">
        <v>43</v>
      </c>
      <c r="B54">
        <v>45</v>
      </c>
      <c r="C54">
        <v>11</v>
      </c>
      <c r="D54">
        <v>15.1</v>
      </c>
      <c r="F54">
        <f t="shared" si="5"/>
        <v>42.797763999999972</v>
      </c>
      <c r="I54">
        <f t="shared" si="6"/>
        <v>9.196654791298009</v>
      </c>
      <c r="J54">
        <f t="shared" si="1"/>
        <v>5.9033452087019906</v>
      </c>
      <c r="K54">
        <f t="shared" si="2"/>
        <v>34.849484653104753</v>
      </c>
      <c r="L54" s="3">
        <f t="shared" si="3"/>
        <v>42.797763999999972</v>
      </c>
      <c r="M54">
        <f t="shared" si="4"/>
        <v>0.40787994244790138</v>
      </c>
    </row>
    <row r="55" spans="1:13" x14ac:dyDescent="0.25">
      <c r="A55">
        <v>44</v>
      </c>
      <c r="B55">
        <v>40</v>
      </c>
      <c r="C55">
        <v>9</v>
      </c>
      <c r="D55">
        <v>9.1999999999999993</v>
      </c>
      <c r="F55">
        <f t="shared" si="5"/>
        <v>0.41216399999999703</v>
      </c>
      <c r="I55">
        <f t="shared" si="6"/>
        <v>8.1003823558676267</v>
      </c>
      <c r="J55">
        <f t="shared" si="1"/>
        <v>1.0996176441323726</v>
      </c>
      <c r="K55">
        <f t="shared" si="2"/>
        <v>1.2091589632872293</v>
      </c>
      <c r="L55" s="3">
        <f t="shared" si="3"/>
        <v>0.41216399999999703</v>
      </c>
      <c r="M55">
        <f t="shared" si="4"/>
        <v>0.20941390822126496</v>
      </c>
    </row>
    <row r="56" spans="1:13" x14ac:dyDescent="0.25">
      <c r="A56">
        <v>45</v>
      </c>
      <c r="B56">
        <v>38</v>
      </c>
      <c r="C56">
        <v>10</v>
      </c>
      <c r="D56">
        <v>10.4</v>
      </c>
      <c r="F56">
        <f t="shared" si="5"/>
        <v>3.3929639999999952</v>
      </c>
      <c r="I56">
        <f t="shared" si="6"/>
        <v>8.472416163284203</v>
      </c>
      <c r="J56">
        <f t="shared" si="1"/>
        <v>1.9275838367157974</v>
      </c>
      <c r="K56">
        <f t="shared" si="2"/>
        <v>3.7155794475679937</v>
      </c>
      <c r="L56" s="3">
        <f t="shared" si="3"/>
        <v>3.3929639999999952</v>
      </c>
      <c r="M56">
        <f t="shared" si="4"/>
        <v>7.3245931069964784E-3</v>
      </c>
    </row>
    <row r="57" spans="1:13" x14ac:dyDescent="0.25">
      <c r="A57">
        <v>46</v>
      </c>
      <c r="B57">
        <v>48</v>
      </c>
      <c r="C57">
        <v>9</v>
      </c>
      <c r="D57">
        <v>10.6</v>
      </c>
      <c r="F57">
        <f t="shared" si="5"/>
        <v>4.1697639999999918</v>
      </c>
      <c r="I57">
        <f t="shared" si="6"/>
        <v>8.4134533075096112</v>
      </c>
      <c r="J57">
        <f t="shared" si="1"/>
        <v>2.1865466924903885</v>
      </c>
      <c r="K57">
        <f t="shared" si="2"/>
        <v>4.7809864384406575</v>
      </c>
      <c r="L57" s="3">
        <f t="shared" si="3"/>
        <v>4.1697639999999918</v>
      </c>
      <c r="M57">
        <f t="shared" si="4"/>
        <v>2.0893746309911494E-2</v>
      </c>
    </row>
    <row r="58" spans="1:13" x14ac:dyDescent="0.25">
      <c r="A58">
        <v>47</v>
      </c>
      <c r="B58">
        <v>64</v>
      </c>
      <c r="C58">
        <v>12</v>
      </c>
      <c r="D58">
        <v>13.2</v>
      </c>
      <c r="F58">
        <f t="shared" si="5"/>
        <v>21.548163999999979</v>
      </c>
      <c r="I58">
        <f t="shared" si="6"/>
        <v>10.390499846774791</v>
      </c>
      <c r="J58">
        <f t="shared" si="1"/>
        <v>2.8095001532252084</v>
      </c>
      <c r="K58">
        <f t="shared" si="2"/>
        <v>7.8932911109724699</v>
      </c>
      <c r="L58" s="3">
        <f t="shared" si="3"/>
        <v>21.548163999999979</v>
      </c>
      <c r="M58">
        <f t="shared" si="4"/>
        <v>3.358055688429626</v>
      </c>
    </row>
    <row r="59" spans="1:13" x14ac:dyDescent="0.25">
      <c r="A59">
        <v>48</v>
      </c>
      <c r="B59">
        <v>34</v>
      </c>
      <c r="C59">
        <v>5</v>
      </c>
      <c r="D59">
        <v>7.2</v>
      </c>
      <c r="F59">
        <f t="shared" si="5"/>
        <v>1.8441640000000039</v>
      </c>
      <c r="I59">
        <f t="shared" si="6"/>
        <v>6.0643729608278552</v>
      </c>
      <c r="J59">
        <f t="shared" si="1"/>
        <v>1.135627039172145</v>
      </c>
      <c r="K59">
        <f t="shared" si="2"/>
        <v>1.2896487720988925</v>
      </c>
      <c r="L59" s="3">
        <f t="shared" si="3"/>
        <v>1.8441640000000039</v>
      </c>
      <c r="M59">
        <f t="shared" si="4"/>
        <v>6.2181758104904459</v>
      </c>
    </row>
    <row r="60" spans="1:13" x14ac:dyDescent="0.25">
      <c r="A60">
        <v>49</v>
      </c>
      <c r="B60">
        <v>57</v>
      </c>
      <c r="C60">
        <v>15</v>
      </c>
      <c r="D60">
        <v>12.4</v>
      </c>
      <c r="F60">
        <f t="shared" si="5"/>
        <v>14.760963999999991</v>
      </c>
      <c r="I60">
        <f t="shared" si="6"/>
        <v>11.467467400069269</v>
      </c>
      <c r="J60">
        <f t="shared" si="1"/>
        <v>0.93253259993073101</v>
      </c>
      <c r="K60">
        <f t="shared" si="2"/>
        <v>0.86961704993356881</v>
      </c>
      <c r="L60" s="3">
        <f t="shared" si="3"/>
        <v>14.760963999999991</v>
      </c>
      <c r="M60">
        <f t="shared" si="4"/>
        <v>8.465000552065824</v>
      </c>
    </row>
    <row r="61" spans="1:13" x14ac:dyDescent="0.25">
      <c r="A61">
        <v>50</v>
      </c>
      <c r="B61">
        <v>46</v>
      </c>
      <c r="C61">
        <v>10</v>
      </c>
      <c r="D61">
        <v>16.2</v>
      </c>
      <c r="F61">
        <f t="shared" si="5"/>
        <v>58.400163999999961</v>
      </c>
      <c r="I61">
        <f t="shared" si="6"/>
        <v>8.7854871149261857</v>
      </c>
      <c r="J61">
        <f t="shared" si="1"/>
        <v>7.4145128850738136</v>
      </c>
      <c r="K61">
        <f t="shared" si="2"/>
        <v>54.975001322925607</v>
      </c>
      <c r="L61" s="3">
        <f t="shared" si="3"/>
        <v>58.400163999999961</v>
      </c>
      <c r="M61">
        <f t="shared" si="4"/>
        <v>5.1750387457438901E-2</v>
      </c>
    </row>
    <row r="62" spans="1:13" x14ac:dyDescent="0.25">
      <c r="A62">
        <v>51</v>
      </c>
      <c r="B62">
        <v>69</v>
      </c>
      <c r="C62">
        <v>14</v>
      </c>
      <c r="D62">
        <v>5.4</v>
      </c>
      <c r="F62">
        <f t="shared" si="5"/>
        <v>9.9729640000000082</v>
      </c>
      <c r="I62">
        <f t="shared" si="6"/>
        <v>11.486772282205173</v>
      </c>
      <c r="J62">
        <f t="shared" si="1"/>
        <v>-6.0867722822051729</v>
      </c>
      <c r="K62">
        <f t="shared" si="2"/>
        <v>37.04879681542117</v>
      </c>
      <c r="L62" s="3">
        <f t="shared" si="3"/>
        <v>9.9729640000000082</v>
      </c>
      <c r="M62">
        <f t="shared" si="4"/>
        <v>8.5777070810132887</v>
      </c>
    </row>
    <row r="63" spans="1:13" x14ac:dyDescent="0.25">
      <c r="A63">
        <v>52</v>
      </c>
      <c r="B63">
        <v>52</v>
      </c>
      <c r="C63">
        <v>7</v>
      </c>
      <c r="D63">
        <v>10.3</v>
      </c>
      <c r="F63">
        <f t="shared" si="5"/>
        <v>3.0345639999999969</v>
      </c>
      <c r="I63">
        <f t="shared" si="6"/>
        <v>7.6693856926764603</v>
      </c>
      <c r="J63">
        <f t="shared" si="1"/>
        <v>2.6306143073235404</v>
      </c>
      <c r="K63">
        <f t="shared" si="2"/>
        <v>6.9201316338953101</v>
      </c>
      <c r="L63" s="3">
        <f t="shared" si="3"/>
        <v>3.0345639999999969</v>
      </c>
      <c r="M63">
        <f t="shared" si="4"/>
        <v>0.78963538718009707</v>
      </c>
    </row>
    <row r="64" spans="1:13" x14ac:dyDescent="0.25">
      <c r="A64">
        <v>53</v>
      </c>
      <c r="B64">
        <v>71</v>
      </c>
      <c r="C64">
        <v>7</v>
      </c>
      <c r="D64">
        <v>6.1</v>
      </c>
      <c r="F64">
        <f t="shared" si="5"/>
        <v>6.0417640000000095</v>
      </c>
      <c r="I64">
        <f t="shared" si="6"/>
        <v>8.4129292028261684</v>
      </c>
      <c r="J64">
        <f t="shared" si="1"/>
        <v>-2.3129292028261688</v>
      </c>
      <c r="K64">
        <f t="shared" si="2"/>
        <v>5.3496414972860968</v>
      </c>
      <c r="L64" s="3">
        <f t="shared" si="3"/>
        <v>6.0417640000000095</v>
      </c>
      <c r="M64">
        <f t="shared" si="4"/>
        <v>2.104553619265145E-2</v>
      </c>
    </row>
    <row r="65" spans="1:13" x14ac:dyDescent="0.25">
      <c r="A65">
        <v>54</v>
      </c>
      <c r="B65">
        <v>74</v>
      </c>
      <c r="C65">
        <v>10</v>
      </c>
      <c r="D65">
        <v>5.3</v>
      </c>
      <c r="F65">
        <f t="shared" si="5"/>
        <v>10.614564000000012</v>
      </c>
      <c r="I65">
        <f t="shared" si="6"/>
        <v>9.8812354456731253</v>
      </c>
      <c r="J65">
        <f t="shared" si="1"/>
        <v>-4.5812354456731255</v>
      </c>
      <c r="K65">
        <f t="shared" si="2"/>
        <v>20.987718208691842</v>
      </c>
      <c r="L65" s="3">
        <f t="shared" si="3"/>
        <v>10.614564000000012</v>
      </c>
      <c r="M65">
        <f t="shared" si="4"/>
        <v>1.7509520446857503</v>
      </c>
    </row>
    <row r="66" spans="1:13" x14ac:dyDescent="0.25">
      <c r="A66">
        <v>55</v>
      </c>
      <c r="B66">
        <v>55</v>
      </c>
      <c r="C66">
        <v>18</v>
      </c>
      <c r="D66">
        <v>8.5</v>
      </c>
      <c r="F66">
        <f t="shared" si="5"/>
        <v>3.3640000000001863E-3</v>
      </c>
      <c r="I66">
        <f t="shared" si="6"/>
        <v>12.740104298139988</v>
      </c>
      <c r="J66">
        <f t="shared" si="1"/>
        <v>-4.2401042981399879</v>
      </c>
      <c r="K66">
        <f t="shared" si="2"/>
        <v>17.9784844591052</v>
      </c>
      <c r="L66" s="3">
        <f t="shared" si="3"/>
        <v>3.3640000000001863E-3</v>
      </c>
      <c r="M66">
        <f t="shared" si="4"/>
        <v>17.489996360520948</v>
      </c>
    </row>
    <row r="67" spans="1:13" x14ac:dyDescent="0.25">
      <c r="A67">
        <v>56</v>
      </c>
      <c r="B67">
        <v>50</v>
      </c>
      <c r="C67">
        <v>15</v>
      </c>
      <c r="D67">
        <v>10.7</v>
      </c>
      <c r="F67">
        <f t="shared" si="5"/>
        <v>4.5881639999999901</v>
      </c>
      <c r="I67">
        <f t="shared" si="6"/>
        <v>11.193530317382535</v>
      </c>
      <c r="J67">
        <f t="shared" si="1"/>
        <v>-0.49353031738253605</v>
      </c>
      <c r="K67">
        <f t="shared" si="2"/>
        <v>0.24357217417570676</v>
      </c>
      <c r="L67" s="3">
        <f t="shared" si="3"/>
        <v>4.5881639999999901</v>
      </c>
      <c r="M67">
        <f t="shared" si="4"/>
        <v>6.9460200538424788</v>
      </c>
    </row>
    <row r="68" spans="1:13" x14ac:dyDescent="0.25">
      <c r="A68">
        <v>57</v>
      </c>
      <c r="B68">
        <v>18</v>
      </c>
      <c r="C68">
        <v>9</v>
      </c>
      <c r="D68">
        <v>1.7</v>
      </c>
      <c r="F68">
        <f t="shared" si="5"/>
        <v>47.032164000000023</v>
      </c>
      <c r="I68">
        <f t="shared" si="6"/>
        <v>7.239437238852175</v>
      </c>
      <c r="J68">
        <f t="shared" si="1"/>
        <v>-5.5394372388521749</v>
      </c>
      <c r="K68">
        <f t="shared" si="2"/>
        <v>30.685364923182206</v>
      </c>
      <c r="L68" s="3">
        <f t="shared" si="3"/>
        <v>47.032164000000023</v>
      </c>
      <c r="M68">
        <f t="shared" si="4"/>
        <v>1.7386077550857804</v>
      </c>
    </row>
    <row r="69" spans="1:13" x14ac:dyDescent="0.25">
      <c r="A69">
        <v>58</v>
      </c>
      <c r="B69">
        <v>37</v>
      </c>
      <c r="C69">
        <v>16</v>
      </c>
      <c r="D69">
        <v>13.8</v>
      </c>
      <c r="F69">
        <f t="shared" si="5"/>
        <v>27.478563999999992</v>
      </c>
      <c r="I69">
        <f t="shared" si="6"/>
        <v>11.135091566291385</v>
      </c>
      <c r="J69">
        <f t="shared" si="1"/>
        <v>2.6649084337086162</v>
      </c>
      <c r="K69">
        <f t="shared" si="2"/>
        <v>7.1017369600513103</v>
      </c>
      <c r="L69" s="3">
        <f t="shared" si="3"/>
        <v>27.478563999999992</v>
      </c>
      <c r="M69">
        <f t="shared" si="4"/>
        <v>6.6414009410501729</v>
      </c>
    </row>
    <row r="70" spans="1:13" x14ac:dyDescent="0.25">
      <c r="A70">
        <v>59</v>
      </c>
      <c r="B70">
        <v>29</v>
      </c>
      <c r="C70">
        <v>3</v>
      </c>
      <c r="D70">
        <v>1</v>
      </c>
      <c r="F70">
        <f t="shared" si="5"/>
        <v>57.123364000000024</v>
      </c>
      <c r="I70">
        <f t="shared" si="6"/>
        <v>4.9681005253974737</v>
      </c>
      <c r="J70">
        <f t="shared" si="1"/>
        <v>-3.9681005253974737</v>
      </c>
      <c r="K70">
        <f t="shared" si="2"/>
        <v>15.745821779659707</v>
      </c>
      <c r="L70" s="3">
        <f t="shared" si="3"/>
        <v>57.123364000000024</v>
      </c>
      <c r="M70">
        <f t="shared" si="4"/>
        <v>12.887378237751506</v>
      </c>
    </row>
    <row r="71" spans="1:13" x14ac:dyDescent="0.25">
      <c r="A71">
        <v>60</v>
      </c>
      <c r="B71">
        <v>43</v>
      </c>
      <c r="C71">
        <v>8</v>
      </c>
      <c r="D71">
        <v>12.6</v>
      </c>
      <c r="F71">
        <f t="shared" si="5"/>
        <v>16.337763999999986</v>
      </c>
      <c r="I71">
        <f t="shared" si="6"/>
        <v>7.7674824174063</v>
      </c>
      <c r="J71">
        <f t="shared" si="1"/>
        <v>4.8325175825936997</v>
      </c>
      <c r="K71">
        <f t="shared" si="2"/>
        <v>23.353226186077254</v>
      </c>
      <c r="L71" s="3">
        <f t="shared" si="3"/>
        <v>16.337763999999986</v>
      </c>
      <c r="M71">
        <f t="shared" si="4"/>
        <v>0.62491804838978993</v>
      </c>
    </row>
    <row r="72" spans="1:13" x14ac:dyDescent="0.25">
      <c r="A72">
        <v>61</v>
      </c>
      <c r="B72">
        <v>52</v>
      </c>
      <c r="C72">
        <v>12</v>
      </c>
      <c r="D72">
        <v>14.4</v>
      </c>
      <c r="F72">
        <f t="shared" si="5"/>
        <v>34.128963999999982</v>
      </c>
      <c r="I72">
        <f t="shared" si="6"/>
        <v>9.9208934193118168</v>
      </c>
      <c r="J72">
        <f t="shared" si="1"/>
        <v>4.4791065806881836</v>
      </c>
      <c r="K72">
        <f t="shared" si="2"/>
        <v>20.06239576116419</v>
      </c>
      <c r="L72" s="3">
        <f t="shared" si="3"/>
        <v>34.128963999999982</v>
      </c>
      <c r="M72">
        <f t="shared" si="4"/>
        <v>1.8574784724034512</v>
      </c>
    </row>
    <row r="73" spans="1:13" x14ac:dyDescent="0.25">
      <c r="A73">
        <v>62</v>
      </c>
      <c r="B73">
        <v>64</v>
      </c>
      <c r="C73">
        <v>1</v>
      </c>
      <c r="D73">
        <v>4.9000000000000004</v>
      </c>
      <c r="F73">
        <f t="shared" si="5"/>
        <v>13.380964000000009</v>
      </c>
      <c r="I73">
        <f t="shared" si="6"/>
        <v>5.4371828481770059</v>
      </c>
      <c r="J73">
        <f t="shared" si="1"/>
        <v>-0.53718284817700557</v>
      </c>
      <c r="K73">
        <f t="shared" si="2"/>
        <v>0.28856541237555983</v>
      </c>
      <c r="L73" s="3">
        <f t="shared" si="3"/>
        <v>13.380964000000009</v>
      </c>
      <c r="M73">
        <f t="shared" si="4"/>
        <v>9.7394996951125954</v>
      </c>
    </row>
    <row r="74" spans="1:13" x14ac:dyDescent="0.25">
      <c r="A74">
        <v>63</v>
      </c>
      <c r="B74">
        <v>33</v>
      </c>
      <c r="C74">
        <v>6</v>
      </c>
      <c r="D74">
        <v>7.8</v>
      </c>
      <c r="F74">
        <f t="shared" si="5"/>
        <v>0.57456400000000274</v>
      </c>
      <c r="I74">
        <f t="shared" si="6"/>
        <v>6.4755406371996793</v>
      </c>
      <c r="J74">
        <f t="shared" si="1"/>
        <v>1.3244593628003205</v>
      </c>
      <c r="K74">
        <f t="shared" si="2"/>
        <v>1.7541926037094311</v>
      </c>
      <c r="L74" s="3">
        <f t="shared" si="3"/>
        <v>0.57456400000000274</v>
      </c>
      <c r="M74">
        <f t="shared" si="4"/>
        <v>4.3366369977147246</v>
      </c>
    </row>
    <row r="75" spans="1:13" x14ac:dyDescent="0.25">
      <c r="A75">
        <v>64</v>
      </c>
      <c r="B75">
        <v>40</v>
      </c>
      <c r="C75">
        <v>15</v>
      </c>
      <c r="D75">
        <v>11</v>
      </c>
      <c r="F75">
        <f t="shared" si="5"/>
        <v>5.9633639999999923</v>
      </c>
      <c r="I75">
        <f t="shared" si="6"/>
        <v>10.802191627830057</v>
      </c>
      <c r="J75">
        <f t="shared" si="1"/>
        <v>0.19780837216994307</v>
      </c>
      <c r="K75">
        <f t="shared" si="2"/>
        <v>3.9128152100522708E-2</v>
      </c>
      <c r="L75" s="3">
        <f t="shared" si="3"/>
        <v>5.9633639999999923</v>
      </c>
      <c r="M75">
        <f t="shared" si="4"/>
        <v>5.0363960624225133</v>
      </c>
    </row>
    <row r="76" spans="1:13" x14ac:dyDescent="0.25">
      <c r="A76">
        <v>65</v>
      </c>
      <c r="B76">
        <v>43</v>
      </c>
      <c r="C76">
        <v>11</v>
      </c>
      <c r="D76">
        <v>12.3</v>
      </c>
      <c r="F76">
        <f t="shared" si="5"/>
        <v>14.002563999999992</v>
      </c>
      <c r="I76">
        <f t="shared" ref="I76:I111" si="7">B76*$I$8+C76*$I$9+$I$10*1</f>
        <v>9.1183870533875151</v>
      </c>
      <c r="J76">
        <f t="shared" si="1"/>
        <v>3.1816129466124856</v>
      </c>
      <c r="K76">
        <f t="shared" si="2"/>
        <v>10.122660942052184</v>
      </c>
      <c r="L76" s="3">
        <f t="shared" si="3"/>
        <v>14.002563999999992</v>
      </c>
      <c r="M76">
        <f t="shared" si="4"/>
        <v>0.31403364960433988</v>
      </c>
    </row>
    <row r="77" spans="1:13" x14ac:dyDescent="0.25">
      <c r="A77">
        <v>66</v>
      </c>
      <c r="B77">
        <v>50</v>
      </c>
      <c r="C77">
        <v>9</v>
      </c>
      <c r="D77">
        <v>9.6999999999999993</v>
      </c>
      <c r="F77">
        <f t="shared" si="5"/>
        <v>1.3041639999999948</v>
      </c>
      <c r="I77">
        <f t="shared" si="7"/>
        <v>8.4917210454201069</v>
      </c>
      <c r="J77">
        <f t="shared" ref="J77:J111" si="8">D77-I77</f>
        <v>1.2082789545798924</v>
      </c>
      <c r="K77">
        <f t="shared" ref="K77:K111" si="9">J77^2</f>
        <v>1.4599380320806778</v>
      </c>
      <c r="L77" s="3">
        <f t="shared" ref="L77:L111" si="10">(D77-$D$6)^2</f>
        <v>1.3041639999999948</v>
      </c>
      <c r="M77">
        <f t="shared" ref="M77:M111" si="11">(I77-$D$6)^2</f>
        <v>4.3928998202037509E-3</v>
      </c>
    </row>
    <row r="78" spans="1:13" x14ac:dyDescent="0.25">
      <c r="A78">
        <v>67</v>
      </c>
      <c r="B78">
        <v>25</v>
      </c>
      <c r="C78">
        <v>15</v>
      </c>
      <c r="D78">
        <v>6.4</v>
      </c>
      <c r="F78">
        <f t="shared" ref="F78:F111" si="12">(D78-$D$6)^2</f>
        <v>4.6569640000000057</v>
      </c>
      <c r="I78">
        <f t="shared" si="7"/>
        <v>10.215183593501338</v>
      </c>
      <c r="J78">
        <f t="shared" si="8"/>
        <v>-3.8151835935013381</v>
      </c>
      <c r="K78">
        <f t="shared" si="9"/>
        <v>14.555625852121784</v>
      </c>
      <c r="L78" s="3">
        <f t="shared" si="10"/>
        <v>4.6569640000000057</v>
      </c>
      <c r="M78">
        <f t="shared" si="11"/>
        <v>2.746257462570004</v>
      </c>
    </row>
    <row r="79" spans="1:13" x14ac:dyDescent="0.25">
      <c r="A79">
        <v>68</v>
      </c>
      <c r="B79">
        <v>48</v>
      </c>
      <c r="C79">
        <v>19</v>
      </c>
      <c r="D79">
        <v>11.1</v>
      </c>
      <c r="F79">
        <f t="shared" si="12"/>
        <v>6.4617639999999898</v>
      </c>
      <c r="I79">
        <f t="shared" si="7"/>
        <v>12.916468760780324</v>
      </c>
      <c r="J79">
        <f t="shared" si="8"/>
        <v>-1.8164687607803245</v>
      </c>
      <c r="K79">
        <f t="shared" si="9"/>
        <v>3.2995587588908077</v>
      </c>
      <c r="L79" s="3">
        <f t="shared" si="10"/>
        <v>6.4617639999999898</v>
      </c>
      <c r="M79">
        <f t="shared" si="11"/>
        <v>18.996249938697961</v>
      </c>
    </row>
    <row r="80" spans="1:13" x14ac:dyDescent="0.25">
      <c r="A80">
        <v>69</v>
      </c>
      <c r="B80">
        <v>17</v>
      </c>
      <c r="C80">
        <v>10</v>
      </c>
      <c r="D80">
        <v>6.4</v>
      </c>
      <c r="F80">
        <f t="shared" si="12"/>
        <v>4.6569640000000057</v>
      </c>
      <c r="I80">
        <f t="shared" si="7"/>
        <v>7.6506049152239983</v>
      </c>
      <c r="J80">
        <f t="shared" si="8"/>
        <v>-1.250604915223998</v>
      </c>
      <c r="K80">
        <f t="shared" si="9"/>
        <v>1.5640126539824231</v>
      </c>
      <c r="L80" s="3">
        <f t="shared" si="10"/>
        <v>4.6569640000000057</v>
      </c>
      <c r="M80">
        <f t="shared" si="11"/>
        <v>0.82336583987565015</v>
      </c>
    </row>
    <row r="81" spans="1:13" x14ac:dyDescent="0.25">
      <c r="A81">
        <v>70</v>
      </c>
      <c r="B81">
        <v>57</v>
      </c>
      <c r="C81">
        <v>14</v>
      </c>
      <c r="D81">
        <v>10.4</v>
      </c>
      <c r="F81">
        <f t="shared" si="12"/>
        <v>3.3929639999999952</v>
      </c>
      <c r="I81">
        <f t="shared" si="7"/>
        <v>11.017165854742199</v>
      </c>
      <c r="J81">
        <f t="shared" si="8"/>
        <v>-0.61716585474219876</v>
      </c>
      <c r="K81">
        <f t="shared" si="9"/>
        <v>0.38089369225966879</v>
      </c>
      <c r="L81" s="3">
        <f t="shared" si="10"/>
        <v>3.3929639999999952</v>
      </c>
      <c r="M81">
        <f t="shared" si="11"/>
        <v>6.0474967011299228</v>
      </c>
    </row>
    <row r="82" spans="1:13" x14ac:dyDescent="0.25">
      <c r="A82">
        <v>71</v>
      </c>
      <c r="B82">
        <v>37</v>
      </c>
      <c r="C82">
        <v>6</v>
      </c>
      <c r="D82">
        <v>9.1999999999999993</v>
      </c>
      <c r="F82">
        <f t="shared" si="12"/>
        <v>0.41216399999999703</v>
      </c>
      <c r="I82">
        <f t="shared" si="7"/>
        <v>6.6320761130206707</v>
      </c>
      <c r="J82">
        <f t="shared" si="8"/>
        <v>2.5679238869793286</v>
      </c>
      <c r="K82">
        <f t="shared" si="9"/>
        <v>6.5942330893190233</v>
      </c>
      <c r="L82" s="3">
        <f t="shared" si="10"/>
        <v>0.41216399999999703</v>
      </c>
      <c r="M82">
        <f t="shared" si="11"/>
        <v>3.7091828184375748</v>
      </c>
    </row>
    <row r="83" spans="1:13" x14ac:dyDescent="0.25">
      <c r="A83">
        <v>72</v>
      </c>
      <c r="B83">
        <v>72</v>
      </c>
      <c r="C83">
        <v>2</v>
      </c>
      <c r="D83">
        <v>0.3</v>
      </c>
      <c r="F83">
        <f t="shared" si="12"/>
        <v>68.194564000000014</v>
      </c>
      <c r="I83">
        <f t="shared" si="7"/>
        <v>6.2005553451460598</v>
      </c>
      <c r="J83">
        <f t="shared" si="8"/>
        <v>-5.9005553451460599</v>
      </c>
      <c r="K83">
        <f t="shared" si="9"/>
        <v>34.81655338113174</v>
      </c>
      <c r="L83" s="3">
        <f t="shared" si="10"/>
        <v>68.194564000000014</v>
      </c>
      <c r="M83">
        <f t="shared" si="11"/>
        <v>5.5575453006994211</v>
      </c>
    </row>
    <row r="84" spans="1:13" x14ac:dyDescent="0.25">
      <c r="A84">
        <v>73</v>
      </c>
      <c r="B84">
        <v>44</v>
      </c>
      <c r="C84">
        <v>8</v>
      </c>
      <c r="D84">
        <v>8.5</v>
      </c>
      <c r="F84">
        <f t="shared" si="12"/>
        <v>3.3640000000001863E-3</v>
      </c>
      <c r="I84">
        <f t="shared" si="7"/>
        <v>7.8066162863615478</v>
      </c>
      <c r="J84">
        <f t="shared" si="8"/>
        <v>0.69338371363845219</v>
      </c>
      <c r="K84">
        <f t="shared" si="9"/>
        <v>0.48078097433905109</v>
      </c>
      <c r="L84" s="3">
        <f t="shared" si="10"/>
        <v>3.3640000000001863E-3</v>
      </c>
      <c r="M84">
        <f t="shared" si="11"/>
        <v>0.56457748512111394</v>
      </c>
    </row>
    <row r="85" spans="1:13" x14ac:dyDescent="0.25">
      <c r="A85">
        <v>74</v>
      </c>
      <c r="B85">
        <v>43</v>
      </c>
      <c r="C85">
        <v>8</v>
      </c>
      <c r="D85">
        <v>7.4</v>
      </c>
      <c r="F85">
        <f t="shared" si="12"/>
        <v>1.3409640000000029</v>
      </c>
      <c r="I85">
        <f t="shared" si="7"/>
        <v>7.7674824174063</v>
      </c>
      <c r="J85">
        <f t="shared" si="8"/>
        <v>-0.36748241740629961</v>
      </c>
      <c r="K85">
        <f t="shared" si="9"/>
        <v>0.1350433271027778</v>
      </c>
      <c r="L85" s="3">
        <f t="shared" si="10"/>
        <v>1.3409640000000029</v>
      </c>
      <c r="M85">
        <f t="shared" si="11"/>
        <v>0.62491804838978993</v>
      </c>
    </row>
    <row r="86" spans="1:13" x14ac:dyDescent="0.25">
      <c r="A86">
        <v>75</v>
      </c>
      <c r="B86">
        <v>49</v>
      </c>
      <c r="C86">
        <v>17</v>
      </c>
      <c r="D86">
        <v>10.7</v>
      </c>
      <c r="F86">
        <f t="shared" si="12"/>
        <v>4.5881639999999901</v>
      </c>
      <c r="I86">
        <f t="shared" si="7"/>
        <v>12.054999539081429</v>
      </c>
      <c r="J86">
        <f t="shared" si="8"/>
        <v>-1.3549995390814296</v>
      </c>
      <c r="K86">
        <f t="shared" si="9"/>
        <v>1.8360237509108865</v>
      </c>
      <c r="L86" s="3">
        <f t="shared" si="10"/>
        <v>4.5881639999999901</v>
      </c>
      <c r="M86">
        <f t="shared" si="11"/>
        <v>12.229005776335715</v>
      </c>
    </row>
    <row r="87" spans="1:13" x14ac:dyDescent="0.25">
      <c r="A87">
        <v>76</v>
      </c>
      <c r="B87">
        <v>62</v>
      </c>
      <c r="C87">
        <v>4</v>
      </c>
      <c r="D87">
        <v>2.6</v>
      </c>
      <c r="F87">
        <f t="shared" si="12"/>
        <v>35.497764000000025</v>
      </c>
      <c r="I87">
        <f t="shared" si="7"/>
        <v>6.7098197462477245</v>
      </c>
      <c r="J87">
        <f t="shared" si="8"/>
        <v>-4.1098197462477248</v>
      </c>
      <c r="K87">
        <f t="shared" si="9"/>
        <v>16.890618346647713</v>
      </c>
      <c r="L87" s="3">
        <f t="shared" si="10"/>
        <v>35.497764000000025</v>
      </c>
      <c r="M87">
        <f t="shared" si="11"/>
        <v>3.4157702503598313</v>
      </c>
    </row>
    <row r="88" spans="1:13" x14ac:dyDescent="0.25">
      <c r="A88">
        <v>77</v>
      </c>
      <c r="B88">
        <v>45</v>
      </c>
      <c r="C88">
        <v>16</v>
      </c>
      <c r="D88">
        <v>14.2</v>
      </c>
      <c r="F88">
        <f t="shared" si="12"/>
        <v>31.832163999999974</v>
      </c>
      <c r="I88">
        <f t="shared" si="7"/>
        <v>11.448162517933367</v>
      </c>
      <c r="J88">
        <f t="shared" si="8"/>
        <v>2.751837482066632</v>
      </c>
      <c r="K88">
        <f t="shared" si="9"/>
        <v>7.5726095277068213</v>
      </c>
      <c r="L88" s="3">
        <f t="shared" si="10"/>
        <v>31.832163999999974</v>
      </c>
      <c r="M88">
        <f t="shared" si="11"/>
        <v>8.3530393800669316</v>
      </c>
    </row>
    <row r="89" spans="1:13" x14ac:dyDescent="0.25">
      <c r="A89">
        <v>78</v>
      </c>
      <c r="B89">
        <v>21</v>
      </c>
      <c r="C89">
        <v>12</v>
      </c>
      <c r="D89">
        <v>5.6</v>
      </c>
      <c r="F89">
        <f t="shared" si="12"/>
        <v>8.7497640000000114</v>
      </c>
      <c r="I89">
        <f t="shared" si="7"/>
        <v>8.7077434816991328</v>
      </c>
      <c r="J89">
        <f t="shared" si="8"/>
        <v>-3.1077434816991332</v>
      </c>
      <c r="K89">
        <f t="shared" si="9"/>
        <v>9.65806954804345</v>
      </c>
      <c r="L89" s="3">
        <f t="shared" si="10"/>
        <v>8.7497640000000114</v>
      </c>
      <c r="M89">
        <f t="shared" si="11"/>
        <v>2.2423110311378044E-2</v>
      </c>
    </row>
    <row r="90" spans="1:13" x14ac:dyDescent="0.25">
      <c r="A90">
        <v>79</v>
      </c>
      <c r="B90">
        <v>23</v>
      </c>
      <c r="C90">
        <v>12</v>
      </c>
      <c r="D90">
        <v>3.7</v>
      </c>
      <c r="F90">
        <f t="shared" si="12"/>
        <v>23.600164000000014</v>
      </c>
      <c r="I90">
        <f t="shared" si="7"/>
        <v>8.7860112196096285</v>
      </c>
      <c r="J90">
        <f t="shared" si="8"/>
        <v>-5.0860112196096283</v>
      </c>
      <c r="K90">
        <f t="shared" si="9"/>
        <v>25.867510125995018</v>
      </c>
      <c r="L90" s="3">
        <f t="shared" si="10"/>
        <v>23.600164000000014</v>
      </c>
      <c r="M90">
        <f t="shared" si="11"/>
        <v>5.1989116267869506E-2</v>
      </c>
    </row>
    <row r="91" spans="1:13" x14ac:dyDescent="0.25">
      <c r="A91">
        <v>80</v>
      </c>
      <c r="B91">
        <v>35</v>
      </c>
      <c r="C91">
        <v>8</v>
      </c>
      <c r="D91">
        <v>9.4</v>
      </c>
      <c r="F91">
        <f t="shared" si="12"/>
        <v>0.70896399999999793</v>
      </c>
      <c r="I91">
        <f t="shared" si="7"/>
        <v>7.4544114657643172</v>
      </c>
      <c r="J91">
        <f t="shared" si="8"/>
        <v>1.9455885342356831</v>
      </c>
      <c r="K91">
        <f t="shared" si="9"/>
        <v>3.7853147445493538</v>
      </c>
      <c r="L91" s="3">
        <f t="shared" si="10"/>
        <v>0.70896399999999793</v>
      </c>
      <c r="M91">
        <f t="shared" si="11"/>
        <v>1.2179076528964663</v>
      </c>
    </row>
    <row r="92" spans="1:13" x14ac:dyDescent="0.25">
      <c r="A92">
        <v>81</v>
      </c>
      <c r="B92">
        <v>48</v>
      </c>
      <c r="C92">
        <v>13</v>
      </c>
      <c r="D92">
        <v>12.4</v>
      </c>
      <c r="F92">
        <f t="shared" si="12"/>
        <v>14.760963999999991</v>
      </c>
      <c r="I92">
        <f t="shared" si="7"/>
        <v>10.214659488817896</v>
      </c>
      <c r="J92">
        <f t="shared" si="8"/>
        <v>2.1853405111821047</v>
      </c>
      <c r="K92">
        <f t="shared" si="9"/>
        <v>4.7757131498136625</v>
      </c>
      <c r="L92" s="3">
        <f t="shared" si="10"/>
        <v>14.760963999999991</v>
      </c>
      <c r="M92">
        <f t="shared" si="11"/>
        <v>2.7445206618903661</v>
      </c>
    </row>
    <row r="93" spans="1:13" x14ac:dyDescent="0.25">
      <c r="A93">
        <v>82</v>
      </c>
      <c r="B93">
        <v>48</v>
      </c>
      <c r="C93">
        <v>9</v>
      </c>
      <c r="D93">
        <v>15.1</v>
      </c>
      <c r="F93">
        <f t="shared" si="12"/>
        <v>42.797763999999972</v>
      </c>
      <c r="I93">
        <f t="shared" si="7"/>
        <v>8.4134533075096112</v>
      </c>
      <c r="J93">
        <f t="shared" si="8"/>
        <v>6.6865466924903885</v>
      </c>
      <c r="K93">
        <f t="shared" si="9"/>
        <v>44.709906670854153</v>
      </c>
      <c r="L93" s="3">
        <f t="shared" si="10"/>
        <v>42.797763999999972</v>
      </c>
      <c r="M93">
        <f t="shared" si="11"/>
        <v>2.0893746309911494E-2</v>
      </c>
    </row>
    <row r="94" spans="1:13" x14ac:dyDescent="0.25">
      <c r="A94">
        <v>83</v>
      </c>
      <c r="B94">
        <v>28</v>
      </c>
      <c r="C94">
        <v>2</v>
      </c>
      <c r="D94">
        <v>2.5</v>
      </c>
      <c r="F94">
        <f t="shared" si="12"/>
        <v>36.699364000000017</v>
      </c>
      <c r="I94">
        <f t="shared" si="7"/>
        <v>4.4786651111151548</v>
      </c>
      <c r="J94">
        <f t="shared" si="8"/>
        <v>-1.9786651111151548</v>
      </c>
      <c r="K94">
        <f t="shared" si="9"/>
        <v>3.9151156219443477</v>
      </c>
      <c r="L94" s="3">
        <f t="shared" si="10"/>
        <v>36.699364000000017</v>
      </c>
      <c r="M94">
        <f t="shared" si="11"/>
        <v>16.640973135673146</v>
      </c>
    </row>
    <row r="95" spans="1:13" x14ac:dyDescent="0.25">
      <c r="A95">
        <v>84</v>
      </c>
      <c r="B95">
        <v>63</v>
      </c>
      <c r="C95">
        <v>5</v>
      </c>
      <c r="D95">
        <v>8.1</v>
      </c>
      <c r="F95">
        <f t="shared" si="12"/>
        <v>0.20976400000000181</v>
      </c>
      <c r="I95">
        <f t="shared" si="7"/>
        <v>7.1992551605300434</v>
      </c>
      <c r="J95">
        <f t="shared" si="8"/>
        <v>0.9007448394699562</v>
      </c>
      <c r="K95">
        <f t="shared" si="9"/>
        <v>0.81134126583175714</v>
      </c>
      <c r="L95" s="3">
        <f t="shared" si="10"/>
        <v>0.20976400000000181</v>
      </c>
      <c r="M95">
        <f t="shared" si="11"/>
        <v>1.8461875387862423</v>
      </c>
    </row>
    <row r="96" spans="1:13" x14ac:dyDescent="0.25">
      <c r="A96">
        <v>85</v>
      </c>
      <c r="B96">
        <v>44</v>
      </c>
      <c r="C96">
        <v>10</v>
      </c>
      <c r="D96">
        <v>15.8</v>
      </c>
      <c r="F96">
        <f t="shared" si="12"/>
        <v>52.446563999999988</v>
      </c>
      <c r="I96">
        <f t="shared" si="7"/>
        <v>8.70721937701569</v>
      </c>
      <c r="J96">
        <f t="shared" si="8"/>
        <v>7.0927806229843107</v>
      </c>
      <c r="K96">
        <f t="shared" si="9"/>
        <v>50.307536965781708</v>
      </c>
      <c r="L96" s="3">
        <f t="shared" si="10"/>
        <v>52.446563999999988</v>
      </c>
      <c r="M96">
        <f t="shared" si="11"/>
        <v>2.2266422476950168E-2</v>
      </c>
    </row>
    <row r="97" spans="1:13" x14ac:dyDescent="0.25">
      <c r="A97">
        <v>86</v>
      </c>
      <c r="B97">
        <v>48</v>
      </c>
      <c r="C97">
        <v>17</v>
      </c>
      <c r="D97">
        <v>12.6</v>
      </c>
      <c r="F97">
        <f t="shared" si="12"/>
        <v>16.337763999999986</v>
      </c>
      <c r="I97">
        <f t="shared" si="7"/>
        <v>12.015865670126182</v>
      </c>
      <c r="J97">
        <f t="shared" si="8"/>
        <v>0.58413432987381775</v>
      </c>
      <c r="K97">
        <f t="shared" si="9"/>
        <v>0.3412129153371341</v>
      </c>
      <c r="L97" s="3">
        <f t="shared" si="10"/>
        <v>16.337763999999986</v>
      </c>
      <c r="M97">
        <f t="shared" si="11"/>
        <v>11.956834992637178</v>
      </c>
    </row>
    <row r="98" spans="1:13" x14ac:dyDescent="0.25">
      <c r="A98">
        <v>87</v>
      </c>
      <c r="B98">
        <v>40</v>
      </c>
      <c r="C98">
        <v>20</v>
      </c>
      <c r="D98">
        <v>8.1</v>
      </c>
      <c r="F98">
        <f t="shared" si="12"/>
        <v>0.20976400000000181</v>
      </c>
      <c r="I98">
        <f t="shared" si="7"/>
        <v>13.053699354465412</v>
      </c>
      <c r="J98">
        <f t="shared" si="8"/>
        <v>-4.953699354465412</v>
      </c>
      <c r="K98">
        <f t="shared" si="9"/>
        <v>24.53913729443104</v>
      </c>
      <c r="L98" s="3">
        <f t="shared" si="10"/>
        <v>0.20976400000000181</v>
      </c>
      <c r="M98">
        <f t="shared" si="11"/>
        <v>20.211312685740705</v>
      </c>
    </row>
    <row r="99" spans="1:13" x14ac:dyDescent="0.25">
      <c r="A99">
        <v>88</v>
      </c>
      <c r="B99">
        <v>72</v>
      </c>
      <c r="C99">
        <v>9</v>
      </c>
      <c r="D99">
        <v>6.7</v>
      </c>
      <c r="F99">
        <f t="shared" si="12"/>
        <v>3.4521640000000051</v>
      </c>
      <c r="I99">
        <f t="shared" si="7"/>
        <v>9.3526661624355594</v>
      </c>
      <c r="J99">
        <f t="shared" si="8"/>
        <v>-2.6526661624355592</v>
      </c>
      <c r="K99">
        <f t="shared" si="9"/>
        <v>7.0366377693305964</v>
      </c>
      <c r="L99" s="3">
        <f t="shared" si="10"/>
        <v>3.4521640000000051</v>
      </c>
      <c r="M99">
        <f t="shared" si="11"/>
        <v>0.63149430972005627</v>
      </c>
    </row>
    <row r="100" spans="1:13" x14ac:dyDescent="0.25">
      <c r="A100">
        <v>89</v>
      </c>
      <c r="B100">
        <v>63</v>
      </c>
      <c r="C100">
        <v>5</v>
      </c>
      <c r="D100">
        <v>4.5</v>
      </c>
      <c r="F100">
        <f t="shared" si="12"/>
        <v>16.467364000000014</v>
      </c>
      <c r="I100">
        <f t="shared" si="7"/>
        <v>7.1992551605300434</v>
      </c>
      <c r="J100">
        <f t="shared" si="8"/>
        <v>-2.6992551605300434</v>
      </c>
      <c r="K100">
        <f t="shared" si="9"/>
        <v>7.2859784216480703</v>
      </c>
      <c r="L100" s="3">
        <f t="shared" si="10"/>
        <v>16.467364000000014</v>
      </c>
      <c r="M100">
        <f t="shared" si="11"/>
        <v>1.8461875387862423</v>
      </c>
    </row>
    <row r="101" spans="1:13" x14ac:dyDescent="0.25">
      <c r="A101">
        <v>90</v>
      </c>
      <c r="B101">
        <v>28</v>
      </c>
      <c r="C101">
        <v>10</v>
      </c>
      <c r="D101">
        <v>4.5999999999999996</v>
      </c>
      <c r="F101">
        <f t="shared" si="12"/>
        <v>15.665764000000015</v>
      </c>
      <c r="I101">
        <f t="shared" si="7"/>
        <v>8.0810774737317246</v>
      </c>
      <c r="J101">
        <f t="shared" si="8"/>
        <v>-3.4810774737317249</v>
      </c>
      <c r="K101">
        <f t="shared" si="9"/>
        <v>12.117900378122448</v>
      </c>
      <c r="L101" s="3">
        <f t="shared" si="10"/>
        <v>15.665764000000015</v>
      </c>
      <c r="M101">
        <f t="shared" si="11"/>
        <v>0.22745509606211539</v>
      </c>
    </row>
    <row r="102" spans="1:13" x14ac:dyDescent="0.25">
      <c r="A102">
        <v>91</v>
      </c>
      <c r="B102">
        <v>16</v>
      </c>
      <c r="C102">
        <v>1</v>
      </c>
      <c r="D102">
        <v>3.1</v>
      </c>
      <c r="F102">
        <f t="shared" si="12"/>
        <v>29.789764000000023</v>
      </c>
      <c r="I102">
        <f t="shared" si="7"/>
        <v>3.5587571383251091</v>
      </c>
      <c r="J102">
        <f t="shared" si="8"/>
        <v>-0.458757138325109</v>
      </c>
      <c r="K102">
        <f t="shared" si="9"/>
        <v>0.21045811196424319</v>
      </c>
      <c r="L102" s="3">
        <f t="shared" si="10"/>
        <v>29.789764000000023</v>
      </c>
      <c r="M102">
        <f t="shared" si="11"/>
        <v>24.992429190007364</v>
      </c>
    </row>
    <row r="103" spans="1:13" x14ac:dyDescent="0.25">
      <c r="A103">
        <v>92</v>
      </c>
      <c r="B103">
        <v>23</v>
      </c>
      <c r="C103">
        <v>3</v>
      </c>
      <c r="D103">
        <v>5.7</v>
      </c>
      <c r="F103">
        <f t="shared" si="12"/>
        <v>8.168164000000008</v>
      </c>
      <c r="I103">
        <f t="shared" si="7"/>
        <v>4.7332973116659867</v>
      </c>
      <c r="J103">
        <f t="shared" si="8"/>
        <v>0.96670268833401352</v>
      </c>
      <c r="K103">
        <f t="shared" si="9"/>
        <v>0.93451408763220889</v>
      </c>
      <c r="L103" s="3">
        <f t="shared" si="10"/>
        <v>8.168164000000008</v>
      </c>
      <c r="M103">
        <f t="shared" si="11"/>
        <v>14.628350654149441</v>
      </c>
    </row>
    <row r="104" spans="1:13" x14ac:dyDescent="0.25">
      <c r="A104">
        <v>93</v>
      </c>
      <c r="B104">
        <v>64</v>
      </c>
      <c r="C104">
        <v>1</v>
      </c>
      <c r="D104">
        <v>5.5</v>
      </c>
      <c r="F104">
        <f t="shared" si="12"/>
        <v>9.3513640000000091</v>
      </c>
      <c r="I104">
        <f t="shared" si="7"/>
        <v>5.4371828481770059</v>
      </c>
      <c r="J104">
        <f t="shared" si="8"/>
        <v>6.2817151822994077E-2</v>
      </c>
      <c r="K104">
        <f t="shared" si="9"/>
        <v>3.9459945631530879E-3</v>
      </c>
      <c r="L104" s="3">
        <f t="shared" si="10"/>
        <v>9.3513640000000091</v>
      </c>
      <c r="M104">
        <f t="shared" si="11"/>
        <v>9.7394996951125954</v>
      </c>
    </row>
    <row r="105" spans="1:13" x14ac:dyDescent="0.25">
      <c r="A105">
        <v>94</v>
      </c>
      <c r="B105">
        <v>32</v>
      </c>
      <c r="C105">
        <v>16</v>
      </c>
      <c r="D105">
        <v>9.3000000000000007</v>
      </c>
      <c r="F105">
        <f t="shared" si="12"/>
        <v>0.55056399999999872</v>
      </c>
      <c r="I105">
        <f t="shared" si="7"/>
        <v>10.939422221515144</v>
      </c>
      <c r="J105">
        <f t="shared" si="8"/>
        <v>-1.6394222215151437</v>
      </c>
      <c r="K105">
        <f t="shared" si="9"/>
        <v>2.6877052203976488</v>
      </c>
      <c r="L105" s="3">
        <f t="shared" si="10"/>
        <v>0.55056399999999872</v>
      </c>
      <c r="M105">
        <f t="shared" si="11"/>
        <v>5.6711717971261182</v>
      </c>
    </row>
    <row r="106" spans="1:13" x14ac:dyDescent="0.25">
      <c r="A106">
        <v>95</v>
      </c>
      <c r="B106">
        <v>41</v>
      </c>
      <c r="C106">
        <v>8</v>
      </c>
      <c r="D106">
        <v>12.1</v>
      </c>
      <c r="F106">
        <f t="shared" si="12"/>
        <v>12.545763999999986</v>
      </c>
      <c r="I106">
        <f t="shared" si="7"/>
        <v>7.6892146794958043</v>
      </c>
      <c r="J106">
        <f t="shared" si="8"/>
        <v>4.4107853205041954</v>
      </c>
      <c r="K106">
        <f t="shared" si="9"/>
        <v>19.455027143575297</v>
      </c>
      <c r="L106" s="3">
        <f t="shared" si="10"/>
        <v>12.545763999999986</v>
      </c>
      <c r="M106">
        <f t="shared" si="11"/>
        <v>0.75478793312358083</v>
      </c>
    </row>
    <row r="107" spans="1:13" x14ac:dyDescent="0.25">
      <c r="A107">
        <v>96</v>
      </c>
      <c r="B107">
        <v>55</v>
      </c>
      <c r="C107">
        <v>14</v>
      </c>
      <c r="D107">
        <v>14.1</v>
      </c>
      <c r="F107">
        <f t="shared" si="12"/>
        <v>30.71376399999998</v>
      </c>
      <c r="I107">
        <f t="shared" si="7"/>
        <v>10.938898116831703</v>
      </c>
      <c r="J107">
        <f t="shared" si="8"/>
        <v>3.1611018831682962</v>
      </c>
      <c r="K107">
        <f t="shared" si="9"/>
        <v>9.9925651157701481</v>
      </c>
      <c r="L107" s="3">
        <f t="shared" si="10"/>
        <v>30.71376399999998</v>
      </c>
      <c r="M107">
        <f t="shared" si="11"/>
        <v>5.6686758427327444</v>
      </c>
    </row>
    <row r="108" spans="1:13" x14ac:dyDescent="0.25">
      <c r="A108">
        <v>97</v>
      </c>
      <c r="B108">
        <v>56</v>
      </c>
      <c r="C108">
        <v>3</v>
      </c>
      <c r="D108">
        <v>6.5</v>
      </c>
      <c r="F108">
        <f t="shared" si="12"/>
        <v>4.2353640000000068</v>
      </c>
      <c r="I108">
        <f t="shared" si="7"/>
        <v>6.0247149871891654</v>
      </c>
      <c r="J108">
        <f t="shared" si="8"/>
        <v>0.47528501281083457</v>
      </c>
      <c r="K108">
        <f t="shared" si="9"/>
        <v>0.22589584340259519</v>
      </c>
      <c r="L108" s="3">
        <f t="shared" si="10"/>
        <v>4.2353640000000068</v>
      </c>
      <c r="M108">
        <f t="shared" si="11"/>
        <v>6.417532956131998</v>
      </c>
    </row>
    <row r="109" spans="1:13" x14ac:dyDescent="0.25">
      <c r="A109">
        <v>98</v>
      </c>
      <c r="B109">
        <v>38</v>
      </c>
      <c r="C109">
        <v>19</v>
      </c>
      <c r="D109">
        <v>9</v>
      </c>
      <c r="F109">
        <f t="shared" si="12"/>
        <v>0.19536399999999857</v>
      </c>
      <c r="I109">
        <f t="shared" si="7"/>
        <v>12.525130071227846</v>
      </c>
      <c r="J109">
        <f t="shared" si="8"/>
        <v>-3.5251300712278457</v>
      </c>
      <c r="K109">
        <f t="shared" si="9"/>
        <v>12.426542019074837</v>
      </c>
      <c r="L109" s="3">
        <f t="shared" si="10"/>
        <v>0.19536399999999857</v>
      </c>
      <c r="M109">
        <f t="shared" si="11"/>
        <v>15.73812100204024</v>
      </c>
    </row>
    <row r="110" spans="1:13" x14ac:dyDescent="0.25">
      <c r="A110">
        <v>99</v>
      </c>
      <c r="B110">
        <v>45</v>
      </c>
      <c r="C110">
        <v>17</v>
      </c>
      <c r="D110">
        <v>8.5</v>
      </c>
      <c r="F110">
        <f t="shared" si="12"/>
        <v>3.3640000000001863E-3</v>
      </c>
      <c r="I110">
        <f t="shared" si="7"/>
        <v>11.898464063260437</v>
      </c>
      <c r="J110">
        <f t="shared" si="8"/>
        <v>-3.3984640632604375</v>
      </c>
      <c r="K110">
        <f t="shared" si="9"/>
        <v>11.549557989272643</v>
      </c>
      <c r="L110" s="3">
        <f t="shared" si="10"/>
        <v>3.3640000000001863E-3</v>
      </c>
      <c r="M110">
        <f t="shared" si="11"/>
        <v>11.158700157934421</v>
      </c>
    </row>
    <row r="111" spans="1:13" x14ac:dyDescent="0.25">
      <c r="A111">
        <v>100</v>
      </c>
      <c r="B111">
        <v>45</v>
      </c>
      <c r="C111">
        <v>10</v>
      </c>
      <c r="D111">
        <v>13.5</v>
      </c>
      <c r="F111">
        <f t="shared" si="12"/>
        <v>24.423363999999985</v>
      </c>
      <c r="I111">
        <f t="shared" si="7"/>
        <v>8.746353245970937</v>
      </c>
      <c r="J111">
        <f t="shared" si="8"/>
        <v>4.753646754029063</v>
      </c>
      <c r="K111">
        <f t="shared" si="9"/>
        <v>22.597157462091047</v>
      </c>
      <c r="L111" s="3">
        <f t="shared" si="10"/>
        <v>24.423363999999985</v>
      </c>
      <c r="M111">
        <f t="shared" si="11"/>
        <v>3.5476945267787691E-2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59999-B57E-4822-ACA4-6387A4F33FB5}">
  <dimension ref="A1:Y111"/>
  <sheetViews>
    <sheetView workbookViewId="0">
      <selection activeCell="E36" sqref="E36"/>
    </sheetView>
  </sheetViews>
  <sheetFormatPr defaultRowHeight="15.75" x14ac:dyDescent="0.25"/>
  <cols>
    <col min="9" max="9" width="16.6640625" bestFit="1" customWidth="1"/>
    <col min="15" max="15" width="19.44140625" bestFit="1" customWidth="1"/>
    <col min="16" max="16" width="19.6640625" bestFit="1" customWidth="1"/>
    <col min="21" max="21" width="9" bestFit="1" customWidth="1"/>
    <col min="22" max="22" width="9.5546875" bestFit="1" customWidth="1"/>
  </cols>
  <sheetData>
    <row r="1" spans="1:25" x14ac:dyDescent="0.25">
      <c r="A1" t="s">
        <v>50</v>
      </c>
      <c r="B1" t="s">
        <v>51</v>
      </c>
    </row>
    <row r="2" spans="1:25" x14ac:dyDescent="0.25">
      <c r="T2" t="s">
        <v>28</v>
      </c>
      <c r="U2" t="s">
        <v>29</v>
      </c>
      <c r="V2" t="s">
        <v>30</v>
      </c>
      <c r="W2" t="s">
        <v>31</v>
      </c>
    </row>
    <row r="3" spans="1:25" ht="20.25" x14ac:dyDescent="0.25">
      <c r="S3" t="s">
        <v>32</v>
      </c>
      <c r="T3" s="7" t="s">
        <v>35</v>
      </c>
      <c r="U3" s="7" t="s">
        <v>25</v>
      </c>
      <c r="V3" s="7" t="s">
        <v>38</v>
      </c>
      <c r="W3" s="7" t="s">
        <v>40</v>
      </c>
      <c r="Y3" s="7" t="s">
        <v>42</v>
      </c>
    </row>
    <row r="4" spans="1:25" ht="20.25" x14ac:dyDescent="0.25">
      <c r="A4" t="s">
        <v>4</v>
      </c>
      <c r="B4">
        <f>MAX(B12:B111)</f>
        <v>74</v>
      </c>
      <c r="C4">
        <f>MAX(C12:C111)</f>
        <v>20</v>
      </c>
      <c r="G4">
        <f>MAX(G12:G111)</f>
        <v>16.2</v>
      </c>
      <c r="S4" t="s">
        <v>33</v>
      </c>
      <c r="T4" s="7" t="s">
        <v>36</v>
      </c>
      <c r="U4" s="7" t="s">
        <v>18</v>
      </c>
      <c r="V4" s="7" t="s">
        <v>39</v>
      </c>
      <c r="W4" s="7"/>
      <c r="Y4" s="7" t="s">
        <v>43</v>
      </c>
    </row>
    <row r="5" spans="1:25" ht="20.25" x14ac:dyDescent="0.25">
      <c r="A5" t="s">
        <v>5</v>
      </c>
      <c r="B5">
        <f>MIN(B12:B111)</f>
        <v>16</v>
      </c>
      <c r="C5">
        <f>MIN(C12:C111)</f>
        <v>0</v>
      </c>
      <c r="G5">
        <f>MIN(G12:G111)</f>
        <v>0.3</v>
      </c>
      <c r="K5" s="15" t="s">
        <v>49</v>
      </c>
      <c r="L5" s="16">
        <v>-4.0657175274200999E-2</v>
      </c>
      <c r="M5" s="2" t="s">
        <v>17</v>
      </c>
      <c r="O5" s="4" t="s">
        <v>21</v>
      </c>
      <c r="P5" s="6" t="s">
        <v>24</v>
      </c>
      <c r="Q5" s="13"/>
      <c r="R5" s="18"/>
      <c r="S5" t="s">
        <v>34</v>
      </c>
      <c r="T5" s="7" t="s">
        <v>37</v>
      </c>
      <c r="U5" s="7" t="s">
        <v>41</v>
      </c>
      <c r="V5" s="7"/>
      <c r="W5" s="7"/>
    </row>
    <row r="6" spans="1:25" ht="20.25" x14ac:dyDescent="0.25">
      <c r="A6" t="s">
        <v>6</v>
      </c>
      <c r="B6">
        <f>AVERAGE(B12:B111)</f>
        <v>45.48</v>
      </c>
      <c r="C6">
        <f>AVERAGE(C12:C111)</f>
        <v>9.5399999999999991</v>
      </c>
      <c r="G6" s="1">
        <f>AVERAGE(G12:G111)</f>
        <v>8.5580000000000016</v>
      </c>
      <c r="K6" s="15" t="s">
        <v>48</v>
      </c>
      <c r="L6" s="16">
        <v>-7.9225152101921343E-3</v>
      </c>
      <c r="M6" s="2" t="s">
        <v>18</v>
      </c>
      <c r="O6" s="4" t="s">
        <v>41</v>
      </c>
      <c r="P6" s="6" t="s">
        <v>25</v>
      </c>
      <c r="Q6" s="13" t="s">
        <v>27</v>
      </c>
      <c r="R6" s="18" t="s">
        <v>52</v>
      </c>
    </row>
    <row r="7" spans="1:25" x14ac:dyDescent="0.25">
      <c r="A7" t="s">
        <v>7</v>
      </c>
      <c r="B7" s="1">
        <f>STDEV(B12:B111)</f>
        <v>15.218595748808642</v>
      </c>
      <c r="C7" s="1">
        <f>STDEV(C12:C111)</f>
        <v>4.9592684374152842</v>
      </c>
      <c r="D7" s="1"/>
      <c r="E7" s="1"/>
      <c r="F7" s="1"/>
      <c r="G7" s="1">
        <f>STDEV(G12:G111)</f>
        <v>3.9695349955389037</v>
      </c>
      <c r="K7" s="15" t="s">
        <v>47</v>
      </c>
      <c r="L7" s="16">
        <v>4.247540515467641E-3</v>
      </c>
      <c r="M7" s="21">
        <f>SUM(N12:N111)</f>
        <v>529.52226468437073</v>
      </c>
      <c r="O7" s="5">
        <f>SUM(O12:O111)</f>
        <v>1559.9635999999996</v>
      </c>
      <c r="P7" s="20">
        <f>SUM(P12:P111)</f>
        <v>1030.3711664073392</v>
      </c>
      <c r="Q7" s="14">
        <f>1-M7/O7</f>
        <v>0.66055473045372926</v>
      </c>
      <c r="R7" s="19">
        <f>1-((1-Q7)*T10/T9)</f>
        <v>0.64249913100977873</v>
      </c>
      <c r="T7" t="s">
        <v>28</v>
      </c>
      <c r="U7" t="s">
        <v>29</v>
      </c>
      <c r="V7" t="s">
        <v>30</v>
      </c>
      <c r="W7" t="s">
        <v>31</v>
      </c>
    </row>
    <row r="8" spans="1:25" x14ac:dyDescent="0.25">
      <c r="A8" t="s">
        <v>8</v>
      </c>
      <c r="B8">
        <f>B4-B5</f>
        <v>58</v>
      </c>
      <c r="C8">
        <f>C4-C5</f>
        <v>20</v>
      </c>
      <c r="G8">
        <f>G4-G5</f>
        <v>15.899999999999999</v>
      </c>
      <c r="K8" s="15" t="s">
        <v>14</v>
      </c>
      <c r="L8" s="16">
        <v>0.88102479674813838</v>
      </c>
      <c r="S8" t="s">
        <v>32</v>
      </c>
      <c r="T8" s="8">
        <f>COUNTA(B10:F10)</f>
        <v>5</v>
      </c>
      <c r="U8" s="22">
        <f>SUM(P12:P111)</f>
        <v>1030.3711664073392</v>
      </c>
      <c r="V8" s="10">
        <f>U8/T8</f>
        <v>206.07423328146783</v>
      </c>
      <c r="W8" s="10">
        <f>V8/V9</f>
        <v>36.581989503320166</v>
      </c>
    </row>
    <row r="9" spans="1:25" x14ac:dyDescent="0.25">
      <c r="K9" s="15" t="s">
        <v>13</v>
      </c>
      <c r="L9" s="16">
        <v>0.71820720767493607</v>
      </c>
      <c r="S9" t="s">
        <v>33</v>
      </c>
      <c r="T9" s="8">
        <f>COUNTA(A12:A111)-1-T8</f>
        <v>94</v>
      </c>
      <c r="U9" s="23">
        <f>SUM(N12:N111)</f>
        <v>529.52226468437073</v>
      </c>
      <c r="V9" s="10">
        <f>U9/T9</f>
        <v>5.6332155817486251</v>
      </c>
      <c r="W9" s="8"/>
    </row>
    <row r="10" spans="1:25" x14ac:dyDescent="0.25">
      <c r="B10" s="17" t="s">
        <v>9</v>
      </c>
      <c r="C10" s="17" t="s">
        <v>10</v>
      </c>
      <c r="D10" s="17" t="s">
        <v>44</v>
      </c>
      <c r="E10" s="17" t="s">
        <v>45</v>
      </c>
      <c r="F10" s="17" t="s">
        <v>46</v>
      </c>
      <c r="G10" t="s">
        <v>11</v>
      </c>
      <c r="K10" s="15" t="s">
        <v>15</v>
      </c>
      <c r="L10" s="16">
        <v>-11.441858688108029</v>
      </c>
      <c r="O10" t="s">
        <v>23</v>
      </c>
      <c r="S10" t="s">
        <v>34</v>
      </c>
      <c r="T10" s="8">
        <f>COUNTA(A12:A111)-1</f>
        <v>99</v>
      </c>
      <c r="U10" s="24">
        <f>SUM(O12:O111)</f>
        <v>1559.9635999999996</v>
      </c>
      <c r="V10" s="8"/>
      <c r="W10" s="8"/>
    </row>
    <row r="11" spans="1:25" x14ac:dyDescent="0.25">
      <c r="A11" t="s">
        <v>3</v>
      </c>
      <c r="B11" t="s">
        <v>0</v>
      </c>
      <c r="C11" t="s">
        <v>1</v>
      </c>
      <c r="G11" t="s">
        <v>2</v>
      </c>
      <c r="I11" t="s">
        <v>12</v>
      </c>
      <c r="L11" t="s">
        <v>16</v>
      </c>
      <c r="M11" t="s">
        <v>19</v>
      </c>
      <c r="N11" t="s">
        <v>20</v>
      </c>
      <c r="O11" t="s">
        <v>22</v>
      </c>
      <c r="P11" t="s">
        <v>26</v>
      </c>
    </row>
    <row r="12" spans="1:25" x14ac:dyDescent="0.25">
      <c r="A12">
        <v>1</v>
      </c>
      <c r="B12">
        <v>58</v>
      </c>
      <c r="C12">
        <v>9</v>
      </c>
      <c r="D12">
        <f>B12*C12</f>
        <v>522</v>
      </c>
      <c r="E12">
        <f>B12^2</f>
        <v>3364</v>
      </c>
      <c r="F12">
        <f>C12^2</f>
        <v>81</v>
      </c>
      <c r="G12">
        <v>10</v>
      </c>
      <c r="I12">
        <f>(G12-$G$6)^2</f>
        <v>2.0793639999999955</v>
      </c>
      <c r="L12">
        <f>B12*$L$9+C12*$L$8+D12*$L$7+E12*$L$6+F12*$L$5+$L$10*1</f>
        <v>10.416026312548995</v>
      </c>
      <c r="M12">
        <f>G12-L12</f>
        <v>-0.41602631254899514</v>
      </c>
      <c r="N12">
        <f>M12^2</f>
        <v>0.17307789273311419</v>
      </c>
      <c r="O12" s="3">
        <f>(G12-$G$6)^2</f>
        <v>2.0793639999999955</v>
      </c>
      <c r="P12">
        <f>(L12-$G$6)^2</f>
        <v>3.4522617781244103</v>
      </c>
    </row>
    <row r="13" spans="1:25" x14ac:dyDescent="0.25">
      <c r="A13">
        <v>2</v>
      </c>
      <c r="B13">
        <v>30</v>
      </c>
      <c r="C13">
        <v>6</v>
      </c>
      <c r="D13">
        <f t="shared" ref="D13:D76" si="0">B13*C13</f>
        <v>180</v>
      </c>
      <c r="E13">
        <f t="shared" ref="E13:E76" si="1">B13^2</f>
        <v>900</v>
      </c>
      <c r="F13">
        <f t="shared" ref="F13:F76" si="2">C13^2</f>
        <v>36</v>
      </c>
      <c r="G13">
        <v>4.8</v>
      </c>
      <c r="I13">
        <f>(G13-$G$6)^2</f>
        <v>14.122564000000013</v>
      </c>
      <c r="L13">
        <f>B13*$L$9+C13*$L$8+D13*$L$7+E13*$L$6+F13*$L$5+$L$10*1</f>
        <v>7.5611416163689018</v>
      </c>
      <c r="M13">
        <f t="shared" ref="M13:M76" si="3">G13-L13</f>
        <v>-2.761141616368902</v>
      </c>
      <c r="N13">
        <f t="shared" ref="N13:N76" si="4">M13^2</f>
        <v>7.6239030256442728</v>
      </c>
      <c r="O13" s="3">
        <f t="shared" ref="O13:O76" si="5">(G13-$G$6)^2</f>
        <v>14.122564000000013</v>
      </c>
      <c r="P13">
        <f t="shared" ref="P13:P76" si="6">(L13-$G$6)^2</f>
        <v>0.99372663701560893</v>
      </c>
    </row>
    <row r="14" spans="1:25" x14ac:dyDescent="0.25">
      <c r="A14">
        <v>3</v>
      </c>
      <c r="B14">
        <v>37</v>
      </c>
      <c r="C14">
        <v>12</v>
      </c>
      <c r="D14">
        <f t="shared" si="0"/>
        <v>444</v>
      </c>
      <c r="E14">
        <f t="shared" si="1"/>
        <v>1369</v>
      </c>
      <c r="F14">
        <f t="shared" si="2"/>
        <v>144</v>
      </c>
      <c r="G14">
        <v>12.8</v>
      </c>
      <c r="I14">
        <f t="shared" ref="I14:I77" si="7">(G14-$G$6)^2</f>
        <v>17.994563999999993</v>
      </c>
      <c r="L14">
        <f t="shared" ref="L14:L76" si="8">B14*$L$9+C14*$L$8+D14*$L$7+E14*$L$6+F14*$L$5+$L$10*1</f>
        <v>10.889456983471918</v>
      </c>
      <c r="M14">
        <f t="shared" si="3"/>
        <v>1.9105430165280826</v>
      </c>
      <c r="N14">
        <f t="shared" si="4"/>
        <v>3.6501746180042249</v>
      </c>
      <c r="O14" s="3">
        <f t="shared" si="5"/>
        <v>17.994563999999993</v>
      </c>
      <c r="P14">
        <f t="shared" si="6"/>
        <v>5.4356916657799683</v>
      </c>
    </row>
    <row r="15" spans="1:25" x14ac:dyDescent="0.25">
      <c r="A15">
        <v>4</v>
      </c>
      <c r="B15">
        <v>70</v>
      </c>
      <c r="C15">
        <v>12</v>
      </c>
      <c r="D15">
        <f t="shared" si="0"/>
        <v>840</v>
      </c>
      <c r="E15">
        <f t="shared" si="1"/>
        <v>4900</v>
      </c>
      <c r="F15">
        <f t="shared" si="2"/>
        <v>144</v>
      </c>
      <c r="G15">
        <v>5.0999999999999996</v>
      </c>
      <c r="I15">
        <f t="shared" si="7"/>
        <v>11.957764000000013</v>
      </c>
      <c r="L15">
        <f t="shared" si="8"/>
        <v>8.2979196736815712</v>
      </c>
      <c r="M15">
        <f t="shared" si="3"/>
        <v>-3.1979196736815716</v>
      </c>
      <c r="N15">
        <f t="shared" si="4"/>
        <v>10.22669023931965</v>
      </c>
      <c r="O15" s="3">
        <f t="shared" si="5"/>
        <v>11.957764000000013</v>
      </c>
      <c r="P15">
        <f t="shared" si="6"/>
        <v>6.7641776137901219E-2</v>
      </c>
    </row>
    <row r="16" spans="1:25" x14ac:dyDescent="0.25">
      <c r="A16">
        <v>5</v>
      </c>
      <c r="B16">
        <v>40</v>
      </c>
      <c r="C16">
        <v>5</v>
      </c>
      <c r="D16">
        <f t="shared" si="0"/>
        <v>200</v>
      </c>
      <c r="E16">
        <f t="shared" si="1"/>
        <v>1600</v>
      </c>
      <c r="F16">
        <f t="shared" si="2"/>
        <v>25</v>
      </c>
      <c r="G16">
        <v>5.3</v>
      </c>
      <c r="I16">
        <f t="shared" si="7"/>
        <v>10.614564000000012</v>
      </c>
      <c r="L16">
        <f t="shared" si="8"/>
        <v>8.8486079875611932</v>
      </c>
      <c r="M16">
        <f t="shared" si="3"/>
        <v>-3.5486079875611933</v>
      </c>
      <c r="N16">
        <f t="shared" si="4"/>
        <v>12.592618649383102</v>
      </c>
      <c r="O16" s="3">
        <f t="shared" si="5"/>
        <v>10.614564000000012</v>
      </c>
      <c r="P16">
        <f t="shared" si="6"/>
        <v>8.4453002434365668E-2</v>
      </c>
    </row>
    <row r="17" spans="1:16" x14ac:dyDescent="0.25">
      <c r="A17">
        <v>6</v>
      </c>
      <c r="B17">
        <v>27</v>
      </c>
      <c r="C17">
        <v>7</v>
      </c>
      <c r="D17">
        <f t="shared" si="0"/>
        <v>189</v>
      </c>
      <c r="E17">
        <f t="shared" si="1"/>
        <v>729</v>
      </c>
      <c r="F17">
        <f t="shared" si="2"/>
        <v>49</v>
      </c>
      <c r="G17">
        <v>6.2</v>
      </c>
      <c r="I17">
        <f t="shared" si="7"/>
        <v>5.5601640000000065</v>
      </c>
      <c r="L17">
        <f t="shared" si="8"/>
        <v>7.1519794771096823</v>
      </c>
      <c r="M17">
        <f t="shared" si="3"/>
        <v>-0.95197947710968212</v>
      </c>
      <c r="N17">
        <f t="shared" si="4"/>
        <v>0.90626492483802379</v>
      </c>
      <c r="O17" s="3">
        <f t="shared" si="5"/>
        <v>5.5601640000000065</v>
      </c>
      <c r="P17">
        <f t="shared" si="6"/>
        <v>1.976893710788767</v>
      </c>
    </row>
    <row r="18" spans="1:16" x14ac:dyDescent="0.25">
      <c r="A18">
        <v>7</v>
      </c>
      <c r="B18">
        <v>39</v>
      </c>
      <c r="C18">
        <v>13</v>
      </c>
      <c r="D18">
        <f t="shared" si="0"/>
        <v>507</v>
      </c>
      <c r="E18">
        <f t="shared" si="1"/>
        <v>1521</v>
      </c>
      <c r="F18">
        <f t="shared" si="2"/>
        <v>169</v>
      </c>
      <c r="G18">
        <v>11.7</v>
      </c>
      <c r="I18">
        <f t="shared" si="7"/>
        <v>9.8721639999999855</v>
      </c>
      <c r="L18">
        <f t="shared" si="8"/>
        <v>11.253839554240157</v>
      </c>
      <c r="M18">
        <f t="shared" si="3"/>
        <v>0.44616044575984226</v>
      </c>
      <c r="N18">
        <f t="shared" si="4"/>
        <v>0.19905914336062114</v>
      </c>
      <c r="O18" s="3">
        <f t="shared" si="5"/>
        <v>9.8721639999999855</v>
      </c>
      <c r="P18">
        <f t="shared" si="6"/>
        <v>7.2675509022057598</v>
      </c>
    </row>
    <row r="19" spans="1:16" x14ac:dyDescent="0.25">
      <c r="A19">
        <v>8</v>
      </c>
      <c r="B19">
        <v>52</v>
      </c>
      <c r="C19">
        <v>6</v>
      </c>
      <c r="D19">
        <f t="shared" si="0"/>
        <v>312</v>
      </c>
      <c r="E19">
        <f t="shared" si="1"/>
        <v>2704</v>
      </c>
      <c r="F19">
        <f t="shared" si="2"/>
        <v>36</v>
      </c>
      <c r="G19">
        <v>5.7</v>
      </c>
      <c r="I19">
        <f t="shared" si="7"/>
        <v>8.168164000000008</v>
      </c>
      <c r="L19">
        <f t="shared" si="8"/>
        <v>9.6301580940726144</v>
      </c>
      <c r="M19">
        <f t="shared" si="3"/>
        <v>-3.9301580940726142</v>
      </c>
      <c r="N19">
        <f t="shared" si="4"/>
        <v>15.446142644404484</v>
      </c>
      <c r="O19" s="3">
        <f t="shared" si="5"/>
        <v>8.168164000000008</v>
      </c>
      <c r="P19">
        <f t="shared" si="6"/>
        <v>1.1495229786854175</v>
      </c>
    </row>
    <row r="20" spans="1:16" x14ac:dyDescent="0.25">
      <c r="A20">
        <v>9</v>
      </c>
      <c r="B20">
        <v>61</v>
      </c>
      <c r="C20">
        <v>8</v>
      </c>
      <c r="D20">
        <f t="shared" si="0"/>
        <v>488</v>
      </c>
      <c r="E20">
        <f t="shared" si="1"/>
        <v>3721</v>
      </c>
      <c r="F20">
        <f t="shared" si="2"/>
        <v>64</v>
      </c>
      <c r="G20">
        <v>10.8</v>
      </c>
      <c r="I20">
        <f t="shared" si="7"/>
        <v>5.026563999999996</v>
      </c>
      <c r="L20">
        <f t="shared" si="8"/>
        <v>9.4080408109225946</v>
      </c>
      <c r="M20">
        <f t="shared" si="3"/>
        <v>1.3919591890774061</v>
      </c>
      <c r="N20">
        <f t="shared" si="4"/>
        <v>1.9375503840570301</v>
      </c>
      <c r="O20" s="3">
        <f t="shared" si="5"/>
        <v>5.026563999999996</v>
      </c>
      <c r="P20">
        <f t="shared" si="6"/>
        <v>0.72256938023393946</v>
      </c>
    </row>
    <row r="21" spans="1:16" x14ac:dyDescent="0.25">
      <c r="A21">
        <v>10</v>
      </c>
      <c r="B21">
        <v>44</v>
      </c>
      <c r="C21">
        <v>14</v>
      </c>
      <c r="D21">
        <f t="shared" si="0"/>
        <v>616</v>
      </c>
      <c r="E21">
        <f t="shared" si="1"/>
        <v>1936</v>
      </c>
      <c r="F21">
        <f t="shared" si="2"/>
        <v>196</v>
      </c>
      <c r="G21">
        <v>15.2</v>
      </c>
      <c r="I21">
        <f t="shared" si="7"/>
        <v>44.116163999999969</v>
      </c>
      <c r="L21">
        <f t="shared" si="8"/>
        <v>11.803294760915795</v>
      </c>
      <c r="M21">
        <f t="shared" si="3"/>
        <v>3.3967052390842039</v>
      </c>
      <c r="N21">
        <f t="shared" si="4"/>
        <v>11.537606481222079</v>
      </c>
      <c r="O21" s="3">
        <f t="shared" si="5"/>
        <v>44.116163999999969</v>
      </c>
      <c r="P21">
        <f t="shared" si="6"/>
        <v>10.5319380852275</v>
      </c>
    </row>
    <row r="22" spans="1:16" x14ac:dyDescent="0.25">
      <c r="A22">
        <v>11</v>
      </c>
      <c r="B22">
        <v>62</v>
      </c>
      <c r="C22">
        <v>17</v>
      </c>
      <c r="D22">
        <f t="shared" si="0"/>
        <v>1054</v>
      </c>
      <c r="E22">
        <f t="shared" si="1"/>
        <v>3844</v>
      </c>
      <c r="F22">
        <f t="shared" si="2"/>
        <v>289</v>
      </c>
      <c r="G22">
        <v>6.2</v>
      </c>
      <c r="I22">
        <f t="shared" si="7"/>
        <v>5.5601640000000065</v>
      </c>
      <c r="L22">
        <f t="shared" si="8"/>
        <v>10.3372453135366</v>
      </c>
      <c r="M22">
        <f t="shared" si="3"/>
        <v>-4.1372453135366003</v>
      </c>
      <c r="N22">
        <f t="shared" si="4"/>
        <v>17.116798784380563</v>
      </c>
      <c r="O22" s="3">
        <f t="shared" si="5"/>
        <v>5.5601640000000065</v>
      </c>
      <c r="P22">
        <f t="shared" si="6"/>
        <v>3.1657138857419502</v>
      </c>
    </row>
    <row r="23" spans="1:16" x14ac:dyDescent="0.25">
      <c r="A23">
        <v>12</v>
      </c>
      <c r="B23">
        <v>18</v>
      </c>
      <c r="C23">
        <v>5</v>
      </c>
      <c r="D23">
        <f t="shared" si="0"/>
        <v>90</v>
      </c>
      <c r="E23">
        <f t="shared" si="1"/>
        <v>324</v>
      </c>
      <c r="F23">
        <f t="shared" si="2"/>
        <v>25</v>
      </c>
      <c r="G23">
        <v>4.9000000000000004</v>
      </c>
      <c r="I23">
        <f t="shared" si="7"/>
        <v>13.380964000000009</v>
      </c>
      <c r="L23">
        <f t="shared" si="8"/>
        <v>2.6899493702163255</v>
      </c>
      <c r="M23">
        <f t="shared" si="3"/>
        <v>2.2100506297836748</v>
      </c>
      <c r="N23">
        <f t="shared" si="4"/>
        <v>4.8843237862072177</v>
      </c>
      <c r="O23" s="3">
        <f t="shared" si="5"/>
        <v>13.380964000000009</v>
      </c>
      <c r="P23">
        <f t="shared" si="6"/>
        <v>34.434018193704595</v>
      </c>
    </row>
    <row r="24" spans="1:16" x14ac:dyDescent="0.25">
      <c r="A24">
        <v>13</v>
      </c>
      <c r="B24">
        <v>16</v>
      </c>
      <c r="C24">
        <v>0</v>
      </c>
      <c r="D24">
        <f t="shared" si="0"/>
        <v>0</v>
      </c>
      <c r="E24">
        <f t="shared" si="1"/>
        <v>256</v>
      </c>
      <c r="F24">
        <f t="shared" si="2"/>
        <v>0</v>
      </c>
      <c r="G24">
        <v>2.9</v>
      </c>
      <c r="I24">
        <f t="shared" si="7"/>
        <v>32.012964000000011</v>
      </c>
      <c r="L24">
        <f t="shared" si="8"/>
        <v>-1.978707259118238</v>
      </c>
      <c r="M24">
        <f t="shared" si="3"/>
        <v>4.8787072591182383</v>
      </c>
      <c r="N24">
        <f t="shared" si="4"/>
        <v>23.801784520172994</v>
      </c>
      <c r="O24" s="3">
        <f t="shared" si="5"/>
        <v>32.012964000000011</v>
      </c>
      <c r="P24">
        <f t="shared" si="6"/>
        <v>111.022199864355</v>
      </c>
    </row>
    <row r="25" spans="1:16" x14ac:dyDescent="0.25">
      <c r="A25">
        <v>14</v>
      </c>
      <c r="B25">
        <v>18</v>
      </c>
      <c r="C25">
        <v>12</v>
      </c>
      <c r="D25">
        <f t="shared" si="0"/>
        <v>216</v>
      </c>
      <c r="E25">
        <f t="shared" si="1"/>
        <v>324</v>
      </c>
      <c r="F25">
        <f t="shared" si="2"/>
        <v>144</v>
      </c>
      <c r="G25">
        <v>4.5999999999999996</v>
      </c>
      <c r="I25">
        <f t="shared" si="7"/>
        <v>15.665764000000015</v>
      </c>
      <c r="L25">
        <f t="shared" si="8"/>
        <v>4.5541091947722965</v>
      </c>
      <c r="M25">
        <f t="shared" si="3"/>
        <v>4.5890805227703169E-2</v>
      </c>
      <c r="N25">
        <f t="shared" si="4"/>
        <v>2.1059660044469883E-3</v>
      </c>
      <c r="O25" s="3">
        <f t="shared" si="5"/>
        <v>15.665764000000015</v>
      </c>
      <c r="P25">
        <f t="shared" si="6"/>
        <v>16.031141580186961</v>
      </c>
    </row>
    <row r="26" spans="1:16" x14ac:dyDescent="0.25">
      <c r="A26">
        <v>15</v>
      </c>
      <c r="B26">
        <v>71</v>
      </c>
      <c r="C26">
        <v>2</v>
      </c>
      <c r="D26">
        <f t="shared" si="0"/>
        <v>142</v>
      </c>
      <c r="E26">
        <f t="shared" si="1"/>
        <v>5041</v>
      </c>
      <c r="F26">
        <f t="shared" si="2"/>
        <v>4</v>
      </c>
      <c r="G26">
        <v>5</v>
      </c>
      <c r="I26">
        <f t="shared" si="7"/>
        <v>12.659364000000011</v>
      </c>
      <c r="L26">
        <f t="shared" si="8"/>
        <v>1.8160255278297601</v>
      </c>
      <c r="M26">
        <f t="shared" si="3"/>
        <v>3.1839744721702399</v>
      </c>
      <c r="N26">
        <f t="shared" si="4"/>
        <v>10.137693439431757</v>
      </c>
      <c r="O26" s="3">
        <f t="shared" si="5"/>
        <v>12.659364000000011</v>
      </c>
      <c r="P26">
        <f t="shared" si="6"/>
        <v>45.454219783395203</v>
      </c>
    </row>
    <row r="27" spans="1:16" x14ac:dyDescent="0.25">
      <c r="A27">
        <v>16</v>
      </c>
      <c r="B27">
        <v>60</v>
      </c>
      <c r="C27">
        <v>8</v>
      </c>
      <c r="D27">
        <f t="shared" si="0"/>
        <v>480</v>
      </c>
      <c r="E27">
        <f t="shared" si="1"/>
        <v>3600</v>
      </c>
      <c r="F27">
        <f t="shared" si="2"/>
        <v>64</v>
      </c>
      <c r="G27">
        <v>11</v>
      </c>
      <c r="I27">
        <f t="shared" si="7"/>
        <v>5.9633639999999923</v>
      </c>
      <c r="L27">
        <f t="shared" si="8"/>
        <v>9.614477619557162</v>
      </c>
      <c r="M27">
        <f t="shared" si="3"/>
        <v>1.385522380442838</v>
      </c>
      <c r="N27">
        <f t="shared" si="4"/>
        <v>1.9196722667079884</v>
      </c>
      <c r="O27" s="3">
        <f t="shared" si="5"/>
        <v>5.9633639999999923</v>
      </c>
      <c r="P27">
        <f t="shared" si="6"/>
        <v>1.1161449606251641</v>
      </c>
    </row>
    <row r="28" spans="1:16" x14ac:dyDescent="0.25">
      <c r="A28">
        <v>17</v>
      </c>
      <c r="B28">
        <v>46</v>
      </c>
      <c r="C28">
        <v>9</v>
      </c>
      <c r="D28">
        <f t="shared" si="0"/>
        <v>414</v>
      </c>
      <c r="E28">
        <f t="shared" si="1"/>
        <v>2116</v>
      </c>
      <c r="F28">
        <f t="shared" si="2"/>
        <v>81</v>
      </c>
      <c r="G28">
        <v>10.4</v>
      </c>
      <c r="I28">
        <f t="shared" si="7"/>
        <v>3.3929639999999952</v>
      </c>
      <c r="L28">
        <f t="shared" si="8"/>
        <v>11.22610442709904</v>
      </c>
      <c r="M28">
        <f t="shared" si="3"/>
        <v>-0.82610442709903964</v>
      </c>
      <c r="N28">
        <f t="shared" si="4"/>
        <v>0.68244852447263249</v>
      </c>
      <c r="O28" s="3">
        <f t="shared" si="5"/>
        <v>3.3929639999999952</v>
      </c>
      <c r="P28">
        <f t="shared" si="6"/>
        <v>7.1187812339054881</v>
      </c>
    </row>
    <row r="29" spans="1:16" x14ac:dyDescent="0.25">
      <c r="A29">
        <v>18</v>
      </c>
      <c r="B29">
        <v>58</v>
      </c>
      <c r="C29">
        <v>9</v>
      </c>
      <c r="D29">
        <f t="shared" si="0"/>
        <v>522</v>
      </c>
      <c r="E29">
        <f t="shared" si="1"/>
        <v>3364</v>
      </c>
      <c r="F29">
        <f t="shared" si="2"/>
        <v>81</v>
      </c>
      <c r="G29">
        <v>13.9</v>
      </c>
      <c r="I29">
        <f t="shared" si="7"/>
        <v>28.536963999999987</v>
      </c>
      <c r="L29">
        <f t="shared" si="8"/>
        <v>10.416026312548995</v>
      </c>
      <c r="M29">
        <f t="shared" si="3"/>
        <v>3.4839736874510052</v>
      </c>
      <c r="N29">
        <f t="shared" si="4"/>
        <v>12.138072654850955</v>
      </c>
      <c r="O29" s="3">
        <f t="shared" si="5"/>
        <v>28.536963999999987</v>
      </c>
      <c r="P29">
        <f t="shared" si="6"/>
        <v>3.4522617781244103</v>
      </c>
    </row>
    <row r="30" spans="1:16" x14ac:dyDescent="0.25">
      <c r="A30">
        <v>19</v>
      </c>
      <c r="B30">
        <v>48</v>
      </c>
      <c r="C30">
        <v>5</v>
      </c>
      <c r="D30">
        <f t="shared" si="0"/>
        <v>240</v>
      </c>
      <c r="E30">
        <f t="shared" si="1"/>
        <v>2304</v>
      </c>
      <c r="F30">
        <f t="shared" si="2"/>
        <v>25</v>
      </c>
      <c r="G30">
        <v>9.1</v>
      </c>
      <c r="I30">
        <f t="shared" si="7"/>
        <v>0.29376399999999786</v>
      </c>
      <c r="L30">
        <f t="shared" si="8"/>
        <v>9.1867165616041309</v>
      </c>
      <c r="M30">
        <f t="shared" si="3"/>
        <v>-8.6716561604131215E-2</v>
      </c>
      <c r="N30">
        <f t="shared" si="4"/>
        <v>7.5197620564430839E-3</v>
      </c>
      <c r="O30" s="3">
        <f t="shared" si="5"/>
        <v>0.29376399999999786</v>
      </c>
      <c r="P30">
        <f t="shared" si="6"/>
        <v>0.39528451483531885</v>
      </c>
    </row>
    <row r="31" spans="1:16" x14ac:dyDescent="0.25">
      <c r="A31">
        <v>20</v>
      </c>
      <c r="B31">
        <v>46</v>
      </c>
      <c r="C31">
        <v>6</v>
      </c>
      <c r="D31">
        <f t="shared" si="0"/>
        <v>276</v>
      </c>
      <c r="E31">
        <f t="shared" si="1"/>
        <v>2116</v>
      </c>
      <c r="F31">
        <f t="shared" si="2"/>
        <v>36</v>
      </c>
      <c r="G31">
        <v>10.3</v>
      </c>
      <c r="I31">
        <f t="shared" si="7"/>
        <v>3.0345639999999969</v>
      </c>
      <c r="L31">
        <f t="shared" si="8"/>
        <v>9.8264423330591359</v>
      </c>
      <c r="M31">
        <f t="shared" si="3"/>
        <v>0.47355766694086476</v>
      </c>
      <c r="N31">
        <f t="shared" si="4"/>
        <v>0.22425686391847499</v>
      </c>
      <c r="O31" s="3">
        <f t="shared" si="5"/>
        <v>3.0345639999999969</v>
      </c>
      <c r="P31">
        <f t="shared" si="6"/>
        <v>1.6089459522964999</v>
      </c>
    </row>
    <row r="32" spans="1:16" x14ac:dyDescent="0.25">
      <c r="A32">
        <v>21</v>
      </c>
      <c r="B32">
        <v>47</v>
      </c>
      <c r="C32">
        <v>10</v>
      </c>
      <c r="D32">
        <f t="shared" si="0"/>
        <v>470</v>
      </c>
      <c r="E32">
        <f t="shared" si="1"/>
        <v>2209</v>
      </c>
      <c r="F32">
        <f t="shared" si="2"/>
        <v>100</v>
      </c>
      <c r="G32">
        <v>10.8</v>
      </c>
      <c r="I32">
        <f t="shared" si="7"/>
        <v>5.026563999999996</v>
      </c>
      <c r="L32">
        <f t="shared" si="8"/>
        <v>11.553918455630621</v>
      </c>
      <c r="M32">
        <f t="shared" si="3"/>
        <v>-0.75391845563061999</v>
      </c>
      <c r="N32">
        <f t="shared" si="4"/>
        <v>0.56839303774045913</v>
      </c>
      <c r="O32" s="3">
        <f t="shared" si="5"/>
        <v>5.026563999999996</v>
      </c>
      <c r="P32">
        <f t="shared" si="6"/>
        <v>8.9755273927881536</v>
      </c>
    </row>
    <row r="33" spans="1:16" x14ac:dyDescent="0.25">
      <c r="A33">
        <v>22</v>
      </c>
      <c r="B33">
        <v>36</v>
      </c>
      <c r="C33">
        <v>18</v>
      </c>
      <c r="D33">
        <f t="shared" si="0"/>
        <v>648</v>
      </c>
      <c r="E33">
        <f t="shared" si="1"/>
        <v>1296</v>
      </c>
      <c r="F33">
        <f t="shared" si="2"/>
        <v>324</v>
      </c>
      <c r="G33">
        <v>9.5</v>
      </c>
      <c r="I33">
        <f t="shared" si="7"/>
        <v>0.88736399999999693</v>
      </c>
      <c r="L33">
        <f t="shared" si="8"/>
        <v>9.5839488824290608</v>
      </c>
      <c r="M33">
        <f t="shared" si="3"/>
        <v>-8.3948882429060845E-2</v>
      </c>
      <c r="N33">
        <f t="shared" si="4"/>
        <v>7.0474148610882806E-3</v>
      </c>
      <c r="O33" s="3">
        <f t="shared" si="5"/>
        <v>0.88736399999999693</v>
      </c>
      <c r="P33">
        <f t="shared" si="6"/>
        <v>1.0525711093574357</v>
      </c>
    </row>
    <row r="34" spans="1:16" x14ac:dyDescent="0.25">
      <c r="A34">
        <v>23</v>
      </c>
      <c r="B34">
        <v>34</v>
      </c>
      <c r="C34">
        <v>8</v>
      </c>
      <c r="D34">
        <f t="shared" si="0"/>
        <v>272</v>
      </c>
      <c r="E34">
        <f t="shared" si="1"/>
        <v>1156</v>
      </c>
      <c r="F34">
        <f t="shared" si="2"/>
        <v>64</v>
      </c>
      <c r="G34">
        <v>6.7</v>
      </c>
      <c r="I34">
        <f t="shared" si="7"/>
        <v>3.4521640000000051</v>
      </c>
      <c r="L34">
        <f t="shared" si="8"/>
        <v>9.4202289665011332</v>
      </c>
      <c r="M34">
        <f t="shared" si="3"/>
        <v>-2.720228966501133</v>
      </c>
      <c r="N34">
        <f t="shared" si="4"/>
        <v>7.3996456301918219</v>
      </c>
      <c r="O34" s="3">
        <f t="shared" si="5"/>
        <v>3.4521640000000051</v>
      </c>
      <c r="P34">
        <f t="shared" si="6"/>
        <v>0.74343879067360941</v>
      </c>
    </row>
    <row r="35" spans="1:16" x14ac:dyDescent="0.25">
      <c r="A35">
        <v>24</v>
      </c>
      <c r="B35">
        <v>64</v>
      </c>
      <c r="C35">
        <v>12</v>
      </c>
      <c r="D35">
        <f t="shared" si="0"/>
        <v>768</v>
      </c>
      <c r="E35">
        <f t="shared" si="1"/>
        <v>4096</v>
      </c>
      <c r="F35">
        <f t="shared" si="2"/>
        <v>144</v>
      </c>
      <c r="G35">
        <v>9.9</v>
      </c>
      <c r="I35">
        <f t="shared" si="7"/>
        <v>1.8009639999999967</v>
      </c>
      <c r="L35">
        <f t="shared" si="8"/>
        <v>10.052555739512764</v>
      </c>
      <c r="M35">
        <f t="shared" si="3"/>
        <v>-0.15255573951276347</v>
      </c>
      <c r="N35">
        <f t="shared" si="4"/>
        <v>2.3273253658286142E-2</v>
      </c>
      <c r="O35" s="3">
        <f t="shared" si="5"/>
        <v>1.8009639999999967</v>
      </c>
      <c r="P35">
        <f t="shared" si="6"/>
        <v>2.2336968585105397</v>
      </c>
    </row>
    <row r="36" spans="1:16" x14ac:dyDescent="0.25">
      <c r="A36">
        <v>25</v>
      </c>
      <c r="B36">
        <v>63</v>
      </c>
      <c r="C36">
        <v>3</v>
      </c>
      <c r="D36">
        <f t="shared" si="0"/>
        <v>189</v>
      </c>
      <c r="E36">
        <f t="shared" si="1"/>
        <v>3969</v>
      </c>
      <c r="F36">
        <f t="shared" si="2"/>
        <v>9</v>
      </c>
      <c r="G36">
        <v>3.2</v>
      </c>
      <c r="I36">
        <f t="shared" si="7"/>
        <v>28.708164000000014</v>
      </c>
      <c r="L36">
        <f t="shared" si="8"/>
        <v>5.4406774963603528</v>
      </c>
      <c r="M36">
        <f t="shared" si="3"/>
        <v>-2.2406774963603526</v>
      </c>
      <c r="N36">
        <f t="shared" si="4"/>
        <v>5.020635642695698</v>
      </c>
      <c r="O36" s="3">
        <f t="shared" si="5"/>
        <v>28.708164000000014</v>
      </c>
      <c r="P36">
        <f t="shared" si="6"/>
        <v>9.7176995916981674</v>
      </c>
    </row>
    <row r="37" spans="1:16" x14ac:dyDescent="0.25">
      <c r="A37">
        <v>26</v>
      </c>
      <c r="B37">
        <v>41</v>
      </c>
      <c r="C37">
        <v>15</v>
      </c>
      <c r="D37">
        <f t="shared" si="0"/>
        <v>615</v>
      </c>
      <c r="E37">
        <f t="shared" si="1"/>
        <v>1681</v>
      </c>
      <c r="F37">
        <f t="shared" si="2"/>
        <v>225</v>
      </c>
      <c r="G37">
        <v>13.3</v>
      </c>
      <c r="I37">
        <f t="shared" si="7"/>
        <v>22.486563999999991</v>
      </c>
      <c r="L37">
        <f t="shared" si="8"/>
        <v>11.36663368977082</v>
      </c>
      <c r="M37">
        <f t="shared" si="3"/>
        <v>1.9333663102291805</v>
      </c>
      <c r="N37">
        <f t="shared" si="4"/>
        <v>3.7379052895291958</v>
      </c>
      <c r="O37" s="3">
        <f t="shared" si="5"/>
        <v>22.486563999999991</v>
      </c>
      <c r="P37">
        <f t="shared" si="6"/>
        <v>7.888423203315643</v>
      </c>
    </row>
    <row r="38" spans="1:16" x14ac:dyDescent="0.25">
      <c r="A38">
        <v>27</v>
      </c>
      <c r="B38">
        <v>25</v>
      </c>
      <c r="C38">
        <v>2</v>
      </c>
      <c r="D38">
        <f t="shared" si="0"/>
        <v>50</v>
      </c>
      <c r="E38">
        <f t="shared" si="1"/>
        <v>625</v>
      </c>
      <c r="F38">
        <f t="shared" si="2"/>
        <v>4</v>
      </c>
      <c r="G38">
        <v>1.9</v>
      </c>
      <c r="I38">
        <f t="shared" si="7"/>
        <v>44.328964000000013</v>
      </c>
      <c r="L38">
        <f t="shared" si="8"/>
        <v>3.3735474155681437</v>
      </c>
      <c r="M38">
        <f t="shared" si="3"/>
        <v>-1.4735474155681438</v>
      </c>
      <c r="N38">
        <f t="shared" si="4"/>
        <v>2.171341985927556</v>
      </c>
      <c r="O38" s="3">
        <f t="shared" si="5"/>
        <v>44.328964000000013</v>
      </c>
      <c r="P38">
        <f t="shared" si="6"/>
        <v>26.878548600222171</v>
      </c>
    </row>
    <row r="39" spans="1:16" x14ac:dyDescent="0.25">
      <c r="A39">
        <v>28</v>
      </c>
      <c r="B39">
        <v>37</v>
      </c>
      <c r="C39">
        <v>5</v>
      </c>
      <c r="D39">
        <f t="shared" si="0"/>
        <v>185</v>
      </c>
      <c r="E39">
        <f t="shared" si="1"/>
        <v>1369</v>
      </c>
      <c r="F39">
        <f t="shared" si="2"/>
        <v>25</v>
      </c>
      <c r="G39">
        <v>5.6</v>
      </c>
      <c r="I39">
        <f t="shared" si="7"/>
        <v>8.7497640000000114</v>
      </c>
      <c r="L39">
        <f t="shared" si="8"/>
        <v>8.4603742703587539</v>
      </c>
      <c r="M39">
        <f t="shared" si="3"/>
        <v>-2.8603742703587542</v>
      </c>
      <c r="N39">
        <f t="shared" si="4"/>
        <v>8.1817409665303753</v>
      </c>
      <c r="O39" s="3">
        <f t="shared" si="5"/>
        <v>8.7497640000000114</v>
      </c>
      <c r="P39">
        <f t="shared" si="6"/>
        <v>9.5307830879859928E-3</v>
      </c>
    </row>
    <row r="40" spans="1:16" x14ac:dyDescent="0.25">
      <c r="A40">
        <v>29</v>
      </c>
      <c r="B40">
        <v>22</v>
      </c>
      <c r="C40">
        <v>7</v>
      </c>
      <c r="D40">
        <f t="shared" si="0"/>
        <v>154</v>
      </c>
      <c r="E40">
        <f t="shared" si="1"/>
        <v>484</v>
      </c>
      <c r="F40">
        <f t="shared" si="2"/>
        <v>49</v>
      </c>
      <c r="G40">
        <v>2.1</v>
      </c>
      <c r="I40">
        <f t="shared" si="7"/>
        <v>41.705764000000023</v>
      </c>
      <c r="L40">
        <f t="shared" si="8"/>
        <v>5.3532957471907121</v>
      </c>
      <c r="M40">
        <f t="shared" si="3"/>
        <v>-3.253295747190712</v>
      </c>
      <c r="N40">
        <f t="shared" si="4"/>
        <v>10.583933218689173</v>
      </c>
      <c r="O40" s="3">
        <f t="shared" si="5"/>
        <v>41.705764000000023</v>
      </c>
      <c r="P40">
        <f t="shared" si="6"/>
        <v>10.270129347973947</v>
      </c>
    </row>
    <row r="41" spans="1:16" x14ac:dyDescent="0.25">
      <c r="A41">
        <v>30</v>
      </c>
      <c r="B41">
        <v>49</v>
      </c>
      <c r="C41">
        <v>11</v>
      </c>
      <c r="D41">
        <f t="shared" si="0"/>
        <v>539</v>
      </c>
      <c r="E41">
        <f t="shared" si="1"/>
        <v>2401</v>
      </c>
      <c r="F41">
        <f t="shared" si="2"/>
        <v>121</v>
      </c>
      <c r="G41">
        <v>13.8</v>
      </c>
      <c r="I41">
        <f t="shared" si="7"/>
        <v>27.478563999999992</v>
      </c>
      <c r="L41">
        <f t="shared" si="8"/>
        <v>11.789514362180791</v>
      </c>
      <c r="M41">
        <f t="shared" si="3"/>
        <v>2.01048563781921</v>
      </c>
      <c r="N41">
        <f t="shared" si="4"/>
        <v>4.0420524998773155</v>
      </c>
      <c r="O41" s="3">
        <f t="shared" si="5"/>
        <v>27.478563999999992</v>
      </c>
      <c r="P41">
        <f t="shared" si="6"/>
        <v>10.442685072980712</v>
      </c>
    </row>
    <row r="42" spans="1:16" x14ac:dyDescent="0.25">
      <c r="A42">
        <v>31</v>
      </c>
      <c r="B42">
        <v>48</v>
      </c>
      <c r="C42">
        <v>18</v>
      </c>
      <c r="D42">
        <f t="shared" si="0"/>
        <v>864</v>
      </c>
      <c r="E42">
        <f t="shared" si="1"/>
        <v>2304</v>
      </c>
      <c r="F42">
        <f t="shared" si="2"/>
        <v>324</v>
      </c>
      <c r="G42">
        <v>8.1</v>
      </c>
      <c r="I42">
        <f t="shared" si="7"/>
        <v>0.20976400000000181</v>
      </c>
      <c r="L42">
        <f t="shared" si="8"/>
        <v>11.134008793995639</v>
      </c>
      <c r="M42">
        <f t="shared" si="3"/>
        <v>-3.0340087939956391</v>
      </c>
      <c r="N42">
        <f t="shared" si="4"/>
        <v>9.2052093620428721</v>
      </c>
      <c r="O42" s="3">
        <f t="shared" si="5"/>
        <v>0.20976400000000181</v>
      </c>
      <c r="P42">
        <f t="shared" si="6"/>
        <v>6.6358213067428569</v>
      </c>
    </row>
    <row r="43" spans="1:16" x14ac:dyDescent="0.25">
      <c r="A43">
        <v>32</v>
      </c>
      <c r="B43">
        <v>45</v>
      </c>
      <c r="C43">
        <v>15</v>
      </c>
      <c r="D43">
        <f t="shared" si="0"/>
        <v>675</v>
      </c>
      <c r="E43">
        <f t="shared" si="1"/>
        <v>2025</v>
      </c>
      <c r="F43">
        <f t="shared" si="2"/>
        <v>225</v>
      </c>
      <c r="G43">
        <v>14.5</v>
      </c>
      <c r="I43">
        <f t="shared" si="7"/>
        <v>35.307363999999978</v>
      </c>
      <c r="L43">
        <f t="shared" si="8"/>
        <v>11.76896971909253</v>
      </c>
      <c r="M43">
        <f t="shared" si="3"/>
        <v>2.7310302809074702</v>
      </c>
      <c r="N43">
        <f t="shared" si="4"/>
        <v>7.4585263952335357</v>
      </c>
      <c r="O43" s="3">
        <f t="shared" si="5"/>
        <v>35.307363999999978</v>
      </c>
      <c r="P43">
        <f t="shared" si="6"/>
        <v>10.31032653692915</v>
      </c>
    </row>
    <row r="44" spans="1:16" x14ac:dyDescent="0.25">
      <c r="A44">
        <v>33</v>
      </c>
      <c r="B44">
        <v>66</v>
      </c>
      <c r="C44">
        <v>6</v>
      </c>
      <c r="D44">
        <f t="shared" si="0"/>
        <v>396</v>
      </c>
      <c r="E44">
        <f t="shared" si="1"/>
        <v>4356</v>
      </c>
      <c r="F44">
        <f t="shared" si="2"/>
        <v>36</v>
      </c>
      <c r="G44">
        <v>6.2</v>
      </c>
      <c r="I44">
        <f t="shared" si="7"/>
        <v>5.5601640000000065</v>
      </c>
      <c r="L44">
        <f t="shared" si="8"/>
        <v>6.9538572775835998</v>
      </c>
      <c r="M44">
        <f t="shared" si="3"/>
        <v>-0.75385727758359966</v>
      </c>
      <c r="N44">
        <f t="shared" si="4"/>
        <v>0.56830079496575647</v>
      </c>
      <c r="O44" s="3">
        <f t="shared" si="5"/>
        <v>5.5601640000000065</v>
      </c>
      <c r="P44">
        <f t="shared" si="6"/>
        <v>2.5732738738815049</v>
      </c>
    </row>
    <row r="45" spans="1:16" x14ac:dyDescent="0.25">
      <c r="A45">
        <v>34</v>
      </c>
      <c r="B45">
        <v>42</v>
      </c>
      <c r="C45">
        <v>12</v>
      </c>
      <c r="D45">
        <f t="shared" si="0"/>
        <v>504</v>
      </c>
      <c r="E45">
        <f t="shared" si="1"/>
        <v>1764</v>
      </c>
      <c r="F45">
        <f t="shared" si="2"/>
        <v>144</v>
      </c>
      <c r="G45">
        <v>12.6</v>
      </c>
      <c r="I45">
        <f t="shared" si="7"/>
        <v>16.337763999999986</v>
      </c>
      <c r="L45">
        <f t="shared" si="8"/>
        <v>11.605951944748769</v>
      </c>
      <c r="M45">
        <f t="shared" si="3"/>
        <v>0.99404805525123052</v>
      </c>
      <c r="N45">
        <f t="shared" si="4"/>
        <v>0.98813153614875349</v>
      </c>
      <c r="O45" s="3">
        <f t="shared" si="5"/>
        <v>16.337763999999986</v>
      </c>
      <c r="P45">
        <f t="shared" si="6"/>
        <v>9.2900110574977948</v>
      </c>
    </row>
    <row r="46" spans="1:16" x14ac:dyDescent="0.25">
      <c r="A46">
        <v>35</v>
      </c>
      <c r="B46">
        <v>22</v>
      </c>
      <c r="C46">
        <v>13</v>
      </c>
      <c r="D46">
        <f t="shared" si="0"/>
        <v>286</v>
      </c>
      <c r="E46">
        <f t="shared" si="1"/>
        <v>484</v>
      </c>
      <c r="F46">
        <f t="shared" si="2"/>
        <v>169</v>
      </c>
      <c r="G46">
        <v>5.5</v>
      </c>
      <c r="I46">
        <f t="shared" si="7"/>
        <v>9.3513640000000091</v>
      </c>
      <c r="L46">
        <f t="shared" si="8"/>
        <v>6.3212588428171461</v>
      </c>
      <c r="M46">
        <f t="shared" si="3"/>
        <v>-0.82125884281714612</v>
      </c>
      <c r="N46">
        <f t="shared" si="4"/>
        <v>0.67446608690535792</v>
      </c>
      <c r="O46" s="3">
        <f t="shared" si="5"/>
        <v>9.3513640000000091</v>
      </c>
      <c r="P46">
        <f t="shared" si="6"/>
        <v>5.0030110042356997</v>
      </c>
    </row>
    <row r="47" spans="1:16" x14ac:dyDescent="0.25">
      <c r="A47">
        <v>36</v>
      </c>
      <c r="B47">
        <v>30</v>
      </c>
      <c r="C47">
        <v>12</v>
      </c>
      <c r="D47">
        <f t="shared" si="0"/>
        <v>360</v>
      </c>
      <c r="E47">
        <f t="shared" si="1"/>
        <v>900</v>
      </c>
      <c r="F47">
        <f t="shared" si="2"/>
        <v>144</v>
      </c>
      <c r="G47">
        <v>9.6</v>
      </c>
      <c r="I47">
        <f t="shared" si="7"/>
        <v>1.085763999999996</v>
      </c>
      <c r="L47">
        <f t="shared" si="8"/>
        <v>9.220872760028195</v>
      </c>
      <c r="M47">
        <f t="shared" si="3"/>
        <v>0.37912723997180464</v>
      </c>
      <c r="N47">
        <f t="shared" si="4"/>
        <v>0.14373746408863836</v>
      </c>
      <c r="O47" s="3">
        <f t="shared" si="5"/>
        <v>1.085763999999996</v>
      </c>
      <c r="P47">
        <f t="shared" si="6"/>
        <v>0.43940029598739488</v>
      </c>
    </row>
    <row r="48" spans="1:16" x14ac:dyDescent="0.25">
      <c r="A48">
        <v>37</v>
      </c>
      <c r="B48">
        <v>66</v>
      </c>
      <c r="C48">
        <v>6</v>
      </c>
      <c r="D48">
        <f t="shared" si="0"/>
        <v>396</v>
      </c>
      <c r="E48">
        <f t="shared" si="1"/>
        <v>4356</v>
      </c>
      <c r="F48">
        <f t="shared" si="2"/>
        <v>36</v>
      </c>
      <c r="G48">
        <v>5.0999999999999996</v>
      </c>
      <c r="I48">
        <f t="shared" si="7"/>
        <v>11.957764000000013</v>
      </c>
      <c r="L48">
        <f t="shared" si="8"/>
        <v>6.9538572775835998</v>
      </c>
      <c r="M48">
        <f t="shared" si="3"/>
        <v>-1.8538572775836002</v>
      </c>
      <c r="N48">
        <f t="shared" si="4"/>
        <v>3.4367868056496778</v>
      </c>
      <c r="O48" s="3">
        <f t="shared" si="5"/>
        <v>11.957764000000013</v>
      </c>
      <c r="P48">
        <f t="shared" si="6"/>
        <v>2.5732738738815049</v>
      </c>
    </row>
    <row r="49" spans="1:16" x14ac:dyDescent="0.25">
      <c r="A49">
        <v>38</v>
      </c>
      <c r="B49">
        <v>32</v>
      </c>
      <c r="C49">
        <v>12</v>
      </c>
      <c r="D49">
        <f t="shared" si="0"/>
        <v>384</v>
      </c>
      <c r="E49">
        <f t="shared" si="1"/>
        <v>1024</v>
      </c>
      <c r="F49">
        <f t="shared" si="2"/>
        <v>144</v>
      </c>
      <c r="G49">
        <v>11</v>
      </c>
      <c r="I49">
        <f t="shared" si="7"/>
        <v>5.9633639999999923</v>
      </c>
      <c r="L49">
        <f t="shared" si="8"/>
        <v>9.7768362616854692</v>
      </c>
      <c r="M49">
        <f t="shared" si="3"/>
        <v>1.2231637383145308</v>
      </c>
      <c r="N49">
        <f t="shared" si="4"/>
        <v>1.4961295307275781</v>
      </c>
      <c r="O49" s="3">
        <f t="shared" si="5"/>
        <v>5.9633639999999923</v>
      </c>
      <c r="P49">
        <f t="shared" si="6"/>
        <v>1.4855618327994056</v>
      </c>
    </row>
    <row r="50" spans="1:16" x14ac:dyDescent="0.25">
      <c r="A50">
        <v>39</v>
      </c>
      <c r="B50">
        <v>62</v>
      </c>
      <c r="C50">
        <v>5</v>
      </c>
      <c r="D50">
        <f t="shared" si="0"/>
        <v>310</v>
      </c>
      <c r="E50">
        <f t="shared" si="1"/>
        <v>3844</v>
      </c>
      <c r="F50">
        <f t="shared" si="2"/>
        <v>25</v>
      </c>
      <c r="G50">
        <v>5.4</v>
      </c>
      <c r="I50">
        <f t="shared" si="7"/>
        <v>9.9729640000000082</v>
      </c>
      <c r="L50">
        <f t="shared" si="8"/>
        <v>7.3382718814400771</v>
      </c>
      <c r="M50">
        <f t="shared" si="3"/>
        <v>-1.9382718814400768</v>
      </c>
      <c r="N50">
        <f t="shared" si="4"/>
        <v>3.756897886381255</v>
      </c>
      <c r="O50" s="3">
        <f t="shared" si="5"/>
        <v>9.9729640000000082</v>
      </c>
      <c r="P50">
        <f t="shared" si="6"/>
        <v>1.4877366832057333</v>
      </c>
    </row>
    <row r="51" spans="1:16" x14ac:dyDescent="0.25">
      <c r="A51">
        <v>40</v>
      </c>
      <c r="B51">
        <v>59</v>
      </c>
      <c r="C51">
        <v>0</v>
      </c>
      <c r="D51">
        <f t="shared" si="0"/>
        <v>0</v>
      </c>
      <c r="E51">
        <f t="shared" si="1"/>
        <v>3481</v>
      </c>
      <c r="F51">
        <f t="shared" si="2"/>
        <v>0</v>
      </c>
      <c r="G51">
        <v>1.9</v>
      </c>
      <c r="I51">
        <f t="shared" si="7"/>
        <v>44.328964000000013</v>
      </c>
      <c r="L51">
        <f t="shared" si="8"/>
        <v>3.3540911180343773</v>
      </c>
      <c r="M51">
        <f t="shared" si="3"/>
        <v>-1.4540911180343774</v>
      </c>
      <c r="N51">
        <f t="shared" si="4"/>
        <v>2.1143809795464659</v>
      </c>
      <c r="O51" s="3">
        <f t="shared" si="5"/>
        <v>44.328964000000013</v>
      </c>
      <c r="P51">
        <f t="shared" si="6"/>
        <v>27.080667651800713</v>
      </c>
    </row>
    <row r="52" spans="1:16" x14ac:dyDescent="0.25">
      <c r="A52">
        <v>41</v>
      </c>
      <c r="B52">
        <v>58</v>
      </c>
      <c r="C52">
        <v>13</v>
      </c>
      <c r="D52">
        <f t="shared" si="0"/>
        <v>754</v>
      </c>
      <c r="E52">
        <f t="shared" si="1"/>
        <v>3364</v>
      </c>
      <c r="F52">
        <f t="shared" si="2"/>
        <v>169</v>
      </c>
      <c r="G52">
        <v>15.8</v>
      </c>
      <c r="I52">
        <f t="shared" si="7"/>
        <v>52.446563999999988</v>
      </c>
      <c r="L52">
        <f t="shared" si="8"/>
        <v>11.347723475000356</v>
      </c>
      <c r="M52">
        <f t="shared" si="3"/>
        <v>4.452276524999645</v>
      </c>
      <c r="N52">
        <f t="shared" si="4"/>
        <v>19.822766255062913</v>
      </c>
      <c r="O52" s="3">
        <f t="shared" si="5"/>
        <v>52.446563999999988</v>
      </c>
      <c r="P52">
        <f t="shared" si="6"/>
        <v>7.7825570669680513</v>
      </c>
    </row>
    <row r="53" spans="1:16" x14ac:dyDescent="0.25">
      <c r="A53">
        <v>42</v>
      </c>
      <c r="B53">
        <v>72</v>
      </c>
      <c r="C53">
        <v>1</v>
      </c>
      <c r="D53">
        <f t="shared" si="0"/>
        <v>72</v>
      </c>
      <c r="E53">
        <f t="shared" si="1"/>
        <v>5184</v>
      </c>
      <c r="F53">
        <f t="shared" si="2"/>
        <v>1</v>
      </c>
      <c r="G53">
        <v>4</v>
      </c>
      <c r="I53">
        <f t="shared" si="7"/>
        <v>20.775364000000014</v>
      </c>
      <c r="L53">
        <f t="shared" si="8"/>
        <v>0.34493195343895344</v>
      </c>
      <c r="M53">
        <f t="shared" si="3"/>
        <v>3.6550680465610466</v>
      </c>
      <c r="N53">
        <f t="shared" si="4"/>
        <v>13.359522424991585</v>
      </c>
      <c r="O53" s="3">
        <f t="shared" si="5"/>
        <v>20.775364000000014</v>
      </c>
      <c r="P53">
        <f t="shared" si="6"/>
        <v>67.45448673744211</v>
      </c>
    </row>
    <row r="54" spans="1:16" x14ac:dyDescent="0.25">
      <c r="A54">
        <v>43</v>
      </c>
      <c r="B54">
        <v>45</v>
      </c>
      <c r="C54">
        <v>11</v>
      </c>
      <c r="D54">
        <f t="shared" si="0"/>
        <v>495</v>
      </c>
      <c r="E54">
        <f t="shared" si="1"/>
        <v>2025</v>
      </c>
      <c r="F54">
        <f t="shared" si="2"/>
        <v>121</v>
      </c>
      <c r="G54">
        <v>15.1</v>
      </c>
      <c r="I54">
        <f t="shared" si="7"/>
        <v>42.797763999999972</v>
      </c>
      <c r="L54">
        <f t="shared" si="8"/>
        <v>11.708659467832705</v>
      </c>
      <c r="M54">
        <f t="shared" si="3"/>
        <v>3.3913405321672947</v>
      </c>
      <c r="N54">
        <f t="shared" si="4"/>
        <v>11.501190605120749</v>
      </c>
      <c r="O54" s="3">
        <f t="shared" si="5"/>
        <v>42.797763999999972</v>
      </c>
      <c r="P54">
        <f t="shared" si="6"/>
        <v>9.9266550822438528</v>
      </c>
    </row>
    <row r="55" spans="1:16" x14ac:dyDescent="0.25">
      <c r="A55">
        <v>44</v>
      </c>
      <c r="B55">
        <v>40</v>
      </c>
      <c r="C55">
        <v>9</v>
      </c>
      <c r="D55">
        <f t="shared" si="0"/>
        <v>360</v>
      </c>
      <c r="E55">
        <f t="shared" si="1"/>
        <v>1600</v>
      </c>
      <c r="F55">
        <f t="shared" si="2"/>
        <v>81</v>
      </c>
      <c r="G55">
        <v>9.1999999999999993</v>
      </c>
      <c r="I55">
        <f t="shared" si="7"/>
        <v>0.41216399999999703</v>
      </c>
      <c r="L55">
        <f t="shared" si="8"/>
        <v>10.775511841673312</v>
      </c>
      <c r="M55">
        <f t="shared" si="3"/>
        <v>-1.5755118416733129</v>
      </c>
      <c r="N55">
        <f t="shared" si="4"/>
        <v>2.4822375632528342</v>
      </c>
      <c r="O55" s="3">
        <f t="shared" si="5"/>
        <v>0.41216399999999703</v>
      </c>
      <c r="P55">
        <f t="shared" si="6"/>
        <v>4.9173587679613577</v>
      </c>
    </row>
    <row r="56" spans="1:16" x14ac:dyDescent="0.25">
      <c r="A56">
        <v>45</v>
      </c>
      <c r="B56">
        <v>38</v>
      </c>
      <c r="C56">
        <v>10</v>
      </c>
      <c r="D56">
        <f t="shared" si="0"/>
        <v>380</v>
      </c>
      <c r="E56">
        <f t="shared" si="1"/>
        <v>1444</v>
      </c>
      <c r="F56">
        <f t="shared" si="2"/>
        <v>100</v>
      </c>
      <c r="G56">
        <v>10.4</v>
      </c>
      <c r="I56">
        <f t="shared" si="7"/>
        <v>3.3929639999999952</v>
      </c>
      <c r="L56">
        <f t="shared" si="8"/>
        <v>10.768499075961087</v>
      </c>
      <c r="M56">
        <f t="shared" si="3"/>
        <v>-0.36849907596108622</v>
      </c>
      <c r="N56">
        <f t="shared" si="4"/>
        <v>0.13579156898417438</v>
      </c>
      <c r="O56" s="3">
        <f t="shared" si="5"/>
        <v>3.3929639999999952</v>
      </c>
      <c r="P56">
        <f t="shared" si="6"/>
        <v>4.8863061648248101</v>
      </c>
    </row>
    <row r="57" spans="1:16" x14ac:dyDescent="0.25">
      <c r="A57">
        <v>46</v>
      </c>
      <c r="B57">
        <v>48</v>
      </c>
      <c r="C57">
        <v>9</v>
      </c>
      <c r="D57">
        <f t="shared" si="0"/>
        <v>432</v>
      </c>
      <c r="E57">
        <f t="shared" si="1"/>
        <v>2304</v>
      </c>
      <c r="F57">
        <f t="shared" si="2"/>
        <v>81</v>
      </c>
      <c r="G57">
        <v>10.6</v>
      </c>
      <c r="I57">
        <f t="shared" si="7"/>
        <v>4.1697639999999918</v>
      </c>
      <c r="L57">
        <f t="shared" si="8"/>
        <v>11.249541712211213</v>
      </c>
      <c r="M57">
        <f t="shared" si="3"/>
        <v>-0.64954171221121371</v>
      </c>
      <c r="N57">
        <f t="shared" si="4"/>
        <v>0.42190443590227517</v>
      </c>
      <c r="O57" s="3">
        <f t="shared" si="5"/>
        <v>4.1697639999999918</v>
      </c>
      <c r="P57">
        <f t="shared" si="6"/>
        <v>7.2443967885728613</v>
      </c>
    </row>
    <row r="58" spans="1:16" x14ac:dyDescent="0.25">
      <c r="A58">
        <v>47</v>
      </c>
      <c r="B58">
        <v>64</v>
      </c>
      <c r="C58">
        <v>12</v>
      </c>
      <c r="D58">
        <f t="shared" si="0"/>
        <v>768</v>
      </c>
      <c r="E58">
        <f t="shared" si="1"/>
        <v>4096</v>
      </c>
      <c r="F58">
        <f t="shared" si="2"/>
        <v>144</v>
      </c>
      <c r="G58">
        <v>13.2</v>
      </c>
      <c r="I58">
        <f t="shared" si="7"/>
        <v>21.548163999999979</v>
      </c>
      <c r="L58">
        <f t="shared" si="8"/>
        <v>10.052555739512764</v>
      </c>
      <c r="M58">
        <f t="shared" si="3"/>
        <v>3.1474442604872355</v>
      </c>
      <c r="N58">
        <f t="shared" si="4"/>
        <v>9.9064053728740404</v>
      </c>
      <c r="O58" s="3">
        <f t="shared" si="5"/>
        <v>21.548163999999979</v>
      </c>
      <c r="P58">
        <f t="shared" si="6"/>
        <v>2.2336968585105397</v>
      </c>
    </row>
    <row r="59" spans="1:16" x14ac:dyDescent="0.25">
      <c r="A59">
        <v>48</v>
      </c>
      <c r="B59">
        <v>34</v>
      </c>
      <c r="C59">
        <v>5</v>
      </c>
      <c r="D59">
        <f t="shared" si="0"/>
        <v>170</v>
      </c>
      <c r="E59">
        <f t="shared" si="1"/>
        <v>1156</v>
      </c>
      <c r="F59">
        <f t="shared" si="2"/>
        <v>25</v>
      </c>
      <c r="G59">
        <v>7.2</v>
      </c>
      <c r="I59">
        <f t="shared" si="7"/>
        <v>1.8441640000000039</v>
      </c>
      <c r="L59">
        <f t="shared" si="8"/>
        <v>7.9295352793728551</v>
      </c>
      <c r="M59">
        <f t="shared" si="3"/>
        <v>-0.72953527937285489</v>
      </c>
      <c r="N59">
        <f t="shared" si="4"/>
        <v>0.5322217238496294</v>
      </c>
      <c r="O59" s="3">
        <f t="shared" si="5"/>
        <v>1.8441640000000039</v>
      </c>
      <c r="P59">
        <f t="shared" si="6"/>
        <v>0.39496790507295731</v>
      </c>
    </row>
    <row r="60" spans="1:16" x14ac:dyDescent="0.25">
      <c r="A60">
        <v>49</v>
      </c>
      <c r="B60">
        <v>57</v>
      </c>
      <c r="C60">
        <v>15</v>
      </c>
      <c r="D60">
        <f t="shared" si="0"/>
        <v>855</v>
      </c>
      <c r="E60">
        <f t="shared" si="1"/>
        <v>3249</v>
      </c>
      <c r="F60">
        <f t="shared" si="2"/>
        <v>225</v>
      </c>
      <c r="G60">
        <v>12.4</v>
      </c>
      <c r="I60">
        <f t="shared" si="7"/>
        <v>14.760963999999991</v>
      </c>
      <c r="L60">
        <f t="shared" si="8"/>
        <v>11.454854886700764</v>
      </c>
      <c r="M60">
        <f t="shared" si="3"/>
        <v>0.94514511329923678</v>
      </c>
      <c r="N60">
        <f t="shared" si="4"/>
        <v>0.89329928519342716</v>
      </c>
      <c r="O60" s="3">
        <f t="shared" si="5"/>
        <v>14.760963999999991</v>
      </c>
      <c r="P60">
        <f t="shared" si="6"/>
        <v>8.3917682346020843</v>
      </c>
    </row>
    <row r="61" spans="1:16" x14ac:dyDescent="0.25">
      <c r="A61">
        <v>50</v>
      </c>
      <c r="B61">
        <v>46</v>
      </c>
      <c r="C61">
        <v>10</v>
      </c>
      <c r="D61">
        <f t="shared" si="0"/>
        <v>460</v>
      </c>
      <c r="E61">
        <f t="shared" si="1"/>
        <v>2116</v>
      </c>
      <c r="F61">
        <f t="shared" si="2"/>
        <v>100</v>
      </c>
      <c r="G61">
        <v>16.2</v>
      </c>
      <c r="I61">
        <f t="shared" si="7"/>
        <v>58.400163999999961</v>
      </c>
      <c r="L61">
        <f t="shared" si="8"/>
        <v>11.530029757348876</v>
      </c>
      <c r="M61">
        <f t="shared" si="3"/>
        <v>4.6699702426511234</v>
      </c>
      <c r="N61">
        <f t="shared" si="4"/>
        <v>21.808622067246993</v>
      </c>
      <c r="O61" s="3">
        <f t="shared" si="5"/>
        <v>58.400163999999961</v>
      </c>
      <c r="P61">
        <f t="shared" si="6"/>
        <v>8.8329608785672082</v>
      </c>
    </row>
    <row r="62" spans="1:16" x14ac:dyDescent="0.25">
      <c r="A62">
        <v>51</v>
      </c>
      <c r="B62">
        <v>69</v>
      </c>
      <c r="C62">
        <v>14</v>
      </c>
      <c r="D62">
        <f t="shared" si="0"/>
        <v>966</v>
      </c>
      <c r="E62">
        <f t="shared" si="1"/>
        <v>4761</v>
      </c>
      <c r="F62">
        <f t="shared" si="2"/>
        <v>196</v>
      </c>
      <c r="G62">
        <v>5.4</v>
      </c>
      <c r="I62">
        <f t="shared" si="7"/>
        <v>9.9729640000000082</v>
      </c>
      <c r="L62">
        <f t="shared" si="8"/>
        <v>8.8640086644100986</v>
      </c>
      <c r="M62">
        <f t="shared" si="3"/>
        <v>-3.4640086644100982</v>
      </c>
      <c r="N62">
        <f t="shared" si="4"/>
        <v>11.999356027108233</v>
      </c>
      <c r="O62" s="3">
        <f t="shared" si="5"/>
        <v>9.9729640000000082</v>
      </c>
      <c r="P62">
        <f t="shared" si="6"/>
        <v>9.3641302694051368E-2</v>
      </c>
    </row>
    <row r="63" spans="1:16" x14ac:dyDescent="0.25">
      <c r="A63">
        <v>52</v>
      </c>
      <c r="B63">
        <v>52</v>
      </c>
      <c r="C63">
        <v>7</v>
      </c>
      <c r="D63">
        <f t="shared" si="0"/>
        <v>364</v>
      </c>
      <c r="E63">
        <f t="shared" si="1"/>
        <v>2704</v>
      </c>
      <c r="F63">
        <f t="shared" si="2"/>
        <v>49</v>
      </c>
      <c r="G63">
        <v>10.3</v>
      </c>
      <c r="I63">
        <f t="shared" si="7"/>
        <v>3.0345639999999969</v>
      </c>
      <c r="L63">
        <f t="shared" si="8"/>
        <v>10.203511719060456</v>
      </c>
      <c r="M63">
        <f t="shared" si="3"/>
        <v>9.6488280939544424E-2</v>
      </c>
      <c r="N63">
        <f t="shared" si="4"/>
        <v>9.3099883586684525E-3</v>
      </c>
      <c r="O63" s="3">
        <f t="shared" si="5"/>
        <v>3.0345639999999969</v>
      </c>
      <c r="P63">
        <f t="shared" si="6"/>
        <v>2.7077088175652926</v>
      </c>
    </row>
    <row r="64" spans="1:16" x14ac:dyDescent="0.25">
      <c r="A64">
        <v>53</v>
      </c>
      <c r="B64">
        <v>71</v>
      </c>
      <c r="C64">
        <v>7</v>
      </c>
      <c r="D64">
        <f t="shared" si="0"/>
        <v>497</v>
      </c>
      <c r="E64">
        <f t="shared" si="1"/>
        <v>5041</v>
      </c>
      <c r="F64">
        <f t="shared" si="2"/>
        <v>49</v>
      </c>
      <c r="G64">
        <v>6.1</v>
      </c>
      <c r="I64">
        <f t="shared" si="7"/>
        <v>6.0417640000000095</v>
      </c>
      <c r="L64">
        <f t="shared" si="8"/>
        <v>5.8994535072224163</v>
      </c>
      <c r="M64">
        <f t="shared" si="3"/>
        <v>0.2005464927775833</v>
      </c>
      <c r="N64">
        <f t="shared" si="4"/>
        <v>4.021889576538927E-2</v>
      </c>
      <c r="O64" s="3">
        <f t="shared" si="5"/>
        <v>6.0417640000000095</v>
      </c>
      <c r="P64">
        <f t="shared" si="6"/>
        <v>7.0678694542599994</v>
      </c>
    </row>
    <row r="65" spans="1:16" x14ac:dyDescent="0.25">
      <c r="A65">
        <v>54</v>
      </c>
      <c r="B65">
        <v>74</v>
      </c>
      <c r="C65">
        <v>10</v>
      </c>
      <c r="D65">
        <f t="shared" si="0"/>
        <v>740</v>
      </c>
      <c r="E65">
        <f t="shared" si="1"/>
        <v>5476</v>
      </c>
      <c r="F65">
        <f t="shared" si="2"/>
        <v>100</v>
      </c>
      <c r="G65">
        <v>5.3</v>
      </c>
      <c r="I65">
        <f t="shared" si="7"/>
        <v>10.614564000000012</v>
      </c>
      <c r="L65">
        <f t="shared" si="8"/>
        <v>6.2094918103324499</v>
      </c>
      <c r="M65">
        <f t="shared" si="3"/>
        <v>-0.90949181033245008</v>
      </c>
      <c r="N65">
        <f t="shared" si="4"/>
        <v>0.82717535306179735</v>
      </c>
      <c r="O65" s="3">
        <f t="shared" si="5"/>
        <v>10.614564000000012</v>
      </c>
      <c r="P65">
        <f t="shared" si="6"/>
        <v>5.5154907169355614</v>
      </c>
    </row>
    <row r="66" spans="1:16" x14ac:dyDescent="0.25">
      <c r="A66">
        <v>55</v>
      </c>
      <c r="B66">
        <v>55</v>
      </c>
      <c r="C66">
        <v>18</v>
      </c>
      <c r="D66">
        <f t="shared" si="0"/>
        <v>990</v>
      </c>
      <c r="E66">
        <f t="shared" si="1"/>
        <v>3025</v>
      </c>
      <c r="F66">
        <f t="shared" si="2"/>
        <v>324</v>
      </c>
      <c r="G66">
        <v>8.5</v>
      </c>
      <c r="I66">
        <f t="shared" si="7"/>
        <v>3.3640000000001863E-3</v>
      </c>
      <c r="L66">
        <f t="shared" si="8"/>
        <v>10.984515886120581</v>
      </c>
      <c r="M66">
        <f t="shared" si="3"/>
        <v>-2.4845158861205814</v>
      </c>
      <c r="N66">
        <f t="shared" si="4"/>
        <v>6.1728191883855379</v>
      </c>
      <c r="O66" s="3">
        <f t="shared" si="5"/>
        <v>3.3640000000001863E-3</v>
      </c>
      <c r="P66">
        <f t="shared" si="6"/>
        <v>5.8879793455955429</v>
      </c>
    </row>
    <row r="67" spans="1:16" x14ac:dyDescent="0.25">
      <c r="A67">
        <v>56</v>
      </c>
      <c r="B67">
        <v>50</v>
      </c>
      <c r="C67">
        <v>15</v>
      </c>
      <c r="D67">
        <f t="shared" si="0"/>
        <v>750</v>
      </c>
      <c r="E67">
        <f t="shared" si="1"/>
        <v>2500</v>
      </c>
      <c r="F67">
        <f t="shared" si="2"/>
        <v>225</v>
      </c>
      <c r="G67">
        <v>10.7</v>
      </c>
      <c r="I67">
        <f t="shared" si="7"/>
        <v>4.5881639999999901</v>
      </c>
      <c r="L67">
        <f t="shared" si="8"/>
        <v>11.915376571286023</v>
      </c>
      <c r="M67">
        <f t="shared" si="3"/>
        <v>-1.2153765712860238</v>
      </c>
      <c r="N67">
        <f t="shared" si="4"/>
        <v>1.4771402100309714</v>
      </c>
      <c r="O67" s="3">
        <f t="shared" si="5"/>
        <v>4.5881639999999901</v>
      </c>
      <c r="P67">
        <f t="shared" si="6"/>
        <v>11.271977441420281</v>
      </c>
    </row>
    <row r="68" spans="1:16" x14ac:dyDescent="0.25">
      <c r="A68">
        <v>57</v>
      </c>
      <c r="B68">
        <v>18</v>
      </c>
      <c r="C68">
        <v>9</v>
      </c>
      <c r="D68">
        <f t="shared" si="0"/>
        <v>162</v>
      </c>
      <c r="E68">
        <f t="shared" si="1"/>
        <v>324</v>
      </c>
      <c r="F68">
        <f t="shared" si="2"/>
        <v>81</v>
      </c>
      <c r="G68">
        <v>1.7</v>
      </c>
      <c r="I68">
        <f t="shared" si="7"/>
        <v>47.032164000000023</v>
      </c>
      <c r="L68">
        <f t="shared" si="8"/>
        <v>4.2430696589672934</v>
      </c>
      <c r="M68">
        <f t="shared" si="3"/>
        <v>-2.5430696589672932</v>
      </c>
      <c r="N68">
        <f t="shared" si="4"/>
        <v>6.4672032903600245</v>
      </c>
      <c r="O68" s="3">
        <f t="shared" si="5"/>
        <v>47.032164000000023</v>
      </c>
      <c r="P68">
        <f t="shared" si="6"/>
        <v>18.618623847964642</v>
      </c>
    </row>
    <row r="69" spans="1:16" x14ac:dyDescent="0.25">
      <c r="A69">
        <v>58</v>
      </c>
      <c r="B69">
        <v>37</v>
      </c>
      <c r="C69">
        <v>16</v>
      </c>
      <c r="D69">
        <f t="shared" si="0"/>
        <v>592</v>
      </c>
      <c r="E69">
        <f t="shared" si="1"/>
        <v>1369</v>
      </c>
      <c r="F69">
        <f t="shared" si="2"/>
        <v>256</v>
      </c>
      <c r="G69">
        <v>13.8</v>
      </c>
      <c r="I69">
        <f t="shared" si="7"/>
        <v>27.478563999999992</v>
      </c>
      <c r="L69">
        <f t="shared" si="8"/>
        <v>10.488588536043176</v>
      </c>
      <c r="M69">
        <f t="shared" si="3"/>
        <v>3.3114114639568246</v>
      </c>
      <c r="N69">
        <f t="shared" si="4"/>
        <v>10.96544588362468</v>
      </c>
      <c r="O69" s="3">
        <f t="shared" si="5"/>
        <v>27.478563999999992</v>
      </c>
      <c r="P69">
        <f t="shared" si="6"/>
        <v>3.7271720955013277</v>
      </c>
    </row>
    <row r="70" spans="1:16" x14ac:dyDescent="0.25">
      <c r="A70">
        <v>59</v>
      </c>
      <c r="B70">
        <v>29</v>
      </c>
      <c r="C70">
        <v>3</v>
      </c>
      <c r="D70">
        <f t="shared" si="0"/>
        <v>87</v>
      </c>
      <c r="E70">
        <f t="shared" si="1"/>
        <v>841</v>
      </c>
      <c r="F70">
        <f t="shared" si="2"/>
        <v>9</v>
      </c>
      <c r="G70">
        <v>1</v>
      </c>
      <c r="I70">
        <f t="shared" si="7"/>
        <v>57.123364000000024</v>
      </c>
      <c r="L70">
        <f t="shared" si="8"/>
        <v>5.3700108803158226</v>
      </c>
      <c r="M70">
        <f t="shared" si="3"/>
        <v>-4.3700108803158226</v>
      </c>
      <c r="N70">
        <f t="shared" si="4"/>
        <v>19.096995094078672</v>
      </c>
      <c r="O70" s="3">
        <f t="shared" si="5"/>
        <v>57.123364000000024</v>
      </c>
      <c r="P70">
        <f t="shared" si="6"/>
        <v>10.163274627224707</v>
      </c>
    </row>
    <row r="71" spans="1:16" x14ac:dyDescent="0.25">
      <c r="A71">
        <v>60</v>
      </c>
      <c r="B71">
        <v>43</v>
      </c>
      <c r="C71">
        <v>8</v>
      </c>
      <c r="D71">
        <f t="shared" si="0"/>
        <v>344</v>
      </c>
      <c r="E71">
        <f t="shared" si="1"/>
        <v>1849</v>
      </c>
      <c r="F71">
        <f t="shared" si="2"/>
        <v>64</v>
      </c>
      <c r="G71">
        <v>12.6</v>
      </c>
      <c r="I71">
        <f t="shared" si="7"/>
        <v>16.337763999999986</v>
      </c>
      <c r="L71">
        <f t="shared" si="8"/>
        <v>10.699613712026077</v>
      </c>
      <c r="M71">
        <f t="shared" si="3"/>
        <v>1.9003862879739231</v>
      </c>
      <c r="N71">
        <f t="shared" si="4"/>
        <v>3.6114680435193063</v>
      </c>
      <c r="O71" s="3">
        <f t="shared" si="5"/>
        <v>16.337763999999986</v>
      </c>
      <c r="P71">
        <f t="shared" si="6"/>
        <v>4.5865092915381043</v>
      </c>
    </row>
    <row r="72" spans="1:16" x14ac:dyDescent="0.25">
      <c r="A72">
        <v>61</v>
      </c>
      <c r="B72">
        <v>52</v>
      </c>
      <c r="C72">
        <v>12</v>
      </c>
      <c r="D72">
        <f t="shared" si="0"/>
        <v>624</v>
      </c>
      <c r="E72">
        <f t="shared" si="1"/>
        <v>2704</v>
      </c>
      <c r="F72">
        <f t="shared" si="2"/>
        <v>144</v>
      </c>
      <c r="G72">
        <v>14.4</v>
      </c>
      <c r="I72">
        <f t="shared" si="7"/>
        <v>34.128963999999982</v>
      </c>
      <c r="L72">
        <f t="shared" si="8"/>
        <v>11.850564585773638</v>
      </c>
      <c r="M72">
        <f t="shared" si="3"/>
        <v>2.5494354142263624</v>
      </c>
      <c r="N72">
        <f t="shared" si="4"/>
        <v>6.4996209313115445</v>
      </c>
      <c r="O72" s="3">
        <f t="shared" si="5"/>
        <v>34.128963999999982</v>
      </c>
      <c r="P72">
        <f t="shared" si="6"/>
        <v>10.840981551490717</v>
      </c>
    </row>
    <row r="73" spans="1:16" x14ac:dyDescent="0.25">
      <c r="A73">
        <v>62</v>
      </c>
      <c r="B73">
        <v>64</v>
      </c>
      <c r="C73">
        <v>1</v>
      </c>
      <c r="D73">
        <f t="shared" si="0"/>
        <v>64</v>
      </c>
      <c r="E73">
        <f t="shared" si="1"/>
        <v>4096</v>
      </c>
      <c r="F73">
        <f t="shared" si="2"/>
        <v>1</v>
      </c>
      <c r="G73">
        <v>4.9000000000000004</v>
      </c>
      <c r="I73">
        <f t="shared" si="7"/>
        <v>13.380964000000009</v>
      </c>
      <c r="L73">
        <f t="shared" si="8"/>
        <v>3.1849905166047581</v>
      </c>
      <c r="M73">
        <f t="shared" si="3"/>
        <v>1.7150094833952423</v>
      </c>
      <c r="N73">
        <f t="shared" si="4"/>
        <v>2.9412575281356159</v>
      </c>
      <c r="O73" s="3">
        <f t="shared" si="5"/>
        <v>13.380964000000009</v>
      </c>
      <c r="P73">
        <f t="shared" si="6"/>
        <v>28.869230908655222</v>
      </c>
    </row>
    <row r="74" spans="1:16" x14ac:dyDescent="0.25">
      <c r="A74">
        <v>63</v>
      </c>
      <c r="B74">
        <v>33</v>
      </c>
      <c r="C74">
        <v>6</v>
      </c>
      <c r="D74">
        <f t="shared" si="0"/>
        <v>198</v>
      </c>
      <c r="E74">
        <f t="shared" si="1"/>
        <v>1089</v>
      </c>
      <c r="F74">
        <f t="shared" si="2"/>
        <v>36</v>
      </c>
      <c r="G74">
        <v>7.8</v>
      </c>
      <c r="I74">
        <f t="shared" si="7"/>
        <v>0.57456400000000274</v>
      </c>
      <c r="L74">
        <f t="shared" si="8"/>
        <v>8.2948635939458182</v>
      </c>
      <c r="M74">
        <f t="shared" si="3"/>
        <v>-0.49486359394581836</v>
      </c>
      <c r="N74">
        <f t="shared" si="4"/>
        <v>0.24488997661297179</v>
      </c>
      <c r="O74" s="3">
        <f t="shared" si="5"/>
        <v>0.57456400000000274</v>
      </c>
      <c r="P74">
        <f t="shared" si="6"/>
        <v>6.9240768191112093E-2</v>
      </c>
    </row>
    <row r="75" spans="1:16" x14ac:dyDescent="0.25">
      <c r="A75">
        <v>64</v>
      </c>
      <c r="B75">
        <v>40</v>
      </c>
      <c r="C75">
        <v>15</v>
      </c>
      <c r="D75">
        <f t="shared" si="0"/>
        <v>600</v>
      </c>
      <c r="E75">
        <f t="shared" si="1"/>
        <v>1600</v>
      </c>
      <c r="F75">
        <f t="shared" si="2"/>
        <v>225</v>
      </c>
      <c r="G75">
        <v>11</v>
      </c>
      <c r="I75">
        <f t="shared" si="7"/>
        <v>5.9633639999999923</v>
      </c>
      <c r="L75">
        <f t="shared" si="8"/>
        <v>11.226437106389438</v>
      </c>
      <c r="M75">
        <f t="shared" si="3"/>
        <v>-0.22643710638943837</v>
      </c>
      <c r="N75">
        <f t="shared" si="4"/>
        <v>5.1273763150021828E-2</v>
      </c>
      <c r="O75" s="3">
        <f t="shared" si="5"/>
        <v>5.9633639999999923</v>
      </c>
      <c r="P75">
        <f t="shared" si="6"/>
        <v>7.1205565907560304</v>
      </c>
    </row>
    <row r="76" spans="1:16" x14ac:dyDescent="0.25">
      <c r="A76">
        <v>65</v>
      </c>
      <c r="B76">
        <v>43</v>
      </c>
      <c r="C76">
        <v>11</v>
      </c>
      <c r="D76">
        <f t="shared" si="0"/>
        <v>473</v>
      </c>
      <c r="E76">
        <f t="shared" si="1"/>
        <v>1849</v>
      </c>
      <c r="F76">
        <f t="shared" si="2"/>
        <v>121</v>
      </c>
      <c r="G76">
        <v>12.3</v>
      </c>
      <c r="I76">
        <f t="shared" si="7"/>
        <v>14.002563999999992</v>
      </c>
      <c r="L76">
        <f t="shared" si="8"/>
        <v>11.573161838136359</v>
      </c>
      <c r="M76">
        <f t="shared" si="3"/>
        <v>0.72683816186364147</v>
      </c>
      <c r="N76">
        <f t="shared" si="4"/>
        <v>0.52829371354131704</v>
      </c>
      <c r="O76" s="3">
        <f t="shared" si="5"/>
        <v>14.002563999999992</v>
      </c>
      <c r="P76">
        <f t="shared" si="6"/>
        <v>9.0912009101538196</v>
      </c>
    </row>
    <row r="77" spans="1:16" x14ac:dyDescent="0.25">
      <c r="A77">
        <v>66</v>
      </c>
      <c r="B77">
        <v>50</v>
      </c>
      <c r="C77">
        <v>9</v>
      </c>
      <c r="D77">
        <f t="shared" ref="D77:D111" si="9">B77*C77</f>
        <v>450</v>
      </c>
      <c r="E77">
        <f t="shared" ref="E77:E111" si="10">B77^2</f>
        <v>2500</v>
      </c>
      <c r="F77">
        <f t="shared" ref="F77:F111" si="11">C77^2</f>
        <v>81</v>
      </c>
      <c r="G77">
        <v>9.6999999999999993</v>
      </c>
      <c r="I77">
        <f t="shared" si="7"/>
        <v>1.3041639999999948</v>
      </c>
      <c r="L77">
        <f t="shared" ref="L77:L111" si="12">B77*$L$9+C77*$L$8+D77*$L$7+E77*$L$6+F77*$L$5+$L$10*1</f>
        <v>11.209598875641843</v>
      </c>
      <c r="M77">
        <f t="shared" ref="M77:M111" si="13">G77-L77</f>
        <v>-1.5095988756418439</v>
      </c>
      <c r="N77">
        <f t="shared" ref="N77:N111" si="14">M77^2</f>
        <v>2.2788887653391194</v>
      </c>
      <c r="O77" s="3">
        <f t="shared" ref="O77:O111" si="15">(G77-$G$6)^2</f>
        <v>1.3041639999999948</v>
      </c>
      <c r="P77">
        <f t="shared" ref="P77:P111" si="16">(L77-$G$6)^2</f>
        <v>7.0309765973050782</v>
      </c>
    </row>
    <row r="78" spans="1:16" x14ac:dyDescent="0.25">
      <c r="A78">
        <v>67</v>
      </c>
      <c r="B78">
        <v>25</v>
      </c>
      <c r="C78">
        <v>15</v>
      </c>
      <c r="D78">
        <f t="shared" si="9"/>
        <v>375</v>
      </c>
      <c r="E78">
        <f t="shared" si="10"/>
        <v>625</v>
      </c>
      <c r="F78">
        <f t="shared" si="11"/>
        <v>225</v>
      </c>
      <c r="G78">
        <v>6.4</v>
      </c>
      <c r="I78">
        <f t="shared" ref="I78:I111" si="17">(G78-$G$6)^2</f>
        <v>4.6569640000000057</v>
      </c>
      <c r="L78">
        <f t="shared" si="12"/>
        <v>7.222084705222505</v>
      </c>
      <c r="M78">
        <f t="shared" si="13"/>
        <v>-0.82208470522250465</v>
      </c>
      <c r="N78">
        <f t="shared" si="14"/>
        <v>0.67582326256077241</v>
      </c>
      <c r="O78" s="3">
        <f t="shared" si="15"/>
        <v>4.6569640000000057</v>
      </c>
      <c r="P78">
        <f t="shared" si="16"/>
        <v>1.7846696748204456</v>
      </c>
    </row>
    <row r="79" spans="1:16" x14ac:dyDescent="0.25">
      <c r="A79">
        <v>68</v>
      </c>
      <c r="B79">
        <v>48</v>
      </c>
      <c r="C79">
        <v>19</v>
      </c>
      <c r="D79">
        <f t="shared" si="9"/>
        <v>912</v>
      </c>
      <c r="E79">
        <f t="shared" si="10"/>
        <v>2304</v>
      </c>
      <c r="F79">
        <f t="shared" si="11"/>
        <v>361</v>
      </c>
      <c r="G79">
        <v>11.1</v>
      </c>
      <c r="I79">
        <f t="shared" si="17"/>
        <v>6.4617639999999898</v>
      </c>
      <c r="L79">
        <f t="shared" si="12"/>
        <v>10.714600050340783</v>
      </c>
      <c r="M79">
        <f t="shared" si="13"/>
        <v>0.38539994965921665</v>
      </c>
      <c r="N79">
        <f t="shared" si="14"/>
        <v>0.14853312119732673</v>
      </c>
      <c r="O79" s="3">
        <f t="shared" si="15"/>
        <v>6.4617639999999898</v>
      </c>
      <c r="P79">
        <f t="shared" si="16"/>
        <v>4.6509237771298606</v>
      </c>
    </row>
    <row r="80" spans="1:16" x14ac:dyDescent="0.25">
      <c r="A80">
        <v>69</v>
      </c>
      <c r="B80">
        <v>17</v>
      </c>
      <c r="C80">
        <v>10</v>
      </c>
      <c r="D80">
        <f t="shared" si="9"/>
        <v>170</v>
      </c>
      <c r="E80">
        <f t="shared" si="10"/>
        <v>289</v>
      </c>
      <c r="F80">
        <f t="shared" si="11"/>
        <v>100</v>
      </c>
      <c r="G80">
        <v>6.4</v>
      </c>
      <c r="I80">
        <f t="shared" si="17"/>
        <v>4.6569640000000057</v>
      </c>
      <c r="L80">
        <f t="shared" si="12"/>
        <v>3.944669274311142</v>
      </c>
      <c r="M80">
        <f t="shared" si="13"/>
        <v>2.4553307256888584</v>
      </c>
      <c r="N80">
        <f t="shared" si="14"/>
        <v>6.0286489725117756</v>
      </c>
      <c r="O80" s="3">
        <f t="shared" si="15"/>
        <v>4.6569640000000057</v>
      </c>
      <c r="P80">
        <f t="shared" si="16"/>
        <v>21.282820384584898</v>
      </c>
    </row>
    <row r="81" spans="1:16" x14ac:dyDescent="0.25">
      <c r="A81">
        <v>70</v>
      </c>
      <c r="B81">
        <v>57</v>
      </c>
      <c r="C81">
        <v>14</v>
      </c>
      <c r="D81">
        <f t="shared" si="9"/>
        <v>798</v>
      </c>
      <c r="E81">
        <f t="shared" si="10"/>
        <v>3249</v>
      </c>
      <c r="F81">
        <f t="shared" si="11"/>
        <v>196</v>
      </c>
      <c r="G81">
        <v>10.4</v>
      </c>
      <c r="I81">
        <f t="shared" si="17"/>
        <v>3.3929639999999952</v>
      </c>
      <c r="L81">
        <f t="shared" si="12"/>
        <v>11.510778363522801</v>
      </c>
      <c r="M81">
        <f t="shared" si="13"/>
        <v>-1.110778363522801</v>
      </c>
      <c r="N81">
        <f t="shared" si="14"/>
        <v>1.2338285728703919</v>
      </c>
      <c r="O81" s="3">
        <f t="shared" si="15"/>
        <v>3.3929639999999952</v>
      </c>
      <c r="P81">
        <f t="shared" si="16"/>
        <v>8.718900064088384</v>
      </c>
    </row>
    <row r="82" spans="1:16" x14ac:dyDescent="0.25">
      <c r="A82">
        <v>71</v>
      </c>
      <c r="B82">
        <v>37</v>
      </c>
      <c r="C82">
        <v>6</v>
      </c>
      <c r="D82">
        <f t="shared" si="9"/>
        <v>222</v>
      </c>
      <c r="E82">
        <f t="shared" si="10"/>
        <v>1369</v>
      </c>
      <c r="F82">
        <f t="shared" si="11"/>
        <v>36</v>
      </c>
      <c r="G82">
        <v>9.1999999999999993</v>
      </c>
      <c r="I82">
        <f t="shared" si="17"/>
        <v>0.41216399999999703</v>
      </c>
      <c r="L82">
        <f t="shared" si="12"/>
        <v>9.0513291381629895</v>
      </c>
      <c r="M82">
        <f t="shared" si="13"/>
        <v>0.14867086183700984</v>
      </c>
      <c r="N82">
        <f t="shared" si="14"/>
        <v>2.2103025159359267E-2</v>
      </c>
      <c r="O82" s="3">
        <f t="shared" si="15"/>
        <v>0.41216399999999703</v>
      </c>
      <c r="P82">
        <f t="shared" si="16"/>
        <v>0.24337363856063635</v>
      </c>
    </row>
    <row r="83" spans="1:16" x14ac:dyDescent="0.25">
      <c r="A83">
        <v>72</v>
      </c>
      <c r="B83">
        <v>72</v>
      </c>
      <c r="C83">
        <v>2</v>
      </c>
      <c r="D83">
        <f t="shared" si="9"/>
        <v>144</v>
      </c>
      <c r="E83">
        <f t="shared" si="10"/>
        <v>5184</v>
      </c>
      <c r="F83">
        <f t="shared" si="11"/>
        <v>4</v>
      </c>
      <c r="G83">
        <v>0.3</v>
      </c>
      <c r="I83">
        <f t="shared" si="17"/>
        <v>68.194564000000014</v>
      </c>
      <c r="L83">
        <f t="shared" si="12"/>
        <v>1.4098081414781607</v>
      </c>
      <c r="M83">
        <f t="shared" si="13"/>
        <v>-1.1098081414781606</v>
      </c>
      <c r="N83">
        <f t="shared" si="14"/>
        <v>1.231674110891209</v>
      </c>
      <c r="O83" s="3">
        <f t="shared" si="15"/>
        <v>68.194564000000014</v>
      </c>
      <c r="P83">
        <f t="shared" si="16"/>
        <v>51.096646846237931</v>
      </c>
    </row>
    <row r="84" spans="1:16" x14ac:dyDescent="0.25">
      <c r="A84">
        <v>73</v>
      </c>
      <c r="B84">
        <v>44</v>
      </c>
      <c r="C84">
        <v>8</v>
      </c>
      <c r="D84">
        <f t="shared" si="9"/>
        <v>352</v>
      </c>
      <c r="E84">
        <f t="shared" si="10"/>
        <v>1936</v>
      </c>
      <c r="F84">
        <f t="shared" si="11"/>
        <v>64</v>
      </c>
      <c r="G84">
        <v>8.5</v>
      </c>
      <c r="I84">
        <f t="shared" si="17"/>
        <v>3.3640000000001863E-3</v>
      </c>
      <c r="L84">
        <f t="shared" si="12"/>
        <v>10.762542420538045</v>
      </c>
      <c r="M84">
        <f t="shared" si="13"/>
        <v>-2.2625424205380451</v>
      </c>
      <c r="N84">
        <f t="shared" si="14"/>
        <v>5.119098204734156</v>
      </c>
      <c r="O84" s="3">
        <f t="shared" si="15"/>
        <v>3.3640000000001863E-3</v>
      </c>
      <c r="P84">
        <f t="shared" si="16"/>
        <v>4.8600072839517354</v>
      </c>
    </row>
    <row r="85" spans="1:16" x14ac:dyDescent="0.25">
      <c r="A85">
        <v>74</v>
      </c>
      <c r="B85">
        <v>43</v>
      </c>
      <c r="C85">
        <v>8</v>
      </c>
      <c r="D85">
        <f t="shared" si="9"/>
        <v>344</v>
      </c>
      <c r="E85">
        <f t="shared" si="10"/>
        <v>1849</v>
      </c>
      <c r="F85">
        <f t="shared" si="11"/>
        <v>64</v>
      </c>
      <c r="G85">
        <v>7.4</v>
      </c>
      <c r="I85">
        <f t="shared" si="17"/>
        <v>1.3409640000000029</v>
      </c>
      <c r="L85">
        <f t="shared" si="12"/>
        <v>10.699613712026077</v>
      </c>
      <c r="M85">
        <f t="shared" si="13"/>
        <v>-3.2996137120260762</v>
      </c>
      <c r="N85">
        <f t="shared" si="14"/>
        <v>10.887450648590502</v>
      </c>
      <c r="O85" s="3">
        <f t="shared" si="15"/>
        <v>1.3409640000000029</v>
      </c>
      <c r="P85">
        <f t="shared" si="16"/>
        <v>4.5865092915381043</v>
      </c>
    </row>
    <row r="86" spans="1:16" x14ac:dyDescent="0.25">
      <c r="A86">
        <v>75</v>
      </c>
      <c r="B86">
        <v>49</v>
      </c>
      <c r="C86">
        <v>17</v>
      </c>
      <c r="D86">
        <f t="shared" si="9"/>
        <v>833</v>
      </c>
      <c r="E86">
        <f t="shared" si="10"/>
        <v>2401</v>
      </c>
      <c r="F86">
        <f t="shared" si="11"/>
        <v>289</v>
      </c>
      <c r="G86">
        <v>10.7</v>
      </c>
      <c r="I86">
        <f t="shared" si="17"/>
        <v>4.5881639999999901</v>
      </c>
      <c r="L86">
        <f t="shared" si="12"/>
        <v>11.494034608151333</v>
      </c>
      <c r="M86">
        <f t="shared" si="13"/>
        <v>-0.79403460815133364</v>
      </c>
      <c r="N86">
        <f t="shared" si="14"/>
        <v>0.63049095894204199</v>
      </c>
      <c r="O86" s="3">
        <f t="shared" si="15"/>
        <v>4.5881639999999901</v>
      </c>
      <c r="P86">
        <f t="shared" si="16"/>
        <v>8.620299220262341</v>
      </c>
    </row>
    <row r="87" spans="1:16" x14ac:dyDescent="0.25">
      <c r="A87">
        <v>76</v>
      </c>
      <c r="B87">
        <v>62</v>
      </c>
      <c r="C87">
        <v>4</v>
      </c>
      <c r="D87">
        <f t="shared" si="9"/>
        <v>248</v>
      </c>
      <c r="E87">
        <f t="shared" si="10"/>
        <v>3844</v>
      </c>
      <c r="F87">
        <f t="shared" si="11"/>
        <v>16</v>
      </c>
      <c r="G87">
        <v>2.6</v>
      </c>
      <c r="I87">
        <f t="shared" si="17"/>
        <v>35.497764000000025</v>
      </c>
      <c r="L87">
        <f t="shared" si="12"/>
        <v>6.5598141502007525</v>
      </c>
      <c r="M87">
        <f t="shared" si="13"/>
        <v>-3.9598141502007524</v>
      </c>
      <c r="N87">
        <f t="shared" si="14"/>
        <v>15.680128104130107</v>
      </c>
      <c r="O87" s="3">
        <f t="shared" si="15"/>
        <v>35.497764000000025</v>
      </c>
      <c r="P87">
        <f t="shared" si="16"/>
        <v>3.9927466903379472</v>
      </c>
    </row>
    <row r="88" spans="1:16" x14ac:dyDescent="0.25">
      <c r="A88">
        <v>77</v>
      </c>
      <c r="B88">
        <v>45</v>
      </c>
      <c r="C88">
        <v>16</v>
      </c>
      <c r="D88">
        <f t="shared" si="9"/>
        <v>720</v>
      </c>
      <c r="E88">
        <f t="shared" si="10"/>
        <v>2025</v>
      </c>
      <c r="F88">
        <f t="shared" si="11"/>
        <v>256</v>
      </c>
      <c r="G88">
        <v>14.2</v>
      </c>
      <c r="I88">
        <f t="shared" si="17"/>
        <v>31.832163999999974</v>
      </c>
      <c r="L88">
        <f t="shared" si="12"/>
        <v>11.580761405536487</v>
      </c>
      <c r="M88">
        <f t="shared" si="13"/>
        <v>2.6192385944635124</v>
      </c>
      <c r="N88">
        <f t="shared" si="14"/>
        <v>6.8604108147271958</v>
      </c>
      <c r="O88" s="3">
        <f t="shared" si="15"/>
        <v>31.832163999999974</v>
      </c>
      <c r="P88">
        <f t="shared" si="16"/>
        <v>9.1370865148009077</v>
      </c>
    </row>
    <row r="89" spans="1:16" x14ac:dyDescent="0.25">
      <c r="A89">
        <v>78</v>
      </c>
      <c r="B89">
        <v>21</v>
      </c>
      <c r="C89">
        <v>12</v>
      </c>
      <c r="D89">
        <f t="shared" si="9"/>
        <v>252</v>
      </c>
      <c r="E89">
        <f t="shared" si="10"/>
        <v>441</v>
      </c>
      <c r="F89">
        <f t="shared" si="11"/>
        <v>144</v>
      </c>
      <c r="G89">
        <v>5.6</v>
      </c>
      <c r="I89">
        <f t="shared" si="17"/>
        <v>8.7497640000000114</v>
      </c>
      <c r="L89">
        <f t="shared" si="12"/>
        <v>5.9347079967614587</v>
      </c>
      <c r="M89">
        <f t="shared" si="13"/>
        <v>-0.33470799676145901</v>
      </c>
      <c r="N89">
        <f t="shared" si="14"/>
        <v>0.11202944309606885</v>
      </c>
      <c r="O89" s="3">
        <f t="shared" si="15"/>
        <v>8.7497640000000114</v>
      </c>
      <c r="P89">
        <f t="shared" si="16"/>
        <v>6.8816609342552875</v>
      </c>
    </row>
    <row r="90" spans="1:16" x14ac:dyDescent="0.25">
      <c r="A90">
        <v>79</v>
      </c>
      <c r="B90">
        <v>23</v>
      </c>
      <c r="C90">
        <v>12</v>
      </c>
      <c r="D90">
        <f t="shared" si="9"/>
        <v>276</v>
      </c>
      <c r="E90">
        <f t="shared" si="10"/>
        <v>529</v>
      </c>
      <c r="F90">
        <f t="shared" si="11"/>
        <v>144</v>
      </c>
      <c r="G90">
        <v>3.7</v>
      </c>
      <c r="I90">
        <f t="shared" si="17"/>
        <v>23.600164000000014</v>
      </c>
      <c r="L90">
        <f t="shared" si="12"/>
        <v>6.7758820459856484</v>
      </c>
      <c r="M90">
        <f t="shared" si="13"/>
        <v>-3.0758820459856482</v>
      </c>
      <c r="N90">
        <f t="shared" si="14"/>
        <v>9.4610503608168575</v>
      </c>
      <c r="O90" s="3">
        <f t="shared" si="15"/>
        <v>23.600164000000014</v>
      </c>
      <c r="P90">
        <f t="shared" si="16"/>
        <v>3.1759444020203045</v>
      </c>
    </row>
    <row r="91" spans="1:16" x14ac:dyDescent="0.25">
      <c r="A91">
        <v>80</v>
      </c>
      <c r="B91">
        <v>35</v>
      </c>
      <c r="C91">
        <v>8</v>
      </c>
      <c r="D91">
        <f t="shared" si="9"/>
        <v>280</v>
      </c>
      <c r="E91">
        <f t="shared" si="10"/>
        <v>1225</v>
      </c>
      <c r="F91">
        <f t="shared" si="11"/>
        <v>64</v>
      </c>
      <c r="G91">
        <v>9.4</v>
      </c>
      <c r="I91">
        <f t="shared" si="17"/>
        <v>0.70896399999999793</v>
      </c>
      <c r="L91">
        <f t="shared" si="12"/>
        <v>9.6257629487965506</v>
      </c>
      <c r="M91">
        <f t="shared" si="13"/>
        <v>-0.22576294879655023</v>
      </c>
      <c r="N91">
        <f t="shared" si="14"/>
        <v>5.0968909049313761E-2</v>
      </c>
      <c r="O91" s="3">
        <f t="shared" si="15"/>
        <v>0.70896399999999793</v>
      </c>
      <c r="P91">
        <f t="shared" si="16"/>
        <v>1.1401177148227017</v>
      </c>
    </row>
    <row r="92" spans="1:16" x14ac:dyDescent="0.25">
      <c r="A92">
        <v>81</v>
      </c>
      <c r="B92">
        <v>48</v>
      </c>
      <c r="C92">
        <v>13</v>
      </c>
      <c r="D92">
        <f t="shared" si="9"/>
        <v>624</v>
      </c>
      <c r="E92">
        <f t="shared" si="10"/>
        <v>2304</v>
      </c>
      <c r="F92">
        <f t="shared" si="11"/>
        <v>169</v>
      </c>
      <c r="G92">
        <v>12.4</v>
      </c>
      <c r="I92">
        <f t="shared" si="17"/>
        <v>14.760963999999991</v>
      </c>
      <c r="L92">
        <f t="shared" si="12"/>
        <v>12.011337254043857</v>
      </c>
      <c r="M92">
        <f t="shared" si="13"/>
        <v>0.38866274595614314</v>
      </c>
      <c r="N92">
        <f t="shared" si="14"/>
        <v>0.15105873009416945</v>
      </c>
      <c r="O92" s="3">
        <f t="shared" si="15"/>
        <v>14.760963999999991</v>
      </c>
      <c r="P92">
        <f t="shared" si="16"/>
        <v>11.925538190167156</v>
      </c>
    </row>
    <row r="93" spans="1:16" x14ac:dyDescent="0.25">
      <c r="A93">
        <v>82</v>
      </c>
      <c r="B93">
        <v>48</v>
      </c>
      <c r="C93">
        <v>9</v>
      </c>
      <c r="D93">
        <f t="shared" si="9"/>
        <v>432</v>
      </c>
      <c r="E93">
        <f t="shared" si="10"/>
        <v>2304</v>
      </c>
      <c r="F93">
        <f t="shared" si="11"/>
        <v>81</v>
      </c>
      <c r="G93">
        <v>15.1</v>
      </c>
      <c r="I93">
        <f t="shared" si="17"/>
        <v>42.797763999999972</v>
      </c>
      <c r="L93">
        <f t="shared" si="12"/>
        <v>11.249541712211213</v>
      </c>
      <c r="M93">
        <f t="shared" si="13"/>
        <v>3.8504582877887863</v>
      </c>
      <c r="N93">
        <f t="shared" si="14"/>
        <v>14.826029026001352</v>
      </c>
      <c r="O93" s="3">
        <f t="shared" si="15"/>
        <v>42.797763999999972</v>
      </c>
      <c r="P93">
        <f t="shared" si="16"/>
        <v>7.2443967885728613</v>
      </c>
    </row>
    <row r="94" spans="1:16" x14ac:dyDescent="0.25">
      <c r="A94">
        <v>83</v>
      </c>
      <c r="B94">
        <v>28</v>
      </c>
      <c r="C94">
        <v>2</v>
      </c>
      <c r="D94">
        <f t="shared" si="9"/>
        <v>56</v>
      </c>
      <c r="E94">
        <f t="shared" si="10"/>
        <v>784</v>
      </c>
      <c r="F94">
        <f t="shared" si="11"/>
        <v>4</v>
      </c>
      <c r="G94">
        <v>2.5</v>
      </c>
      <c r="I94">
        <f t="shared" si="17"/>
        <v>36.699364000000017</v>
      </c>
      <c r="L94">
        <f t="shared" si="12"/>
        <v>4.293974363265205</v>
      </c>
      <c r="M94">
        <f t="shared" si="13"/>
        <v>-1.793974363265205</v>
      </c>
      <c r="N94">
        <f t="shared" si="14"/>
        <v>3.2183440160527979</v>
      </c>
      <c r="O94" s="3">
        <f t="shared" si="15"/>
        <v>36.699364000000017</v>
      </c>
      <c r="P94">
        <f t="shared" si="16"/>
        <v>18.181914630731587</v>
      </c>
    </row>
    <row r="95" spans="1:16" x14ac:dyDescent="0.25">
      <c r="A95">
        <v>84</v>
      </c>
      <c r="B95">
        <v>63</v>
      </c>
      <c r="C95">
        <v>5</v>
      </c>
      <c r="D95">
        <f t="shared" si="9"/>
        <v>315</v>
      </c>
      <c r="E95">
        <f t="shared" si="10"/>
        <v>3969</v>
      </c>
      <c r="F95">
        <f t="shared" si="11"/>
        <v>25</v>
      </c>
      <c r="G95">
        <v>8.1</v>
      </c>
      <c r="I95">
        <f t="shared" si="17"/>
        <v>0.20976400000000181</v>
      </c>
      <c r="L95">
        <f t="shared" si="12"/>
        <v>7.0874023904183314</v>
      </c>
      <c r="M95">
        <f t="shared" si="13"/>
        <v>1.0125976095816682</v>
      </c>
      <c r="N95">
        <f t="shared" si="14"/>
        <v>1.0253539189305085</v>
      </c>
      <c r="O95" s="3">
        <f t="shared" si="15"/>
        <v>0.20976400000000181</v>
      </c>
      <c r="P95">
        <f t="shared" si="16"/>
        <v>2.1626573293073226</v>
      </c>
    </row>
    <row r="96" spans="1:16" x14ac:dyDescent="0.25">
      <c r="A96">
        <v>85</v>
      </c>
      <c r="B96">
        <v>44</v>
      </c>
      <c r="C96">
        <v>10</v>
      </c>
      <c r="D96">
        <f t="shared" si="9"/>
        <v>440</v>
      </c>
      <c r="E96">
        <f t="shared" si="10"/>
        <v>1936</v>
      </c>
      <c r="F96">
        <f t="shared" si="11"/>
        <v>100</v>
      </c>
      <c r="G96">
        <v>15.8</v>
      </c>
      <c r="I96">
        <f t="shared" si="17"/>
        <v>52.446563999999988</v>
      </c>
      <c r="L96">
        <f t="shared" si="12"/>
        <v>11.43471726952424</v>
      </c>
      <c r="M96">
        <f t="shared" si="13"/>
        <v>4.3652827304757604</v>
      </c>
      <c r="N96">
        <f t="shared" si="14"/>
        <v>19.05569331698991</v>
      </c>
      <c r="O96" s="3">
        <f t="shared" si="15"/>
        <v>52.446563999999988</v>
      </c>
      <c r="P96">
        <f t="shared" si="16"/>
        <v>8.2755022487789915</v>
      </c>
    </row>
    <row r="97" spans="1:16" x14ac:dyDescent="0.25">
      <c r="A97">
        <v>86</v>
      </c>
      <c r="B97">
        <v>48</v>
      </c>
      <c r="C97">
        <v>17</v>
      </c>
      <c r="D97">
        <f t="shared" si="9"/>
        <v>816</v>
      </c>
      <c r="E97">
        <f t="shared" si="10"/>
        <v>2304</v>
      </c>
      <c r="F97">
        <f t="shared" si="11"/>
        <v>289</v>
      </c>
      <c r="G97">
        <v>12.6</v>
      </c>
      <c r="I97">
        <f t="shared" si="17"/>
        <v>16.337763999999986</v>
      </c>
      <c r="L97">
        <f t="shared" si="12"/>
        <v>11.472103187102087</v>
      </c>
      <c r="M97">
        <f t="shared" si="13"/>
        <v>1.1278968128979123</v>
      </c>
      <c r="N97">
        <f t="shared" si="14"/>
        <v>1.2721512205452683</v>
      </c>
      <c r="O97" s="3">
        <f t="shared" si="15"/>
        <v>16.337763999999986</v>
      </c>
      <c r="P97">
        <f t="shared" si="16"/>
        <v>8.491997385078534</v>
      </c>
    </row>
    <row r="98" spans="1:16" x14ac:dyDescent="0.25">
      <c r="A98">
        <v>87</v>
      </c>
      <c r="B98">
        <v>40</v>
      </c>
      <c r="C98">
        <v>20</v>
      </c>
      <c r="D98">
        <f t="shared" si="9"/>
        <v>800</v>
      </c>
      <c r="E98">
        <f t="shared" si="10"/>
        <v>1600</v>
      </c>
      <c r="F98">
        <f t="shared" si="11"/>
        <v>400</v>
      </c>
      <c r="G98">
        <v>8.1</v>
      </c>
      <c r="I98">
        <f t="shared" si="17"/>
        <v>0.20976400000000181</v>
      </c>
      <c r="L98">
        <f t="shared" si="12"/>
        <v>9.3660635202384821</v>
      </c>
      <c r="M98">
        <f t="shared" si="13"/>
        <v>-1.2660635202384825</v>
      </c>
      <c r="N98">
        <f t="shared" si="14"/>
        <v>1.6029168372786582</v>
      </c>
      <c r="O98" s="3">
        <f t="shared" si="15"/>
        <v>0.20976400000000181</v>
      </c>
      <c r="P98">
        <f t="shared" si="16"/>
        <v>0.65296665274020516</v>
      </c>
    </row>
    <row r="99" spans="1:16" x14ac:dyDescent="0.25">
      <c r="A99">
        <v>88</v>
      </c>
      <c r="B99">
        <v>72</v>
      </c>
      <c r="C99">
        <v>9</v>
      </c>
      <c r="D99">
        <f t="shared" si="9"/>
        <v>648</v>
      </c>
      <c r="E99">
        <f t="shared" si="10"/>
        <v>5184</v>
      </c>
      <c r="F99">
        <f t="shared" si="11"/>
        <v>81</v>
      </c>
      <c r="G99">
        <v>6.7</v>
      </c>
      <c r="I99">
        <f t="shared" si="17"/>
        <v>3.4521640000000051</v>
      </c>
      <c r="L99">
        <f t="shared" si="12"/>
        <v>6.5871396423973376</v>
      </c>
      <c r="M99">
        <f t="shared" si="13"/>
        <v>0.11286035760266255</v>
      </c>
      <c r="N99">
        <f t="shared" si="14"/>
        <v>1.2737460318200871E-2</v>
      </c>
      <c r="O99" s="3">
        <f t="shared" si="15"/>
        <v>3.4521640000000051</v>
      </c>
      <c r="P99">
        <f t="shared" si="16"/>
        <v>3.8842905491697004</v>
      </c>
    </row>
    <row r="100" spans="1:16" x14ac:dyDescent="0.25">
      <c r="A100">
        <v>89</v>
      </c>
      <c r="B100">
        <v>63</v>
      </c>
      <c r="C100">
        <v>5</v>
      </c>
      <c r="D100">
        <f t="shared" si="9"/>
        <v>315</v>
      </c>
      <c r="E100">
        <f t="shared" si="10"/>
        <v>3969</v>
      </c>
      <c r="F100">
        <f t="shared" si="11"/>
        <v>25</v>
      </c>
      <c r="G100">
        <v>4.5</v>
      </c>
      <c r="I100">
        <f t="shared" si="17"/>
        <v>16.467364000000014</v>
      </c>
      <c r="L100">
        <f t="shared" si="12"/>
        <v>7.0874023904183314</v>
      </c>
      <c r="M100">
        <f t="shared" si="13"/>
        <v>-2.5874023904183314</v>
      </c>
      <c r="N100">
        <f t="shared" si="14"/>
        <v>6.6946511299424953</v>
      </c>
      <c r="O100" s="3">
        <f t="shared" si="15"/>
        <v>16.467364000000014</v>
      </c>
      <c r="P100">
        <f t="shared" si="16"/>
        <v>2.1626573293073226</v>
      </c>
    </row>
    <row r="101" spans="1:16" x14ac:dyDescent="0.25">
      <c r="A101">
        <v>90</v>
      </c>
      <c r="B101">
        <v>28</v>
      </c>
      <c r="C101">
        <v>10</v>
      </c>
      <c r="D101">
        <f t="shared" si="9"/>
        <v>280</v>
      </c>
      <c r="E101">
        <f t="shared" si="10"/>
        <v>784</v>
      </c>
      <c r="F101">
        <f t="shared" si="11"/>
        <v>100</v>
      </c>
      <c r="G101">
        <v>4.5999999999999996</v>
      </c>
      <c r="I101">
        <f t="shared" si="17"/>
        <v>15.665764000000015</v>
      </c>
      <c r="L101">
        <f t="shared" si="12"/>
        <v>8.3905329863917668</v>
      </c>
      <c r="M101">
        <f t="shared" si="13"/>
        <v>-3.7905329863917672</v>
      </c>
      <c r="N101">
        <f t="shared" si="14"/>
        <v>14.368140320924089</v>
      </c>
      <c r="O101" s="3">
        <f t="shared" si="15"/>
        <v>15.665764000000015</v>
      </c>
      <c r="P101">
        <f t="shared" si="16"/>
        <v>2.8045200646860696E-2</v>
      </c>
    </row>
    <row r="102" spans="1:16" x14ac:dyDescent="0.25">
      <c r="A102">
        <v>91</v>
      </c>
      <c r="B102">
        <v>16</v>
      </c>
      <c r="C102">
        <v>1</v>
      </c>
      <c r="D102">
        <f t="shared" si="9"/>
        <v>16</v>
      </c>
      <c r="E102">
        <f t="shared" si="10"/>
        <v>256</v>
      </c>
      <c r="F102">
        <f t="shared" si="11"/>
        <v>1</v>
      </c>
      <c r="G102">
        <v>3.1</v>
      </c>
      <c r="I102">
        <f t="shared" si="17"/>
        <v>29.789764000000023</v>
      </c>
      <c r="L102">
        <f t="shared" si="12"/>
        <v>-1.0703789893968203</v>
      </c>
      <c r="M102">
        <f t="shared" si="13"/>
        <v>4.1703789893968199</v>
      </c>
      <c r="N102">
        <f t="shared" si="14"/>
        <v>17.392060915202443</v>
      </c>
      <c r="O102" s="3">
        <f t="shared" si="15"/>
        <v>29.789764000000023</v>
      </c>
      <c r="P102">
        <f t="shared" si="16"/>
        <v>92.705681963458161</v>
      </c>
    </row>
    <row r="103" spans="1:16" x14ac:dyDescent="0.25">
      <c r="A103">
        <v>92</v>
      </c>
      <c r="B103">
        <v>23</v>
      </c>
      <c r="C103">
        <v>3</v>
      </c>
      <c r="D103">
        <f t="shared" si="9"/>
        <v>69</v>
      </c>
      <c r="E103">
        <f t="shared" si="10"/>
        <v>529</v>
      </c>
      <c r="F103">
        <f t="shared" si="11"/>
        <v>9</v>
      </c>
      <c r="G103">
        <v>5.7</v>
      </c>
      <c r="I103">
        <f t="shared" si="17"/>
        <v>8.168164000000008</v>
      </c>
      <c r="L103">
        <f t="shared" si="12"/>
        <v>3.4561366505677373</v>
      </c>
      <c r="M103">
        <f t="shared" si="13"/>
        <v>2.2438633494322628</v>
      </c>
      <c r="N103">
        <f t="shared" si="14"/>
        <v>5.0349227309253735</v>
      </c>
      <c r="O103" s="3">
        <f t="shared" si="15"/>
        <v>8.168164000000008</v>
      </c>
      <c r="P103">
        <f t="shared" si="16"/>
        <v>26.029009636280204</v>
      </c>
    </row>
    <row r="104" spans="1:16" x14ac:dyDescent="0.25">
      <c r="A104">
        <v>93</v>
      </c>
      <c r="B104">
        <v>64</v>
      </c>
      <c r="C104">
        <v>1</v>
      </c>
      <c r="D104">
        <f t="shared" si="9"/>
        <v>64</v>
      </c>
      <c r="E104">
        <f t="shared" si="10"/>
        <v>4096</v>
      </c>
      <c r="F104">
        <f t="shared" si="11"/>
        <v>1</v>
      </c>
      <c r="G104">
        <v>5.5</v>
      </c>
      <c r="I104">
        <f t="shared" si="17"/>
        <v>9.3513640000000091</v>
      </c>
      <c r="L104">
        <f t="shared" si="12"/>
        <v>3.1849905166047581</v>
      </c>
      <c r="M104">
        <f t="shared" si="13"/>
        <v>2.3150094833952419</v>
      </c>
      <c r="N104">
        <f t="shared" si="14"/>
        <v>5.3592689082099048</v>
      </c>
      <c r="O104" s="3">
        <f t="shared" si="15"/>
        <v>9.3513640000000091</v>
      </c>
      <c r="P104">
        <f t="shared" si="16"/>
        <v>28.869230908655222</v>
      </c>
    </row>
    <row r="105" spans="1:16" x14ac:dyDescent="0.25">
      <c r="A105">
        <v>94</v>
      </c>
      <c r="B105">
        <v>32</v>
      </c>
      <c r="C105">
        <v>16</v>
      </c>
      <c r="D105">
        <f t="shared" si="9"/>
        <v>512</v>
      </c>
      <c r="E105">
        <f t="shared" si="10"/>
        <v>1024</v>
      </c>
      <c r="F105">
        <f t="shared" si="11"/>
        <v>256</v>
      </c>
      <c r="G105">
        <v>9.3000000000000007</v>
      </c>
      <c r="I105">
        <f t="shared" si="17"/>
        <v>0.55056399999999872</v>
      </c>
      <c r="L105">
        <f t="shared" si="12"/>
        <v>9.2910170039473687</v>
      </c>
      <c r="M105">
        <f t="shared" si="13"/>
        <v>8.9829960526319752E-3</v>
      </c>
      <c r="N105">
        <f t="shared" si="14"/>
        <v>8.0694218081601643E-5</v>
      </c>
      <c r="O105" s="3">
        <f t="shared" si="15"/>
        <v>0.55056399999999872</v>
      </c>
      <c r="P105">
        <f t="shared" si="16"/>
        <v>0.53731392807597445</v>
      </c>
    </row>
    <row r="106" spans="1:16" x14ac:dyDescent="0.25">
      <c r="A106">
        <v>95</v>
      </c>
      <c r="B106">
        <v>41</v>
      </c>
      <c r="C106">
        <v>8</v>
      </c>
      <c r="D106">
        <f t="shared" si="9"/>
        <v>328</v>
      </c>
      <c r="E106">
        <f t="shared" si="10"/>
        <v>1681</v>
      </c>
      <c r="F106">
        <f t="shared" si="11"/>
        <v>64</v>
      </c>
      <c r="G106">
        <v>12.1</v>
      </c>
      <c r="I106">
        <f t="shared" si="17"/>
        <v>12.545763999999986</v>
      </c>
      <c r="L106">
        <f t="shared" si="12"/>
        <v>10.526221203741004</v>
      </c>
      <c r="M106">
        <f t="shared" si="13"/>
        <v>1.5737787962589955</v>
      </c>
      <c r="N106">
        <f t="shared" si="14"/>
        <v>2.4767796995544131</v>
      </c>
      <c r="O106" s="3">
        <f t="shared" si="15"/>
        <v>12.545763999999986</v>
      </c>
      <c r="P106">
        <f t="shared" si="16"/>
        <v>3.873894706855681</v>
      </c>
    </row>
    <row r="107" spans="1:16" x14ac:dyDescent="0.25">
      <c r="A107">
        <v>96</v>
      </c>
      <c r="B107">
        <v>55</v>
      </c>
      <c r="C107">
        <v>14</v>
      </c>
      <c r="D107">
        <f t="shared" si="9"/>
        <v>770</v>
      </c>
      <c r="E107">
        <f t="shared" si="10"/>
        <v>3025</v>
      </c>
      <c r="F107">
        <f t="shared" si="11"/>
        <v>196</v>
      </c>
      <c r="G107">
        <v>14.1</v>
      </c>
      <c r="I107">
        <f t="shared" si="17"/>
        <v>30.71376399999998</v>
      </c>
      <c r="L107">
        <f t="shared" si="12"/>
        <v>11.730076220822868</v>
      </c>
      <c r="M107">
        <f t="shared" si="13"/>
        <v>2.3699237791771317</v>
      </c>
      <c r="N107">
        <f t="shared" si="14"/>
        <v>5.6165387191092178</v>
      </c>
      <c r="O107" s="3">
        <f t="shared" si="15"/>
        <v>30.71376399999998</v>
      </c>
      <c r="P107">
        <f t="shared" si="16"/>
        <v>10.062067550709878</v>
      </c>
    </row>
    <row r="108" spans="1:16" x14ac:dyDescent="0.25">
      <c r="A108">
        <v>97</v>
      </c>
      <c r="B108">
        <v>56</v>
      </c>
      <c r="C108">
        <v>3</v>
      </c>
      <c r="D108">
        <f t="shared" si="9"/>
        <v>168</v>
      </c>
      <c r="E108">
        <f t="shared" si="10"/>
        <v>3136</v>
      </c>
      <c r="F108">
        <f t="shared" si="11"/>
        <v>9</v>
      </c>
      <c r="G108">
        <v>6.5</v>
      </c>
      <c r="I108">
        <f t="shared" si="17"/>
        <v>4.2353640000000068</v>
      </c>
      <c r="L108">
        <f t="shared" si="12"/>
        <v>6.9234838619010244</v>
      </c>
      <c r="M108">
        <f t="shared" si="13"/>
        <v>-0.42348386190102438</v>
      </c>
      <c r="N108">
        <f t="shared" si="14"/>
        <v>0.1793385812906059</v>
      </c>
      <c r="O108" s="3">
        <f t="shared" si="15"/>
        <v>4.2353640000000068</v>
      </c>
      <c r="P108">
        <f t="shared" si="16"/>
        <v>2.6716430057059948</v>
      </c>
    </row>
    <row r="109" spans="1:16" x14ac:dyDescent="0.25">
      <c r="A109">
        <v>98</v>
      </c>
      <c r="B109">
        <v>38</v>
      </c>
      <c r="C109">
        <v>19</v>
      </c>
      <c r="D109">
        <f t="shared" si="9"/>
        <v>722</v>
      </c>
      <c r="E109">
        <f t="shared" si="10"/>
        <v>1444</v>
      </c>
      <c r="F109">
        <f t="shared" si="11"/>
        <v>361</v>
      </c>
      <c r="G109">
        <v>9</v>
      </c>
      <c r="I109">
        <f t="shared" si="17"/>
        <v>0.19536399999999857</v>
      </c>
      <c r="L109">
        <f t="shared" si="12"/>
        <v>9.538858356417796</v>
      </c>
      <c r="M109">
        <f t="shared" si="13"/>
        <v>-0.538858356417796</v>
      </c>
      <c r="N109">
        <f t="shared" si="14"/>
        <v>0.29036832828128845</v>
      </c>
      <c r="O109" s="3">
        <f t="shared" si="15"/>
        <v>0.19536399999999857</v>
      </c>
      <c r="P109">
        <f t="shared" si="16"/>
        <v>0.96208311535461699</v>
      </c>
    </row>
    <row r="110" spans="1:16" x14ac:dyDescent="0.25">
      <c r="A110">
        <v>99</v>
      </c>
      <c r="B110">
        <v>45</v>
      </c>
      <c r="C110">
        <v>17</v>
      </c>
      <c r="D110">
        <f t="shared" si="9"/>
        <v>765</v>
      </c>
      <c r="E110">
        <f t="shared" si="10"/>
        <v>2025</v>
      </c>
      <c r="F110">
        <f t="shared" si="11"/>
        <v>289</v>
      </c>
      <c r="G110">
        <v>8.5</v>
      </c>
      <c r="I110">
        <f t="shared" si="17"/>
        <v>3.3640000000001863E-3</v>
      </c>
      <c r="L110">
        <f t="shared" si="12"/>
        <v>11.31123874143203</v>
      </c>
      <c r="M110">
        <f t="shared" si="13"/>
        <v>-2.8112387414320299</v>
      </c>
      <c r="N110">
        <f t="shared" si="14"/>
        <v>7.9030632613283434</v>
      </c>
      <c r="O110" s="3">
        <f t="shared" si="15"/>
        <v>3.3640000000001863E-3</v>
      </c>
      <c r="P110">
        <f t="shared" si="16"/>
        <v>7.5803235673222193</v>
      </c>
    </row>
    <row r="111" spans="1:16" x14ac:dyDescent="0.25">
      <c r="A111">
        <v>100</v>
      </c>
      <c r="B111">
        <v>45</v>
      </c>
      <c r="C111">
        <v>10</v>
      </c>
      <c r="D111">
        <f t="shared" si="9"/>
        <v>450</v>
      </c>
      <c r="E111">
        <f t="shared" si="10"/>
        <v>2025</v>
      </c>
      <c r="F111">
        <f t="shared" si="11"/>
        <v>100</v>
      </c>
      <c r="G111">
        <v>13.5</v>
      </c>
      <c r="I111">
        <f t="shared" si="17"/>
        <v>24.423363999999985</v>
      </c>
      <c r="L111">
        <f t="shared" si="12"/>
        <v>11.490296028646751</v>
      </c>
      <c r="M111">
        <f t="shared" si="13"/>
        <v>2.0097039713532485</v>
      </c>
      <c r="N111">
        <f t="shared" si="14"/>
        <v>4.0389100524730184</v>
      </c>
      <c r="O111" s="3">
        <f t="shared" si="15"/>
        <v>24.423363999999985</v>
      </c>
      <c r="P111">
        <f t="shared" si="16"/>
        <v>8.5983599996175002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1C3F0-DCF3-4616-8D90-7B2432369AF4}">
  <dimension ref="A1:W113"/>
  <sheetViews>
    <sheetView workbookViewId="0">
      <selection activeCell="D30" sqref="D30"/>
    </sheetView>
  </sheetViews>
  <sheetFormatPr defaultRowHeight="15.75" x14ac:dyDescent="0.25"/>
  <cols>
    <col min="6" max="6" width="16.6640625" bestFit="1" customWidth="1"/>
    <col min="7" max="7" width="22.21875" bestFit="1" customWidth="1"/>
    <col min="8" max="8" width="14.33203125" bestFit="1" customWidth="1"/>
    <col min="11" max="11" width="13.6640625" bestFit="1" customWidth="1"/>
    <col min="12" max="12" width="12.77734375" bestFit="1" customWidth="1"/>
    <col min="13" max="13" width="19.44140625" bestFit="1" customWidth="1"/>
    <col min="14" max="14" width="19.6640625" bestFit="1" customWidth="1"/>
    <col min="19" max="19" width="9" bestFit="1" customWidth="1"/>
  </cols>
  <sheetData>
    <row r="1" spans="1:23" x14ac:dyDescent="0.25">
      <c r="A1" t="s">
        <v>53</v>
      </c>
      <c r="C1" t="s">
        <v>59</v>
      </c>
      <c r="G1" t="s">
        <v>62</v>
      </c>
      <c r="H1" t="s">
        <v>70</v>
      </c>
    </row>
    <row r="2" spans="1:23" x14ac:dyDescent="0.25">
      <c r="A2" t="s">
        <v>54</v>
      </c>
      <c r="C2" t="s">
        <v>60</v>
      </c>
      <c r="G2" t="s">
        <v>63</v>
      </c>
      <c r="H2" t="s">
        <v>71</v>
      </c>
    </row>
    <row r="3" spans="1:23" ht="20.25" x14ac:dyDescent="0.25">
      <c r="A3" t="s">
        <v>56</v>
      </c>
      <c r="C3" t="s">
        <v>61</v>
      </c>
      <c r="G3" t="s">
        <v>64</v>
      </c>
    </row>
    <row r="4" spans="1:23" ht="20.25" x14ac:dyDescent="0.25">
      <c r="G4" t="s">
        <v>65</v>
      </c>
      <c r="R4" t="s">
        <v>28</v>
      </c>
      <c r="S4" t="s">
        <v>29</v>
      </c>
      <c r="T4" t="s">
        <v>30</v>
      </c>
      <c r="U4" t="s">
        <v>31</v>
      </c>
    </row>
    <row r="5" spans="1:23" ht="20.25" x14ac:dyDescent="0.25">
      <c r="G5" t="s">
        <v>66</v>
      </c>
      <c r="Q5" t="s">
        <v>32</v>
      </c>
      <c r="R5" s="7" t="s">
        <v>35</v>
      </c>
      <c r="S5" s="7" t="s">
        <v>25</v>
      </c>
      <c r="T5" s="7" t="s">
        <v>38</v>
      </c>
      <c r="U5" s="7" t="s">
        <v>40</v>
      </c>
      <c r="W5" s="7" t="s">
        <v>42</v>
      </c>
    </row>
    <row r="6" spans="1:23" ht="20.25" x14ac:dyDescent="0.25">
      <c r="A6" t="s">
        <v>4</v>
      </c>
      <c r="B6">
        <f>MAX(B14:B113)</f>
        <v>74</v>
      </c>
      <c r="C6">
        <f>MAX(C14:C113)</f>
        <v>20</v>
      </c>
      <c r="D6">
        <f>MAX(D14:D113)</f>
        <v>16.2</v>
      </c>
      <c r="E6">
        <f>MAX(E14:E113)</f>
        <v>2.7850112422383382</v>
      </c>
      <c r="G6" t="s">
        <v>67</v>
      </c>
      <c r="Q6" t="s">
        <v>33</v>
      </c>
      <c r="R6" s="7" t="s">
        <v>36</v>
      </c>
      <c r="S6" s="7" t="s">
        <v>18</v>
      </c>
      <c r="T6" s="7" t="s">
        <v>39</v>
      </c>
      <c r="U6" s="7"/>
      <c r="W6" s="7" t="s">
        <v>43</v>
      </c>
    </row>
    <row r="7" spans="1:23" ht="20.25" x14ac:dyDescent="0.25">
      <c r="A7" t="s">
        <v>5</v>
      </c>
      <c r="B7">
        <f>MIN(B14:B113)</f>
        <v>16</v>
      </c>
      <c r="C7">
        <f>MIN(C14:C113)</f>
        <v>1</v>
      </c>
      <c r="D7">
        <f>MIN(D14:D113)</f>
        <v>0.3</v>
      </c>
      <c r="E7">
        <f>MIN(E14:E113)</f>
        <v>-1.2039728043259361</v>
      </c>
      <c r="G7" t="s">
        <v>69</v>
      </c>
      <c r="K7" s="2" t="s">
        <v>17</v>
      </c>
      <c r="M7" s="4" t="s">
        <v>21</v>
      </c>
      <c r="N7" s="6" t="s">
        <v>24</v>
      </c>
      <c r="O7" s="13"/>
      <c r="Q7" t="s">
        <v>34</v>
      </c>
      <c r="R7" s="7" t="s">
        <v>37</v>
      </c>
      <c r="S7" s="7" t="s">
        <v>41</v>
      </c>
      <c r="T7" s="7"/>
      <c r="U7" s="7"/>
    </row>
    <row r="8" spans="1:23" ht="20.25" x14ac:dyDescent="0.25">
      <c r="A8" t="s">
        <v>6</v>
      </c>
      <c r="B8">
        <f>AVERAGE(B14:B113)</f>
        <v>45.48</v>
      </c>
      <c r="C8">
        <f>AVERAGE(C14:C113)</f>
        <v>9.56</v>
      </c>
      <c r="D8" s="1">
        <f>AVERAGE(D14:D113)</f>
        <v>8.5580000000000016</v>
      </c>
      <c r="E8" s="1">
        <f>AVERAGE(E14:E113)</f>
        <v>1.9913181638908575</v>
      </c>
      <c r="G8" t="s">
        <v>68</v>
      </c>
      <c r="J8" s="25"/>
      <c r="K8" s="2" t="s">
        <v>18</v>
      </c>
      <c r="M8" s="4" t="s">
        <v>41</v>
      </c>
      <c r="N8" s="6" t="s">
        <v>25</v>
      </c>
      <c r="O8" s="13" t="s">
        <v>27</v>
      </c>
    </row>
    <row r="9" spans="1:23" x14ac:dyDescent="0.25">
      <c r="A9" t="s">
        <v>7</v>
      </c>
      <c r="B9" s="1">
        <f>STDEV(B14:B113)</f>
        <v>15.218595748808642</v>
      </c>
      <c r="C9" s="1">
        <f>STDEV(C14:C113)</f>
        <v>4.9222644045893009</v>
      </c>
      <c r="D9" s="1">
        <f>STDEV(D14:D113)</f>
        <v>3.9695349955389037</v>
      </c>
      <c r="E9" s="1">
        <f>STDEV(E14:E113)</f>
        <v>0.65307506580967289</v>
      </c>
      <c r="K9" s="2">
        <f>SUM(L14:L113)</f>
        <v>24.264587853096025</v>
      </c>
      <c r="M9" s="30">
        <f>SUM(M14:M113)</f>
        <v>42.224197116648327</v>
      </c>
      <c r="N9" s="6">
        <f>SUM(N14:N113)</f>
        <v>17.959075711894108</v>
      </c>
      <c r="O9" s="14">
        <f>1-K9/M9</f>
        <v>0.42533927202777089</v>
      </c>
      <c r="R9" t="s">
        <v>28</v>
      </c>
      <c r="S9" t="s">
        <v>29</v>
      </c>
      <c r="T9" t="s">
        <v>30</v>
      </c>
      <c r="U9" t="s">
        <v>31</v>
      </c>
    </row>
    <row r="10" spans="1:23" x14ac:dyDescent="0.25">
      <c r="A10" t="s">
        <v>8</v>
      </c>
      <c r="B10">
        <f>B6-B7</f>
        <v>58</v>
      </c>
      <c r="C10">
        <f>C6-C7</f>
        <v>19</v>
      </c>
      <c r="D10">
        <f>D6-D7</f>
        <v>15.899999999999999</v>
      </c>
      <c r="E10">
        <f>E6-E7</f>
        <v>3.9889840465642745</v>
      </c>
      <c r="H10" s="15" t="s">
        <v>14</v>
      </c>
      <c r="I10" s="16">
        <v>0.53786481953455079</v>
      </c>
      <c r="J10" s="26"/>
      <c r="Q10" t="s">
        <v>32</v>
      </c>
      <c r="R10" s="8">
        <f>COUNTA(B12:C12)</f>
        <v>2</v>
      </c>
      <c r="S10" s="9">
        <f>SUM(N14:N113)</f>
        <v>17.959075711894108</v>
      </c>
      <c r="T10" s="10">
        <f>S10/R10</f>
        <v>8.9795378559470542</v>
      </c>
      <c r="U10" s="10">
        <f>T10/T11</f>
        <v>35.896557456496325</v>
      </c>
    </row>
    <row r="11" spans="1:23" x14ac:dyDescent="0.25">
      <c r="H11" s="15" t="s">
        <v>13</v>
      </c>
      <c r="I11" s="16">
        <v>0.33674552983444689</v>
      </c>
      <c r="J11" s="26"/>
      <c r="Q11" t="s">
        <v>33</v>
      </c>
      <c r="R11" s="8">
        <f>COUNTA(A14:A113)-1-R10</f>
        <v>97</v>
      </c>
      <c r="S11" s="11">
        <f>SUM(L14:L113)</f>
        <v>24.264587853096025</v>
      </c>
      <c r="T11" s="10">
        <f>S11/R11</f>
        <v>0.25015039023810337</v>
      </c>
      <c r="U11" s="8"/>
    </row>
    <row r="12" spans="1:23" x14ac:dyDescent="0.25">
      <c r="B12" s="17" t="s">
        <v>9</v>
      </c>
      <c r="C12" s="17" t="s">
        <v>10</v>
      </c>
      <c r="D12" s="25" t="s">
        <v>11</v>
      </c>
      <c r="E12" s="27" t="s">
        <v>58</v>
      </c>
      <c r="H12" s="15" t="s">
        <v>15</v>
      </c>
      <c r="I12" s="16">
        <v>-0.37670895316378278</v>
      </c>
      <c r="J12" s="26"/>
      <c r="M12" t="s">
        <v>23</v>
      </c>
      <c r="Q12" t="s">
        <v>34</v>
      </c>
      <c r="R12" s="8">
        <f>COUNTA(A14:A113)-1</f>
        <v>99</v>
      </c>
      <c r="S12" s="12">
        <f>SUM(M14:M113)</f>
        <v>42.224197116648327</v>
      </c>
      <c r="T12" s="8"/>
      <c r="U12" s="8"/>
    </row>
    <row r="13" spans="1:23" x14ac:dyDescent="0.25">
      <c r="A13" t="s">
        <v>3</v>
      </c>
      <c r="B13" t="s">
        <v>0</v>
      </c>
      <c r="C13" t="s">
        <v>1</v>
      </c>
      <c r="D13" t="s">
        <v>2</v>
      </c>
      <c r="F13" t="s">
        <v>12</v>
      </c>
      <c r="H13" s="27" t="s">
        <v>57</v>
      </c>
      <c r="I13" s="25" t="s">
        <v>16</v>
      </c>
      <c r="K13" t="s">
        <v>19</v>
      </c>
      <c r="L13" t="s">
        <v>20</v>
      </c>
      <c r="M13" t="s">
        <v>22</v>
      </c>
      <c r="N13" t="s">
        <v>26</v>
      </c>
    </row>
    <row r="14" spans="1:23" x14ac:dyDescent="0.25">
      <c r="A14">
        <v>1</v>
      </c>
      <c r="B14">
        <v>58</v>
      </c>
      <c r="C14">
        <v>9</v>
      </c>
      <c r="D14">
        <v>10</v>
      </c>
      <c r="E14">
        <f>LN(D14)</f>
        <v>2.3025850929940459</v>
      </c>
      <c r="F14">
        <f>(D14-$D$8)^2</f>
        <v>2.0793639999999955</v>
      </c>
      <c r="H14" s="28">
        <f>$I$12*1+LN(B14)*$I$11+LN(C14)*$I$10</f>
        <v>2.1724368805510732</v>
      </c>
      <c r="I14">
        <f t="shared" ref="I14:I45" si="0">B14*$I$10+C14*$I$11+$I$12*1</f>
        <v>33.850160348350187</v>
      </c>
      <c r="K14">
        <f>E14-H14</f>
        <v>0.1301482124429727</v>
      </c>
      <c r="L14">
        <f>K14^2</f>
        <v>1.6938557202101155E-2</v>
      </c>
      <c r="M14" s="3">
        <f>(E14-$E$8)^2</f>
        <v>9.6887101153329325E-2</v>
      </c>
      <c r="N14">
        <f>(H14-$E$8)^2</f>
        <v>3.2803989524643508E-2</v>
      </c>
    </row>
    <row r="15" spans="1:23" x14ac:dyDescent="0.25">
      <c r="A15">
        <v>2</v>
      </c>
      <c r="B15">
        <v>30</v>
      </c>
      <c r="C15">
        <v>6</v>
      </c>
      <c r="D15">
        <v>4.8</v>
      </c>
      <c r="E15">
        <f t="shared" ref="E15:E78" si="1">LN(D15)</f>
        <v>1.5686159179138452</v>
      </c>
      <c r="F15">
        <f>(D15-$D$8)^2</f>
        <v>14.122564000000013</v>
      </c>
      <c r="H15" s="28">
        <f t="shared" ref="H15:H78" si="2">$I$12*1+LN(B15)*$I$11+LN(C15)*$I$10</f>
        <v>1.7323534447612436</v>
      </c>
      <c r="I15">
        <f t="shared" si="0"/>
        <v>17.779708811879424</v>
      </c>
      <c r="K15">
        <f>E15-H15</f>
        <v>-0.1637375268473984</v>
      </c>
      <c r="L15">
        <f t="shared" ref="L15:L78" si="3">K15^2</f>
        <v>2.6809977698102512E-2</v>
      </c>
      <c r="M15" s="3">
        <f t="shared" ref="M15:M78" si="4">(E15-$E$8)^2</f>
        <v>0.17867718875401054</v>
      </c>
      <c r="N15">
        <f t="shared" ref="N15:N78" si="5">(H15-$E$8)^2</f>
        <v>6.7062725753879782E-2</v>
      </c>
    </row>
    <row r="16" spans="1:23" x14ac:dyDescent="0.25">
      <c r="A16">
        <v>3</v>
      </c>
      <c r="B16">
        <v>37</v>
      </c>
      <c r="C16">
        <v>12</v>
      </c>
      <c r="D16">
        <v>12.8</v>
      </c>
      <c r="E16">
        <f t="shared" si="1"/>
        <v>2.5494451709255714</v>
      </c>
      <c r="F16">
        <f t="shared" ref="F16:F79" si="6">(D16-$D$8)^2</f>
        <v>17.994563999999993</v>
      </c>
      <c r="H16" s="28">
        <f t="shared" si="2"/>
        <v>2.1757953792667193</v>
      </c>
      <c r="I16">
        <f t="shared" si="0"/>
        <v>23.565235727627961</v>
      </c>
      <c r="K16">
        <f>E16-H16</f>
        <v>0.37364979165885215</v>
      </c>
      <c r="L16">
        <f t="shared" si="3"/>
        <v>0.1396141668067036</v>
      </c>
      <c r="M16" s="3">
        <f t="shared" si="4"/>
        <v>0.31150575598152763</v>
      </c>
      <c r="N16">
        <f t="shared" si="5"/>
        <v>3.4031842992832108E-2</v>
      </c>
    </row>
    <row r="17" spans="1:14" x14ac:dyDescent="0.25">
      <c r="A17">
        <v>4</v>
      </c>
      <c r="B17">
        <v>70</v>
      </c>
      <c r="C17">
        <v>12</v>
      </c>
      <c r="D17">
        <v>5.0999999999999996</v>
      </c>
      <c r="E17">
        <f t="shared" si="1"/>
        <v>1.62924053973028</v>
      </c>
      <c r="F17">
        <f t="shared" si="6"/>
        <v>11.957764000000013</v>
      </c>
      <c r="H17" s="28">
        <f t="shared" si="2"/>
        <v>2.3904966948676831</v>
      </c>
      <c r="I17">
        <f t="shared" si="0"/>
        <v>41.314774772268137</v>
      </c>
      <c r="K17">
        <f t="shared" ref="K17:K78" si="7">E17-H17</f>
        <v>-0.76125615513740308</v>
      </c>
      <c r="L17">
        <f t="shared" si="3"/>
        <v>0.57951093373458196</v>
      </c>
      <c r="M17" s="3">
        <f t="shared" si="4"/>
        <v>0.13110020591776836</v>
      </c>
      <c r="N17">
        <f t="shared" si="5"/>
        <v>0.15934349959281655</v>
      </c>
    </row>
    <row r="18" spans="1:14" x14ac:dyDescent="0.25">
      <c r="A18">
        <v>5</v>
      </c>
      <c r="B18">
        <v>40</v>
      </c>
      <c r="C18">
        <v>5</v>
      </c>
      <c r="D18">
        <v>5.3</v>
      </c>
      <c r="E18">
        <f t="shared" si="1"/>
        <v>1.6677068205580761</v>
      </c>
      <c r="F18">
        <f t="shared" si="6"/>
        <v>10.614564000000012</v>
      </c>
      <c r="H18" s="28">
        <f t="shared" si="2"/>
        <v>1.7311647454306511</v>
      </c>
      <c r="I18">
        <f t="shared" si="0"/>
        <v>22.821611477390483</v>
      </c>
      <c r="K18">
        <f t="shared" si="7"/>
        <v>-6.3457924872575067E-2</v>
      </c>
      <c r="L18">
        <f t="shared" si="3"/>
        <v>4.0269082291333816E-3</v>
      </c>
      <c r="M18" s="3">
        <f t="shared" si="4"/>
        <v>0.10472430153364733</v>
      </c>
      <c r="N18">
        <f t="shared" si="5"/>
        <v>6.7679801136531229E-2</v>
      </c>
    </row>
    <row r="19" spans="1:14" x14ac:dyDescent="0.25">
      <c r="A19">
        <v>6</v>
      </c>
      <c r="B19">
        <v>27</v>
      </c>
      <c r="C19">
        <v>7</v>
      </c>
      <c r="D19">
        <v>6.2</v>
      </c>
      <c r="E19">
        <f t="shared" si="1"/>
        <v>1.824549292051046</v>
      </c>
      <c r="F19">
        <f t="shared" si="6"/>
        <v>5.5601640000000065</v>
      </c>
      <c r="H19" s="28">
        <f t="shared" si="2"/>
        <v>1.7797859896788348</v>
      </c>
      <c r="I19">
        <f t="shared" si="0"/>
        <v>16.502859883110219</v>
      </c>
      <c r="K19">
        <f t="shared" si="7"/>
        <v>4.4763302372211156E-2</v>
      </c>
      <c r="L19">
        <f t="shared" si="3"/>
        <v>2.0037532392660051E-3</v>
      </c>
      <c r="M19" s="3">
        <f t="shared" si="4"/>
        <v>2.7811856614723466E-2</v>
      </c>
      <c r="N19">
        <f t="shared" si="5"/>
        <v>4.4745860726865497E-2</v>
      </c>
    </row>
    <row r="20" spans="1:14" x14ac:dyDescent="0.25">
      <c r="A20">
        <v>7</v>
      </c>
      <c r="B20">
        <v>39</v>
      </c>
      <c r="C20">
        <v>13</v>
      </c>
      <c r="D20">
        <v>11.7</v>
      </c>
      <c r="E20">
        <f t="shared" si="1"/>
        <v>2.4595888418037104</v>
      </c>
      <c r="F20">
        <f t="shared" si="6"/>
        <v>9.8721639999999855</v>
      </c>
      <c r="H20" s="28">
        <f t="shared" si="2"/>
        <v>2.2365750777096149</v>
      </c>
      <c r="I20">
        <f t="shared" si="0"/>
        <v>24.977710896531509</v>
      </c>
      <c r="K20">
        <f t="shared" si="7"/>
        <v>0.22301376409409546</v>
      </c>
      <c r="L20">
        <f t="shared" si="3"/>
        <v>4.9735138975416857E-2</v>
      </c>
      <c r="M20" s="3">
        <f t="shared" si="4"/>
        <v>0.21927742779296286</v>
      </c>
      <c r="N20">
        <f t="shared" si="5"/>
        <v>6.0150953775901427E-2</v>
      </c>
    </row>
    <row r="21" spans="1:14" x14ac:dyDescent="0.25">
      <c r="A21">
        <v>8</v>
      </c>
      <c r="B21">
        <v>52</v>
      </c>
      <c r="C21">
        <v>6</v>
      </c>
      <c r="D21">
        <v>5.7</v>
      </c>
      <c r="E21">
        <f t="shared" si="1"/>
        <v>1.7404661748405046</v>
      </c>
      <c r="F21">
        <f t="shared" si="6"/>
        <v>8.168164000000008</v>
      </c>
      <c r="H21" s="28">
        <f t="shared" si="2"/>
        <v>1.9175790899206202</v>
      </c>
      <c r="I21">
        <f t="shared" si="0"/>
        <v>29.612734841639544</v>
      </c>
      <c r="K21">
        <f t="shared" si="7"/>
        <v>-0.17711291508011562</v>
      </c>
      <c r="L21">
        <f t="shared" si="3"/>
        <v>3.1368984688176248E-2</v>
      </c>
      <c r="M21" s="3">
        <f t="shared" si="4"/>
        <v>6.2926720410518361E-2</v>
      </c>
      <c r="N21">
        <f t="shared" si="5"/>
        <v>5.4374510299881234E-3</v>
      </c>
    </row>
    <row r="22" spans="1:14" x14ac:dyDescent="0.25">
      <c r="A22">
        <v>9</v>
      </c>
      <c r="B22">
        <v>61</v>
      </c>
      <c r="C22">
        <v>8</v>
      </c>
      <c r="D22">
        <v>10.8</v>
      </c>
      <c r="E22">
        <f t="shared" si="1"/>
        <v>2.379546134130174</v>
      </c>
      <c r="F22">
        <f t="shared" si="6"/>
        <v>5.026563999999996</v>
      </c>
      <c r="H22" s="28">
        <f t="shared" si="2"/>
        <v>2.1260678938581119</v>
      </c>
      <c r="I22">
        <f t="shared" si="0"/>
        <v>35.127009277119392</v>
      </c>
      <c r="K22">
        <f t="shared" si="7"/>
        <v>0.25347824027206212</v>
      </c>
      <c r="L22">
        <f t="shared" si="3"/>
        <v>6.4251218291421247E-2</v>
      </c>
      <c r="M22" s="3">
        <f t="shared" si="4"/>
        <v>0.15072095687613965</v>
      </c>
      <c r="N22">
        <f t="shared" si="5"/>
        <v>1.8157489726247988E-2</v>
      </c>
    </row>
    <row r="23" spans="1:14" x14ac:dyDescent="0.25">
      <c r="A23">
        <v>10</v>
      </c>
      <c r="B23">
        <v>44</v>
      </c>
      <c r="C23">
        <v>14</v>
      </c>
      <c r="D23">
        <v>15.2</v>
      </c>
      <c r="E23">
        <f t="shared" si="1"/>
        <v>2.7212954278522306</v>
      </c>
      <c r="F23">
        <f t="shared" si="6"/>
        <v>44.116163999999969</v>
      </c>
      <c r="H23" s="28">
        <f t="shared" si="2"/>
        <v>2.3170560844388879</v>
      </c>
      <c r="I23">
        <f t="shared" si="0"/>
        <v>28.003780524038707</v>
      </c>
      <c r="K23">
        <f t="shared" si="7"/>
        <v>0.40423934341334267</v>
      </c>
      <c r="L23">
        <f t="shared" si="3"/>
        <v>0.16340944676325039</v>
      </c>
      <c r="M23" s="3">
        <f t="shared" si="4"/>
        <v>0.53286680590053215</v>
      </c>
      <c r="N23">
        <f t="shared" si="5"/>
        <v>0.10610519288295497</v>
      </c>
    </row>
    <row r="24" spans="1:14" x14ac:dyDescent="0.25">
      <c r="A24">
        <v>11</v>
      </c>
      <c r="B24">
        <v>62</v>
      </c>
      <c r="C24">
        <v>17</v>
      </c>
      <c r="D24">
        <v>6.2</v>
      </c>
      <c r="E24">
        <f t="shared" si="1"/>
        <v>1.824549292051046</v>
      </c>
      <c r="F24">
        <f t="shared" si="6"/>
        <v>5.5601640000000065</v>
      </c>
      <c r="H24" s="28">
        <f t="shared" si="2"/>
        <v>2.5369708860298683</v>
      </c>
      <c r="I24">
        <f t="shared" si="0"/>
        <v>38.695583865163961</v>
      </c>
      <c r="K24">
        <f t="shared" si="7"/>
        <v>-0.71242159397882232</v>
      </c>
      <c r="L24">
        <f t="shared" si="3"/>
        <v>0.50754452756732593</v>
      </c>
      <c r="M24" s="3">
        <f t="shared" si="4"/>
        <v>2.7811856614723466E-2</v>
      </c>
      <c r="N24">
        <f t="shared" si="5"/>
        <v>0.29773689317771257</v>
      </c>
    </row>
    <row r="25" spans="1:14" x14ac:dyDescent="0.25">
      <c r="A25">
        <v>12</v>
      </c>
      <c r="B25">
        <v>18</v>
      </c>
      <c r="C25">
        <v>5</v>
      </c>
      <c r="D25">
        <v>4.9000000000000004</v>
      </c>
      <c r="E25">
        <f t="shared" si="1"/>
        <v>1.589235205116581</v>
      </c>
      <c r="F25">
        <f t="shared" si="6"/>
        <v>13.380964000000009</v>
      </c>
      <c r="H25" s="28">
        <f t="shared" si="2"/>
        <v>1.4622708481909141</v>
      </c>
      <c r="I25">
        <f t="shared" si="0"/>
        <v>10.988585447630365</v>
      </c>
      <c r="K25">
        <f t="shared" si="7"/>
        <v>0.12696435692566688</v>
      </c>
      <c r="L25">
        <f t="shared" si="3"/>
        <v>1.6119947929548135E-2</v>
      </c>
      <c r="M25" s="3">
        <f t="shared" si="4"/>
        <v>0.1616707057366765</v>
      </c>
      <c r="N25">
        <f t="shared" si="5"/>
        <v>0.27989106224931554</v>
      </c>
    </row>
    <row r="26" spans="1:14" x14ac:dyDescent="0.25">
      <c r="A26">
        <v>13</v>
      </c>
      <c r="B26">
        <v>16</v>
      </c>
      <c r="C26" s="29">
        <v>1</v>
      </c>
      <c r="D26">
        <v>2.9</v>
      </c>
      <c r="E26">
        <f t="shared" si="1"/>
        <v>1.0647107369924282</v>
      </c>
      <c r="F26">
        <f t="shared" si="6"/>
        <v>32.012964000000011</v>
      </c>
      <c r="H26" s="28">
        <f>$I$12*1+LN(B26)*$I$11+LN(C26)*$I$10</f>
        <v>0.55694790511986447</v>
      </c>
      <c r="I26">
        <f t="shared" si="0"/>
        <v>8.5658736892234764</v>
      </c>
      <c r="K26">
        <f t="shared" si="7"/>
        <v>0.50776283187256377</v>
      </c>
      <c r="L26">
        <f t="shared" si="3"/>
        <v>0.25782309343124549</v>
      </c>
      <c r="M26" s="3">
        <f t="shared" si="4"/>
        <v>0.85860132358332786</v>
      </c>
      <c r="N26">
        <f t="shared" si="5"/>
        <v>2.0574180392467656</v>
      </c>
    </row>
    <row r="27" spans="1:14" x14ac:dyDescent="0.25">
      <c r="A27">
        <v>14</v>
      </c>
      <c r="B27">
        <v>18</v>
      </c>
      <c r="C27">
        <v>12</v>
      </c>
      <c r="D27">
        <v>4.5999999999999996</v>
      </c>
      <c r="E27">
        <f t="shared" si="1"/>
        <v>1.5260563034950492</v>
      </c>
      <c r="F27">
        <f t="shared" si="6"/>
        <v>15.665764000000015</v>
      </c>
      <c r="H27" s="28">
        <f t="shared" si="2"/>
        <v>1.9331546826159107</v>
      </c>
      <c r="I27">
        <f t="shared" si="0"/>
        <v>13.345804156471495</v>
      </c>
      <c r="K27">
        <f t="shared" si="7"/>
        <v>-0.40709837912086155</v>
      </c>
      <c r="L27">
        <f t="shared" si="3"/>
        <v>0.16572909028283273</v>
      </c>
      <c r="M27" s="3">
        <f t="shared" si="4"/>
        <v>0.21646859873896862</v>
      </c>
      <c r="N27">
        <f t="shared" si="5"/>
        <v>3.382990554021081E-3</v>
      </c>
    </row>
    <row r="28" spans="1:14" x14ac:dyDescent="0.25">
      <c r="A28">
        <v>15</v>
      </c>
      <c r="B28">
        <v>71</v>
      </c>
      <c r="C28">
        <v>2</v>
      </c>
      <c r="D28">
        <v>5</v>
      </c>
      <c r="E28">
        <f t="shared" si="1"/>
        <v>1.6094379124341003</v>
      </c>
      <c r="F28">
        <f t="shared" si="6"/>
        <v>12.659364000000011</v>
      </c>
      <c r="H28" s="28">
        <f t="shared" si="2"/>
        <v>1.4315489237278876</v>
      </c>
      <c r="I28">
        <f t="shared" si="0"/>
        <v>38.485184293458211</v>
      </c>
      <c r="K28">
        <f t="shared" si="7"/>
        <v>0.17788898870621273</v>
      </c>
      <c r="L28">
        <f t="shared" si="3"/>
        <v>3.1644492302919075E-2</v>
      </c>
      <c r="M28" s="3">
        <f t="shared" si="4"/>
        <v>0.14583252645267611</v>
      </c>
      <c r="N28">
        <f t="shared" si="5"/>
        <v>0.31334160223262869</v>
      </c>
    </row>
    <row r="29" spans="1:14" x14ac:dyDescent="0.25">
      <c r="A29">
        <v>16</v>
      </c>
      <c r="B29">
        <v>60</v>
      </c>
      <c r="C29">
        <v>8</v>
      </c>
      <c r="D29">
        <v>11</v>
      </c>
      <c r="E29">
        <f t="shared" si="1"/>
        <v>2.3978952727983707</v>
      </c>
      <c r="F29">
        <f t="shared" si="6"/>
        <v>5.9633639999999923</v>
      </c>
      <c r="H29" s="28">
        <f t="shared" si="2"/>
        <v>2.1205017253147576</v>
      </c>
      <c r="I29">
        <f t="shared" si="0"/>
        <v>34.589144457584837</v>
      </c>
      <c r="K29">
        <f t="shared" si="7"/>
        <v>0.27739354748361311</v>
      </c>
      <c r="L29">
        <f t="shared" si="3"/>
        <v>7.6947180185543529E-2</v>
      </c>
      <c r="M29" s="3">
        <f t="shared" si="4"/>
        <v>0.16530494548759184</v>
      </c>
      <c r="N29">
        <f t="shared" si="5"/>
        <v>1.6688392542162565E-2</v>
      </c>
    </row>
    <row r="30" spans="1:14" x14ac:dyDescent="0.25">
      <c r="A30">
        <v>17</v>
      </c>
      <c r="B30">
        <v>46</v>
      </c>
      <c r="C30">
        <v>9</v>
      </c>
      <c r="D30">
        <v>10.4</v>
      </c>
      <c r="E30">
        <f t="shared" si="1"/>
        <v>2.341805806147327</v>
      </c>
      <c r="F30">
        <f t="shared" si="6"/>
        <v>3.3929639999999952</v>
      </c>
      <c r="H30" s="28">
        <f t="shared" si="2"/>
        <v>2.0943787232088598</v>
      </c>
      <c r="I30">
        <f t="shared" si="0"/>
        <v>27.395782513935576</v>
      </c>
      <c r="K30">
        <f t="shared" si="7"/>
        <v>0.24742708293846727</v>
      </c>
      <c r="L30">
        <f t="shared" si="3"/>
        <v>6.1220161371439159E-2</v>
      </c>
      <c r="M30" s="3">
        <f t="shared" si="4"/>
        <v>0.12284158737449899</v>
      </c>
      <c r="N30">
        <f t="shared" si="5"/>
        <v>1.0621478886939468E-2</v>
      </c>
    </row>
    <row r="31" spans="1:14" x14ac:dyDescent="0.25">
      <c r="A31">
        <v>18</v>
      </c>
      <c r="B31">
        <v>58</v>
      </c>
      <c r="C31">
        <v>9</v>
      </c>
      <c r="D31">
        <v>13.9</v>
      </c>
      <c r="E31">
        <f t="shared" si="1"/>
        <v>2.631888840136646</v>
      </c>
      <c r="F31">
        <f t="shared" si="6"/>
        <v>28.536963999999987</v>
      </c>
      <c r="H31" s="28">
        <f t="shared" si="2"/>
        <v>2.1724368805510732</v>
      </c>
      <c r="I31">
        <f t="shared" si="0"/>
        <v>33.850160348350187</v>
      </c>
      <c r="K31">
        <f t="shared" si="7"/>
        <v>0.45945195958557283</v>
      </c>
      <c r="L31">
        <f t="shared" si="3"/>
        <v>0.21109610316702285</v>
      </c>
      <c r="M31" s="3">
        <f t="shared" si="4"/>
        <v>0.41033079126598687</v>
      </c>
      <c r="N31">
        <f t="shared" si="5"/>
        <v>3.2803989524643508E-2</v>
      </c>
    </row>
    <row r="32" spans="1:14" x14ac:dyDescent="0.25">
      <c r="A32">
        <v>19</v>
      </c>
      <c r="B32">
        <v>48</v>
      </c>
      <c r="C32">
        <v>5</v>
      </c>
      <c r="D32">
        <v>9.1</v>
      </c>
      <c r="E32">
        <f t="shared" si="1"/>
        <v>2.2082744135228043</v>
      </c>
      <c r="F32">
        <f t="shared" si="6"/>
        <v>0.29376399999999786</v>
      </c>
      <c r="H32" s="28">
        <f t="shared" si="2"/>
        <v>1.7925607146734728</v>
      </c>
      <c r="I32">
        <f t="shared" si="0"/>
        <v>27.12453003366689</v>
      </c>
      <c r="K32">
        <f t="shared" si="7"/>
        <v>0.41571369884933151</v>
      </c>
      <c r="L32">
        <f t="shared" si="3"/>
        <v>0.17281787941099269</v>
      </c>
      <c r="M32" s="3">
        <f t="shared" si="4"/>
        <v>4.7070014254359624E-2</v>
      </c>
      <c r="N32">
        <f t="shared" si="5"/>
        <v>3.9504523619401259E-2</v>
      </c>
    </row>
    <row r="33" spans="1:14" x14ac:dyDescent="0.25">
      <c r="A33">
        <v>20</v>
      </c>
      <c r="B33">
        <v>46</v>
      </c>
      <c r="C33">
        <v>6</v>
      </c>
      <c r="D33">
        <v>10.3</v>
      </c>
      <c r="E33">
        <f t="shared" si="1"/>
        <v>2.33214389523559</v>
      </c>
      <c r="F33">
        <f t="shared" si="6"/>
        <v>3.0345639999999969</v>
      </c>
      <c r="H33" s="28">
        <f t="shared" si="2"/>
        <v>1.8762933060087046</v>
      </c>
      <c r="I33">
        <f t="shared" si="0"/>
        <v>26.385545924432236</v>
      </c>
      <c r="K33">
        <f t="shared" si="7"/>
        <v>0.45585058922688537</v>
      </c>
      <c r="L33">
        <f t="shared" si="3"/>
        <v>0.20779975969849859</v>
      </c>
      <c r="M33" s="3">
        <f t="shared" si="4"/>
        <v>0.11616217914667176</v>
      </c>
      <c r="N33">
        <f t="shared" si="5"/>
        <v>1.3230717930809469E-2</v>
      </c>
    </row>
    <row r="34" spans="1:14" x14ac:dyDescent="0.25">
      <c r="A34">
        <v>21</v>
      </c>
      <c r="B34">
        <v>47</v>
      </c>
      <c r="C34">
        <v>10</v>
      </c>
      <c r="D34">
        <v>10.8</v>
      </c>
      <c r="E34">
        <f t="shared" si="1"/>
        <v>2.379546134130174</v>
      </c>
      <c r="F34">
        <f t="shared" si="6"/>
        <v>5.026563999999996</v>
      </c>
      <c r="H34" s="28">
        <f t="shared" si="2"/>
        <v>2.1582905564210852</v>
      </c>
      <c r="I34">
        <f t="shared" si="0"/>
        <v>28.270392863304576</v>
      </c>
      <c r="K34">
        <f t="shared" si="7"/>
        <v>0.22125557770908877</v>
      </c>
      <c r="L34">
        <f t="shared" si="3"/>
        <v>4.8954030667382617E-2</v>
      </c>
      <c r="M34" s="3">
        <f t="shared" si="4"/>
        <v>0.15072095687613965</v>
      </c>
      <c r="N34">
        <f t="shared" si="5"/>
        <v>2.7879779867268466E-2</v>
      </c>
    </row>
    <row r="35" spans="1:14" x14ac:dyDescent="0.25">
      <c r="A35">
        <v>22</v>
      </c>
      <c r="B35">
        <v>36</v>
      </c>
      <c r="C35">
        <v>18</v>
      </c>
      <c r="D35">
        <v>9.5</v>
      </c>
      <c r="E35">
        <f t="shared" si="1"/>
        <v>2.2512917986064953</v>
      </c>
      <c r="F35">
        <f t="shared" si="6"/>
        <v>0.88736399999999693</v>
      </c>
      <c r="H35" s="28">
        <f t="shared" si="2"/>
        <v>2.3846543143869772</v>
      </c>
      <c r="I35">
        <f t="shared" si="0"/>
        <v>25.047844087100092</v>
      </c>
      <c r="K35">
        <f t="shared" si="7"/>
        <v>-0.13336251578048186</v>
      </c>
      <c r="L35">
        <f t="shared" si="3"/>
        <v>1.7785560615299272E-2</v>
      </c>
      <c r="M35" s="3">
        <f t="shared" si="4"/>
        <v>6.75862907472599E-2</v>
      </c>
      <c r="N35">
        <f t="shared" si="5"/>
        <v>0.15471332728710613</v>
      </c>
    </row>
    <row r="36" spans="1:14" x14ac:dyDescent="0.25">
      <c r="A36">
        <v>23</v>
      </c>
      <c r="B36">
        <v>34</v>
      </c>
      <c r="C36">
        <v>8</v>
      </c>
      <c r="D36">
        <v>6.7</v>
      </c>
      <c r="E36">
        <f t="shared" si="1"/>
        <v>1.9021075263969205</v>
      </c>
      <c r="F36">
        <f t="shared" si="6"/>
        <v>3.4521640000000051</v>
      </c>
      <c r="H36" s="28">
        <f t="shared" si="2"/>
        <v>1.9292356396336376</v>
      </c>
      <c r="I36">
        <f t="shared" si="0"/>
        <v>20.604659149686523</v>
      </c>
      <c r="K36">
        <f t="shared" si="7"/>
        <v>-2.7128113236717155E-2</v>
      </c>
      <c r="L36">
        <f t="shared" si="3"/>
        <v>7.3593452778414857E-4</v>
      </c>
      <c r="M36" s="3">
        <f t="shared" si="4"/>
        <v>7.9585378420746356E-3</v>
      </c>
      <c r="N36">
        <f t="shared" si="5"/>
        <v>3.8542398181482885E-3</v>
      </c>
    </row>
    <row r="37" spans="1:14" x14ac:dyDescent="0.25">
      <c r="A37">
        <v>24</v>
      </c>
      <c r="B37">
        <v>64</v>
      </c>
      <c r="C37">
        <v>12</v>
      </c>
      <c r="D37">
        <v>9.9</v>
      </c>
      <c r="E37">
        <f t="shared" si="1"/>
        <v>2.2925347571405443</v>
      </c>
      <c r="F37">
        <f t="shared" si="6"/>
        <v>1.8009639999999967</v>
      </c>
      <c r="H37" s="28">
        <f t="shared" si="2"/>
        <v>2.3603202010101159</v>
      </c>
      <c r="I37">
        <f t="shared" si="0"/>
        <v>38.08758585506083</v>
      </c>
      <c r="K37">
        <f t="shared" si="7"/>
        <v>-6.7785443869571527E-2</v>
      </c>
      <c r="L37">
        <f t="shared" si="3"/>
        <v>4.594866400594832E-3</v>
      </c>
      <c r="M37" s="3">
        <f t="shared" si="4"/>
        <v>9.0731436048947303E-2</v>
      </c>
      <c r="N37">
        <f t="shared" si="5"/>
        <v>0.13616250339816255</v>
      </c>
    </row>
    <row r="38" spans="1:14" x14ac:dyDescent="0.25">
      <c r="A38">
        <v>25</v>
      </c>
      <c r="B38">
        <v>63</v>
      </c>
      <c r="C38">
        <v>3</v>
      </c>
      <c r="D38">
        <v>3.2</v>
      </c>
      <c r="E38">
        <f t="shared" si="1"/>
        <v>1.1631508098056809</v>
      </c>
      <c r="F38">
        <f t="shared" si="6"/>
        <v>28.708164000000014</v>
      </c>
      <c r="H38" s="28">
        <f t="shared" si="2"/>
        <v>1.6093780458333424</v>
      </c>
      <c r="I38">
        <f t="shared" si="0"/>
        <v>34.519011267016261</v>
      </c>
      <c r="K38">
        <f t="shared" si="7"/>
        <v>-0.44622723602766157</v>
      </c>
      <c r="L38">
        <f t="shared" si="3"/>
        <v>0.19911874617288639</v>
      </c>
      <c r="M38" s="3">
        <f t="shared" si="4"/>
        <v>0.68586116637244232</v>
      </c>
      <c r="N38">
        <f t="shared" si="5"/>
        <v>0.14587825378178854</v>
      </c>
    </row>
    <row r="39" spans="1:14" x14ac:dyDescent="0.25">
      <c r="A39">
        <v>26</v>
      </c>
      <c r="B39">
        <v>41</v>
      </c>
      <c r="C39">
        <v>15</v>
      </c>
      <c r="D39">
        <v>13.3</v>
      </c>
      <c r="E39">
        <f t="shared" si="1"/>
        <v>2.5877640352277083</v>
      </c>
      <c r="F39">
        <f t="shared" si="6"/>
        <v>22.486563999999991</v>
      </c>
      <c r="H39" s="28">
        <f t="shared" si="2"/>
        <v>2.3303847727233054</v>
      </c>
      <c r="I39">
        <f t="shared" si="0"/>
        <v>26.726931595269505</v>
      </c>
      <c r="K39">
        <f t="shared" si="7"/>
        <v>0.25737926250440291</v>
      </c>
      <c r="L39">
        <f t="shared" si="3"/>
        <v>6.6244084767310335E-2</v>
      </c>
      <c r="M39" s="3">
        <f t="shared" si="4"/>
        <v>0.35574767743477514</v>
      </c>
      <c r="N39">
        <f t="shared" si="5"/>
        <v>0.11496616522513622</v>
      </c>
    </row>
    <row r="40" spans="1:14" x14ac:dyDescent="0.25">
      <c r="A40">
        <v>27</v>
      </c>
      <c r="B40">
        <v>25</v>
      </c>
      <c r="C40">
        <v>2</v>
      </c>
      <c r="D40">
        <v>1.9</v>
      </c>
      <c r="E40">
        <f t="shared" si="1"/>
        <v>0.64185388617239469</v>
      </c>
      <c r="F40">
        <f t="shared" si="6"/>
        <v>44.328964000000013</v>
      </c>
      <c r="H40" s="28">
        <f t="shared" si="2"/>
        <v>1.0800525751355092</v>
      </c>
      <c r="I40">
        <f t="shared" si="0"/>
        <v>13.743402594868881</v>
      </c>
      <c r="K40">
        <f t="shared" si="7"/>
        <v>-0.43819868896311454</v>
      </c>
      <c r="L40">
        <f t="shared" si="3"/>
        <v>0.19201809100899239</v>
      </c>
      <c r="M40" s="3">
        <f t="shared" si="4"/>
        <v>1.8210538368382121</v>
      </c>
      <c r="N40">
        <f t="shared" si="5"/>
        <v>0.83040497324963147</v>
      </c>
    </row>
    <row r="41" spans="1:14" x14ac:dyDescent="0.25">
      <c r="A41">
        <v>28</v>
      </c>
      <c r="B41">
        <v>37</v>
      </c>
      <c r="C41">
        <v>5</v>
      </c>
      <c r="D41">
        <v>5.6</v>
      </c>
      <c r="E41">
        <f t="shared" si="1"/>
        <v>1.7227665977411035</v>
      </c>
      <c r="F41">
        <f t="shared" si="6"/>
        <v>8.7497640000000114</v>
      </c>
      <c r="H41" s="28">
        <f t="shared" si="2"/>
        <v>1.7049115448417229</v>
      </c>
      <c r="I41">
        <f t="shared" si="0"/>
        <v>21.20801701878683</v>
      </c>
      <c r="K41">
        <f t="shared" si="7"/>
        <v>1.7855052899380608E-2</v>
      </c>
      <c r="L41">
        <f t="shared" si="3"/>
        <v>3.1880291403967986E-4</v>
      </c>
      <c r="M41" s="3">
        <f t="shared" si="4"/>
        <v>7.2119943681485665E-2</v>
      </c>
      <c r="N41">
        <f t="shared" si="5"/>
        <v>8.2028751435156089E-2</v>
      </c>
    </row>
    <row r="42" spans="1:14" x14ac:dyDescent="0.25">
      <c r="A42">
        <v>29</v>
      </c>
      <c r="B42">
        <v>22</v>
      </c>
      <c r="C42">
        <v>7</v>
      </c>
      <c r="D42">
        <v>2.1</v>
      </c>
      <c r="E42">
        <f t="shared" si="1"/>
        <v>0.74193734472937733</v>
      </c>
      <c r="F42">
        <f t="shared" si="6"/>
        <v>41.705764000000023</v>
      </c>
      <c r="H42" s="28">
        <f t="shared" si="2"/>
        <v>1.7108223866852188</v>
      </c>
      <c r="I42">
        <f t="shared" si="0"/>
        <v>13.813535785437461</v>
      </c>
      <c r="K42">
        <f t="shared" si="7"/>
        <v>-0.96888504195584146</v>
      </c>
      <c r="L42">
        <f t="shared" si="3"/>
        <v>0.93873822452577271</v>
      </c>
      <c r="M42" s="3">
        <f t="shared" si="4"/>
        <v>1.5609524312886112</v>
      </c>
      <c r="N42">
        <f t="shared" si="5"/>
        <v>7.8677881030195282E-2</v>
      </c>
    </row>
    <row r="43" spans="1:14" x14ac:dyDescent="0.25">
      <c r="A43">
        <v>30</v>
      </c>
      <c r="B43">
        <v>49</v>
      </c>
      <c r="C43">
        <v>11</v>
      </c>
      <c r="D43">
        <v>13.8</v>
      </c>
      <c r="E43">
        <f t="shared" si="1"/>
        <v>2.6246685921631592</v>
      </c>
      <c r="F43">
        <f t="shared" si="6"/>
        <v>27.478563999999992</v>
      </c>
      <c r="H43" s="28">
        <f t="shared" si="2"/>
        <v>2.2235876433103829</v>
      </c>
      <c r="I43">
        <f t="shared" si="0"/>
        <v>29.682868032208123</v>
      </c>
      <c r="K43">
        <f t="shared" si="7"/>
        <v>0.40108094885277623</v>
      </c>
      <c r="L43">
        <f t="shared" si="3"/>
        <v>0.16086592753264331</v>
      </c>
      <c r="M43" s="3">
        <f t="shared" si="4"/>
        <v>0.401132764992708</v>
      </c>
      <c r="N43">
        <f t="shared" si="5"/>
        <v>5.3949111069817368E-2</v>
      </c>
    </row>
    <row r="44" spans="1:14" x14ac:dyDescent="0.25">
      <c r="A44">
        <v>31</v>
      </c>
      <c r="B44">
        <v>48</v>
      </c>
      <c r="C44">
        <v>18</v>
      </c>
      <c r="D44">
        <v>8.1</v>
      </c>
      <c r="E44">
        <f t="shared" si="1"/>
        <v>2.0918640616783932</v>
      </c>
      <c r="F44">
        <f t="shared" si="6"/>
        <v>0.20976400000000181</v>
      </c>
      <c r="H44" s="28">
        <f t="shared" si="2"/>
        <v>2.4815299662986243</v>
      </c>
      <c r="I44">
        <f t="shared" si="0"/>
        <v>31.5022219215147</v>
      </c>
      <c r="K44">
        <f t="shared" si="7"/>
        <v>-0.3896659046202311</v>
      </c>
      <c r="L44">
        <f t="shared" si="3"/>
        <v>0.15183951722350303</v>
      </c>
      <c r="M44" s="3">
        <f t="shared" si="4"/>
        <v>1.0109477561901586E-2</v>
      </c>
      <c r="N44">
        <f t="shared" si="5"/>
        <v>0.24030761121987146</v>
      </c>
    </row>
    <row r="45" spans="1:14" x14ac:dyDescent="0.25">
      <c r="A45">
        <v>32</v>
      </c>
      <c r="B45">
        <v>45</v>
      </c>
      <c r="C45">
        <v>15</v>
      </c>
      <c r="D45">
        <v>14.5</v>
      </c>
      <c r="E45">
        <f t="shared" si="1"/>
        <v>2.6741486494265287</v>
      </c>
      <c r="F45">
        <f t="shared" si="6"/>
        <v>35.307363999999978</v>
      </c>
      <c r="H45" s="28">
        <f t="shared" si="2"/>
        <v>2.3617325565611824</v>
      </c>
      <c r="I45">
        <f t="shared" si="0"/>
        <v>28.878390873407707</v>
      </c>
      <c r="K45">
        <f t="shared" si="7"/>
        <v>0.31241609286534633</v>
      </c>
      <c r="L45">
        <f t="shared" si="3"/>
        <v>9.7603815081248699E-2</v>
      </c>
      <c r="M45" s="3">
        <f t="shared" si="4"/>
        <v>0.46625747197688056</v>
      </c>
      <c r="N45">
        <f t="shared" si="5"/>
        <v>0.13720682229732567</v>
      </c>
    </row>
    <row r="46" spans="1:14" x14ac:dyDescent="0.25">
      <c r="A46">
        <v>33</v>
      </c>
      <c r="B46">
        <v>66</v>
      </c>
      <c r="C46">
        <v>6</v>
      </c>
      <c r="D46">
        <v>6.2</v>
      </c>
      <c r="E46">
        <f t="shared" si="1"/>
        <v>1.824549292051046</v>
      </c>
      <c r="F46">
        <f t="shared" si="6"/>
        <v>5.5601640000000065</v>
      </c>
      <c r="H46" s="28">
        <f t="shared" si="2"/>
        <v>1.9978629363289788</v>
      </c>
      <c r="I46">
        <f t="shared" ref="I46:I77" si="8">B46*$I$10+C46*$I$11+$I$12*1</f>
        <v>37.142842315123247</v>
      </c>
      <c r="K46">
        <f t="shared" si="7"/>
        <v>-0.17331364427793283</v>
      </c>
      <c r="L46">
        <f t="shared" si="3"/>
        <v>3.0037619292897839E-2</v>
      </c>
      <c r="M46" s="3">
        <f t="shared" si="4"/>
        <v>2.7811856614723466E-2</v>
      </c>
      <c r="N46">
        <f t="shared" si="5"/>
        <v>4.283404626679287E-5</v>
      </c>
    </row>
    <row r="47" spans="1:14" x14ac:dyDescent="0.25">
      <c r="A47">
        <v>34</v>
      </c>
      <c r="B47">
        <v>42</v>
      </c>
      <c r="C47">
        <v>12</v>
      </c>
      <c r="D47">
        <v>12.6</v>
      </c>
      <c r="E47">
        <f t="shared" si="1"/>
        <v>2.5336968139574321</v>
      </c>
      <c r="F47">
        <f t="shared" si="6"/>
        <v>16.337763999999986</v>
      </c>
      <c r="H47" s="28">
        <f t="shared" si="2"/>
        <v>2.2184784495395928</v>
      </c>
      <c r="I47">
        <f t="shared" si="8"/>
        <v>26.254559825300714</v>
      </c>
      <c r="K47">
        <f t="shared" si="7"/>
        <v>0.31521836441783924</v>
      </c>
      <c r="L47">
        <f t="shared" si="3"/>
        <v>9.9362617266257697E-2</v>
      </c>
      <c r="M47" s="3">
        <f t="shared" si="4"/>
        <v>0.2941746000480398</v>
      </c>
      <c r="N47">
        <f t="shared" si="5"/>
        <v>5.1601795376015044E-2</v>
      </c>
    </row>
    <row r="48" spans="1:14" x14ac:dyDescent="0.25">
      <c r="A48">
        <v>35</v>
      </c>
      <c r="B48">
        <v>22</v>
      </c>
      <c r="C48">
        <v>13</v>
      </c>
      <c r="D48">
        <v>5.5</v>
      </c>
      <c r="E48">
        <f t="shared" si="1"/>
        <v>1.7047480922384253</v>
      </c>
      <c r="F48">
        <f t="shared" si="6"/>
        <v>9.3513640000000091</v>
      </c>
      <c r="H48" s="28">
        <f t="shared" si="2"/>
        <v>2.0437817987994435</v>
      </c>
      <c r="I48">
        <f t="shared" si="8"/>
        <v>15.834008964444143</v>
      </c>
      <c r="K48">
        <f t="shared" si="7"/>
        <v>-0.33903370656101828</v>
      </c>
      <c r="L48">
        <f t="shared" si="3"/>
        <v>0.11494385418450265</v>
      </c>
      <c r="M48" s="3">
        <f t="shared" si="4"/>
        <v>8.2122405966880127E-2</v>
      </c>
      <c r="N48">
        <f t="shared" si="5"/>
        <v>2.7524329878214114E-3</v>
      </c>
    </row>
    <row r="49" spans="1:14" x14ac:dyDescent="0.25">
      <c r="A49">
        <v>36</v>
      </c>
      <c r="B49">
        <v>30</v>
      </c>
      <c r="C49">
        <v>12</v>
      </c>
      <c r="D49">
        <v>9.6</v>
      </c>
      <c r="E49">
        <f t="shared" si="1"/>
        <v>2.2617630984737906</v>
      </c>
      <c r="F49">
        <f t="shared" si="6"/>
        <v>1.085763999999996</v>
      </c>
      <c r="H49" s="28">
        <f t="shared" si="2"/>
        <v>2.1051729279440012</v>
      </c>
      <c r="I49">
        <f t="shared" si="8"/>
        <v>19.800181990886106</v>
      </c>
      <c r="K49">
        <f t="shared" si="7"/>
        <v>0.15659017052978941</v>
      </c>
      <c r="L49">
        <f t="shared" si="3"/>
        <v>2.4520481506548526E-2</v>
      </c>
      <c r="M49" s="3">
        <f t="shared" si="4"/>
        <v>7.3140462641566997E-2</v>
      </c>
      <c r="N49">
        <f t="shared" si="5"/>
        <v>1.2962907297597038E-2</v>
      </c>
    </row>
    <row r="50" spans="1:14" x14ac:dyDescent="0.25">
      <c r="A50">
        <v>37</v>
      </c>
      <c r="B50">
        <v>66</v>
      </c>
      <c r="C50">
        <v>6</v>
      </c>
      <c r="D50">
        <v>5.0999999999999996</v>
      </c>
      <c r="E50">
        <f t="shared" si="1"/>
        <v>1.62924053973028</v>
      </c>
      <c r="F50">
        <f t="shared" si="6"/>
        <v>11.957764000000013</v>
      </c>
      <c r="H50" s="28">
        <f t="shared" si="2"/>
        <v>1.9978629363289788</v>
      </c>
      <c r="I50">
        <f t="shared" si="8"/>
        <v>37.142842315123247</v>
      </c>
      <c r="K50">
        <f t="shared" si="7"/>
        <v>-0.36862239659869878</v>
      </c>
      <c r="L50">
        <f t="shared" si="3"/>
        <v>0.13588247127416836</v>
      </c>
      <c r="M50" s="3">
        <f t="shared" si="4"/>
        <v>0.13110020591776836</v>
      </c>
      <c r="N50">
        <f t="shared" si="5"/>
        <v>4.283404626679287E-5</v>
      </c>
    </row>
    <row r="51" spans="1:14" x14ac:dyDescent="0.25">
      <c r="A51">
        <v>38</v>
      </c>
      <c r="B51">
        <v>32</v>
      </c>
      <c r="C51">
        <v>12</v>
      </c>
      <c r="D51">
        <v>11</v>
      </c>
      <c r="E51">
        <f t="shared" si="1"/>
        <v>2.3978952727983707</v>
      </c>
      <c r="F51">
        <f t="shared" si="6"/>
        <v>5.9633639999999923</v>
      </c>
      <c r="H51" s="28">
        <f t="shared" si="2"/>
        <v>2.1269059864392039</v>
      </c>
      <c r="I51">
        <f t="shared" si="8"/>
        <v>20.875911629955208</v>
      </c>
      <c r="K51">
        <f t="shared" si="7"/>
        <v>0.27098928635916675</v>
      </c>
      <c r="L51">
        <f t="shared" si="3"/>
        <v>7.3435193321450473E-2</v>
      </c>
      <c r="M51" s="3">
        <f t="shared" si="4"/>
        <v>0.16530494548759184</v>
      </c>
      <c r="N51">
        <f t="shared" si="5"/>
        <v>1.8384057623401884E-2</v>
      </c>
    </row>
    <row r="52" spans="1:14" x14ac:dyDescent="0.25">
      <c r="A52">
        <v>39</v>
      </c>
      <c r="B52">
        <v>62</v>
      </c>
      <c r="C52">
        <v>5</v>
      </c>
      <c r="D52">
        <v>5.4</v>
      </c>
      <c r="E52">
        <f t="shared" si="1"/>
        <v>1.6863989535702288</v>
      </c>
      <c r="F52">
        <f t="shared" si="6"/>
        <v>9.9729640000000082</v>
      </c>
      <c r="H52" s="28">
        <f t="shared" si="2"/>
        <v>1.878745134349622</v>
      </c>
      <c r="I52">
        <f t="shared" si="8"/>
        <v>34.654637507150596</v>
      </c>
      <c r="K52">
        <f t="shared" si="7"/>
        <v>-0.19234618077939314</v>
      </c>
      <c r="L52">
        <f t="shared" si="3"/>
        <v>3.6997053260418987E-2</v>
      </c>
      <c r="M52" s="3">
        <f t="shared" si="4"/>
        <v>9.2975724822555755E-2</v>
      </c>
      <c r="N52">
        <f t="shared" si="5"/>
        <v>1.2672686980091878E-2</v>
      </c>
    </row>
    <row r="53" spans="1:14" x14ac:dyDescent="0.25">
      <c r="A53">
        <v>40</v>
      </c>
      <c r="B53">
        <v>59</v>
      </c>
      <c r="C53" s="29">
        <v>1</v>
      </c>
      <c r="D53">
        <v>1.9</v>
      </c>
      <c r="E53">
        <f t="shared" si="1"/>
        <v>0.64185388617239469</v>
      </c>
      <c r="F53">
        <f t="shared" si="6"/>
        <v>44.328964000000013</v>
      </c>
      <c r="H53" s="28">
        <f t="shared" si="2"/>
        <v>0.99638355380404509</v>
      </c>
      <c r="I53">
        <f t="shared" si="8"/>
        <v>31.694060929209162</v>
      </c>
      <c r="K53">
        <f t="shared" si="7"/>
        <v>-0.35452966763165039</v>
      </c>
      <c r="L53">
        <f t="shared" si="3"/>
        <v>0.1256912852310085</v>
      </c>
      <c r="M53" s="3">
        <f t="shared" si="4"/>
        <v>1.8210538368382121</v>
      </c>
      <c r="N53">
        <f t="shared" si="5"/>
        <v>0.98989487834859735</v>
      </c>
    </row>
    <row r="54" spans="1:14" x14ac:dyDescent="0.25">
      <c r="A54">
        <v>41</v>
      </c>
      <c r="B54">
        <v>58</v>
      </c>
      <c r="C54">
        <v>13</v>
      </c>
      <c r="D54">
        <v>15.8</v>
      </c>
      <c r="E54">
        <f t="shared" si="1"/>
        <v>2.760009940032921</v>
      </c>
      <c r="F54">
        <f t="shared" si="6"/>
        <v>52.446563999999988</v>
      </c>
      <c r="H54" s="28">
        <f t="shared" si="2"/>
        <v>2.370223103051559</v>
      </c>
      <c r="I54">
        <f t="shared" si="8"/>
        <v>35.197142467687968</v>
      </c>
      <c r="K54">
        <f t="shared" si="7"/>
        <v>0.38978683698136196</v>
      </c>
      <c r="L54">
        <f t="shared" si="3"/>
        <v>0.15193377828393484</v>
      </c>
      <c r="M54" s="3">
        <f t="shared" si="4"/>
        <v>0.59088704670844028</v>
      </c>
      <c r="N54">
        <f t="shared" si="5"/>
        <v>0.14356895292037494</v>
      </c>
    </row>
    <row r="55" spans="1:14" x14ac:dyDescent="0.25">
      <c r="A55">
        <v>42</v>
      </c>
      <c r="B55">
        <v>72</v>
      </c>
      <c r="C55">
        <v>1</v>
      </c>
      <c r="D55">
        <v>4</v>
      </c>
      <c r="E55">
        <f t="shared" si="1"/>
        <v>1.3862943611198906</v>
      </c>
      <c r="F55">
        <f t="shared" si="6"/>
        <v>20.775364000000014</v>
      </c>
      <c r="H55" s="28">
        <f t="shared" si="2"/>
        <v>1.0634392450093064</v>
      </c>
      <c r="I55">
        <f t="shared" si="8"/>
        <v>38.68630358315832</v>
      </c>
      <c r="K55">
        <f t="shared" si="7"/>
        <v>0.32285511611058415</v>
      </c>
      <c r="L55">
        <f t="shared" si="3"/>
        <v>0.10423542599877877</v>
      </c>
      <c r="M55" s="3">
        <f t="shared" si="4"/>
        <v>0.36605380191944187</v>
      </c>
      <c r="N55">
        <f t="shared" si="5"/>
        <v>0.86095928810479605</v>
      </c>
    </row>
    <row r="56" spans="1:14" x14ac:dyDescent="0.25">
      <c r="A56">
        <v>43</v>
      </c>
      <c r="B56">
        <v>45</v>
      </c>
      <c r="C56">
        <v>11</v>
      </c>
      <c r="D56">
        <v>15.1</v>
      </c>
      <c r="E56">
        <f t="shared" si="1"/>
        <v>2.7146947438208788</v>
      </c>
      <c r="F56">
        <f t="shared" si="6"/>
        <v>42.797763999999972</v>
      </c>
      <c r="H56" s="28">
        <f t="shared" si="2"/>
        <v>2.1949111320212866</v>
      </c>
      <c r="I56">
        <f t="shared" si="8"/>
        <v>27.531408754069918</v>
      </c>
      <c r="K56">
        <f t="shared" si="7"/>
        <v>0.5197836117995922</v>
      </c>
      <c r="L56">
        <f t="shared" si="3"/>
        <v>0.27017500309542919</v>
      </c>
      <c r="M56" s="3">
        <f t="shared" si="4"/>
        <v>0.52327367639125455</v>
      </c>
      <c r="N56">
        <f t="shared" si="5"/>
        <v>4.1450096672157939E-2</v>
      </c>
    </row>
    <row r="57" spans="1:14" x14ac:dyDescent="0.25">
      <c r="A57">
        <v>44</v>
      </c>
      <c r="B57">
        <v>40</v>
      </c>
      <c r="C57">
        <v>9</v>
      </c>
      <c r="D57">
        <v>9.1999999999999993</v>
      </c>
      <c r="E57">
        <f t="shared" si="1"/>
        <v>2.2192034840549946</v>
      </c>
      <c r="F57">
        <f t="shared" si="6"/>
        <v>0.41216399999999703</v>
      </c>
      <c r="H57" s="28">
        <f t="shared" si="2"/>
        <v>2.0473145138730451</v>
      </c>
      <c r="I57">
        <f t="shared" si="8"/>
        <v>24.168593596728272</v>
      </c>
      <c r="K57">
        <f t="shared" si="7"/>
        <v>0.17188897018194949</v>
      </c>
      <c r="L57">
        <f t="shared" si="3"/>
        <v>2.954581807021112E-2</v>
      </c>
      <c r="M57" s="3">
        <f t="shared" si="4"/>
        <v>5.193171914631127E-2</v>
      </c>
      <c r="N57">
        <f t="shared" si="5"/>
        <v>3.1355912113276425E-3</v>
      </c>
    </row>
    <row r="58" spans="1:14" x14ac:dyDescent="0.25">
      <c r="A58">
        <v>45</v>
      </c>
      <c r="B58">
        <v>38</v>
      </c>
      <c r="C58">
        <v>10</v>
      </c>
      <c r="D58">
        <v>10.4</v>
      </c>
      <c r="E58">
        <f t="shared" si="1"/>
        <v>2.341805806147327</v>
      </c>
      <c r="F58">
        <f t="shared" si="6"/>
        <v>3.3929639999999952</v>
      </c>
      <c r="H58" s="28">
        <f t="shared" si="2"/>
        <v>2.0867114410179193</v>
      </c>
      <c r="I58">
        <f t="shared" si="8"/>
        <v>23.429609487493618</v>
      </c>
      <c r="K58">
        <f t="shared" si="7"/>
        <v>0.25509436512940775</v>
      </c>
      <c r="L58">
        <f t="shared" si="3"/>
        <v>6.5073135120775602E-2</v>
      </c>
      <c r="M58" s="3">
        <f t="shared" si="4"/>
        <v>0.12284158737449899</v>
      </c>
      <c r="N58">
        <f t="shared" si="5"/>
        <v>9.0998773210404123E-3</v>
      </c>
    </row>
    <row r="59" spans="1:14" x14ac:dyDescent="0.25">
      <c r="A59">
        <v>46</v>
      </c>
      <c r="B59">
        <v>48</v>
      </c>
      <c r="C59">
        <v>9</v>
      </c>
      <c r="D59">
        <v>10.6</v>
      </c>
      <c r="E59">
        <f t="shared" si="1"/>
        <v>2.3608540011180215</v>
      </c>
      <c r="F59">
        <f t="shared" si="6"/>
        <v>4.1697639999999918</v>
      </c>
      <c r="H59" s="28">
        <f t="shared" si="2"/>
        <v>2.1087104831158667</v>
      </c>
      <c r="I59">
        <f t="shared" si="8"/>
        <v>28.471512153004678</v>
      </c>
      <c r="K59">
        <f t="shared" si="7"/>
        <v>0.25214351800215473</v>
      </c>
      <c r="L59">
        <f t="shared" si="3"/>
        <v>6.3576353670502933E-2</v>
      </c>
      <c r="M59" s="3">
        <f t="shared" si="4"/>
        <v>0.13655673499518103</v>
      </c>
      <c r="N59">
        <f t="shared" si="5"/>
        <v>1.3780956613026477E-2</v>
      </c>
    </row>
    <row r="60" spans="1:14" x14ac:dyDescent="0.25">
      <c r="A60">
        <v>47</v>
      </c>
      <c r="B60">
        <v>64</v>
      </c>
      <c r="C60">
        <v>12</v>
      </c>
      <c r="D60">
        <v>13.2</v>
      </c>
      <c r="E60">
        <f t="shared" si="1"/>
        <v>2.5802168295923251</v>
      </c>
      <c r="F60">
        <f t="shared" si="6"/>
        <v>21.548163999999979</v>
      </c>
      <c r="H60" s="28">
        <f t="shared" si="2"/>
        <v>2.3603202010101159</v>
      </c>
      <c r="I60">
        <f t="shared" si="8"/>
        <v>38.08758585506083</v>
      </c>
      <c r="K60">
        <f t="shared" si="7"/>
        <v>0.21989662858220926</v>
      </c>
      <c r="L60">
        <f t="shared" si="3"/>
        <v>4.8354527261822093E-2</v>
      </c>
      <c r="M60" s="3">
        <f t="shared" si="4"/>
        <v>0.34680163846496898</v>
      </c>
      <c r="N60">
        <f t="shared" si="5"/>
        <v>0.13616250339816255</v>
      </c>
    </row>
    <row r="61" spans="1:14" x14ac:dyDescent="0.25">
      <c r="A61">
        <v>48</v>
      </c>
      <c r="B61">
        <v>34</v>
      </c>
      <c r="C61">
        <v>5</v>
      </c>
      <c r="D61">
        <v>7.2</v>
      </c>
      <c r="E61">
        <f t="shared" si="1"/>
        <v>1.9740810260220096</v>
      </c>
      <c r="F61">
        <f t="shared" si="6"/>
        <v>1.8441640000000039</v>
      </c>
      <c r="H61" s="28">
        <f t="shared" si="2"/>
        <v>1.6764372224087962</v>
      </c>
      <c r="I61">
        <f t="shared" si="8"/>
        <v>19.59442256018318</v>
      </c>
      <c r="K61">
        <f t="shared" si="7"/>
        <v>0.29764380361321341</v>
      </c>
      <c r="L61">
        <f t="shared" si="3"/>
        <v>8.8591833829341146E-2</v>
      </c>
      <c r="M61" s="3">
        <f t="shared" si="4"/>
        <v>2.9711892190966826E-4</v>
      </c>
      <c r="N61">
        <f t="shared" si="5"/>
        <v>9.9150007308629287E-2</v>
      </c>
    </row>
    <row r="62" spans="1:14" x14ac:dyDescent="0.25">
      <c r="A62">
        <v>49</v>
      </c>
      <c r="B62">
        <v>57</v>
      </c>
      <c r="C62">
        <v>15</v>
      </c>
      <c r="D62">
        <v>12.4</v>
      </c>
      <c r="E62">
        <f t="shared" si="1"/>
        <v>2.5176964726109912</v>
      </c>
      <c r="F62">
        <f t="shared" si="6"/>
        <v>14.760963999999991</v>
      </c>
      <c r="H62" s="28">
        <f t="shared" si="2"/>
        <v>2.4413354208773392</v>
      </c>
      <c r="I62">
        <f t="shared" si="8"/>
        <v>35.332768707822311</v>
      </c>
      <c r="K62">
        <f t="shared" si="7"/>
        <v>7.636105173365193E-2</v>
      </c>
      <c r="L62">
        <f t="shared" si="3"/>
        <v>5.8310102218694666E-3</v>
      </c>
      <c r="M62" s="3">
        <f t="shared" si="4"/>
        <v>0.27707412389106839</v>
      </c>
      <c r="N62">
        <f t="shared" si="5"/>
        <v>0.20251553158563718</v>
      </c>
    </row>
    <row r="63" spans="1:14" x14ac:dyDescent="0.25">
      <c r="A63">
        <v>50</v>
      </c>
      <c r="B63">
        <v>46</v>
      </c>
      <c r="C63">
        <v>10</v>
      </c>
      <c r="D63">
        <v>16.2</v>
      </c>
      <c r="E63">
        <f t="shared" si="1"/>
        <v>2.7850112422383382</v>
      </c>
      <c r="F63">
        <f t="shared" si="6"/>
        <v>58.400163999999961</v>
      </c>
      <c r="H63" s="28">
        <f t="shared" si="2"/>
        <v>2.1510484379492238</v>
      </c>
      <c r="I63">
        <f t="shared" si="8"/>
        <v>27.732528043770021</v>
      </c>
      <c r="K63">
        <f t="shared" si="7"/>
        <v>0.63396280428911433</v>
      </c>
      <c r="L63">
        <f t="shared" si="3"/>
        <v>0.4019088372221179</v>
      </c>
      <c r="M63" s="3">
        <f t="shared" si="4"/>
        <v>0.62994870261670011</v>
      </c>
      <c r="N63">
        <f t="shared" si="5"/>
        <v>2.5513760450760828E-2</v>
      </c>
    </row>
    <row r="64" spans="1:14" x14ac:dyDescent="0.25">
      <c r="A64">
        <v>51</v>
      </c>
      <c r="B64">
        <v>69</v>
      </c>
      <c r="C64">
        <v>14</v>
      </c>
      <c r="D64">
        <v>5.4</v>
      </c>
      <c r="E64">
        <f t="shared" si="1"/>
        <v>1.6863989535702288</v>
      </c>
      <c r="F64">
        <f t="shared" si="6"/>
        <v>9.9729640000000082</v>
      </c>
      <c r="H64" s="28">
        <f t="shared" si="2"/>
        <v>2.4685635794371437</v>
      </c>
      <c r="I64">
        <f t="shared" si="8"/>
        <v>41.450401012402473</v>
      </c>
      <c r="K64">
        <f t="shared" si="7"/>
        <v>-0.78216462586691482</v>
      </c>
      <c r="L64">
        <f t="shared" si="3"/>
        <v>0.61178150195753078</v>
      </c>
      <c r="M64" s="3">
        <f t="shared" si="4"/>
        <v>9.2975724822555755E-2</v>
      </c>
      <c r="N64">
        <f t="shared" si="5"/>
        <v>0.22776318665994738</v>
      </c>
    </row>
    <row r="65" spans="1:14" x14ac:dyDescent="0.25">
      <c r="A65">
        <v>52</v>
      </c>
      <c r="B65">
        <v>52</v>
      </c>
      <c r="C65">
        <v>7</v>
      </c>
      <c r="D65">
        <v>10.3</v>
      </c>
      <c r="E65">
        <f t="shared" si="1"/>
        <v>2.33214389523559</v>
      </c>
      <c r="F65">
        <f t="shared" si="6"/>
        <v>3.0345639999999969</v>
      </c>
      <c r="H65" s="28">
        <f t="shared" si="2"/>
        <v>2.0004913175070369</v>
      </c>
      <c r="I65">
        <f t="shared" si="8"/>
        <v>29.949480371473989</v>
      </c>
      <c r="K65">
        <f t="shared" si="7"/>
        <v>0.33165257772855306</v>
      </c>
      <c r="L65">
        <f t="shared" si="3"/>
        <v>0.10999343231399393</v>
      </c>
      <c r="M65" s="3">
        <f t="shared" si="4"/>
        <v>0.11616217914667176</v>
      </c>
      <c r="N65">
        <f t="shared" si="5"/>
        <v>8.4146747266025754E-5</v>
      </c>
    </row>
    <row r="66" spans="1:14" x14ac:dyDescent="0.25">
      <c r="A66">
        <v>53</v>
      </c>
      <c r="B66">
        <v>71</v>
      </c>
      <c r="C66">
        <v>7</v>
      </c>
      <c r="D66">
        <v>6.1</v>
      </c>
      <c r="E66">
        <f t="shared" si="1"/>
        <v>1.8082887711792655</v>
      </c>
      <c r="F66">
        <f t="shared" si="6"/>
        <v>6.0417640000000095</v>
      </c>
      <c r="H66" s="28">
        <f t="shared" si="2"/>
        <v>2.1053660516972168</v>
      </c>
      <c r="I66">
        <f t="shared" si="8"/>
        <v>40.168911942630452</v>
      </c>
      <c r="K66">
        <f t="shared" si="7"/>
        <v>-0.29707728051795135</v>
      </c>
      <c r="L66">
        <f t="shared" si="3"/>
        <v>8.8254910599941561E-2</v>
      </c>
      <c r="M66" s="3">
        <f t="shared" si="4"/>
        <v>3.3499758596374177E-2</v>
      </c>
      <c r="N66">
        <f t="shared" si="5"/>
        <v>1.3006920713091924E-2</v>
      </c>
    </row>
    <row r="67" spans="1:14" x14ac:dyDescent="0.25">
      <c r="A67">
        <v>54</v>
      </c>
      <c r="B67">
        <v>74</v>
      </c>
      <c r="C67">
        <v>10</v>
      </c>
      <c r="D67">
        <v>5.3</v>
      </c>
      <c r="E67">
        <f t="shared" si="1"/>
        <v>1.6677068205580761</v>
      </c>
      <c r="F67">
        <f t="shared" si="6"/>
        <v>10.614564000000012</v>
      </c>
      <c r="H67" s="28">
        <f t="shared" si="2"/>
        <v>2.3111452425953929</v>
      </c>
      <c r="I67">
        <f t="shared" si="8"/>
        <v>42.792742990737437</v>
      </c>
      <c r="K67">
        <f t="shared" si="7"/>
        <v>-0.64343842203731683</v>
      </c>
      <c r="L67">
        <f t="shared" si="3"/>
        <v>0.41401300295387222</v>
      </c>
      <c r="M67" s="3">
        <f t="shared" si="4"/>
        <v>0.10472430153364733</v>
      </c>
      <c r="N67">
        <f t="shared" si="5"/>
        <v>0.10228936027267709</v>
      </c>
    </row>
    <row r="68" spans="1:14" x14ac:dyDescent="0.25">
      <c r="A68">
        <v>55</v>
      </c>
      <c r="B68">
        <v>55</v>
      </c>
      <c r="C68">
        <v>18</v>
      </c>
      <c r="D68">
        <v>8.5</v>
      </c>
      <c r="E68">
        <f t="shared" si="1"/>
        <v>2.1400661634962708</v>
      </c>
      <c r="F68">
        <f t="shared" si="6"/>
        <v>3.3640000000001863E-3</v>
      </c>
      <c r="H68" s="28">
        <f t="shared" si="2"/>
        <v>2.5273718674690704</v>
      </c>
      <c r="I68">
        <f t="shared" si="8"/>
        <v>35.267275658256551</v>
      </c>
      <c r="K68">
        <f t="shared" si="7"/>
        <v>-0.38730570397279962</v>
      </c>
      <c r="L68">
        <f t="shared" si="3"/>
        <v>0.1500057083298659</v>
      </c>
      <c r="M68" s="3">
        <f t="shared" si="4"/>
        <v>2.2125967386612034E-2</v>
      </c>
      <c r="N68">
        <f t="shared" si="5"/>
        <v>0.28735357311991855</v>
      </c>
    </row>
    <row r="69" spans="1:14" x14ac:dyDescent="0.25">
      <c r="A69">
        <v>56</v>
      </c>
      <c r="B69">
        <v>50</v>
      </c>
      <c r="C69">
        <v>15</v>
      </c>
      <c r="D69">
        <v>10.7</v>
      </c>
      <c r="E69">
        <f t="shared" si="1"/>
        <v>2.3702437414678603</v>
      </c>
      <c r="F69">
        <f t="shared" si="6"/>
        <v>4.5881639999999901</v>
      </c>
      <c r="H69" s="28">
        <f t="shared" si="2"/>
        <v>2.3972122392300079</v>
      </c>
      <c r="I69">
        <f t="shared" si="8"/>
        <v>31.567714971080463</v>
      </c>
      <c r="K69">
        <f t="shared" si="7"/>
        <v>-2.6968497762147603E-2</v>
      </c>
      <c r="L69">
        <f t="shared" si="3"/>
        <v>7.272998715469603E-4</v>
      </c>
      <c r="M69" s="3">
        <f t="shared" si="4"/>
        <v>0.14358459334206519</v>
      </c>
      <c r="N69">
        <f t="shared" si="5"/>
        <v>0.16475000039542395</v>
      </c>
    </row>
    <row r="70" spans="1:14" x14ac:dyDescent="0.25">
      <c r="A70">
        <v>57</v>
      </c>
      <c r="B70">
        <v>18</v>
      </c>
      <c r="C70">
        <v>9</v>
      </c>
      <c r="D70">
        <v>1.7</v>
      </c>
      <c r="E70">
        <f t="shared" si="1"/>
        <v>0.53062825106217038</v>
      </c>
      <c r="F70">
        <f t="shared" si="6"/>
        <v>47.032164000000023</v>
      </c>
      <c r="H70" s="28">
        <f t="shared" si="2"/>
        <v>1.7784206166333081</v>
      </c>
      <c r="I70">
        <f t="shared" si="8"/>
        <v>12.335567566968153</v>
      </c>
      <c r="K70">
        <f t="shared" si="7"/>
        <v>-1.2477923655711378</v>
      </c>
      <c r="L70">
        <f t="shared" si="3"/>
        <v>1.5569857875776161</v>
      </c>
      <c r="M70" s="3">
        <f t="shared" si="4"/>
        <v>2.133615021439478</v>
      </c>
      <c r="N70">
        <f t="shared" si="5"/>
        <v>4.5325365628280476E-2</v>
      </c>
    </row>
    <row r="71" spans="1:14" x14ac:dyDescent="0.25">
      <c r="A71">
        <v>58</v>
      </c>
      <c r="B71">
        <v>37</v>
      </c>
      <c r="C71">
        <v>16</v>
      </c>
      <c r="D71">
        <v>13.8</v>
      </c>
      <c r="E71">
        <f t="shared" si="1"/>
        <v>2.6246685921631592</v>
      </c>
      <c r="F71">
        <f t="shared" si="6"/>
        <v>27.478563999999992</v>
      </c>
      <c r="H71" s="28">
        <f t="shared" si="2"/>
        <v>2.3305294452493222</v>
      </c>
      <c r="I71">
        <f t="shared" si="8"/>
        <v>24.912217846965746</v>
      </c>
      <c r="K71">
        <f t="shared" si="7"/>
        <v>0.29413914691383702</v>
      </c>
      <c r="L71">
        <f t="shared" si="3"/>
        <v>8.6517837747199802E-2</v>
      </c>
      <c r="M71" s="3">
        <f t="shared" si="4"/>
        <v>0.401132764992708</v>
      </c>
      <c r="N71">
        <f t="shared" si="5"/>
        <v>0.11506429340085149</v>
      </c>
    </row>
    <row r="72" spans="1:14" x14ac:dyDescent="0.25">
      <c r="A72">
        <v>59</v>
      </c>
      <c r="B72">
        <v>29</v>
      </c>
      <c r="C72">
        <v>3</v>
      </c>
      <c r="D72">
        <v>1</v>
      </c>
      <c r="E72">
        <f t="shared" si="1"/>
        <v>0</v>
      </c>
      <c r="F72">
        <f t="shared" si="6"/>
        <v>57.123364000000024</v>
      </c>
      <c r="H72" s="28">
        <f t="shared" si="2"/>
        <v>1.3481177655972485</v>
      </c>
      <c r="I72">
        <f t="shared" si="8"/>
        <v>16.231607402841533</v>
      </c>
      <c r="K72">
        <f t="shared" si="7"/>
        <v>-1.3481177655972485</v>
      </c>
      <c r="L72">
        <f t="shared" si="3"/>
        <v>1.8174215099189179</v>
      </c>
      <c r="M72" s="3">
        <f t="shared" si="4"/>
        <v>3.9653480298416559</v>
      </c>
      <c r="N72">
        <f t="shared" si="5"/>
        <v>0.41370675236505722</v>
      </c>
    </row>
    <row r="73" spans="1:14" x14ac:dyDescent="0.25">
      <c r="A73">
        <v>60</v>
      </c>
      <c r="B73">
        <v>43</v>
      </c>
      <c r="C73">
        <v>8</v>
      </c>
      <c r="D73">
        <v>12.6</v>
      </c>
      <c r="E73">
        <f t="shared" si="1"/>
        <v>2.5336968139574321</v>
      </c>
      <c r="F73">
        <f t="shared" si="6"/>
        <v>16.337763999999986</v>
      </c>
      <c r="H73" s="28">
        <f t="shared" si="2"/>
        <v>2.0083168221571017</v>
      </c>
      <c r="I73">
        <f t="shared" si="8"/>
        <v>25.44544252549748</v>
      </c>
      <c r="K73">
        <f t="shared" si="7"/>
        <v>0.52537999180033035</v>
      </c>
      <c r="L73">
        <f t="shared" si="3"/>
        <v>0.27602413578411517</v>
      </c>
      <c r="M73" s="3">
        <f t="shared" si="4"/>
        <v>0.2941746000480398</v>
      </c>
      <c r="N73">
        <f t="shared" si="5"/>
        <v>2.8895438285255393E-4</v>
      </c>
    </row>
    <row r="74" spans="1:14" x14ac:dyDescent="0.25">
      <c r="A74">
        <v>61</v>
      </c>
      <c r="B74">
        <v>52</v>
      </c>
      <c r="C74">
        <v>12</v>
      </c>
      <c r="D74">
        <v>14.4</v>
      </c>
      <c r="E74">
        <f t="shared" si="1"/>
        <v>2.6672282065819548</v>
      </c>
      <c r="F74">
        <f t="shared" si="6"/>
        <v>34.128963999999982</v>
      </c>
      <c r="H74" s="28">
        <f t="shared" si="2"/>
        <v>2.2903985731033778</v>
      </c>
      <c r="I74">
        <f t="shared" si="8"/>
        <v>31.633208020646226</v>
      </c>
      <c r="K74">
        <f t="shared" si="7"/>
        <v>0.37682963347857701</v>
      </c>
      <c r="L74">
        <f t="shared" si="3"/>
        <v>0.14200057266759869</v>
      </c>
      <c r="M74" s="3">
        <f t="shared" si="4"/>
        <v>0.456854385810681</v>
      </c>
      <c r="N74">
        <f t="shared" si="5"/>
        <v>8.9449091174728615E-2</v>
      </c>
    </row>
    <row r="75" spans="1:14" x14ac:dyDescent="0.25">
      <c r="A75">
        <v>62</v>
      </c>
      <c r="B75">
        <v>64</v>
      </c>
      <c r="C75">
        <v>1</v>
      </c>
      <c r="D75">
        <v>4.9000000000000004</v>
      </c>
      <c r="E75">
        <f t="shared" si="1"/>
        <v>1.589235205116581</v>
      </c>
      <c r="F75">
        <f t="shared" si="6"/>
        <v>13.380964000000009</v>
      </c>
      <c r="H75" s="28">
        <f t="shared" si="2"/>
        <v>1.0237763342616879</v>
      </c>
      <c r="I75">
        <f t="shared" si="8"/>
        <v>34.383385026881911</v>
      </c>
      <c r="K75">
        <f t="shared" si="7"/>
        <v>0.5654588708548931</v>
      </c>
      <c r="L75">
        <f t="shared" si="3"/>
        <v>0.31974373462849065</v>
      </c>
      <c r="M75" s="3">
        <f t="shared" si="4"/>
        <v>0.1616707057366765</v>
      </c>
      <c r="N75">
        <f t="shared" si="5"/>
        <v>0.93613719208216095</v>
      </c>
    </row>
    <row r="76" spans="1:14" x14ac:dyDescent="0.25">
      <c r="A76">
        <v>63</v>
      </c>
      <c r="B76">
        <v>33</v>
      </c>
      <c r="C76">
        <v>6</v>
      </c>
      <c r="D76">
        <v>7.8</v>
      </c>
      <c r="E76">
        <f t="shared" si="1"/>
        <v>2.0541237336955462</v>
      </c>
      <c r="F76">
        <f t="shared" si="6"/>
        <v>0.57456400000000274</v>
      </c>
      <c r="H76" s="28">
        <f t="shared" si="2"/>
        <v>1.7644487217580673</v>
      </c>
      <c r="I76">
        <f t="shared" si="8"/>
        <v>19.393303270483077</v>
      </c>
      <c r="K76">
        <f t="shared" si="7"/>
        <v>0.28967501193747891</v>
      </c>
      <c r="L76">
        <f t="shared" si="3"/>
        <v>8.391161254097855E-2</v>
      </c>
      <c r="M76" s="3">
        <f t="shared" si="4"/>
        <v>3.9445395984916334E-3</v>
      </c>
      <c r="N76">
        <f t="shared" si="5"/>
        <v>5.1469743773643419E-2</v>
      </c>
    </row>
    <row r="77" spans="1:14" x14ac:dyDescent="0.25">
      <c r="A77">
        <v>64</v>
      </c>
      <c r="B77">
        <v>40</v>
      </c>
      <c r="C77">
        <v>15</v>
      </c>
      <c r="D77">
        <v>11</v>
      </c>
      <c r="E77">
        <f t="shared" si="1"/>
        <v>2.3978952727983707</v>
      </c>
      <c r="F77">
        <f t="shared" si="6"/>
        <v>5.9633639999999923</v>
      </c>
      <c r="H77" s="28">
        <f t="shared" si="2"/>
        <v>2.3220696458135639</v>
      </c>
      <c r="I77">
        <f t="shared" si="8"/>
        <v>26.189066775734954</v>
      </c>
      <c r="K77">
        <f t="shared" si="7"/>
        <v>7.5825626984806771E-2</v>
      </c>
      <c r="L77">
        <f t="shared" si="3"/>
        <v>5.7495257076390568E-3</v>
      </c>
      <c r="M77" s="3">
        <f t="shared" si="4"/>
        <v>0.16530494548759184</v>
      </c>
      <c r="N77">
        <f t="shared" si="5"/>
        <v>0.1093965427940664</v>
      </c>
    </row>
    <row r="78" spans="1:14" x14ac:dyDescent="0.25">
      <c r="A78">
        <v>65</v>
      </c>
      <c r="B78">
        <v>43</v>
      </c>
      <c r="C78">
        <v>11</v>
      </c>
      <c r="D78">
        <v>12.3</v>
      </c>
      <c r="E78">
        <f t="shared" si="1"/>
        <v>2.5095992623783721</v>
      </c>
      <c r="F78">
        <f t="shared" si="6"/>
        <v>14.002563999999992</v>
      </c>
      <c r="H78" s="28">
        <f t="shared" si="2"/>
        <v>2.1796018807752766</v>
      </c>
      <c r="I78">
        <f t="shared" ref="I78:I113" si="9">B78*$I$10+C78*$I$11+$I$12*1</f>
        <v>26.455679115000819</v>
      </c>
      <c r="K78">
        <f t="shared" si="7"/>
        <v>0.32999738160309544</v>
      </c>
      <c r="L78">
        <f t="shared" si="3"/>
        <v>0.10889827186489899</v>
      </c>
      <c r="M78" s="3">
        <f t="shared" si="4"/>
        <v>0.26861529704942477</v>
      </c>
      <c r="N78">
        <f t="shared" si="5"/>
        <v>3.5450758043812099E-2</v>
      </c>
    </row>
    <row r="79" spans="1:14" x14ac:dyDescent="0.25">
      <c r="A79">
        <v>66</v>
      </c>
      <c r="B79">
        <v>50</v>
      </c>
      <c r="C79">
        <v>9</v>
      </c>
      <c r="D79">
        <v>9.6999999999999993</v>
      </c>
      <c r="E79">
        <f t="shared" ref="E79:E113" si="10">LN(D79)</f>
        <v>2.2721258855093369</v>
      </c>
      <c r="F79">
        <f t="shared" si="6"/>
        <v>1.3041639999999948</v>
      </c>
      <c r="H79" s="28">
        <f t="shared" ref="H79:H113" si="11">$I$12*1+LN(B79)*$I$11+LN(C79)*$I$10</f>
        <v>2.1224571072894891</v>
      </c>
      <c r="I79">
        <f t="shared" si="9"/>
        <v>29.54724179207378</v>
      </c>
      <c r="K79">
        <f t="shared" ref="K79:K113" si="12">E79-H79</f>
        <v>0.14966877821984781</v>
      </c>
      <c r="L79">
        <f t="shared" ref="L79:L113" si="13">K79^2</f>
        <v>2.2400743173821989E-2</v>
      </c>
      <c r="M79" s="3">
        <f t="shared" ref="M79:M113" si="14">(E79-$E$8)^2</f>
        <v>7.8852976520561446E-2</v>
      </c>
      <c r="N79">
        <f t="shared" ref="N79:N113" si="15">(H79-$E$8)^2</f>
        <v>1.719742247570951E-2</v>
      </c>
    </row>
    <row r="80" spans="1:14" x14ac:dyDescent="0.25">
      <c r="A80">
        <v>67</v>
      </c>
      <c r="B80">
        <v>25</v>
      </c>
      <c r="C80">
        <v>15</v>
      </c>
      <c r="D80">
        <v>6.4</v>
      </c>
      <c r="E80">
        <f t="shared" si="10"/>
        <v>1.8562979903656263</v>
      </c>
      <c r="F80">
        <f t="shared" ref="F80:F113" si="16">(D80-$D$8)^2</f>
        <v>4.6569640000000057</v>
      </c>
      <c r="H80" s="28">
        <f t="shared" si="11"/>
        <v>2.163798024659096</v>
      </c>
      <c r="I80">
        <f t="shared" si="9"/>
        <v>18.121094482716693</v>
      </c>
      <c r="K80">
        <f t="shared" si="12"/>
        <v>-0.30750003429346973</v>
      </c>
      <c r="L80">
        <f t="shared" si="13"/>
        <v>9.4556271090485061E-2</v>
      </c>
      <c r="M80" s="3">
        <f t="shared" si="14"/>
        <v>1.8230447258783547E-2</v>
      </c>
      <c r="N80">
        <f t="shared" si="15"/>
        <v>2.9749302370630944E-2</v>
      </c>
    </row>
    <row r="81" spans="1:14" x14ac:dyDescent="0.25">
      <c r="A81">
        <v>68</v>
      </c>
      <c r="B81">
        <v>48</v>
      </c>
      <c r="C81">
        <v>19</v>
      </c>
      <c r="D81">
        <v>11.1</v>
      </c>
      <c r="E81">
        <f t="shared" si="10"/>
        <v>2.4069451083182885</v>
      </c>
      <c r="F81">
        <f t="shared" si="16"/>
        <v>6.4617639999999898</v>
      </c>
      <c r="H81" s="28">
        <f t="shared" si="11"/>
        <v>2.5106108225098955</v>
      </c>
      <c r="I81">
        <f t="shared" si="9"/>
        <v>31.838967451349145</v>
      </c>
      <c r="K81">
        <f t="shared" si="12"/>
        <v>-0.10366571419160708</v>
      </c>
      <c r="L81">
        <f t="shared" si="13"/>
        <v>1.0746580298855966E-2</v>
      </c>
      <c r="M81" s="3">
        <f t="shared" si="14"/>
        <v>0.17274575693408281</v>
      </c>
      <c r="N81">
        <f t="shared" si="15"/>
        <v>0.26966486529562883</v>
      </c>
    </row>
    <row r="82" spans="1:14" x14ac:dyDescent="0.25">
      <c r="A82">
        <v>69</v>
      </c>
      <c r="B82">
        <v>17</v>
      </c>
      <c r="C82">
        <v>10</v>
      </c>
      <c r="D82">
        <v>6.4</v>
      </c>
      <c r="E82">
        <f t="shared" si="10"/>
        <v>1.8562979903656263</v>
      </c>
      <c r="F82">
        <f t="shared" si="16"/>
        <v>4.6569640000000057</v>
      </c>
      <c r="H82" s="28">
        <f t="shared" si="11"/>
        <v>1.8158424910206421</v>
      </c>
      <c r="I82">
        <f t="shared" si="9"/>
        <v>12.134448277268049</v>
      </c>
      <c r="K82">
        <f t="shared" si="12"/>
        <v>4.0455499344984158E-2</v>
      </c>
      <c r="L82">
        <f t="shared" si="13"/>
        <v>1.6366474272520137E-3</v>
      </c>
      <c r="M82" s="3">
        <f t="shared" si="14"/>
        <v>1.8230447258783547E-2</v>
      </c>
      <c r="N82">
        <f t="shared" si="15"/>
        <v>3.079171176925484E-2</v>
      </c>
    </row>
    <row r="83" spans="1:14" x14ac:dyDescent="0.25">
      <c r="A83">
        <v>70</v>
      </c>
      <c r="B83">
        <v>57</v>
      </c>
      <c r="C83">
        <v>14</v>
      </c>
      <c r="D83">
        <v>10.4</v>
      </c>
      <c r="E83">
        <f t="shared" si="10"/>
        <v>2.341805806147327</v>
      </c>
      <c r="F83">
        <f t="shared" si="16"/>
        <v>3.3929639999999952</v>
      </c>
      <c r="H83" s="28">
        <f t="shared" si="11"/>
        <v>2.4042265825058395</v>
      </c>
      <c r="I83">
        <f t="shared" si="9"/>
        <v>34.996023177987865</v>
      </c>
      <c r="K83">
        <f t="shared" si="12"/>
        <v>-6.2420776358512509E-2</v>
      </c>
      <c r="L83">
        <f t="shared" si="13"/>
        <v>3.8963533211994342E-3</v>
      </c>
      <c r="M83" s="3">
        <f t="shared" si="14"/>
        <v>0.12284158737449899</v>
      </c>
      <c r="N83">
        <f t="shared" si="15"/>
        <v>0.17049336216312527</v>
      </c>
    </row>
    <row r="84" spans="1:14" x14ac:dyDescent="0.25">
      <c r="A84">
        <v>71</v>
      </c>
      <c r="B84">
        <v>37</v>
      </c>
      <c r="C84">
        <v>6</v>
      </c>
      <c r="D84">
        <v>9.1999999999999993</v>
      </c>
      <c r="E84">
        <f t="shared" si="10"/>
        <v>2.2192034840549946</v>
      </c>
      <c r="F84">
        <f t="shared" si="16"/>
        <v>0.41216399999999703</v>
      </c>
      <c r="H84" s="28">
        <f t="shared" si="11"/>
        <v>1.8029758960839617</v>
      </c>
      <c r="I84">
        <f t="shared" si="9"/>
        <v>21.544762548621279</v>
      </c>
      <c r="K84">
        <f t="shared" si="12"/>
        <v>0.41622758797103288</v>
      </c>
      <c r="L84">
        <f t="shared" si="13"/>
        <v>0.17324540498818392</v>
      </c>
      <c r="M84" s="3">
        <f t="shared" si="14"/>
        <v>5.193171914631127E-2</v>
      </c>
      <c r="N84">
        <f t="shared" si="15"/>
        <v>3.5472809842644448E-2</v>
      </c>
    </row>
    <row r="85" spans="1:14" x14ac:dyDescent="0.25">
      <c r="A85">
        <v>72</v>
      </c>
      <c r="B85">
        <v>72</v>
      </c>
      <c r="C85">
        <v>2</v>
      </c>
      <c r="D85">
        <v>0.3</v>
      </c>
      <c r="E85">
        <f t="shared" si="10"/>
        <v>-1.2039728043259361</v>
      </c>
      <c r="F85">
        <f t="shared" si="16"/>
        <v>68.194564000000014</v>
      </c>
      <c r="H85" s="28">
        <f t="shared" si="11"/>
        <v>1.436258728192064</v>
      </c>
      <c r="I85">
        <f t="shared" si="9"/>
        <v>39.023049112992766</v>
      </c>
      <c r="K85">
        <f t="shared" si="12"/>
        <v>-2.6402315325180004</v>
      </c>
      <c r="L85">
        <f t="shared" si="13"/>
        <v>6.9708225453023491</v>
      </c>
      <c r="M85" s="3">
        <f t="shared" si="14"/>
        <v>10.209884371567815</v>
      </c>
      <c r="N85">
        <f t="shared" si="15"/>
        <v>0.308090977158263</v>
      </c>
    </row>
    <row r="86" spans="1:14" x14ac:dyDescent="0.25">
      <c r="A86">
        <v>73</v>
      </c>
      <c r="B86">
        <v>44</v>
      </c>
      <c r="C86">
        <v>8</v>
      </c>
      <c r="D86">
        <v>8.5</v>
      </c>
      <c r="E86">
        <f t="shared" si="10"/>
        <v>2.1400661634962708</v>
      </c>
      <c r="F86">
        <f t="shared" si="16"/>
        <v>3.3640000000001863E-3</v>
      </c>
      <c r="H86" s="28">
        <f t="shared" si="11"/>
        <v>2.0160584396523165</v>
      </c>
      <c r="I86">
        <f t="shared" si="9"/>
        <v>25.983307345032028</v>
      </c>
      <c r="K86">
        <f t="shared" si="12"/>
        <v>0.12400772384395431</v>
      </c>
      <c r="L86">
        <f t="shared" si="13"/>
        <v>1.5377915572958435E-2</v>
      </c>
      <c r="M86" s="3">
        <f t="shared" si="14"/>
        <v>2.2125967386612034E-2</v>
      </c>
      <c r="N86">
        <f t="shared" si="15"/>
        <v>6.12081244753035E-4</v>
      </c>
    </row>
    <row r="87" spans="1:14" x14ac:dyDescent="0.25">
      <c r="A87">
        <v>74</v>
      </c>
      <c r="B87">
        <v>43</v>
      </c>
      <c r="C87">
        <v>8</v>
      </c>
      <c r="D87">
        <v>7.4</v>
      </c>
      <c r="E87">
        <f t="shared" si="10"/>
        <v>2.0014800002101243</v>
      </c>
      <c r="F87">
        <f t="shared" si="16"/>
        <v>1.3409640000000029</v>
      </c>
      <c r="H87" s="28">
        <f t="shared" si="11"/>
        <v>2.0083168221571017</v>
      </c>
      <c r="I87">
        <f t="shared" si="9"/>
        <v>25.44544252549748</v>
      </c>
      <c r="K87">
        <f t="shared" si="12"/>
        <v>-6.8368219469774338E-3</v>
      </c>
      <c r="L87">
        <f t="shared" si="13"/>
        <v>4.6742134334672306E-5</v>
      </c>
      <c r="M87" s="3">
        <f t="shared" si="14"/>
        <v>1.0326291737957012E-4</v>
      </c>
      <c r="N87">
        <f t="shared" si="15"/>
        <v>2.8895438285255393E-4</v>
      </c>
    </row>
    <row r="88" spans="1:14" x14ac:dyDescent="0.25">
      <c r="A88">
        <v>75</v>
      </c>
      <c r="B88">
        <v>49</v>
      </c>
      <c r="C88">
        <v>17</v>
      </c>
      <c r="D88">
        <v>10.7</v>
      </c>
      <c r="E88">
        <f t="shared" si="10"/>
        <v>2.3702437414678603</v>
      </c>
      <c r="F88">
        <f t="shared" si="16"/>
        <v>4.5881639999999901</v>
      </c>
      <c r="H88" s="28">
        <f t="shared" si="11"/>
        <v>2.4577299191476127</v>
      </c>
      <c r="I88">
        <f t="shared" si="9"/>
        <v>31.703341211214802</v>
      </c>
      <c r="K88">
        <f t="shared" si="12"/>
        <v>-8.7486177679752419E-2</v>
      </c>
      <c r="L88">
        <f t="shared" si="13"/>
        <v>7.6538312850132108E-3</v>
      </c>
      <c r="M88" s="3">
        <f t="shared" si="14"/>
        <v>0.14358459334206519</v>
      </c>
      <c r="N88">
        <f t="shared" si="15"/>
        <v>0.21753992544168738</v>
      </c>
    </row>
    <row r="89" spans="1:14" x14ac:dyDescent="0.25">
      <c r="A89">
        <v>76</v>
      </c>
      <c r="B89">
        <v>62</v>
      </c>
      <c r="C89">
        <v>4</v>
      </c>
      <c r="D89">
        <v>2.6</v>
      </c>
      <c r="E89">
        <f t="shared" si="10"/>
        <v>0.95551144502743635</v>
      </c>
      <c r="F89">
        <f t="shared" si="16"/>
        <v>35.497764000000025</v>
      </c>
      <c r="H89" s="28">
        <f t="shared" si="11"/>
        <v>1.758724068391706</v>
      </c>
      <c r="I89">
        <f t="shared" si="9"/>
        <v>34.317891977316151</v>
      </c>
      <c r="K89">
        <f t="shared" si="12"/>
        <v>-0.80321262336426968</v>
      </c>
      <c r="L89">
        <f t="shared" si="13"/>
        <v>0.64515051833171211</v>
      </c>
      <c r="M89" s="3">
        <f t="shared" si="14"/>
        <v>1.0728955588426066</v>
      </c>
      <c r="N89">
        <f t="shared" si="15"/>
        <v>5.4100013261068385E-2</v>
      </c>
    </row>
    <row r="90" spans="1:14" x14ac:dyDescent="0.25">
      <c r="A90">
        <v>77</v>
      </c>
      <c r="B90">
        <v>45</v>
      </c>
      <c r="C90">
        <v>16</v>
      </c>
      <c r="D90">
        <v>14.2</v>
      </c>
      <c r="E90">
        <f t="shared" si="10"/>
        <v>2.653241964607215</v>
      </c>
      <c r="F90">
        <f t="shared" si="16"/>
        <v>31.832163999999974</v>
      </c>
      <c r="H90" s="28">
        <f t="shared" si="11"/>
        <v>2.3964455565858689</v>
      </c>
      <c r="I90">
        <f t="shared" si="9"/>
        <v>29.215136403242152</v>
      </c>
      <c r="K90">
        <f t="shared" si="12"/>
        <v>0.25679640802134607</v>
      </c>
      <c r="L90">
        <f t="shared" si="13"/>
        <v>6.5944395172665649E-2</v>
      </c>
      <c r="M90" s="3">
        <f t="shared" si="14"/>
        <v>0.43814311795478811</v>
      </c>
      <c r="N90">
        <f t="shared" si="15"/>
        <v>0.16412820431185798</v>
      </c>
    </row>
    <row r="91" spans="1:14" x14ac:dyDescent="0.25">
      <c r="A91">
        <v>78</v>
      </c>
      <c r="B91">
        <v>21</v>
      </c>
      <c r="C91">
        <v>12</v>
      </c>
      <c r="D91">
        <v>5.6</v>
      </c>
      <c r="E91">
        <f t="shared" si="10"/>
        <v>1.7227665977411035</v>
      </c>
      <c r="F91">
        <f t="shared" si="16"/>
        <v>8.7497640000000114</v>
      </c>
      <c r="H91" s="28">
        <f t="shared" si="11"/>
        <v>1.9850642349686811</v>
      </c>
      <c r="I91">
        <f t="shared" si="9"/>
        <v>14.959398615075147</v>
      </c>
      <c r="K91">
        <f t="shared" si="12"/>
        <v>-0.2622976372275776</v>
      </c>
      <c r="L91">
        <f t="shared" si="13"/>
        <v>6.8800050495169907E-2</v>
      </c>
      <c r="M91" s="3">
        <f t="shared" si="14"/>
        <v>7.2119943681485665E-2</v>
      </c>
      <c r="N91">
        <f t="shared" si="15"/>
        <v>3.9111626963633908E-5</v>
      </c>
    </row>
    <row r="92" spans="1:14" x14ac:dyDescent="0.25">
      <c r="A92">
        <v>79</v>
      </c>
      <c r="B92">
        <v>23</v>
      </c>
      <c r="C92">
        <v>12</v>
      </c>
      <c r="D92">
        <v>3.7</v>
      </c>
      <c r="E92">
        <f t="shared" si="10"/>
        <v>1.3083328196501789</v>
      </c>
      <c r="F92">
        <f t="shared" si="16"/>
        <v>23.600164000000014</v>
      </c>
      <c r="H92" s="28">
        <f t="shared" si="11"/>
        <v>2.0156985746205502</v>
      </c>
      <c r="I92">
        <f t="shared" si="9"/>
        <v>16.035128254144251</v>
      </c>
      <c r="K92">
        <f t="shared" si="12"/>
        <v>-0.70736575497037135</v>
      </c>
      <c r="L92">
        <f t="shared" si="13"/>
        <v>0.50036631130480347</v>
      </c>
      <c r="M92" s="3">
        <f t="shared" si="14"/>
        <v>0.46646898044755825</v>
      </c>
      <c r="N92">
        <f t="shared" si="15"/>
        <v>5.9440442734851832E-4</v>
      </c>
    </row>
    <row r="93" spans="1:14" x14ac:dyDescent="0.25">
      <c r="A93">
        <v>80</v>
      </c>
      <c r="B93">
        <v>35</v>
      </c>
      <c r="C93">
        <v>8</v>
      </c>
      <c r="D93">
        <v>9.4</v>
      </c>
      <c r="E93">
        <f t="shared" si="10"/>
        <v>2.2407096892759584</v>
      </c>
      <c r="F93">
        <f t="shared" si="16"/>
        <v>0.70896399999999793</v>
      </c>
      <c r="H93" s="28">
        <f t="shared" si="11"/>
        <v>1.9389970630966165</v>
      </c>
      <c r="I93">
        <f t="shared" si="9"/>
        <v>21.142523969221074</v>
      </c>
      <c r="K93">
        <f t="shared" si="12"/>
        <v>0.30171262617934191</v>
      </c>
      <c r="L93">
        <f t="shared" si="13"/>
        <v>9.1030508796035317E-2</v>
      </c>
      <c r="M93" s="3">
        <f t="shared" si="14"/>
        <v>6.2196132933907425E-2</v>
      </c>
      <c r="N93">
        <f t="shared" si="15"/>
        <v>2.7374975883211277E-3</v>
      </c>
    </row>
    <row r="94" spans="1:14" x14ac:dyDescent="0.25">
      <c r="A94">
        <v>81</v>
      </c>
      <c r="B94">
        <v>48</v>
      </c>
      <c r="C94">
        <v>13</v>
      </c>
      <c r="D94">
        <v>12.4</v>
      </c>
      <c r="E94">
        <f t="shared" si="10"/>
        <v>2.5176964726109912</v>
      </c>
      <c r="F94">
        <f t="shared" si="16"/>
        <v>14.760963999999991</v>
      </c>
      <c r="H94" s="28">
        <f t="shared" si="11"/>
        <v>2.306496705616353</v>
      </c>
      <c r="I94">
        <f t="shared" si="9"/>
        <v>29.818494272342466</v>
      </c>
      <c r="K94">
        <f t="shared" si="12"/>
        <v>0.21119976699463816</v>
      </c>
      <c r="L94">
        <f t="shared" si="13"/>
        <v>4.4605341578589454E-2</v>
      </c>
      <c r="M94" s="3">
        <f t="shared" si="14"/>
        <v>0.27707412389106839</v>
      </c>
      <c r="N94">
        <f t="shared" si="15"/>
        <v>9.9337513164209926E-2</v>
      </c>
    </row>
    <row r="95" spans="1:14" x14ac:dyDescent="0.25">
      <c r="A95">
        <v>82</v>
      </c>
      <c r="B95">
        <v>48</v>
      </c>
      <c r="C95">
        <v>9</v>
      </c>
      <c r="D95">
        <v>15.1</v>
      </c>
      <c r="E95">
        <f t="shared" si="10"/>
        <v>2.7146947438208788</v>
      </c>
      <c r="F95">
        <f t="shared" si="16"/>
        <v>42.797763999999972</v>
      </c>
      <c r="H95" s="28">
        <f t="shared" si="11"/>
        <v>2.1087104831158667</v>
      </c>
      <c r="I95">
        <f t="shared" si="9"/>
        <v>28.471512153004678</v>
      </c>
      <c r="K95">
        <f t="shared" si="12"/>
        <v>0.6059842607050121</v>
      </c>
      <c r="L95">
        <f t="shared" si="13"/>
        <v>0.36721692422220009</v>
      </c>
      <c r="M95" s="3">
        <f t="shared" si="14"/>
        <v>0.52327367639125455</v>
      </c>
      <c r="N95">
        <f t="shared" si="15"/>
        <v>1.3780956613026477E-2</v>
      </c>
    </row>
    <row r="96" spans="1:14" x14ac:dyDescent="0.25">
      <c r="A96">
        <v>83</v>
      </c>
      <c r="B96">
        <v>28</v>
      </c>
      <c r="C96">
        <v>2</v>
      </c>
      <c r="D96">
        <v>2.5</v>
      </c>
      <c r="E96">
        <f t="shared" si="10"/>
        <v>0.91629073187415511</v>
      </c>
      <c r="F96">
        <f t="shared" si="16"/>
        <v>36.699364000000017</v>
      </c>
      <c r="H96" s="28">
        <f t="shared" si="11"/>
        <v>1.1182155033146572</v>
      </c>
      <c r="I96">
        <f t="shared" si="9"/>
        <v>15.356997053472533</v>
      </c>
      <c r="K96">
        <f t="shared" si="12"/>
        <v>-0.20192477144050214</v>
      </c>
      <c r="L96">
        <f t="shared" si="13"/>
        <v>4.0773613321299029E-2</v>
      </c>
      <c r="M96" s="3">
        <f t="shared" si="14"/>
        <v>1.1556839795884257</v>
      </c>
      <c r="N96">
        <f t="shared" si="15"/>
        <v>0.76230825590523954</v>
      </c>
    </row>
    <row r="97" spans="1:14" x14ac:dyDescent="0.25">
      <c r="A97">
        <v>84</v>
      </c>
      <c r="B97">
        <v>63</v>
      </c>
      <c r="C97">
        <v>5</v>
      </c>
      <c r="D97">
        <v>8.1</v>
      </c>
      <c r="E97">
        <f t="shared" si="10"/>
        <v>2.0918640616783932</v>
      </c>
      <c r="F97">
        <f t="shared" si="16"/>
        <v>0.20976400000000181</v>
      </c>
      <c r="H97" s="28">
        <f t="shared" si="11"/>
        <v>1.8841331777738612</v>
      </c>
      <c r="I97">
        <f t="shared" si="9"/>
        <v>35.192502326685151</v>
      </c>
      <c r="K97">
        <f t="shared" si="12"/>
        <v>0.20773088390453198</v>
      </c>
      <c r="L97">
        <f t="shared" si="13"/>
        <v>4.3152120127758146E-2</v>
      </c>
      <c r="M97" s="3">
        <f t="shared" si="14"/>
        <v>1.0109477561901586E-2</v>
      </c>
      <c r="N97">
        <f t="shared" si="15"/>
        <v>1.1488621248900674E-2</v>
      </c>
    </row>
    <row r="98" spans="1:14" x14ac:dyDescent="0.25">
      <c r="A98">
        <v>85</v>
      </c>
      <c r="B98">
        <v>44</v>
      </c>
      <c r="C98">
        <v>10</v>
      </c>
      <c r="D98">
        <v>15.8</v>
      </c>
      <c r="E98">
        <f t="shared" si="10"/>
        <v>2.760009940032921</v>
      </c>
      <c r="F98">
        <f t="shared" si="16"/>
        <v>52.446563999999988</v>
      </c>
      <c r="H98" s="28">
        <f t="shared" si="11"/>
        <v>2.1360795056102333</v>
      </c>
      <c r="I98">
        <f t="shared" si="9"/>
        <v>26.656798404700918</v>
      </c>
      <c r="K98">
        <f t="shared" si="12"/>
        <v>0.6239304344226877</v>
      </c>
      <c r="L98">
        <f t="shared" si="13"/>
        <v>0.38928918699888382</v>
      </c>
      <c r="M98" s="3">
        <f t="shared" si="14"/>
        <v>0.59088704670844028</v>
      </c>
      <c r="N98">
        <f t="shared" si="15"/>
        <v>2.09558460563939E-2</v>
      </c>
    </row>
    <row r="99" spans="1:14" x14ac:dyDescent="0.25">
      <c r="A99">
        <v>86</v>
      </c>
      <c r="B99">
        <v>48</v>
      </c>
      <c r="C99">
        <v>17</v>
      </c>
      <c r="D99">
        <v>12.6</v>
      </c>
      <c r="E99">
        <f t="shared" si="10"/>
        <v>2.5336968139574321</v>
      </c>
      <c r="F99">
        <f t="shared" si="16"/>
        <v>16.337763999999986</v>
      </c>
      <c r="H99" s="28">
        <f t="shared" si="11"/>
        <v>2.4507864663537191</v>
      </c>
      <c r="I99">
        <f t="shared" si="9"/>
        <v>31.165476391680254</v>
      </c>
      <c r="K99">
        <f t="shared" si="12"/>
        <v>8.2910347603712964E-2</v>
      </c>
      <c r="L99">
        <f t="shared" si="13"/>
        <v>6.8741257397685121E-3</v>
      </c>
      <c r="M99" s="3">
        <f t="shared" si="14"/>
        <v>0.2941746000480398</v>
      </c>
      <c r="N99">
        <f t="shared" si="15"/>
        <v>0.21111112096810369</v>
      </c>
    </row>
    <row r="100" spans="1:14" x14ac:dyDescent="0.25">
      <c r="A100">
        <v>87</v>
      </c>
      <c r="B100">
        <v>40</v>
      </c>
      <c r="C100">
        <v>20</v>
      </c>
      <c r="D100">
        <v>8.1</v>
      </c>
      <c r="E100">
        <f t="shared" si="10"/>
        <v>2.0918640616783932</v>
      </c>
      <c r="F100">
        <f t="shared" si="16"/>
        <v>0.20976400000000181</v>
      </c>
      <c r="H100" s="28">
        <f t="shared" si="11"/>
        <v>2.4768037117961663</v>
      </c>
      <c r="I100">
        <f t="shared" si="9"/>
        <v>27.872794424907188</v>
      </c>
      <c r="K100">
        <f t="shared" si="12"/>
        <v>-0.38493965011777309</v>
      </c>
      <c r="L100">
        <f t="shared" si="13"/>
        <v>0.14817853423279356</v>
      </c>
      <c r="M100" s="3">
        <f t="shared" si="14"/>
        <v>1.0109477561901586E-2</v>
      </c>
      <c r="N100">
        <f t="shared" si="15"/>
        <v>0.23569621722491793</v>
      </c>
    </row>
    <row r="101" spans="1:14" x14ac:dyDescent="0.25">
      <c r="A101">
        <v>88</v>
      </c>
      <c r="B101">
        <v>72</v>
      </c>
      <c r="C101">
        <v>9</v>
      </c>
      <c r="D101">
        <v>6.7</v>
      </c>
      <c r="E101">
        <f t="shared" si="10"/>
        <v>1.9021075263969205</v>
      </c>
      <c r="F101">
        <f t="shared" si="16"/>
        <v>3.4521640000000051</v>
      </c>
      <c r="H101" s="28">
        <f t="shared" si="11"/>
        <v>2.2452490457751315</v>
      </c>
      <c r="I101">
        <f t="shared" si="9"/>
        <v>41.380267821833897</v>
      </c>
      <c r="K101">
        <f t="shared" si="12"/>
        <v>-0.34314151937821102</v>
      </c>
      <c r="L101">
        <f t="shared" si="13"/>
        <v>0.11774610232118717</v>
      </c>
      <c r="M101" s="3">
        <f t="shared" si="14"/>
        <v>7.9585378420746356E-3</v>
      </c>
      <c r="N101">
        <f t="shared" si="15"/>
        <v>6.4480892774525136E-2</v>
      </c>
    </row>
    <row r="102" spans="1:14" x14ac:dyDescent="0.25">
      <c r="A102">
        <v>89</v>
      </c>
      <c r="B102">
        <v>63</v>
      </c>
      <c r="C102">
        <v>5</v>
      </c>
      <c r="D102">
        <v>4.5</v>
      </c>
      <c r="E102">
        <f t="shared" si="10"/>
        <v>1.5040773967762742</v>
      </c>
      <c r="F102">
        <f t="shared" si="16"/>
        <v>16.467364000000014</v>
      </c>
      <c r="H102" s="28">
        <f t="shared" si="11"/>
        <v>1.8841331777738612</v>
      </c>
      <c r="I102">
        <f t="shared" si="9"/>
        <v>35.192502326685151</v>
      </c>
      <c r="K102">
        <f t="shared" si="12"/>
        <v>-0.38005578099758708</v>
      </c>
      <c r="L102">
        <f t="shared" si="13"/>
        <v>0.14444239666968586</v>
      </c>
      <c r="M102" s="3">
        <f t="shared" si="14"/>
        <v>0.2374035651384076</v>
      </c>
      <c r="N102">
        <f t="shared" si="15"/>
        <v>1.1488621248900674E-2</v>
      </c>
    </row>
    <row r="103" spans="1:14" x14ac:dyDescent="0.25">
      <c r="A103">
        <v>90</v>
      </c>
      <c r="B103">
        <v>28</v>
      </c>
      <c r="C103">
        <v>10</v>
      </c>
      <c r="D103">
        <v>4.5999999999999996</v>
      </c>
      <c r="E103">
        <f t="shared" si="10"/>
        <v>1.5260563034950492</v>
      </c>
      <c r="F103">
        <f t="shared" si="16"/>
        <v>15.665764000000015</v>
      </c>
      <c r="H103" s="28">
        <f t="shared" si="11"/>
        <v>1.983875535638089</v>
      </c>
      <c r="I103">
        <f t="shared" si="9"/>
        <v>18.050961292148109</v>
      </c>
      <c r="K103">
        <f t="shared" si="12"/>
        <v>-0.45781923214303988</v>
      </c>
      <c r="L103">
        <f t="shared" si="13"/>
        <v>0.20959844932004265</v>
      </c>
      <c r="M103" s="3">
        <f t="shared" si="14"/>
        <v>0.21646859873896862</v>
      </c>
      <c r="N103">
        <f t="shared" si="15"/>
        <v>5.5392715308906767E-5</v>
      </c>
    </row>
    <row r="104" spans="1:14" x14ac:dyDescent="0.25">
      <c r="A104">
        <v>91</v>
      </c>
      <c r="B104">
        <v>16</v>
      </c>
      <c r="C104">
        <v>1</v>
      </c>
      <c r="D104">
        <v>3.1</v>
      </c>
      <c r="E104">
        <f t="shared" si="10"/>
        <v>1.1314021114911006</v>
      </c>
      <c r="F104">
        <f t="shared" si="16"/>
        <v>29.789764000000023</v>
      </c>
      <c r="H104" s="28">
        <f t="shared" si="11"/>
        <v>0.55694790511986447</v>
      </c>
      <c r="I104">
        <f t="shared" si="9"/>
        <v>8.5658736892234764</v>
      </c>
      <c r="K104">
        <f t="shared" si="12"/>
        <v>0.57445420637123612</v>
      </c>
      <c r="L104">
        <f t="shared" si="13"/>
        <v>0.32999763521760672</v>
      </c>
      <c r="M104" s="3">
        <f t="shared" si="14"/>
        <v>0.73945561717478148</v>
      </c>
      <c r="N104">
        <f t="shared" si="15"/>
        <v>2.0574180392467656</v>
      </c>
    </row>
    <row r="105" spans="1:14" x14ac:dyDescent="0.25">
      <c r="A105">
        <v>92</v>
      </c>
      <c r="B105">
        <v>23</v>
      </c>
      <c r="C105">
        <v>3</v>
      </c>
      <c r="D105">
        <v>5.7</v>
      </c>
      <c r="E105">
        <f t="shared" si="10"/>
        <v>1.7404661748405046</v>
      </c>
      <c r="F105">
        <f t="shared" si="16"/>
        <v>8.168164000000008</v>
      </c>
      <c r="H105" s="28">
        <f t="shared" si="11"/>
        <v>1.2700596082550351</v>
      </c>
      <c r="I105">
        <f t="shared" si="9"/>
        <v>13.004418485634226</v>
      </c>
      <c r="K105">
        <f t="shared" si="12"/>
        <v>0.47040656658546953</v>
      </c>
      <c r="L105">
        <f t="shared" si="13"/>
        <v>0.22128233788672977</v>
      </c>
      <c r="M105" s="3">
        <f t="shared" si="14"/>
        <v>6.2926720410518361E-2</v>
      </c>
      <c r="N105">
        <f t="shared" si="15"/>
        <v>0.52021390407787271</v>
      </c>
    </row>
    <row r="106" spans="1:14" x14ac:dyDescent="0.25">
      <c r="A106">
        <v>93</v>
      </c>
      <c r="B106">
        <v>64</v>
      </c>
      <c r="C106">
        <v>1</v>
      </c>
      <c r="D106">
        <v>5.5</v>
      </c>
      <c r="E106">
        <f t="shared" si="10"/>
        <v>1.7047480922384253</v>
      </c>
      <c r="F106">
        <f t="shared" si="16"/>
        <v>9.3513640000000091</v>
      </c>
      <c r="H106" s="28">
        <f t="shared" si="11"/>
        <v>1.0237763342616879</v>
      </c>
      <c r="I106">
        <f t="shared" si="9"/>
        <v>34.383385026881911</v>
      </c>
      <c r="K106">
        <f t="shared" si="12"/>
        <v>0.68097175797673737</v>
      </c>
      <c r="L106">
        <f t="shared" si="13"/>
        <v>0.46372253516192818</v>
      </c>
      <c r="M106" s="3">
        <f t="shared" si="14"/>
        <v>8.2122405966880127E-2</v>
      </c>
      <c r="N106">
        <f t="shared" si="15"/>
        <v>0.93613719208216095</v>
      </c>
    </row>
    <row r="107" spans="1:14" x14ac:dyDescent="0.25">
      <c r="A107">
        <v>94</v>
      </c>
      <c r="B107">
        <v>32</v>
      </c>
      <c r="C107">
        <v>16</v>
      </c>
      <c r="D107">
        <v>9.3000000000000007</v>
      </c>
      <c r="E107">
        <f t="shared" si="10"/>
        <v>2.2300144001592104</v>
      </c>
      <c r="F107">
        <f t="shared" si="16"/>
        <v>0.55056399999999872</v>
      </c>
      <c r="H107" s="28">
        <f t="shared" si="11"/>
        <v>2.2816400524218068</v>
      </c>
      <c r="I107">
        <f t="shared" si="9"/>
        <v>22.222893749292993</v>
      </c>
      <c r="K107">
        <f t="shared" si="12"/>
        <v>-5.1625652262596411E-2</v>
      </c>
      <c r="L107">
        <f t="shared" si="13"/>
        <v>2.665207971538526E-3</v>
      </c>
      <c r="M107" s="3">
        <f t="shared" si="14"/>
        <v>5.6975893208677353E-2</v>
      </c>
      <c r="N107">
        <f t="shared" si="15"/>
        <v>8.4286798960176962E-2</v>
      </c>
    </row>
    <row r="108" spans="1:14" x14ac:dyDescent="0.25">
      <c r="A108">
        <v>95</v>
      </c>
      <c r="B108">
        <v>41</v>
      </c>
      <c r="C108">
        <v>8</v>
      </c>
      <c r="D108">
        <v>12.1</v>
      </c>
      <c r="E108">
        <f t="shared" si="10"/>
        <v>2.4932054526026954</v>
      </c>
      <c r="F108">
        <f t="shared" si="16"/>
        <v>12.545763999999986</v>
      </c>
      <c r="H108" s="28">
        <f t="shared" si="11"/>
        <v>1.9922782895652342</v>
      </c>
      <c r="I108">
        <f t="shared" si="9"/>
        <v>24.369712886428378</v>
      </c>
      <c r="K108">
        <f t="shared" si="12"/>
        <v>0.50092716303746121</v>
      </c>
      <c r="L108">
        <f t="shared" si="13"/>
        <v>0.25092802266875924</v>
      </c>
      <c r="M108" s="3">
        <f t="shared" si="14"/>
        <v>0.2518908505705198</v>
      </c>
      <c r="N108">
        <f t="shared" si="15"/>
        <v>9.2184131059741863E-7</v>
      </c>
    </row>
    <row r="109" spans="1:14" x14ac:dyDescent="0.25">
      <c r="A109">
        <v>96</v>
      </c>
      <c r="B109">
        <v>55</v>
      </c>
      <c r="C109">
        <v>14</v>
      </c>
      <c r="D109">
        <v>14.1</v>
      </c>
      <c r="E109">
        <f t="shared" si="10"/>
        <v>2.6461747973841225</v>
      </c>
      <c r="F109">
        <f t="shared" si="16"/>
        <v>30.71376399999998</v>
      </c>
      <c r="H109" s="28">
        <f t="shared" si="11"/>
        <v>2.3921986778553315</v>
      </c>
      <c r="I109">
        <f t="shared" si="9"/>
        <v>33.920293538918763</v>
      </c>
      <c r="K109">
        <f t="shared" si="12"/>
        <v>0.25397611952879107</v>
      </c>
      <c r="L109">
        <f t="shared" si="13"/>
        <v>6.4503869290902766E-2</v>
      </c>
      <c r="M109" s="3">
        <f t="shared" si="14"/>
        <v>0.42883721043013251</v>
      </c>
      <c r="N109">
        <f t="shared" si="15"/>
        <v>0.16070518647642082</v>
      </c>
    </row>
    <row r="110" spans="1:14" x14ac:dyDescent="0.25">
      <c r="A110">
        <v>97</v>
      </c>
      <c r="B110">
        <v>56</v>
      </c>
      <c r="C110">
        <v>3</v>
      </c>
      <c r="D110">
        <v>6.5</v>
      </c>
      <c r="E110">
        <f t="shared" si="10"/>
        <v>1.8718021769015913</v>
      </c>
      <c r="F110">
        <f t="shared" si="16"/>
        <v>4.2353640000000068</v>
      </c>
      <c r="H110" s="28">
        <f t="shared" si="11"/>
        <v>1.5697151350857244</v>
      </c>
      <c r="I110">
        <f t="shared" si="9"/>
        <v>30.753957530274402</v>
      </c>
      <c r="K110">
        <f t="shared" si="12"/>
        <v>0.30208704181586699</v>
      </c>
      <c r="L110">
        <f t="shared" si="13"/>
        <v>9.1256580833061374E-2</v>
      </c>
      <c r="M110" s="3">
        <f t="shared" si="14"/>
        <v>1.4284071146018431E-2</v>
      </c>
      <c r="N110">
        <f t="shared" si="15"/>
        <v>0.1777491138976619</v>
      </c>
    </row>
    <row r="111" spans="1:14" x14ac:dyDescent="0.25">
      <c r="A111">
        <v>98</v>
      </c>
      <c r="B111">
        <v>38</v>
      </c>
      <c r="C111">
        <v>19</v>
      </c>
      <c r="D111">
        <v>9</v>
      </c>
      <c r="E111">
        <f t="shared" si="10"/>
        <v>2.1972245773362196</v>
      </c>
      <c r="F111">
        <f t="shared" si="16"/>
        <v>0.19536399999999857</v>
      </c>
      <c r="H111" s="28">
        <f t="shared" si="11"/>
        <v>2.431942065671584</v>
      </c>
      <c r="I111">
        <f t="shared" si="9"/>
        <v>26.46031925600364</v>
      </c>
      <c r="K111">
        <f t="shared" si="12"/>
        <v>-0.23471748833536443</v>
      </c>
      <c r="L111">
        <f t="shared" si="13"/>
        <v>5.509229933046194E-2</v>
      </c>
      <c r="M111" s="3">
        <f t="shared" si="14"/>
        <v>4.2397451097932387E-2</v>
      </c>
      <c r="N111">
        <f t="shared" si="15"/>
        <v>0.19414942282047135</v>
      </c>
    </row>
    <row r="112" spans="1:14" x14ac:dyDescent="0.25">
      <c r="A112">
        <v>99</v>
      </c>
      <c r="B112">
        <v>45</v>
      </c>
      <c r="C112">
        <v>17</v>
      </c>
      <c r="D112">
        <v>8.5</v>
      </c>
      <c r="E112">
        <f t="shared" si="10"/>
        <v>2.1400661634962708</v>
      </c>
      <c r="F112">
        <f t="shared" si="16"/>
        <v>3.3640000000001863E-3</v>
      </c>
      <c r="H112" s="28">
        <f t="shared" si="11"/>
        <v>2.4290534078585164</v>
      </c>
      <c r="I112">
        <f t="shared" si="9"/>
        <v>29.551881933076601</v>
      </c>
      <c r="K112">
        <f t="shared" si="12"/>
        <v>-0.28898724436224565</v>
      </c>
      <c r="L112">
        <f t="shared" si="13"/>
        <v>8.3513627404084287E-2</v>
      </c>
      <c r="M112" s="3">
        <f t="shared" si="14"/>
        <v>2.2125967386612034E-2</v>
      </c>
      <c r="N112">
        <f t="shared" si="15"/>
        <v>0.19161214381142591</v>
      </c>
    </row>
    <row r="113" spans="1:14" x14ac:dyDescent="0.25">
      <c r="A113">
        <v>100</v>
      </c>
      <c r="B113">
        <v>45</v>
      </c>
      <c r="C113">
        <v>10</v>
      </c>
      <c r="D113">
        <v>13.5</v>
      </c>
      <c r="E113">
        <f t="shared" si="10"/>
        <v>2.6026896854443837</v>
      </c>
      <c r="F113">
        <f t="shared" si="16"/>
        <v>24.423363999999985</v>
      </c>
      <c r="H113" s="28">
        <f t="shared" si="11"/>
        <v>2.1436471393610277</v>
      </c>
      <c r="I113">
        <f t="shared" si="9"/>
        <v>27.194663224235473</v>
      </c>
      <c r="K113">
        <f t="shared" si="12"/>
        <v>0.45904254608335604</v>
      </c>
      <c r="L113">
        <f t="shared" si="13"/>
        <v>0.21072005911469005</v>
      </c>
      <c r="M113" s="3">
        <f t="shared" si="14"/>
        <v>0.37377513736667384</v>
      </c>
      <c r="N113">
        <f t="shared" si="15"/>
        <v>2.3204116767791719E-2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DEBE7-3A15-4DD2-8744-BFC37853C8F5}">
  <dimension ref="A1:V111"/>
  <sheetViews>
    <sheetView tabSelected="1" workbookViewId="0">
      <selection activeCell="G5" sqref="G5"/>
    </sheetView>
  </sheetViews>
  <sheetFormatPr defaultRowHeight="15.75" x14ac:dyDescent="0.25"/>
  <cols>
    <col min="6" max="6" width="16.6640625" bestFit="1" customWidth="1"/>
    <col min="7" max="7" width="22.5546875" bestFit="1" customWidth="1"/>
    <col min="8" max="8" width="10.88671875" bestFit="1" customWidth="1"/>
    <col min="12" max="12" width="19.44140625" bestFit="1" customWidth="1"/>
    <col min="13" max="13" width="19.6640625" bestFit="1" customWidth="1"/>
    <col min="18" max="18" width="9" bestFit="1" customWidth="1"/>
  </cols>
  <sheetData>
    <row r="1" spans="1:22" x14ac:dyDescent="0.25">
      <c r="A1" t="s">
        <v>72</v>
      </c>
      <c r="B1" t="s">
        <v>55</v>
      </c>
      <c r="G1" t="s">
        <v>75</v>
      </c>
    </row>
    <row r="2" spans="1:22" x14ac:dyDescent="0.25">
      <c r="B2" t="s">
        <v>73</v>
      </c>
      <c r="G2" t="s">
        <v>76</v>
      </c>
      <c r="Q2" t="s">
        <v>28</v>
      </c>
      <c r="R2" t="s">
        <v>29</v>
      </c>
      <c r="S2" t="s">
        <v>30</v>
      </c>
      <c r="T2" t="s">
        <v>31</v>
      </c>
    </row>
    <row r="3" spans="1:22" ht="20.25" x14ac:dyDescent="0.25">
      <c r="G3" t="s">
        <v>77</v>
      </c>
      <c r="P3" t="s">
        <v>32</v>
      </c>
      <c r="Q3" s="7" t="s">
        <v>35</v>
      </c>
      <c r="R3" s="7" t="s">
        <v>25</v>
      </c>
      <c r="S3" s="7" t="s">
        <v>38</v>
      </c>
      <c r="T3" s="7" t="s">
        <v>40</v>
      </c>
      <c r="V3" s="7" t="s">
        <v>42</v>
      </c>
    </row>
    <row r="4" spans="1:22" ht="20.25" x14ac:dyDescent="0.25">
      <c r="A4" t="s">
        <v>4</v>
      </c>
      <c r="B4">
        <f>MAX(B12:B111)</f>
        <v>74</v>
      </c>
      <c r="C4">
        <f>MAX(C12:C111)</f>
        <v>20</v>
      </c>
      <c r="D4">
        <f>MAX(D12:D111)</f>
        <v>16.2</v>
      </c>
      <c r="P4" t="s">
        <v>33</v>
      </c>
      <c r="Q4" s="7" t="s">
        <v>36</v>
      </c>
      <c r="R4" s="7" t="s">
        <v>18</v>
      </c>
      <c r="S4" s="7" t="s">
        <v>39</v>
      </c>
      <c r="T4" s="7"/>
      <c r="V4" s="7" t="s">
        <v>43</v>
      </c>
    </row>
    <row r="5" spans="1:22" ht="20.25" x14ac:dyDescent="0.25">
      <c r="A5" t="s">
        <v>5</v>
      </c>
      <c r="B5">
        <f>MIN(B12:B111)</f>
        <v>16</v>
      </c>
      <c r="C5">
        <f>MIN(C12:C111)</f>
        <v>0</v>
      </c>
      <c r="D5">
        <f>MIN(D12:D111)</f>
        <v>0.3</v>
      </c>
      <c r="J5" s="2" t="s">
        <v>17</v>
      </c>
      <c r="L5" s="4" t="s">
        <v>21</v>
      </c>
      <c r="M5" s="6" t="s">
        <v>24</v>
      </c>
      <c r="N5" s="13"/>
      <c r="P5" t="s">
        <v>34</v>
      </c>
      <c r="Q5" s="7" t="s">
        <v>37</v>
      </c>
      <c r="R5" s="7" t="s">
        <v>41</v>
      </c>
      <c r="S5" s="7"/>
      <c r="T5" s="7"/>
    </row>
    <row r="6" spans="1:22" ht="20.25" x14ac:dyDescent="0.25">
      <c r="A6" t="s">
        <v>6</v>
      </c>
      <c r="B6">
        <f>AVERAGE(B12:B111)</f>
        <v>45.48</v>
      </c>
      <c r="C6">
        <f>AVERAGE(C12:C111)</f>
        <v>9.5399999999999991</v>
      </c>
      <c r="D6" s="1">
        <f>AVERAGE(D12:D111)</f>
        <v>8.5580000000000016</v>
      </c>
      <c r="J6" s="2" t="s">
        <v>18</v>
      </c>
      <c r="L6" s="4" t="s">
        <v>41</v>
      </c>
      <c r="M6" s="6" t="s">
        <v>25</v>
      </c>
      <c r="N6" s="13" t="s">
        <v>27</v>
      </c>
    </row>
    <row r="7" spans="1:22" x14ac:dyDescent="0.25">
      <c r="A7" t="s">
        <v>7</v>
      </c>
      <c r="B7" s="1">
        <f>STDEV(B12:B111)</f>
        <v>15.218595748808642</v>
      </c>
      <c r="C7" s="1">
        <f>STDEV(C12:C111)</f>
        <v>4.9592684374152842</v>
      </c>
      <c r="D7" s="1">
        <f>STDEV(D12:D111)</f>
        <v>3.9695349955389037</v>
      </c>
      <c r="J7" s="2">
        <f>SUM(K12:K111)</f>
        <v>926.34147426658205</v>
      </c>
      <c r="L7" s="5">
        <f>SUM(L12:L111)</f>
        <v>1559.9635999999996</v>
      </c>
      <c r="M7" s="6">
        <f>SUM(M12:M111)</f>
        <v>662.65179118548519</v>
      </c>
      <c r="N7" s="14">
        <f>1-J7/L7</f>
        <v>0.40617750679145181</v>
      </c>
      <c r="Q7" t="s">
        <v>28</v>
      </c>
      <c r="R7" t="s">
        <v>29</v>
      </c>
      <c r="S7" t="s">
        <v>30</v>
      </c>
      <c r="T7" t="s">
        <v>31</v>
      </c>
    </row>
    <row r="8" spans="1:22" x14ac:dyDescent="0.25">
      <c r="A8" t="s">
        <v>8</v>
      </c>
      <c r="B8">
        <f>B4-B5</f>
        <v>58</v>
      </c>
      <c r="C8">
        <f>C4-C5</f>
        <v>20</v>
      </c>
      <c r="D8">
        <f>D4-D5</f>
        <v>15.899999999999999</v>
      </c>
      <c r="H8" s="15" t="s">
        <v>14</v>
      </c>
      <c r="I8" s="16">
        <v>0.42333379643489893</v>
      </c>
      <c r="P8" t="s">
        <v>32</v>
      </c>
      <c r="Q8" s="8">
        <f>COUNTA(B10:C10)</f>
        <v>2</v>
      </c>
      <c r="R8" s="9">
        <f>SUM(M12:M111)</f>
        <v>662.65179118548519</v>
      </c>
      <c r="S8" s="10">
        <f>R8/Q8</f>
        <v>331.3258955927426</v>
      </c>
      <c r="T8" s="10">
        <f>S8/S9</f>
        <v>34.694130366926871</v>
      </c>
    </row>
    <row r="9" spans="1:22" x14ac:dyDescent="0.25">
      <c r="H9" s="15" t="s">
        <v>13</v>
      </c>
      <c r="I9" s="16">
        <v>0.28995616523398765</v>
      </c>
      <c r="P9" t="s">
        <v>33</v>
      </c>
      <c r="Q9" s="8">
        <f>COUNTA(A12:A111)-1-Q8</f>
        <v>97</v>
      </c>
      <c r="R9" s="11">
        <f>SUM(K12:K111)</f>
        <v>926.34147426658205</v>
      </c>
      <c r="S9" s="10">
        <f>R9/Q9</f>
        <v>9.5499121058410523</v>
      </c>
      <c r="T9" s="8"/>
    </row>
    <row r="10" spans="1:22" x14ac:dyDescent="0.25">
      <c r="B10" s="17" t="s">
        <v>9</v>
      </c>
      <c r="C10" s="17" t="s">
        <v>10</v>
      </c>
      <c r="D10" s="27" t="s">
        <v>11</v>
      </c>
      <c r="H10" s="15" t="s">
        <v>15</v>
      </c>
      <c r="I10" s="16">
        <v>1.157062956833935</v>
      </c>
      <c r="L10" t="s">
        <v>23</v>
      </c>
      <c r="P10" t="s">
        <v>34</v>
      </c>
      <c r="Q10" s="8">
        <f>COUNTA(A12:A111)-1</f>
        <v>99</v>
      </c>
      <c r="R10" s="12">
        <f>SUM(L12:L111)</f>
        <v>1559.9635999999996</v>
      </c>
      <c r="S10" s="8"/>
      <c r="T10" s="8"/>
    </row>
    <row r="11" spans="1:22" x14ac:dyDescent="0.25">
      <c r="A11" t="s">
        <v>3</v>
      </c>
      <c r="B11" t="s">
        <v>0</v>
      </c>
      <c r="C11" t="s">
        <v>1</v>
      </c>
      <c r="D11" t="s">
        <v>2</v>
      </c>
      <c r="F11" t="s">
        <v>12</v>
      </c>
      <c r="H11" s="27" t="s">
        <v>74</v>
      </c>
      <c r="I11" t="s">
        <v>16</v>
      </c>
      <c r="J11" t="s">
        <v>19</v>
      </c>
      <c r="K11" t="s">
        <v>20</v>
      </c>
      <c r="L11" t="s">
        <v>22</v>
      </c>
      <c r="M11" t="s">
        <v>26</v>
      </c>
    </row>
    <row r="12" spans="1:22" x14ac:dyDescent="0.25">
      <c r="A12">
        <v>1</v>
      </c>
      <c r="B12">
        <v>58</v>
      </c>
      <c r="C12">
        <v>9</v>
      </c>
      <c r="D12">
        <v>10</v>
      </c>
      <c r="F12">
        <f>(D12-$D$6)^2</f>
        <v>2.0793639999999955</v>
      </c>
      <c r="H12">
        <f>$I$10*B12^$I$9*C12^$I$8</f>
        <v>9.5199992214456657</v>
      </c>
      <c r="I12">
        <f t="shared" ref="I12:I43" si="0">B12*$I$9+C12*$I$8+$I$10*1</f>
        <v>21.78452470831931</v>
      </c>
      <c r="J12">
        <f>D12-H12</f>
        <v>0.48000077855433432</v>
      </c>
      <c r="K12">
        <f>J12^2</f>
        <v>0.23040074741276709</v>
      </c>
      <c r="L12" s="3">
        <f>(D12-$D$6)^2</f>
        <v>2.0793639999999955</v>
      </c>
      <c r="M12">
        <f>(H12-$D$6)^2</f>
        <v>0.9254425020620638</v>
      </c>
    </row>
    <row r="13" spans="1:22" x14ac:dyDescent="0.25">
      <c r="A13">
        <v>2</v>
      </c>
      <c r="B13">
        <v>30</v>
      </c>
      <c r="C13">
        <v>6</v>
      </c>
      <c r="D13">
        <v>4.8</v>
      </c>
      <c r="F13">
        <f>(D13-$D$6)^2</f>
        <v>14.122564000000013</v>
      </c>
      <c r="H13">
        <f t="shared" ref="H13:H76" si="1">$I$10*B13^$I$9*C13^$I$8</f>
        <v>6.6233106887972495</v>
      </c>
      <c r="I13">
        <f t="shared" si="0"/>
        <v>12.395750692462958</v>
      </c>
      <c r="J13">
        <f>D13-H13</f>
        <v>-1.8233106887972497</v>
      </c>
      <c r="K13">
        <f t="shared" ref="K13:K76" si="2">J13^2</f>
        <v>3.324461867882301</v>
      </c>
      <c r="L13" s="3">
        <f t="shared" ref="L13:L76" si="3">(D13-$D$6)^2</f>
        <v>14.122564000000013</v>
      </c>
      <c r="M13">
        <f t="shared" ref="M13:M76" si="4">(H13-$D$6)^2</f>
        <v>3.7430227308821795</v>
      </c>
    </row>
    <row r="14" spans="1:22" x14ac:dyDescent="0.25">
      <c r="A14">
        <v>3</v>
      </c>
      <c r="B14">
        <v>37</v>
      </c>
      <c r="C14">
        <v>12</v>
      </c>
      <c r="D14">
        <v>12.8</v>
      </c>
      <c r="F14">
        <f t="shared" ref="F14:F77" si="5">(D14-$D$6)^2</f>
        <v>17.994563999999993</v>
      </c>
      <c r="H14">
        <f t="shared" si="1"/>
        <v>9.4388838539391262</v>
      </c>
      <c r="I14">
        <f t="shared" si="0"/>
        <v>16.965446627710268</v>
      </c>
      <c r="J14">
        <f t="shared" ref="J14:J76" si="6">D14-H14</f>
        <v>3.3611161460608745</v>
      </c>
      <c r="K14">
        <f t="shared" si="2"/>
        <v>11.297101747311105</v>
      </c>
      <c r="L14" s="3">
        <f t="shared" si="3"/>
        <v>17.994563999999993</v>
      </c>
      <c r="M14">
        <f t="shared" si="4"/>
        <v>0.77595636413064506</v>
      </c>
    </row>
    <row r="15" spans="1:22" x14ac:dyDescent="0.25">
      <c r="A15">
        <v>4</v>
      </c>
      <c r="B15">
        <v>70</v>
      </c>
      <c r="C15">
        <v>12</v>
      </c>
      <c r="D15">
        <v>5.0999999999999996</v>
      </c>
      <c r="F15">
        <f t="shared" si="5"/>
        <v>11.957764000000013</v>
      </c>
      <c r="H15">
        <f t="shared" si="1"/>
        <v>11.355556854591748</v>
      </c>
      <c r="I15">
        <f t="shared" si="0"/>
        <v>26.534000080431859</v>
      </c>
      <c r="J15">
        <f t="shared" si="6"/>
        <v>-6.2555568545917488</v>
      </c>
      <c r="K15">
        <f t="shared" si="2"/>
        <v>39.131991561029814</v>
      </c>
      <c r="L15" s="3">
        <f t="shared" si="3"/>
        <v>11.957764000000013</v>
      </c>
      <c r="M15">
        <f t="shared" si="4"/>
        <v>7.8263243546732681</v>
      </c>
    </row>
    <row r="16" spans="1:22" x14ac:dyDescent="0.25">
      <c r="A16">
        <v>5</v>
      </c>
      <c r="B16">
        <v>40</v>
      </c>
      <c r="C16">
        <v>5</v>
      </c>
      <c r="D16">
        <v>5.3</v>
      </c>
      <c r="F16">
        <f t="shared" si="5"/>
        <v>10.614564000000012</v>
      </c>
      <c r="H16">
        <f t="shared" si="1"/>
        <v>6.6647181369849919</v>
      </c>
      <c r="I16">
        <f t="shared" si="0"/>
        <v>14.871978548367936</v>
      </c>
      <c r="J16">
        <f t="shared" si="6"/>
        <v>-1.3647181369849921</v>
      </c>
      <c r="K16">
        <f t="shared" si="2"/>
        <v>1.8624555934157876</v>
      </c>
      <c r="L16" s="3">
        <f t="shared" si="3"/>
        <v>10.614564000000012</v>
      </c>
      <c r="M16">
        <f t="shared" si="4"/>
        <v>3.5845162128215859</v>
      </c>
    </row>
    <row r="17" spans="1:13" x14ac:dyDescent="0.25">
      <c r="A17">
        <v>6</v>
      </c>
      <c r="B17">
        <v>27</v>
      </c>
      <c r="C17">
        <v>7</v>
      </c>
      <c r="D17">
        <v>6.2</v>
      </c>
      <c r="F17">
        <f t="shared" si="5"/>
        <v>5.5601640000000065</v>
      </c>
      <c r="H17">
        <f t="shared" si="1"/>
        <v>6.8572234191771386</v>
      </c>
      <c r="I17">
        <f t="shared" si="0"/>
        <v>11.949215993195894</v>
      </c>
      <c r="J17">
        <f t="shared" si="6"/>
        <v>-0.65722341917713845</v>
      </c>
      <c r="K17">
        <f t="shared" si="2"/>
        <v>0.43194262271488865</v>
      </c>
      <c r="L17" s="3">
        <f t="shared" si="3"/>
        <v>5.5601640000000065</v>
      </c>
      <c r="M17">
        <f t="shared" si="4"/>
        <v>2.8926409778755087</v>
      </c>
    </row>
    <row r="18" spans="1:13" x14ac:dyDescent="0.25">
      <c r="A18">
        <v>7</v>
      </c>
      <c r="B18">
        <v>39</v>
      </c>
      <c r="C18">
        <v>13</v>
      </c>
      <c r="D18">
        <v>11.7</v>
      </c>
      <c r="F18">
        <f t="shared" si="5"/>
        <v>9.8721639999999855</v>
      </c>
      <c r="H18">
        <f t="shared" si="1"/>
        <v>9.9143866154534752</v>
      </c>
      <c r="I18">
        <f t="shared" si="0"/>
        <v>17.968692754613141</v>
      </c>
      <c r="J18">
        <f t="shared" si="6"/>
        <v>1.7856133845465241</v>
      </c>
      <c r="K18">
        <f t="shared" si="2"/>
        <v>3.1884151590716927</v>
      </c>
      <c r="L18" s="3">
        <f t="shared" si="3"/>
        <v>9.8721639999999855</v>
      </c>
      <c r="M18">
        <f t="shared" si="4"/>
        <v>1.8397846505813293</v>
      </c>
    </row>
    <row r="19" spans="1:13" x14ac:dyDescent="0.25">
      <c r="A19">
        <v>8</v>
      </c>
      <c r="B19">
        <v>52</v>
      </c>
      <c r="C19">
        <v>6</v>
      </c>
      <c r="D19">
        <v>5.7</v>
      </c>
      <c r="F19">
        <f t="shared" si="5"/>
        <v>8.168164000000008</v>
      </c>
      <c r="H19">
        <f t="shared" si="1"/>
        <v>7.7685588853807932</v>
      </c>
      <c r="I19">
        <f t="shared" si="0"/>
        <v>18.774786327610688</v>
      </c>
      <c r="J19">
        <f t="shared" si="6"/>
        <v>-2.068558885380793</v>
      </c>
      <c r="K19">
        <f t="shared" si="2"/>
        <v>4.2789358622878284</v>
      </c>
      <c r="L19" s="3">
        <f t="shared" si="3"/>
        <v>8.168164000000008</v>
      </c>
      <c r="M19">
        <f t="shared" si="4"/>
        <v>0.62321727345121813</v>
      </c>
    </row>
    <row r="20" spans="1:13" x14ac:dyDescent="0.25">
      <c r="A20">
        <v>9</v>
      </c>
      <c r="B20">
        <v>61</v>
      </c>
      <c r="C20">
        <v>8</v>
      </c>
      <c r="D20">
        <v>10.8</v>
      </c>
      <c r="F20">
        <f t="shared" si="5"/>
        <v>5.026563999999996</v>
      </c>
      <c r="H20">
        <f t="shared" si="1"/>
        <v>9.1903678641479143</v>
      </c>
      <c r="I20">
        <f t="shared" si="0"/>
        <v>22.231059407586375</v>
      </c>
      <c r="J20">
        <f t="shared" si="6"/>
        <v>1.6096321358520864</v>
      </c>
      <c r="K20">
        <f t="shared" si="2"/>
        <v>2.5909156127677497</v>
      </c>
      <c r="L20" s="3">
        <f t="shared" si="3"/>
        <v>5.026563999999996</v>
      </c>
      <c r="M20">
        <f t="shared" si="4"/>
        <v>0.39988911560699297</v>
      </c>
    </row>
    <row r="21" spans="1:13" x14ac:dyDescent="0.25">
      <c r="A21">
        <v>10</v>
      </c>
      <c r="B21">
        <v>44</v>
      </c>
      <c r="C21">
        <v>14</v>
      </c>
      <c r="D21">
        <v>15.2</v>
      </c>
      <c r="F21">
        <f t="shared" si="5"/>
        <v>44.116163999999969</v>
      </c>
      <c r="H21">
        <f t="shared" si="1"/>
        <v>10.594512026659977</v>
      </c>
      <c r="I21">
        <f t="shared" si="0"/>
        <v>19.841807377217979</v>
      </c>
      <c r="J21">
        <f t="shared" si="6"/>
        <v>4.605487973340022</v>
      </c>
      <c r="K21">
        <f t="shared" si="2"/>
        <v>21.210519472579584</v>
      </c>
      <c r="L21" s="3">
        <f t="shared" si="3"/>
        <v>44.116163999999969</v>
      </c>
      <c r="M21">
        <f t="shared" si="4"/>
        <v>4.1473812347307213</v>
      </c>
    </row>
    <row r="22" spans="1:13" x14ac:dyDescent="0.25">
      <c r="A22">
        <v>11</v>
      </c>
      <c r="B22">
        <v>62</v>
      </c>
      <c r="C22">
        <v>17</v>
      </c>
      <c r="D22">
        <v>6.2</v>
      </c>
      <c r="F22">
        <f t="shared" si="5"/>
        <v>5.5601640000000065</v>
      </c>
      <c r="H22">
        <f t="shared" si="1"/>
        <v>12.704647626115978</v>
      </c>
      <c r="I22">
        <f t="shared" si="0"/>
        <v>26.331019740734451</v>
      </c>
      <c r="J22">
        <f t="shared" si="6"/>
        <v>-6.504647626115978</v>
      </c>
      <c r="K22">
        <f t="shared" si="2"/>
        <v>42.310440739936226</v>
      </c>
      <c r="L22" s="3">
        <f t="shared" si="3"/>
        <v>5.5601640000000065</v>
      </c>
      <c r="M22">
        <f t="shared" si="4"/>
        <v>17.194686535173265</v>
      </c>
    </row>
    <row r="23" spans="1:13" x14ac:dyDescent="0.25">
      <c r="A23">
        <v>12</v>
      </c>
      <c r="B23">
        <v>18</v>
      </c>
      <c r="C23">
        <v>5</v>
      </c>
      <c r="D23">
        <v>4.9000000000000004</v>
      </c>
      <c r="F23">
        <f t="shared" si="5"/>
        <v>13.380964000000009</v>
      </c>
      <c r="H23">
        <f t="shared" si="1"/>
        <v>5.2872350438491944</v>
      </c>
      <c r="I23">
        <f t="shared" si="0"/>
        <v>8.4929429132202063</v>
      </c>
      <c r="J23">
        <f t="shared" si="6"/>
        <v>-0.38723504384919405</v>
      </c>
      <c r="K23">
        <f t="shared" si="2"/>
        <v>0.14995097918488723</v>
      </c>
      <c r="L23" s="3">
        <f t="shared" si="3"/>
        <v>13.380964000000009</v>
      </c>
      <c r="M23">
        <f t="shared" si="4"/>
        <v>10.697903398384192</v>
      </c>
    </row>
    <row r="24" spans="1:13" x14ac:dyDescent="0.25">
      <c r="A24">
        <v>13</v>
      </c>
      <c r="B24">
        <v>16</v>
      </c>
      <c r="C24">
        <v>0</v>
      </c>
      <c r="D24">
        <v>2.9</v>
      </c>
      <c r="F24">
        <f t="shared" si="5"/>
        <v>32.012964000000011</v>
      </c>
      <c r="H24">
        <f t="shared" si="1"/>
        <v>0</v>
      </c>
      <c r="I24">
        <f t="shared" si="0"/>
        <v>5.7963616005777379</v>
      </c>
      <c r="J24">
        <f t="shared" si="6"/>
        <v>2.9</v>
      </c>
      <c r="K24">
        <f t="shared" si="2"/>
        <v>8.41</v>
      </c>
      <c r="L24" s="3">
        <f t="shared" si="3"/>
        <v>32.012964000000011</v>
      </c>
      <c r="M24">
        <f t="shared" si="4"/>
        <v>73.239364000000023</v>
      </c>
    </row>
    <row r="25" spans="1:13" x14ac:dyDescent="0.25">
      <c r="A25">
        <v>14</v>
      </c>
      <c r="B25">
        <v>18</v>
      </c>
      <c r="C25">
        <v>12</v>
      </c>
      <c r="D25">
        <v>4.5999999999999996</v>
      </c>
      <c r="F25">
        <f t="shared" si="5"/>
        <v>15.665764000000015</v>
      </c>
      <c r="H25">
        <f t="shared" si="1"/>
        <v>7.6592260244320105</v>
      </c>
      <c r="I25">
        <f t="shared" si="0"/>
        <v>11.456279488264499</v>
      </c>
      <c r="J25">
        <f t="shared" si="6"/>
        <v>-3.0592260244320109</v>
      </c>
      <c r="K25">
        <f t="shared" si="2"/>
        <v>9.3588638685620857</v>
      </c>
      <c r="L25" s="3">
        <f t="shared" si="3"/>
        <v>15.665764000000015</v>
      </c>
      <c r="M25">
        <f t="shared" si="4"/>
        <v>0.80779465915829185</v>
      </c>
    </row>
    <row r="26" spans="1:13" x14ac:dyDescent="0.25">
      <c r="A26">
        <v>15</v>
      </c>
      <c r="B26">
        <v>71</v>
      </c>
      <c r="C26">
        <v>2</v>
      </c>
      <c r="D26">
        <v>5</v>
      </c>
      <c r="F26">
        <f t="shared" si="5"/>
        <v>12.659364000000011</v>
      </c>
      <c r="H26">
        <f t="shared" si="1"/>
        <v>5.3404386766900211</v>
      </c>
      <c r="I26">
        <f t="shared" si="0"/>
        <v>22.590618281316861</v>
      </c>
      <c r="J26">
        <f t="shared" si="6"/>
        <v>-0.34043867669002115</v>
      </c>
      <c r="K26">
        <f t="shared" si="2"/>
        <v>0.11589849258645275</v>
      </c>
      <c r="L26" s="3">
        <f t="shared" si="3"/>
        <v>12.659364000000011</v>
      </c>
      <c r="M26">
        <f t="shared" si="4"/>
        <v>10.352700869260273</v>
      </c>
    </row>
    <row r="27" spans="1:13" x14ac:dyDescent="0.25">
      <c r="A27">
        <v>16</v>
      </c>
      <c r="B27">
        <v>60</v>
      </c>
      <c r="C27">
        <v>8</v>
      </c>
      <c r="D27">
        <v>11</v>
      </c>
      <c r="F27">
        <f t="shared" si="5"/>
        <v>5.9633639999999923</v>
      </c>
      <c r="H27">
        <f t="shared" si="1"/>
        <v>9.1464259031541193</v>
      </c>
      <c r="I27">
        <f t="shared" si="0"/>
        <v>21.941103242352387</v>
      </c>
      <c r="J27">
        <f t="shared" si="6"/>
        <v>1.8535740968458807</v>
      </c>
      <c r="K27">
        <f t="shared" si="2"/>
        <v>3.4357369324980223</v>
      </c>
      <c r="L27" s="3">
        <f t="shared" si="3"/>
        <v>5.9633639999999923</v>
      </c>
      <c r="M27">
        <f t="shared" si="4"/>
        <v>0.3462450435027391</v>
      </c>
    </row>
    <row r="28" spans="1:13" x14ac:dyDescent="0.25">
      <c r="A28">
        <v>17</v>
      </c>
      <c r="B28">
        <v>46</v>
      </c>
      <c r="C28">
        <v>9</v>
      </c>
      <c r="D28">
        <v>10.4</v>
      </c>
      <c r="F28">
        <f t="shared" si="5"/>
        <v>3.3929639999999952</v>
      </c>
      <c r="H28">
        <f t="shared" si="1"/>
        <v>8.9011676068601346</v>
      </c>
      <c r="I28">
        <f t="shared" si="0"/>
        <v>18.305050725511457</v>
      </c>
      <c r="J28">
        <f t="shared" si="6"/>
        <v>1.4988323931398657</v>
      </c>
      <c r="K28">
        <f t="shared" si="2"/>
        <v>2.246498542725377</v>
      </c>
      <c r="L28" s="3">
        <f t="shared" si="3"/>
        <v>3.3929639999999952</v>
      </c>
      <c r="M28">
        <f t="shared" si="4"/>
        <v>0.11776400639811083</v>
      </c>
    </row>
    <row r="29" spans="1:13" x14ac:dyDescent="0.25">
      <c r="A29">
        <v>18</v>
      </c>
      <c r="B29">
        <v>58</v>
      </c>
      <c r="C29">
        <v>9</v>
      </c>
      <c r="D29">
        <v>13.9</v>
      </c>
      <c r="F29">
        <f t="shared" si="5"/>
        <v>28.536963999999987</v>
      </c>
      <c r="H29">
        <f t="shared" si="1"/>
        <v>9.5199992214456657</v>
      </c>
      <c r="I29">
        <f t="shared" si="0"/>
        <v>21.78452470831931</v>
      </c>
      <c r="J29">
        <f t="shared" si="6"/>
        <v>4.3800007785543347</v>
      </c>
      <c r="K29">
        <f t="shared" si="2"/>
        <v>19.184406820136576</v>
      </c>
      <c r="L29" s="3">
        <f t="shared" si="3"/>
        <v>28.536963999999987</v>
      </c>
      <c r="M29">
        <f t="shared" si="4"/>
        <v>0.9254425020620638</v>
      </c>
    </row>
    <row r="30" spans="1:13" x14ac:dyDescent="0.25">
      <c r="A30">
        <v>19</v>
      </c>
      <c r="B30">
        <v>48</v>
      </c>
      <c r="C30">
        <v>5</v>
      </c>
      <c r="D30">
        <v>9.1</v>
      </c>
      <c r="F30">
        <f t="shared" si="5"/>
        <v>0.29376399999999786</v>
      </c>
      <c r="H30">
        <f t="shared" si="1"/>
        <v>7.026529557740365</v>
      </c>
      <c r="I30">
        <f t="shared" si="0"/>
        <v>17.191627870239838</v>
      </c>
      <c r="J30">
        <f t="shared" si="6"/>
        <v>2.0734704422596346</v>
      </c>
      <c r="K30">
        <f t="shared" si="2"/>
        <v>4.2992796749243647</v>
      </c>
      <c r="L30" s="3">
        <f t="shared" si="3"/>
        <v>0.29376399999999786</v>
      </c>
      <c r="M30">
        <f t="shared" si="4"/>
        <v>2.3454017155149267</v>
      </c>
    </row>
    <row r="31" spans="1:13" x14ac:dyDescent="0.25">
      <c r="A31">
        <v>20</v>
      </c>
      <c r="B31">
        <v>46</v>
      </c>
      <c r="C31">
        <v>6</v>
      </c>
      <c r="D31">
        <v>10.3</v>
      </c>
      <c r="F31">
        <f t="shared" si="5"/>
        <v>3.0345639999999969</v>
      </c>
      <c r="H31">
        <f t="shared" si="1"/>
        <v>7.4972431755637228</v>
      </c>
      <c r="I31">
        <f t="shared" si="0"/>
        <v>17.035049336206761</v>
      </c>
      <c r="J31">
        <f t="shared" si="6"/>
        <v>2.8027568244362779</v>
      </c>
      <c r="K31">
        <f t="shared" si="2"/>
        <v>7.8554458169241288</v>
      </c>
      <c r="L31" s="3">
        <f t="shared" si="3"/>
        <v>3.0345639999999969</v>
      </c>
      <c r="M31">
        <f t="shared" si="4"/>
        <v>1.1252050405881384</v>
      </c>
    </row>
    <row r="32" spans="1:13" x14ac:dyDescent="0.25">
      <c r="A32">
        <v>21</v>
      </c>
      <c r="B32">
        <v>47</v>
      </c>
      <c r="C32">
        <v>10</v>
      </c>
      <c r="D32">
        <v>10.8</v>
      </c>
      <c r="F32">
        <f t="shared" si="5"/>
        <v>5.026563999999996</v>
      </c>
      <c r="H32">
        <f t="shared" si="1"/>
        <v>9.3653900407202659</v>
      </c>
      <c r="I32">
        <f t="shared" si="0"/>
        <v>19.018340687180345</v>
      </c>
      <c r="J32">
        <f t="shared" si="6"/>
        <v>1.4346099592797348</v>
      </c>
      <c r="K32">
        <f t="shared" si="2"/>
        <v>2.0581057352646024</v>
      </c>
      <c r="L32" s="3">
        <f t="shared" si="3"/>
        <v>5.026563999999996</v>
      </c>
      <c r="M32">
        <f t="shared" si="4"/>
        <v>0.65187867785427012</v>
      </c>
    </row>
    <row r="33" spans="1:13" x14ac:dyDescent="0.25">
      <c r="A33">
        <v>22</v>
      </c>
      <c r="B33">
        <v>36</v>
      </c>
      <c r="C33">
        <v>18</v>
      </c>
      <c r="D33">
        <v>9.5</v>
      </c>
      <c r="F33">
        <f t="shared" si="5"/>
        <v>0.88736399999999693</v>
      </c>
      <c r="H33">
        <f t="shared" si="1"/>
        <v>11.117720973660965</v>
      </c>
      <c r="I33">
        <f t="shared" si="0"/>
        <v>19.215493241085671</v>
      </c>
      <c r="J33">
        <f t="shared" si="6"/>
        <v>-1.6177209736609655</v>
      </c>
      <c r="K33">
        <f t="shared" si="2"/>
        <v>2.6170211486225821</v>
      </c>
      <c r="L33" s="3">
        <f t="shared" si="3"/>
        <v>0.88736399999999693</v>
      </c>
      <c r="M33">
        <f t="shared" si="4"/>
        <v>6.5521714629998327</v>
      </c>
    </row>
    <row r="34" spans="1:13" x14ac:dyDescent="0.25">
      <c r="A34">
        <v>23</v>
      </c>
      <c r="B34">
        <v>34</v>
      </c>
      <c r="C34">
        <v>8</v>
      </c>
      <c r="D34">
        <v>6.7</v>
      </c>
      <c r="F34">
        <f t="shared" si="5"/>
        <v>3.4521640000000051</v>
      </c>
      <c r="H34">
        <f t="shared" si="1"/>
        <v>7.7575977490173846</v>
      </c>
      <c r="I34">
        <f t="shared" si="0"/>
        <v>14.402242946268705</v>
      </c>
      <c r="J34">
        <f t="shared" si="6"/>
        <v>-1.0575977490173845</v>
      </c>
      <c r="K34">
        <f t="shared" si="2"/>
        <v>1.1185129987266385</v>
      </c>
      <c r="L34" s="3">
        <f t="shared" si="3"/>
        <v>3.4521640000000051</v>
      </c>
      <c r="M34">
        <f t="shared" si="4"/>
        <v>0.64064376337804019</v>
      </c>
    </row>
    <row r="35" spans="1:13" x14ac:dyDescent="0.25">
      <c r="A35">
        <v>24</v>
      </c>
      <c r="B35">
        <v>64</v>
      </c>
      <c r="C35">
        <v>12</v>
      </c>
      <c r="D35">
        <v>9.9</v>
      </c>
      <c r="F35">
        <f t="shared" si="5"/>
        <v>1.8009639999999967</v>
      </c>
      <c r="H35">
        <f t="shared" si="1"/>
        <v>11.064298981814424</v>
      </c>
      <c r="I35">
        <f t="shared" si="0"/>
        <v>24.794263089027933</v>
      </c>
      <c r="J35">
        <f t="shared" si="6"/>
        <v>-1.164298981814424</v>
      </c>
      <c r="K35">
        <f t="shared" si="2"/>
        <v>1.3555921190541045</v>
      </c>
      <c r="L35" s="3">
        <f t="shared" si="3"/>
        <v>1.8009639999999967</v>
      </c>
      <c r="M35">
        <f t="shared" si="4"/>
        <v>6.2815345862440122</v>
      </c>
    </row>
    <row r="36" spans="1:13" x14ac:dyDescent="0.25">
      <c r="A36">
        <v>25</v>
      </c>
      <c r="B36">
        <v>63</v>
      </c>
      <c r="C36">
        <v>3</v>
      </c>
      <c r="D36">
        <v>3.2</v>
      </c>
      <c r="F36">
        <f t="shared" si="5"/>
        <v>28.708164000000014</v>
      </c>
      <c r="H36">
        <f t="shared" si="1"/>
        <v>6.124468816746143</v>
      </c>
      <c r="I36">
        <f t="shared" si="0"/>
        <v>20.694302755879853</v>
      </c>
      <c r="J36">
        <f t="shared" si="6"/>
        <v>-2.9244688167461428</v>
      </c>
      <c r="K36">
        <f t="shared" si="2"/>
        <v>8.5525178601205845</v>
      </c>
      <c r="L36" s="3">
        <f t="shared" si="3"/>
        <v>28.708164000000014</v>
      </c>
      <c r="M36">
        <f t="shared" si="4"/>
        <v>5.9220740198689255</v>
      </c>
    </row>
    <row r="37" spans="1:13" x14ac:dyDescent="0.25">
      <c r="A37">
        <v>26</v>
      </c>
      <c r="B37">
        <v>41</v>
      </c>
      <c r="C37">
        <v>15</v>
      </c>
      <c r="D37">
        <v>13.3</v>
      </c>
      <c r="F37">
        <f t="shared" si="5"/>
        <v>22.486563999999991</v>
      </c>
      <c r="H37">
        <f t="shared" si="1"/>
        <v>10.687417863426104</v>
      </c>
      <c r="I37">
        <f t="shared" si="0"/>
        <v>19.395272677950913</v>
      </c>
      <c r="J37">
        <f t="shared" si="6"/>
        <v>2.6125821365738968</v>
      </c>
      <c r="K37">
        <f t="shared" si="2"/>
        <v>6.8255854203450275</v>
      </c>
      <c r="L37" s="3">
        <f t="shared" si="3"/>
        <v>22.486563999999991</v>
      </c>
      <c r="M37">
        <f t="shared" si="4"/>
        <v>4.534420437078186</v>
      </c>
    </row>
    <row r="38" spans="1:13" x14ac:dyDescent="0.25">
      <c r="A38">
        <v>27</v>
      </c>
      <c r="B38">
        <v>25</v>
      </c>
      <c r="C38">
        <v>2</v>
      </c>
      <c r="D38">
        <v>1.9</v>
      </c>
      <c r="F38">
        <f t="shared" si="5"/>
        <v>44.328964000000013</v>
      </c>
      <c r="H38">
        <f t="shared" si="1"/>
        <v>3.9457946987754333</v>
      </c>
      <c r="I38">
        <f t="shared" si="0"/>
        <v>9.2526346805534239</v>
      </c>
      <c r="J38">
        <f t="shared" si="6"/>
        <v>-2.0457946987754334</v>
      </c>
      <c r="K38">
        <f t="shared" si="2"/>
        <v>4.1852759495376661</v>
      </c>
      <c r="L38" s="3">
        <f t="shared" si="3"/>
        <v>44.328964000000013</v>
      </c>
      <c r="M38">
        <f t="shared" si="4"/>
        <v>21.272437740644012</v>
      </c>
    </row>
    <row r="39" spans="1:13" x14ac:dyDescent="0.25">
      <c r="A39">
        <v>28</v>
      </c>
      <c r="B39">
        <v>37</v>
      </c>
      <c r="C39">
        <v>5</v>
      </c>
      <c r="D39">
        <v>5.6</v>
      </c>
      <c r="F39">
        <f t="shared" si="5"/>
        <v>8.7497640000000114</v>
      </c>
      <c r="H39">
        <f t="shared" si="1"/>
        <v>6.5157494149116939</v>
      </c>
      <c r="I39">
        <f t="shared" si="0"/>
        <v>14.002110052665973</v>
      </c>
      <c r="J39">
        <f t="shared" si="6"/>
        <v>-0.91574941491169426</v>
      </c>
      <c r="K39">
        <f t="shared" si="2"/>
        <v>0.8385969909111104</v>
      </c>
      <c r="L39" s="3">
        <f t="shared" si="3"/>
        <v>8.7497640000000114</v>
      </c>
      <c r="M39">
        <f t="shared" si="4"/>
        <v>4.1707874522935349</v>
      </c>
    </row>
    <row r="40" spans="1:13" x14ac:dyDescent="0.25">
      <c r="A40">
        <v>29</v>
      </c>
      <c r="B40">
        <v>22</v>
      </c>
      <c r="C40">
        <v>7</v>
      </c>
      <c r="D40">
        <v>2.1</v>
      </c>
      <c r="F40">
        <f t="shared" si="5"/>
        <v>41.705764000000023</v>
      </c>
      <c r="H40">
        <f t="shared" si="1"/>
        <v>6.4618858850541301</v>
      </c>
      <c r="I40">
        <f t="shared" si="0"/>
        <v>10.499435167025956</v>
      </c>
      <c r="J40">
        <f t="shared" si="6"/>
        <v>-4.3618858850541304</v>
      </c>
      <c r="K40">
        <f t="shared" si="2"/>
        <v>19.026048474234454</v>
      </c>
      <c r="L40" s="3">
        <f t="shared" si="3"/>
        <v>41.705764000000023</v>
      </c>
      <c r="M40">
        <f t="shared" si="4"/>
        <v>4.3936943828753146</v>
      </c>
    </row>
    <row r="41" spans="1:13" x14ac:dyDescent="0.25">
      <c r="A41">
        <v>30</v>
      </c>
      <c r="B41">
        <v>49</v>
      </c>
      <c r="C41">
        <v>11</v>
      </c>
      <c r="D41">
        <v>13.8</v>
      </c>
      <c r="F41">
        <f t="shared" si="5"/>
        <v>27.478563999999992</v>
      </c>
      <c r="H41">
        <f t="shared" si="1"/>
        <v>9.869530256927483</v>
      </c>
      <c r="I41">
        <f t="shared" si="0"/>
        <v>20.021586814083218</v>
      </c>
      <c r="J41">
        <f t="shared" si="6"/>
        <v>3.9304697430725177</v>
      </c>
      <c r="K41">
        <f t="shared" si="2"/>
        <v>15.448592401208543</v>
      </c>
      <c r="L41" s="3">
        <f t="shared" si="3"/>
        <v>27.478563999999992</v>
      </c>
      <c r="M41">
        <f t="shared" si="4"/>
        <v>1.7201116148362654</v>
      </c>
    </row>
    <row r="42" spans="1:13" x14ac:dyDescent="0.25">
      <c r="A42">
        <v>31</v>
      </c>
      <c r="B42">
        <v>48</v>
      </c>
      <c r="C42">
        <v>18</v>
      </c>
      <c r="D42">
        <v>8.1</v>
      </c>
      <c r="F42">
        <f t="shared" si="5"/>
        <v>0.20976400000000181</v>
      </c>
      <c r="H42">
        <f t="shared" si="1"/>
        <v>12.084885142108693</v>
      </c>
      <c r="I42">
        <f t="shared" si="0"/>
        <v>22.694967223893524</v>
      </c>
      <c r="J42">
        <f t="shared" si="6"/>
        <v>-3.984885142108693</v>
      </c>
      <c r="K42">
        <f t="shared" si="2"/>
        <v>15.879309595798619</v>
      </c>
      <c r="L42" s="3">
        <f t="shared" si="3"/>
        <v>0.20976400000000181</v>
      </c>
      <c r="M42">
        <f t="shared" si="4"/>
        <v>12.438918805627042</v>
      </c>
    </row>
    <row r="43" spans="1:13" x14ac:dyDescent="0.25">
      <c r="A43">
        <v>32</v>
      </c>
      <c r="B43">
        <v>45</v>
      </c>
      <c r="C43">
        <v>15</v>
      </c>
      <c r="D43">
        <v>14.5</v>
      </c>
      <c r="F43">
        <f t="shared" si="5"/>
        <v>35.307363999999978</v>
      </c>
      <c r="H43">
        <f t="shared" si="1"/>
        <v>10.979822728790026</v>
      </c>
      <c r="I43">
        <f t="shared" si="0"/>
        <v>20.555097338886863</v>
      </c>
      <c r="J43">
        <f t="shared" si="6"/>
        <v>3.5201772712099739</v>
      </c>
      <c r="K43">
        <f t="shared" si="2"/>
        <v>12.391648020743299</v>
      </c>
      <c r="L43" s="3">
        <f t="shared" si="3"/>
        <v>35.307363999999978</v>
      </c>
      <c r="M43">
        <f t="shared" si="4"/>
        <v>5.8652253296839607</v>
      </c>
    </row>
    <row r="44" spans="1:13" x14ac:dyDescent="0.25">
      <c r="A44">
        <v>33</v>
      </c>
      <c r="B44">
        <v>66</v>
      </c>
      <c r="C44">
        <v>6</v>
      </c>
      <c r="D44">
        <v>6.2</v>
      </c>
      <c r="F44">
        <f t="shared" si="5"/>
        <v>5.5601640000000065</v>
      </c>
      <c r="H44">
        <f t="shared" si="1"/>
        <v>8.324586971878901</v>
      </c>
      <c r="I44">
        <f t="shared" ref="I44:I75" si="7">B44*$I$9+C44*$I$8+$I$10*1</f>
        <v>22.834172640886518</v>
      </c>
      <c r="J44">
        <f t="shared" si="6"/>
        <v>-2.1245869718789008</v>
      </c>
      <c r="K44">
        <f t="shared" si="2"/>
        <v>4.5138698010775569</v>
      </c>
      <c r="L44" s="3">
        <f t="shared" si="3"/>
        <v>5.5601640000000065</v>
      </c>
      <c r="M44">
        <f t="shared" si="4"/>
        <v>5.4481641696661726E-2</v>
      </c>
    </row>
    <row r="45" spans="1:13" x14ac:dyDescent="0.25">
      <c r="A45">
        <v>34</v>
      </c>
      <c r="B45">
        <v>42</v>
      </c>
      <c r="C45">
        <v>12</v>
      </c>
      <c r="D45">
        <v>12.6</v>
      </c>
      <c r="F45">
        <f t="shared" si="5"/>
        <v>16.337763999999986</v>
      </c>
      <c r="H45">
        <f t="shared" si="1"/>
        <v>9.79223941820322</v>
      </c>
      <c r="I45">
        <f t="shared" si="7"/>
        <v>18.415227453880206</v>
      </c>
      <c r="J45">
        <f t="shared" si="6"/>
        <v>2.8077605817967797</v>
      </c>
      <c r="K45">
        <f t="shared" si="2"/>
        <v>7.8835194846917904</v>
      </c>
      <c r="L45" s="3">
        <f t="shared" si="3"/>
        <v>16.337763999999986</v>
      </c>
      <c r="M45">
        <f t="shared" si="4"/>
        <v>1.523346941446619</v>
      </c>
    </row>
    <row r="46" spans="1:13" x14ac:dyDescent="0.25">
      <c r="A46">
        <v>35</v>
      </c>
      <c r="B46">
        <v>22</v>
      </c>
      <c r="C46">
        <v>13</v>
      </c>
      <c r="D46">
        <v>5.5</v>
      </c>
      <c r="F46">
        <f t="shared" si="5"/>
        <v>9.3513640000000091</v>
      </c>
      <c r="H46">
        <f t="shared" si="1"/>
        <v>8.3978979131555356</v>
      </c>
      <c r="I46">
        <f t="shared" si="7"/>
        <v>13.039437945635349</v>
      </c>
      <c r="J46">
        <f t="shared" si="6"/>
        <v>-2.8978979131555356</v>
      </c>
      <c r="K46">
        <f t="shared" si="2"/>
        <v>8.3978123150712083</v>
      </c>
      <c r="L46" s="3">
        <f t="shared" si="3"/>
        <v>9.3513640000000091</v>
      </c>
      <c r="M46">
        <f t="shared" si="4"/>
        <v>2.5632678211952944E-2</v>
      </c>
    </row>
    <row r="47" spans="1:13" x14ac:dyDescent="0.25">
      <c r="A47">
        <v>36</v>
      </c>
      <c r="B47">
        <v>30</v>
      </c>
      <c r="C47">
        <v>12</v>
      </c>
      <c r="D47">
        <v>9.6</v>
      </c>
      <c r="F47">
        <f t="shared" si="5"/>
        <v>1.085763999999996</v>
      </c>
      <c r="H47">
        <f t="shared" si="1"/>
        <v>8.8820108320600504</v>
      </c>
      <c r="I47">
        <f t="shared" si="7"/>
        <v>14.935753471072351</v>
      </c>
      <c r="J47">
        <f t="shared" si="6"/>
        <v>0.71798916793994927</v>
      </c>
      <c r="K47">
        <f t="shared" si="2"/>
        <v>0.51550844527910067</v>
      </c>
      <c r="L47" s="3">
        <f t="shared" si="3"/>
        <v>1.085763999999996</v>
      </c>
      <c r="M47">
        <f t="shared" si="4"/>
        <v>0.10498301929224513</v>
      </c>
    </row>
    <row r="48" spans="1:13" x14ac:dyDescent="0.25">
      <c r="A48">
        <v>37</v>
      </c>
      <c r="B48">
        <v>66</v>
      </c>
      <c r="C48">
        <v>6</v>
      </c>
      <c r="D48">
        <v>5.0999999999999996</v>
      </c>
      <c r="F48">
        <f t="shared" si="5"/>
        <v>11.957764000000013</v>
      </c>
      <c r="H48">
        <f t="shared" si="1"/>
        <v>8.324586971878901</v>
      </c>
      <c r="I48">
        <f t="shared" si="7"/>
        <v>22.834172640886518</v>
      </c>
      <c r="J48">
        <f t="shared" si="6"/>
        <v>-3.2245869718789013</v>
      </c>
      <c r="K48">
        <f t="shared" si="2"/>
        <v>10.397961139211143</v>
      </c>
      <c r="L48" s="3">
        <f t="shared" si="3"/>
        <v>11.957764000000013</v>
      </c>
      <c r="M48">
        <f t="shared" si="4"/>
        <v>5.4481641696661726E-2</v>
      </c>
    </row>
    <row r="49" spans="1:13" x14ac:dyDescent="0.25">
      <c r="A49">
        <v>38</v>
      </c>
      <c r="B49">
        <v>32</v>
      </c>
      <c r="C49">
        <v>12</v>
      </c>
      <c r="D49">
        <v>11</v>
      </c>
      <c r="F49">
        <f t="shared" si="5"/>
        <v>5.9633639999999923</v>
      </c>
      <c r="H49">
        <f t="shared" si="1"/>
        <v>9.0497878777998739</v>
      </c>
      <c r="I49">
        <f t="shared" si="7"/>
        <v>15.515665801540328</v>
      </c>
      <c r="J49">
        <f t="shared" si="6"/>
        <v>1.9502121222001261</v>
      </c>
      <c r="K49">
        <f t="shared" si="2"/>
        <v>3.8033273215763197</v>
      </c>
      <c r="L49" s="3">
        <f t="shared" si="3"/>
        <v>5.9633639999999923</v>
      </c>
      <c r="M49">
        <f t="shared" si="4"/>
        <v>0.24185531675090216</v>
      </c>
    </row>
    <row r="50" spans="1:13" x14ac:dyDescent="0.25">
      <c r="A50">
        <v>39</v>
      </c>
      <c r="B50">
        <v>62</v>
      </c>
      <c r="C50">
        <v>5</v>
      </c>
      <c r="D50">
        <v>5.4</v>
      </c>
      <c r="F50">
        <f t="shared" si="5"/>
        <v>9.9729640000000082</v>
      </c>
      <c r="H50">
        <f t="shared" si="1"/>
        <v>7.5677998300293661</v>
      </c>
      <c r="I50">
        <f t="shared" si="7"/>
        <v>21.251014183515665</v>
      </c>
      <c r="J50">
        <f t="shared" si="6"/>
        <v>-2.1677998300293657</v>
      </c>
      <c r="K50">
        <f t="shared" si="2"/>
        <v>4.6993561030753472</v>
      </c>
      <c r="L50" s="3">
        <f t="shared" si="3"/>
        <v>9.9729640000000082</v>
      </c>
      <c r="M50">
        <f t="shared" si="4"/>
        <v>0.98049637660987554</v>
      </c>
    </row>
    <row r="51" spans="1:13" x14ac:dyDescent="0.25">
      <c r="A51">
        <v>40</v>
      </c>
      <c r="B51">
        <v>59</v>
      </c>
      <c r="C51">
        <v>0</v>
      </c>
      <c r="D51">
        <v>1.9</v>
      </c>
      <c r="F51">
        <f t="shared" si="5"/>
        <v>44.328964000000013</v>
      </c>
      <c r="H51">
        <f t="shared" si="1"/>
        <v>0</v>
      </c>
      <c r="I51">
        <f t="shared" si="7"/>
        <v>18.264476705639208</v>
      </c>
      <c r="J51">
        <f t="shared" si="6"/>
        <v>1.9</v>
      </c>
      <c r="K51">
        <f t="shared" si="2"/>
        <v>3.61</v>
      </c>
      <c r="L51" s="3">
        <f t="shared" si="3"/>
        <v>44.328964000000013</v>
      </c>
      <c r="M51">
        <f t="shared" si="4"/>
        <v>73.239364000000023</v>
      </c>
    </row>
    <row r="52" spans="1:13" x14ac:dyDescent="0.25">
      <c r="A52">
        <v>41</v>
      </c>
      <c r="B52">
        <v>58</v>
      </c>
      <c r="C52">
        <v>13</v>
      </c>
      <c r="D52">
        <v>15.8</v>
      </c>
      <c r="F52">
        <f t="shared" si="5"/>
        <v>52.446563999999988</v>
      </c>
      <c r="H52">
        <f t="shared" si="1"/>
        <v>11.123556804911157</v>
      </c>
      <c r="I52">
        <f t="shared" si="7"/>
        <v>23.477859894058906</v>
      </c>
      <c r="J52">
        <f t="shared" si="6"/>
        <v>4.6764431950888437</v>
      </c>
      <c r="K52">
        <f t="shared" si="2"/>
        <v>21.869120956892754</v>
      </c>
      <c r="L52" s="3">
        <f t="shared" si="3"/>
        <v>52.446563999999988</v>
      </c>
      <c r="M52">
        <f t="shared" si="4"/>
        <v>6.5820817192259362</v>
      </c>
    </row>
    <row r="53" spans="1:13" x14ac:dyDescent="0.25">
      <c r="A53">
        <v>42</v>
      </c>
      <c r="B53">
        <v>72</v>
      </c>
      <c r="C53">
        <v>1</v>
      </c>
      <c r="D53">
        <v>4</v>
      </c>
      <c r="F53">
        <f t="shared" si="5"/>
        <v>20.775364000000014</v>
      </c>
      <c r="H53">
        <f t="shared" si="1"/>
        <v>3.9985450939600562</v>
      </c>
      <c r="I53">
        <f t="shared" si="7"/>
        <v>22.457240650115946</v>
      </c>
      <c r="J53">
        <f t="shared" si="6"/>
        <v>1.4549060399438041E-3</v>
      </c>
      <c r="K53">
        <f t="shared" si="2"/>
        <v>2.1167515850649622E-6</v>
      </c>
      <c r="L53" s="3">
        <f t="shared" si="3"/>
        <v>20.775364000000014</v>
      </c>
      <c r="M53">
        <f t="shared" si="4"/>
        <v>20.788629040211731</v>
      </c>
    </row>
    <row r="54" spans="1:13" x14ac:dyDescent="0.25">
      <c r="A54">
        <v>43</v>
      </c>
      <c r="B54">
        <v>45</v>
      </c>
      <c r="C54">
        <v>11</v>
      </c>
      <c r="D54">
        <v>15.1</v>
      </c>
      <c r="F54">
        <f t="shared" si="5"/>
        <v>42.797763999999972</v>
      </c>
      <c r="H54">
        <f t="shared" si="1"/>
        <v>9.628815601525174</v>
      </c>
      <c r="I54">
        <f t="shared" si="7"/>
        <v>18.861762153147271</v>
      </c>
      <c r="J54">
        <f t="shared" si="6"/>
        <v>5.4711843984748256</v>
      </c>
      <c r="K54">
        <f t="shared" si="2"/>
        <v>29.933858722114341</v>
      </c>
      <c r="L54" s="3">
        <f t="shared" si="3"/>
        <v>42.797763999999972</v>
      </c>
      <c r="M54">
        <f t="shared" si="4"/>
        <v>1.1466460524697168</v>
      </c>
    </row>
    <row r="55" spans="1:13" x14ac:dyDescent="0.25">
      <c r="A55">
        <v>44</v>
      </c>
      <c r="B55">
        <v>40</v>
      </c>
      <c r="C55">
        <v>9</v>
      </c>
      <c r="D55">
        <v>9.1999999999999993</v>
      </c>
      <c r="F55">
        <f t="shared" si="5"/>
        <v>0.41216399999999703</v>
      </c>
      <c r="H55">
        <f t="shared" si="1"/>
        <v>8.5476605280633731</v>
      </c>
      <c r="I55">
        <f t="shared" si="7"/>
        <v>16.565313734107534</v>
      </c>
      <c r="J55">
        <f t="shared" si="6"/>
        <v>0.65233947193662623</v>
      </c>
      <c r="K55">
        <f t="shared" si="2"/>
        <v>0.42554678664655637</v>
      </c>
      <c r="L55" s="3">
        <f t="shared" si="3"/>
        <v>0.41216399999999703</v>
      </c>
      <c r="M55">
        <f t="shared" si="4"/>
        <v>1.0690467992832917E-4</v>
      </c>
    </row>
    <row r="56" spans="1:13" x14ac:dyDescent="0.25">
      <c r="A56">
        <v>45</v>
      </c>
      <c r="B56">
        <v>38</v>
      </c>
      <c r="C56">
        <v>10</v>
      </c>
      <c r="D56">
        <v>10.4</v>
      </c>
      <c r="F56">
        <f t="shared" si="5"/>
        <v>3.3929639999999952</v>
      </c>
      <c r="H56">
        <f t="shared" si="1"/>
        <v>8.8055964819554866</v>
      </c>
      <c r="I56">
        <f t="shared" si="7"/>
        <v>16.408735200074457</v>
      </c>
      <c r="J56">
        <f t="shared" si="6"/>
        <v>1.5944035180445137</v>
      </c>
      <c r="K56">
        <f t="shared" si="2"/>
        <v>2.5421225783527222</v>
      </c>
      <c r="L56" s="3">
        <f t="shared" si="3"/>
        <v>3.3929639999999952</v>
      </c>
      <c r="M56">
        <f t="shared" si="4"/>
        <v>6.1304017876732814E-2</v>
      </c>
    </row>
    <row r="57" spans="1:13" x14ac:dyDescent="0.25">
      <c r="A57">
        <v>46</v>
      </c>
      <c r="B57">
        <v>48</v>
      </c>
      <c r="C57">
        <v>9</v>
      </c>
      <c r="D57">
        <v>10.6</v>
      </c>
      <c r="F57">
        <f t="shared" si="5"/>
        <v>4.1697639999999918</v>
      </c>
      <c r="H57">
        <f t="shared" si="1"/>
        <v>9.0116923349947147</v>
      </c>
      <c r="I57">
        <f t="shared" si="7"/>
        <v>18.884963055979433</v>
      </c>
      <c r="J57">
        <f t="shared" si="6"/>
        <v>1.588307665005285</v>
      </c>
      <c r="K57">
        <f t="shared" si="2"/>
        <v>2.5227212387145403</v>
      </c>
      <c r="L57" s="3">
        <f t="shared" si="3"/>
        <v>4.1697639999999918</v>
      </c>
      <c r="M57">
        <f t="shared" si="4"/>
        <v>0.20583673483295495</v>
      </c>
    </row>
    <row r="58" spans="1:13" x14ac:dyDescent="0.25">
      <c r="A58">
        <v>47</v>
      </c>
      <c r="B58">
        <v>64</v>
      </c>
      <c r="C58">
        <v>12</v>
      </c>
      <c r="D58">
        <v>13.2</v>
      </c>
      <c r="F58">
        <f t="shared" si="5"/>
        <v>21.548163999999979</v>
      </c>
      <c r="H58">
        <f t="shared" si="1"/>
        <v>11.064298981814424</v>
      </c>
      <c r="I58">
        <f t="shared" si="7"/>
        <v>24.794263089027933</v>
      </c>
      <c r="J58">
        <f t="shared" si="6"/>
        <v>2.1357010181855749</v>
      </c>
      <c r="K58">
        <f t="shared" si="2"/>
        <v>4.5612188390789017</v>
      </c>
      <c r="L58" s="3">
        <f t="shared" si="3"/>
        <v>21.548163999999979</v>
      </c>
      <c r="M58">
        <f t="shared" si="4"/>
        <v>6.2815345862440122</v>
      </c>
    </row>
    <row r="59" spans="1:13" x14ac:dyDescent="0.25">
      <c r="A59">
        <v>48</v>
      </c>
      <c r="B59">
        <v>34</v>
      </c>
      <c r="C59">
        <v>5</v>
      </c>
      <c r="D59">
        <v>7.2</v>
      </c>
      <c r="F59">
        <f t="shared" si="5"/>
        <v>1.8441640000000039</v>
      </c>
      <c r="H59">
        <f t="shared" si="1"/>
        <v>6.3579391837825163</v>
      </c>
      <c r="I59">
        <f t="shared" si="7"/>
        <v>13.13224155696401</v>
      </c>
      <c r="J59">
        <f t="shared" si="6"/>
        <v>0.84206081621748385</v>
      </c>
      <c r="K59">
        <f t="shared" si="2"/>
        <v>0.70906641820885508</v>
      </c>
      <c r="L59" s="3">
        <f t="shared" si="3"/>
        <v>1.8441640000000039</v>
      </c>
      <c r="M59">
        <f t="shared" si="4"/>
        <v>4.8402675950555478</v>
      </c>
    </row>
    <row r="60" spans="1:13" x14ac:dyDescent="0.25">
      <c r="A60">
        <v>49</v>
      </c>
      <c r="B60">
        <v>57</v>
      </c>
      <c r="C60">
        <v>15</v>
      </c>
      <c r="D60">
        <v>12.4</v>
      </c>
      <c r="F60">
        <f t="shared" si="5"/>
        <v>14.760963999999991</v>
      </c>
      <c r="H60">
        <f t="shared" si="1"/>
        <v>11.75879739162011</v>
      </c>
      <c r="I60">
        <f t="shared" si="7"/>
        <v>24.034571321694717</v>
      </c>
      <c r="J60">
        <f t="shared" si="6"/>
        <v>0.64120260837989029</v>
      </c>
      <c r="K60">
        <f t="shared" si="2"/>
        <v>0.41114078499317497</v>
      </c>
      <c r="L60" s="3">
        <f t="shared" si="3"/>
        <v>14.760963999999991</v>
      </c>
      <c r="M60">
        <f t="shared" si="4"/>
        <v>10.245103942202089</v>
      </c>
    </row>
    <row r="61" spans="1:13" x14ac:dyDescent="0.25">
      <c r="A61">
        <v>50</v>
      </c>
      <c r="B61">
        <v>46</v>
      </c>
      <c r="C61">
        <v>10</v>
      </c>
      <c r="D61">
        <v>16.2</v>
      </c>
      <c r="F61">
        <f t="shared" si="5"/>
        <v>58.400163999999961</v>
      </c>
      <c r="H61">
        <f t="shared" si="1"/>
        <v>9.3071705225494785</v>
      </c>
      <c r="I61">
        <f t="shared" si="7"/>
        <v>18.728384521946357</v>
      </c>
      <c r="J61">
        <f t="shared" si="6"/>
        <v>6.8928294774505208</v>
      </c>
      <c r="K61">
        <f t="shared" si="2"/>
        <v>47.511098205210821</v>
      </c>
      <c r="L61" s="3">
        <f t="shared" si="3"/>
        <v>58.400163999999961</v>
      </c>
      <c r="M61">
        <f t="shared" si="4"/>
        <v>0.56125647185705629</v>
      </c>
    </row>
    <row r="62" spans="1:13" x14ac:dyDescent="0.25">
      <c r="A62">
        <v>51</v>
      </c>
      <c r="B62">
        <v>69</v>
      </c>
      <c r="C62">
        <v>14</v>
      </c>
      <c r="D62">
        <v>5.4</v>
      </c>
      <c r="F62">
        <f t="shared" si="5"/>
        <v>9.9729640000000082</v>
      </c>
      <c r="H62">
        <f t="shared" si="1"/>
        <v>12.070836107002048</v>
      </c>
      <c r="I62">
        <f t="shared" si="7"/>
        <v>27.09071150806767</v>
      </c>
      <c r="J62">
        <f t="shared" si="6"/>
        <v>-6.6708361070020477</v>
      </c>
      <c r="K62">
        <f t="shared" si="2"/>
        <v>44.500054366482232</v>
      </c>
      <c r="L62" s="3">
        <f t="shared" si="3"/>
        <v>9.9729640000000082</v>
      </c>
      <c r="M62">
        <f t="shared" si="4"/>
        <v>12.340017514657292</v>
      </c>
    </row>
    <row r="63" spans="1:13" x14ac:dyDescent="0.25">
      <c r="A63">
        <v>52</v>
      </c>
      <c r="B63">
        <v>52</v>
      </c>
      <c r="C63">
        <v>7</v>
      </c>
      <c r="D63">
        <v>10.3</v>
      </c>
      <c r="F63">
        <f t="shared" si="5"/>
        <v>3.0345639999999969</v>
      </c>
      <c r="H63">
        <f t="shared" si="1"/>
        <v>8.292420195153742</v>
      </c>
      <c r="I63">
        <f t="shared" si="7"/>
        <v>19.198120124045587</v>
      </c>
      <c r="J63">
        <f t="shared" si="6"/>
        <v>2.0075798048462588</v>
      </c>
      <c r="K63">
        <f t="shared" si="2"/>
        <v>4.0303766728265424</v>
      </c>
      <c r="L63" s="3">
        <f t="shared" si="3"/>
        <v>3.0345639999999969</v>
      </c>
      <c r="M63">
        <f t="shared" si="4"/>
        <v>7.0532632742177359E-2</v>
      </c>
    </row>
    <row r="64" spans="1:13" x14ac:dyDescent="0.25">
      <c r="A64">
        <v>53</v>
      </c>
      <c r="B64">
        <v>71</v>
      </c>
      <c r="C64">
        <v>7</v>
      </c>
      <c r="D64">
        <v>6.1</v>
      </c>
      <c r="F64">
        <f t="shared" si="5"/>
        <v>6.0417640000000095</v>
      </c>
      <c r="H64">
        <f t="shared" si="1"/>
        <v>9.0761010650858243</v>
      </c>
      <c r="I64">
        <f t="shared" si="7"/>
        <v>24.707287263491352</v>
      </c>
      <c r="J64">
        <f t="shared" si="6"/>
        <v>-2.9761010650858246</v>
      </c>
      <c r="K64">
        <f t="shared" si="2"/>
        <v>8.8571775496049803</v>
      </c>
      <c r="L64" s="3">
        <f t="shared" si="3"/>
        <v>6.0417640000000095</v>
      </c>
      <c r="M64">
        <f t="shared" si="4"/>
        <v>0.26842871364306387</v>
      </c>
    </row>
    <row r="65" spans="1:13" x14ac:dyDescent="0.25">
      <c r="A65">
        <v>54</v>
      </c>
      <c r="B65">
        <v>74</v>
      </c>
      <c r="C65">
        <v>10</v>
      </c>
      <c r="D65">
        <v>5.3</v>
      </c>
      <c r="F65">
        <f t="shared" si="5"/>
        <v>10.614564000000012</v>
      </c>
      <c r="H65">
        <f t="shared" si="1"/>
        <v>10.682823368739582</v>
      </c>
      <c r="I65">
        <f t="shared" si="7"/>
        <v>26.847157148498013</v>
      </c>
      <c r="J65">
        <f t="shared" si="6"/>
        <v>-5.3828233687395821</v>
      </c>
      <c r="K65">
        <f t="shared" si="2"/>
        <v>28.974787419048944</v>
      </c>
      <c r="L65" s="3">
        <f t="shared" si="3"/>
        <v>10.614564000000012</v>
      </c>
      <c r="M65">
        <f t="shared" si="4"/>
        <v>4.5148743483418183</v>
      </c>
    </row>
    <row r="66" spans="1:13" x14ac:dyDescent="0.25">
      <c r="A66">
        <v>55</v>
      </c>
      <c r="B66">
        <v>55</v>
      </c>
      <c r="C66">
        <v>18</v>
      </c>
      <c r="D66">
        <v>8.5</v>
      </c>
      <c r="F66">
        <f t="shared" si="5"/>
        <v>3.3640000000001863E-3</v>
      </c>
      <c r="H66">
        <f t="shared" si="1"/>
        <v>12.571443754577686</v>
      </c>
      <c r="I66">
        <f t="shared" si="7"/>
        <v>24.724660380531439</v>
      </c>
      <c r="J66">
        <f t="shared" si="6"/>
        <v>-4.071443754577686</v>
      </c>
      <c r="K66">
        <f t="shared" si="2"/>
        <v>16.576654246689646</v>
      </c>
      <c r="L66" s="3">
        <f t="shared" si="3"/>
        <v>3.3640000000001863E-3</v>
      </c>
      <c r="M66">
        <f t="shared" si="4"/>
        <v>16.107730771158622</v>
      </c>
    </row>
    <row r="67" spans="1:13" x14ac:dyDescent="0.25">
      <c r="A67">
        <v>56</v>
      </c>
      <c r="B67">
        <v>50</v>
      </c>
      <c r="C67">
        <v>15</v>
      </c>
      <c r="D67">
        <v>10.7</v>
      </c>
      <c r="F67">
        <f t="shared" si="5"/>
        <v>4.5881639999999901</v>
      </c>
      <c r="H67">
        <f t="shared" si="1"/>
        <v>11.32043185881493</v>
      </c>
      <c r="I67">
        <f t="shared" si="7"/>
        <v>22.004878165056805</v>
      </c>
      <c r="J67">
        <f t="shared" si="6"/>
        <v>-0.62043185881493024</v>
      </c>
      <c r="K67">
        <f t="shared" si="2"/>
        <v>0.38493569143254952</v>
      </c>
      <c r="L67" s="3">
        <f t="shared" si="3"/>
        <v>4.5881639999999901</v>
      </c>
      <c r="M67">
        <f t="shared" si="4"/>
        <v>7.6310297745956976</v>
      </c>
    </row>
    <row r="68" spans="1:13" x14ac:dyDescent="0.25">
      <c r="A68">
        <v>57</v>
      </c>
      <c r="B68">
        <v>18</v>
      </c>
      <c r="C68">
        <v>9</v>
      </c>
      <c r="D68">
        <v>1.7</v>
      </c>
      <c r="F68">
        <f t="shared" si="5"/>
        <v>47.032164000000023</v>
      </c>
      <c r="H68">
        <f t="shared" si="1"/>
        <v>6.7810054916062752</v>
      </c>
      <c r="I68">
        <f t="shared" si="7"/>
        <v>10.186278098959802</v>
      </c>
      <c r="J68">
        <f t="shared" si="6"/>
        <v>-5.081005491606275</v>
      </c>
      <c r="K68">
        <f t="shared" si="2"/>
        <v>25.816616805733123</v>
      </c>
      <c r="L68" s="3">
        <f t="shared" si="3"/>
        <v>47.032164000000023</v>
      </c>
      <c r="M68">
        <f t="shared" si="4"/>
        <v>3.1577094828614616</v>
      </c>
    </row>
    <row r="69" spans="1:13" x14ac:dyDescent="0.25">
      <c r="A69">
        <v>58</v>
      </c>
      <c r="B69">
        <v>37</v>
      </c>
      <c r="C69">
        <v>16</v>
      </c>
      <c r="D69">
        <v>13.8</v>
      </c>
      <c r="F69">
        <f t="shared" si="5"/>
        <v>27.478563999999992</v>
      </c>
      <c r="H69">
        <f t="shared" si="1"/>
        <v>10.661331117511992</v>
      </c>
      <c r="I69">
        <f t="shared" si="7"/>
        <v>18.658781813449863</v>
      </c>
      <c r="J69">
        <f t="shared" si="6"/>
        <v>3.1386688824880089</v>
      </c>
      <c r="K69">
        <f t="shared" si="2"/>
        <v>9.8512423538985274</v>
      </c>
      <c r="L69" s="3">
        <f t="shared" si="3"/>
        <v>27.478563999999992</v>
      </c>
      <c r="M69">
        <f t="shared" si="4"/>
        <v>4.4240017898942376</v>
      </c>
    </row>
    <row r="70" spans="1:13" x14ac:dyDescent="0.25">
      <c r="A70">
        <v>59</v>
      </c>
      <c r="B70">
        <v>29</v>
      </c>
      <c r="C70">
        <v>3</v>
      </c>
      <c r="D70">
        <v>1</v>
      </c>
      <c r="F70">
        <f t="shared" si="5"/>
        <v>57.123364000000024</v>
      </c>
      <c r="H70">
        <f t="shared" si="1"/>
        <v>4.8906868690084186</v>
      </c>
      <c r="I70">
        <f t="shared" si="7"/>
        <v>10.835793137924274</v>
      </c>
      <c r="J70">
        <f t="shared" si="6"/>
        <v>-3.8906868690084186</v>
      </c>
      <c r="K70">
        <f t="shared" si="2"/>
        <v>15.137444312674532</v>
      </c>
      <c r="L70" s="3">
        <f t="shared" si="3"/>
        <v>57.123364000000024</v>
      </c>
      <c r="M70">
        <f t="shared" si="4"/>
        <v>13.449185600743288</v>
      </c>
    </row>
    <row r="71" spans="1:13" x14ac:dyDescent="0.25">
      <c r="A71">
        <v>60</v>
      </c>
      <c r="B71">
        <v>43</v>
      </c>
      <c r="C71">
        <v>8</v>
      </c>
      <c r="D71">
        <v>12.6</v>
      </c>
      <c r="F71">
        <f t="shared" si="5"/>
        <v>16.337763999999986</v>
      </c>
      <c r="H71">
        <f t="shared" si="1"/>
        <v>8.304237320863832</v>
      </c>
      <c r="I71">
        <f t="shared" si="7"/>
        <v>17.011848433374595</v>
      </c>
      <c r="J71">
        <f t="shared" si="6"/>
        <v>4.2957626791361676</v>
      </c>
      <c r="K71">
        <f t="shared" si="2"/>
        <v>18.453576995459144</v>
      </c>
      <c r="L71" s="3">
        <f t="shared" si="3"/>
        <v>16.337763999999986</v>
      </c>
      <c r="M71">
        <f t="shared" si="4"/>
        <v>6.4395497322366546E-2</v>
      </c>
    </row>
    <row r="72" spans="1:13" x14ac:dyDescent="0.25">
      <c r="A72">
        <v>61</v>
      </c>
      <c r="B72">
        <v>52</v>
      </c>
      <c r="C72">
        <v>12</v>
      </c>
      <c r="D72">
        <v>14.4</v>
      </c>
      <c r="F72">
        <f t="shared" si="5"/>
        <v>34.128963999999982</v>
      </c>
      <c r="H72">
        <f t="shared" si="1"/>
        <v>10.417814807654539</v>
      </c>
      <c r="I72">
        <f t="shared" si="7"/>
        <v>21.314789106220083</v>
      </c>
      <c r="J72">
        <f t="shared" si="6"/>
        <v>3.9821851923454616</v>
      </c>
      <c r="K72">
        <f t="shared" si="2"/>
        <v>15.857798906135461</v>
      </c>
      <c r="L72" s="3">
        <f t="shared" si="3"/>
        <v>34.128963999999982</v>
      </c>
      <c r="M72">
        <f t="shared" si="4"/>
        <v>3.4589111187710828</v>
      </c>
    </row>
    <row r="73" spans="1:13" x14ac:dyDescent="0.25">
      <c r="A73">
        <v>62</v>
      </c>
      <c r="B73">
        <v>64</v>
      </c>
      <c r="C73">
        <v>1</v>
      </c>
      <c r="D73">
        <v>4.9000000000000004</v>
      </c>
      <c r="F73">
        <f t="shared" si="5"/>
        <v>13.380964000000009</v>
      </c>
      <c r="H73">
        <f t="shared" si="1"/>
        <v>3.8642926501424548</v>
      </c>
      <c r="I73">
        <f t="shared" si="7"/>
        <v>20.137591328244046</v>
      </c>
      <c r="J73">
        <f t="shared" si="6"/>
        <v>1.0357073498575455</v>
      </c>
      <c r="K73">
        <f t="shared" si="2"/>
        <v>1.0726897145489402</v>
      </c>
      <c r="L73" s="3">
        <f t="shared" si="3"/>
        <v>13.380964000000009</v>
      </c>
      <c r="M73">
        <f t="shared" si="4"/>
        <v>22.03088868610676</v>
      </c>
    </row>
    <row r="74" spans="1:13" x14ac:dyDescent="0.25">
      <c r="A74">
        <v>63</v>
      </c>
      <c r="B74">
        <v>33</v>
      </c>
      <c r="C74">
        <v>6</v>
      </c>
      <c r="D74">
        <v>7.8</v>
      </c>
      <c r="F74">
        <f t="shared" si="5"/>
        <v>0.57456400000000274</v>
      </c>
      <c r="H74">
        <f t="shared" si="1"/>
        <v>6.8089036991520473</v>
      </c>
      <c r="I74">
        <f t="shared" si="7"/>
        <v>13.265619188164921</v>
      </c>
      <c r="J74">
        <f t="shared" si="6"/>
        <v>0.99109630084795253</v>
      </c>
      <c r="K74">
        <f t="shared" si="2"/>
        <v>0.98227187755449519</v>
      </c>
      <c r="L74" s="3">
        <f t="shared" si="3"/>
        <v>0.57456400000000274</v>
      </c>
      <c r="M74">
        <f t="shared" si="4"/>
        <v>3.0593378696399975</v>
      </c>
    </row>
    <row r="75" spans="1:13" x14ac:dyDescent="0.25">
      <c r="A75">
        <v>64</v>
      </c>
      <c r="B75">
        <v>40</v>
      </c>
      <c r="C75">
        <v>15</v>
      </c>
      <c r="D75">
        <v>11</v>
      </c>
      <c r="F75">
        <f t="shared" si="5"/>
        <v>5.9633639999999923</v>
      </c>
      <c r="H75">
        <f t="shared" si="1"/>
        <v>10.611171632107204</v>
      </c>
      <c r="I75">
        <f t="shared" si="7"/>
        <v>19.105316512716929</v>
      </c>
      <c r="J75">
        <f t="shared" si="6"/>
        <v>0.38882836789279551</v>
      </c>
      <c r="K75">
        <f t="shared" si="2"/>
        <v>0.15118749967817513</v>
      </c>
      <c r="L75" s="3">
        <f t="shared" si="3"/>
        <v>5.9633639999999923</v>
      </c>
      <c r="M75">
        <f t="shared" si="4"/>
        <v>4.2155137508897553</v>
      </c>
    </row>
    <row r="76" spans="1:13" x14ac:dyDescent="0.25">
      <c r="A76">
        <v>65</v>
      </c>
      <c r="B76">
        <v>43</v>
      </c>
      <c r="C76">
        <v>11</v>
      </c>
      <c r="D76">
        <v>12.3</v>
      </c>
      <c r="F76">
        <f t="shared" si="5"/>
        <v>14.002563999999992</v>
      </c>
      <c r="H76">
        <f t="shared" si="1"/>
        <v>9.5027205576680878</v>
      </c>
      <c r="I76">
        <f t="shared" ref="I76:I111" si="8">B76*$I$9+C76*$I$8+$I$10*1</f>
        <v>18.281849822679295</v>
      </c>
      <c r="J76">
        <f t="shared" si="6"/>
        <v>2.7972794423319129</v>
      </c>
      <c r="K76">
        <f t="shared" si="2"/>
        <v>7.8247722784927376</v>
      </c>
      <c r="L76" s="3">
        <f t="shared" si="3"/>
        <v>14.002563999999992</v>
      </c>
      <c r="M76">
        <f t="shared" si="4"/>
        <v>0.89249693208069969</v>
      </c>
    </row>
    <row r="77" spans="1:13" x14ac:dyDescent="0.25">
      <c r="A77">
        <v>66</v>
      </c>
      <c r="B77">
        <v>50</v>
      </c>
      <c r="C77">
        <v>9</v>
      </c>
      <c r="D77">
        <v>9.6999999999999993</v>
      </c>
      <c r="F77">
        <f t="shared" si="5"/>
        <v>1.3041639999999948</v>
      </c>
      <c r="H77">
        <f t="shared" ref="H77:H111" si="9">$I$10*B77^$I$9*C77^$I$8</f>
        <v>9.118993822269168</v>
      </c>
      <c r="I77">
        <f t="shared" si="8"/>
        <v>19.46487538644741</v>
      </c>
      <c r="J77">
        <f t="shared" ref="J77:J111" si="10">D77-H77</f>
        <v>0.5810061777308313</v>
      </c>
      <c r="K77">
        <f t="shared" ref="K77:K111" si="11">J77^2</f>
        <v>0.33756817856139032</v>
      </c>
      <c r="L77" s="3">
        <f t="shared" ref="L77:L111" si="12">(D77-$D$6)^2</f>
        <v>1.3041639999999948</v>
      </c>
      <c r="M77">
        <f t="shared" ref="M77:M111" si="13">(H77-$D$6)^2</f>
        <v>0.31471406862416906</v>
      </c>
    </row>
    <row r="78" spans="1:13" x14ac:dyDescent="0.25">
      <c r="A78">
        <v>67</v>
      </c>
      <c r="B78">
        <v>25</v>
      </c>
      <c r="C78">
        <v>15</v>
      </c>
      <c r="D78">
        <v>6.4</v>
      </c>
      <c r="F78">
        <f t="shared" ref="F78:F111" si="14">(D78-$D$6)^2</f>
        <v>4.6569640000000057</v>
      </c>
      <c r="H78">
        <f t="shared" si="9"/>
        <v>9.2592858504409818</v>
      </c>
      <c r="I78">
        <f t="shared" si="8"/>
        <v>14.75597403420711</v>
      </c>
      <c r="J78">
        <f t="shared" si="10"/>
        <v>-2.8592858504409815</v>
      </c>
      <c r="K78">
        <f t="shared" si="11"/>
        <v>8.1755155745320067</v>
      </c>
      <c r="L78" s="3">
        <f t="shared" si="12"/>
        <v>4.6569640000000057</v>
      </c>
      <c r="M78">
        <f t="shared" si="13"/>
        <v>0.4918018440287289</v>
      </c>
    </row>
    <row r="79" spans="1:13" x14ac:dyDescent="0.25">
      <c r="A79">
        <v>68</v>
      </c>
      <c r="B79">
        <v>48</v>
      </c>
      <c r="C79">
        <v>19</v>
      </c>
      <c r="D79">
        <v>11.1</v>
      </c>
      <c r="F79">
        <f t="shared" si="14"/>
        <v>6.4617639999999898</v>
      </c>
      <c r="H79">
        <f t="shared" si="9"/>
        <v>12.364679639491168</v>
      </c>
      <c r="I79">
        <f t="shared" si="8"/>
        <v>23.11830102032842</v>
      </c>
      <c r="J79">
        <f t="shared" si="10"/>
        <v>-1.2646796394911686</v>
      </c>
      <c r="K79">
        <f t="shared" si="11"/>
        <v>1.5994145905435122</v>
      </c>
      <c r="L79" s="3">
        <f t="shared" si="12"/>
        <v>6.4617639999999898</v>
      </c>
      <c r="M79">
        <f t="shared" si="13"/>
        <v>14.490809877716599</v>
      </c>
    </row>
    <row r="80" spans="1:13" x14ac:dyDescent="0.25">
      <c r="A80">
        <v>69</v>
      </c>
      <c r="B80">
        <v>17</v>
      </c>
      <c r="C80">
        <v>10</v>
      </c>
      <c r="D80">
        <v>6.4</v>
      </c>
      <c r="F80">
        <f t="shared" si="14"/>
        <v>4.6569640000000057</v>
      </c>
      <c r="H80">
        <f t="shared" si="9"/>
        <v>6.9737606417806912</v>
      </c>
      <c r="I80">
        <f t="shared" si="8"/>
        <v>10.319655730160713</v>
      </c>
      <c r="J80">
        <f t="shared" si="10"/>
        <v>-0.57376064178069086</v>
      </c>
      <c r="K80">
        <f t="shared" si="11"/>
        <v>0.32920127405659028</v>
      </c>
      <c r="L80" s="3">
        <f t="shared" si="12"/>
        <v>4.6569640000000057</v>
      </c>
      <c r="M80">
        <f t="shared" si="13"/>
        <v>2.5098143441311325</v>
      </c>
    </row>
    <row r="81" spans="1:13" x14ac:dyDescent="0.25">
      <c r="A81">
        <v>70</v>
      </c>
      <c r="B81">
        <v>57</v>
      </c>
      <c r="C81">
        <v>14</v>
      </c>
      <c r="D81">
        <v>10.4</v>
      </c>
      <c r="F81">
        <f t="shared" si="14"/>
        <v>3.3929639999999952</v>
      </c>
      <c r="H81">
        <f t="shared" si="9"/>
        <v>11.42032497422886</v>
      </c>
      <c r="I81">
        <f t="shared" si="8"/>
        <v>23.611237525259817</v>
      </c>
      <c r="J81">
        <f t="shared" si="10"/>
        <v>-1.0203249742288598</v>
      </c>
      <c r="K81">
        <f t="shared" si="11"/>
        <v>1.0410630530351235</v>
      </c>
      <c r="L81" s="3">
        <f t="shared" si="12"/>
        <v>3.3929639999999952</v>
      </c>
      <c r="M81">
        <f t="shared" si="13"/>
        <v>8.1929042580942362</v>
      </c>
    </row>
    <row r="82" spans="1:13" x14ac:dyDescent="0.25">
      <c r="A82">
        <v>71</v>
      </c>
      <c r="B82">
        <v>37</v>
      </c>
      <c r="C82">
        <v>6</v>
      </c>
      <c r="D82">
        <v>9.1999999999999993</v>
      </c>
      <c r="F82">
        <f t="shared" si="14"/>
        <v>0.41216399999999703</v>
      </c>
      <c r="H82">
        <f t="shared" si="9"/>
        <v>7.0385706009785372</v>
      </c>
      <c r="I82">
        <f t="shared" si="8"/>
        <v>14.425443849100871</v>
      </c>
      <c r="J82">
        <f t="shared" si="10"/>
        <v>2.1614293990214621</v>
      </c>
      <c r="K82">
        <f t="shared" si="11"/>
        <v>4.6717770469542792</v>
      </c>
      <c r="L82" s="3">
        <f t="shared" si="12"/>
        <v>0.41216399999999703</v>
      </c>
      <c r="M82">
        <f t="shared" si="13"/>
        <v>2.3086656986107288</v>
      </c>
    </row>
    <row r="83" spans="1:13" x14ac:dyDescent="0.25">
      <c r="A83">
        <v>72</v>
      </c>
      <c r="B83">
        <v>72</v>
      </c>
      <c r="C83">
        <v>2</v>
      </c>
      <c r="D83">
        <v>0.3</v>
      </c>
      <c r="F83">
        <f t="shared" si="14"/>
        <v>68.194564000000014</v>
      </c>
      <c r="H83">
        <f t="shared" si="9"/>
        <v>5.3621402506611258</v>
      </c>
      <c r="I83">
        <f t="shared" si="8"/>
        <v>22.880574446550845</v>
      </c>
      <c r="J83">
        <f t="shared" si="10"/>
        <v>-5.0621402506611259</v>
      </c>
      <c r="K83">
        <f t="shared" si="11"/>
        <v>25.625263917363487</v>
      </c>
      <c r="L83" s="3">
        <f t="shared" si="12"/>
        <v>68.194564000000014</v>
      </c>
      <c r="M83">
        <f t="shared" si="13"/>
        <v>10.213519537444343</v>
      </c>
    </row>
    <row r="84" spans="1:13" x14ac:dyDescent="0.25">
      <c r="A84">
        <v>73</v>
      </c>
      <c r="B84">
        <v>44</v>
      </c>
      <c r="C84">
        <v>8</v>
      </c>
      <c r="D84">
        <v>8.5</v>
      </c>
      <c r="F84">
        <f t="shared" si="14"/>
        <v>3.3640000000001863E-3</v>
      </c>
      <c r="H84">
        <f t="shared" si="9"/>
        <v>8.359777882479678</v>
      </c>
      <c r="I84">
        <f t="shared" si="8"/>
        <v>17.301804598608584</v>
      </c>
      <c r="J84">
        <f t="shared" si="10"/>
        <v>0.14022211752032199</v>
      </c>
      <c r="K84">
        <f t="shared" si="11"/>
        <v>1.9662242241882989E-2</v>
      </c>
      <c r="L84" s="3">
        <f t="shared" si="12"/>
        <v>3.3640000000001863E-3</v>
      </c>
      <c r="M84">
        <f t="shared" si="13"/>
        <v>3.9292007874240975E-2</v>
      </c>
    </row>
    <row r="85" spans="1:13" x14ac:dyDescent="0.25">
      <c r="A85">
        <v>74</v>
      </c>
      <c r="B85">
        <v>43</v>
      </c>
      <c r="C85">
        <v>8</v>
      </c>
      <c r="D85">
        <v>7.4</v>
      </c>
      <c r="F85">
        <f t="shared" si="14"/>
        <v>1.3409640000000029</v>
      </c>
      <c r="H85">
        <f t="shared" si="9"/>
        <v>8.304237320863832</v>
      </c>
      <c r="I85">
        <f t="shared" si="8"/>
        <v>17.011848433374595</v>
      </c>
      <c r="J85">
        <f t="shared" si="10"/>
        <v>-0.90423732086383168</v>
      </c>
      <c r="K85">
        <f t="shared" si="11"/>
        <v>0.81764513244300008</v>
      </c>
      <c r="L85" s="3">
        <f t="shared" si="12"/>
        <v>1.3409640000000029</v>
      </c>
      <c r="M85">
        <f t="shared" si="13"/>
        <v>6.4395497322366546E-2</v>
      </c>
    </row>
    <row r="86" spans="1:13" x14ac:dyDescent="0.25">
      <c r="A86">
        <v>75</v>
      </c>
      <c r="B86">
        <v>49</v>
      </c>
      <c r="C86">
        <v>17</v>
      </c>
      <c r="D86">
        <v>10.7</v>
      </c>
      <c r="F86">
        <f t="shared" si="14"/>
        <v>4.5881639999999901</v>
      </c>
      <c r="H86">
        <f t="shared" si="9"/>
        <v>11.86671130759334</v>
      </c>
      <c r="I86">
        <f t="shared" si="8"/>
        <v>22.561589592692613</v>
      </c>
      <c r="J86">
        <f t="shared" si="10"/>
        <v>-1.1667113075933404</v>
      </c>
      <c r="K86">
        <f t="shared" si="11"/>
        <v>1.3612152752661622</v>
      </c>
      <c r="L86" s="3">
        <f t="shared" si="12"/>
        <v>4.5881639999999901</v>
      </c>
      <c r="M86">
        <f t="shared" si="13"/>
        <v>10.947570516996016</v>
      </c>
    </row>
    <row r="87" spans="1:13" x14ac:dyDescent="0.25">
      <c r="A87">
        <v>76</v>
      </c>
      <c r="B87">
        <v>62</v>
      </c>
      <c r="C87">
        <v>4</v>
      </c>
      <c r="D87">
        <v>2.6</v>
      </c>
      <c r="F87">
        <f t="shared" si="14"/>
        <v>35.497764000000025</v>
      </c>
      <c r="H87">
        <f t="shared" si="9"/>
        <v>6.8856406306574227</v>
      </c>
      <c r="I87">
        <f t="shared" si="8"/>
        <v>20.827680387080765</v>
      </c>
      <c r="J87">
        <f t="shared" si="10"/>
        <v>-4.2856406306574222</v>
      </c>
      <c r="K87">
        <f t="shared" si="11"/>
        <v>18.366715615141747</v>
      </c>
      <c r="L87" s="3">
        <f t="shared" si="12"/>
        <v>35.497764000000025</v>
      </c>
      <c r="M87">
        <f t="shared" si="13"/>
        <v>2.7967858602279083</v>
      </c>
    </row>
    <row r="88" spans="1:13" x14ac:dyDescent="0.25">
      <c r="A88">
        <v>77</v>
      </c>
      <c r="B88">
        <v>45</v>
      </c>
      <c r="C88">
        <v>16</v>
      </c>
      <c r="D88">
        <v>14.2</v>
      </c>
      <c r="F88">
        <f t="shared" si="14"/>
        <v>31.832163999999974</v>
      </c>
      <c r="H88">
        <f t="shared" si="9"/>
        <v>11.283941718988144</v>
      </c>
      <c r="I88">
        <f t="shared" si="8"/>
        <v>20.978431135321763</v>
      </c>
      <c r="J88">
        <f t="shared" si="10"/>
        <v>2.9160582810118552</v>
      </c>
      <c r="K88">
        <f t="shared" si="11"/>
        <v>8.5033958982578159</v>
      </c>
      <c r="L88" s="3">
        <f t="shared" si="12"/>
        <v>31.832163999999974</v>
      </c>
      <c r="M88">
        <f t="shared" si="13"/>
        <v>7.4307582553200291</v>
      </c>
    </row>
    <row r="89" spans="1:13" x14ac:dyDescent="0.25">
      <c r="A89">
        <v>78</v>
      </c>
      <c r="B89">
        <v>21</v>
      </c>
      <c r="C89">
        <v>12</v>
      </c>
      <c r="D89">
        <v>5.6</v>
      </c>
      <c r="F89">
        <f t="shared" si="14"/>
        <v>8.7497640000000114</v>
      </c>
      <c r="H89">
        <f t="shared" si="9"/>
        <v>8.0093361295662717</v>
      </c>
      <c r="I89">
        <f t="shared" si="8"/>
        <v>12.326147983966463</v>
      </c>
      <c r="J89">
        <f t="shared" si="10"/>
        <v>-2.4093361295662721</v>
      </c>
      <c r="K89">
        <f t="shared" si="11"/>
        <v>5.8049005852333844</v>
      </c>
      <c r="L89" s="3">
        <f t="shared" si="12"/>
        <v>8.7497640000000114</v>
      </c>
      <c r="M89">
        <f t="shared" si="13"/>
        <v>0.30103204271932071</v>
      </c>
    </row>
    <row r="90" spans="1:13" x14ac:dyDescent="0.25">
      <c r="A90">
        <v>79</v>
      </c>
      <c r="B90">
        <v>23</v>
      </c>
      <c r="C90">
        <v>12</v>
      </c>
      <c r="D90">
        <v>3.7</v>
      </c>
      <c r="F90">
        <f t="shared" si="14"/>
        <v>23.600164000000014</v>
      </c>
      <c r="H90">
        <f t="shared" si="9"/>
        <v>8.2234160894411037</v>
      </c>
      <c r="I90">
        <f t="shared" si="8"/>
        <v>12.906060314434438</v>
      </c>
      <c r="J90">
        <f t="shared" si="10"/>
        <v>-4.5234160894411035</v>
      </c>
      <c r="K90">
        <f t="shared" si="11"/>
        <v>20.461293118214645</v>
      </c>
      <c r="L90" s="3">
        <f t="shared" si="12"/>
        <v>23.600164000000014</v>
      </c>
      <c r="M90">
        <f t="shared" si="13"/>
        <v>0.1119463932048846</v>
      </c>
    </row>
    <row r="91" spans="1:13" x14ac:dyDescent="0.25">
      <c r="A91">
        <v>80</v>
      </c>
      <c r="B91">
        <v>35</v>
      </c>
      <c r="C91">
        <v>8</v>
      </c>
      <c r="D91">
        <v>9.4</v>
      </c>
      <c r="F91">
        <f t="shared" si="14"/>
        <v>0.70896399999999793</v>
      </c>
      <c r="H91">
        <f t="shared" si="9"/>
        <v>7.8230760412730849</v>
      </c>
      <c r="I91">
        <f t="shared" si="8"/>
        <v>14.692199111502694</v>
      </c>
      <c r="J91">
        <f t="shared" si="10"/>
        <v>1.5769239587269155</v>
      </c>
      <c r="K91">
        <f t="shared" si="11"/>
        <v>2.4866891716069666</v>
      </c>
      <c r="L91" s="3">
        <f t="shared" si="12"/>
        <v>0.70896399999999793</v>
      </c>
      <c r="M91">
        <f t="shared" si="13"/>
        <v>0.54011322511084281</v>
      </c>
    </row>
    <row r="92" spans="1:13" x14ac:dyDescent="0.25">
      <c r="A92">
        <v>81</v>
      </c>
      <c r="B92">
        <v>48</v>
      </c>
      <c r="C92">
        <v>13</v>
      </c>
      <c r="D92">
        <v>12.4</v>
      </c>
      <c r="F92">
        <f t="shared" si="14"/>
        <v>14.760963999999991</v>
      </c>
      <c r="H92">
        <f t="shared" si="9"/>
        <v>10.529630230523681</v>
      </c>
      <c r="I92">
        <f t="shared" si="8"/>
        <v>20.578298241719029</v>
      </c>
      <c r="J92">
        <f t="shared" si="10"/>
        <v>1.8703697694763193</v>
      </c>
      <c r="K92">
        <f t="shared" si="11"/>
        <v>3.4982830745708999</v>
      </c>
      <c r="L92" s="3">
        <f t="shared" si="12"/>
        <v>14.760963999999991</v>
      </c>
      <c r="M92">
        <f t="shared" si="13"/>
        <v>3.8873257659148575</v>
      </c>
    </row>
    <row r="93" spans="1:13" x14ac:dyDescent="0.25">
      <c r="A93">
        <v>82</v>
      </c>
      <c r="B93">
        <v>48</v>
      </c>
      <c r="C93">
        <v>9</v>
      </c>
      <c r="D93">
        <v>15.1</v>
      </c>
      <c r="F93">
        <f t="shared" si="14"/>
        <v>42.797763999999972</v>
      </c>
      <c r="H93">
        <f t="shared" si="9"/>
        <v>9.0116923349947147</v>
      </c>
      <c r="I93">
        <f t="shared" si="8"/>
        <v>18.884963055979433</v>
      </c>
      <c r="J93">
        <f t="shared" si="10"/>
        <v>6.088307665005285</v>
      </c>
      <c r="K93">
        <f t="shared" si="11"/>
        <v>37.067490223762107</v>
      </c>
      <c r="L93" s="3">
        <f t="shared" si="12"/>
        <v>42.797763999999972</v>
      </c>
      <c r="M93">
        <f t="shared" si="13"/>
        <v>0.20583673483295495</v>
      </c>
    </row>
    <row r="94" spans="1:13" x14ac:dyDescent="0.25">
      <c r="A94">
        <v>83</v>
      </c>
      <c r="B94">
        <v>28</v>
      </c>
      <c r="C94">
        <v>2</v>
      </c>
      <c r="D94">
        <v>2.5</v>
      </c>
      <c r="F94">
        <f t="shared" si="14"/>
        <v>36.699364000000017</v>
      </c>
      <c r="H94">
        <f t="shared" si="9"/>
        <v>4.0776087649168442</v>
      </c>
      <c r="I94">
        <f t="shared" si="8"/>
        <v>10.122503176255387</v>
      </c>
      <c r="J94">
        <f t="shared" si="10"/>
        <v>-1.5776087649168442</v>
      </c>
      <c r="K94">
        <f t="shared" si="11"/>
        <v>2.4888494151424507</v>
      </c>
      <c r="L94" s="3">
        <f t="shared" si="12"/>
        <v>36.699364000000017</v>
      </c>
      <c r="M94">
        <f t="shared" si="13"/>
        <v>20.073905619409981</v>
      </c>
    </row>
    <row r="95" spans="1:13" x14ac:dyDescent="0.25">
      <c r="A95">
        <v>84</v>
      </c>
      <c r="B95">
        <v>63</v>
      </c>
      <c r="C95">
        <v>5</v>
      </c>
      <c r="D95">
        <v>8.1</v>
      </c>
      <c r="F95">
        <f t="shared" si="14"/>
        <v>0.20976400000000181</v>
      </c>
      <c r="H95">
        <f t="shared" si="9"/>
        <v>7.6029914333420576</v>
      </c>
      <c r="I95">
        <f t="shared" si="8"/>
        <v>21.540970348749653</v>
      </c>
      <c r="J95">
        <f t="shared" si="10"/>
        <v>0.49700856665794202</v>
      </c>
      <c r="K95">
        <f t="shared" si="11"/>
        <v>0.247017515331382</v>
      </c>
      <c r="L95" s="3">
        <f t="shared" si="12"/>
        <v>0.20976400000000181</v>
      </c>
      <c r="M95">
        <f t="shared" si="13"/>
        <v>0.91204136239006062</v>
      </c>
    </row>
    <row r="96" spans="1:13" x14ac:dyDescent="0.25">
      <c r="A96">
        <v>85</v>
      </c>
      <c r="B96">
        <v>44</v>
      </c>
      <c r="C96">
        <v>10</v>
      </c>
      <c r="D96">
        <v>15.8</v>
      </c>
      <c r="F96">
        <f t="shared" si="14"/>
        <v>52.446563999999988</v>
      </c>
      <c r="H96">
        <f t="shared" si="9"/>
        <v>9.1879795986495711</v>
      </c>
      <c r="I96">
        <f t="shared" si="8"/>
        <v>18.148472191478383</v>
      </c>
      <c r="J96">
        <f t="shared" si="10"/>
        <v>6.6120204013504296</v>
      </c>
      <c r="K96">
        <f t="shared" si="11"/>
        <v>43.718813787874296</v>
      </c>
      <c r="L96" s="3">
        <f t="shared" si="12"/>
        <v>52.446563999999988</v>
      </c>
      <c r="M96">
        <f t="shared" si="13"/>
        <v>0.39687429471467273</v>
      </c>
    </row>
    <row r="97" spans="1:13" x14ac:dyDescent="0.25">
      <c r="A97">
        <v>86</v>
      </c>
      <c r="B97">
        <v>48</v>
      </c>
      <c r="C97">
        <v>17</v>
      </c>
      <c r="D97">
        <v>12.6</v>
      </c>
      <c r="F97">
        <f t="shared" si="14"/>
        <v>16.337763999999986</v>
      </c>
      <c r="H97">
        <f t="shared" si="9"/>
        <v>11.795975590072324</v>
      </c>
      <c r="I97">
        <f t="shared" si="8"/>
        <v>22.271633427458625</v>
      </c>
      <c r="J97">
        <f t="shared" si="10"/>
        <v>0.80402440992767588</v>
      </c>
      <c r="K97">
        <f t="shared" si="11"/>
        <v>0.64645525175954732</v>
      </c>
      <c r="L97" s="3">
        <f t="shared" si="12"/>
        <v>16.337763999999986</v>
      </c>
      <c r="M97">
        <f t="shared" si="13"/>
        <v>10.484485921904202</v>
      </c>
    </row>
    <row r="98" spans="1:13" x14ac:dyDescent="0.25">
      <c r="A98">
        <v>87</v>
      </c>
      <c r="B98">
        <v>40</v>
      </c>
      <c r="C98">
        <v>20</v>
      </c>
      <c r="D98">
        <v>8.1</v>
      </c>
      <c r="F98">
        <f t="shared" si="14"/>
        <v>0.20976400000000181</v>
      </c>
      <c r="H98">
        <f t="shared" si="9"/>
        <v>11.985444048814403</v>
      </c>
      <c r="I98">
        <f t="shared" si="8"/>
        <v>21.221985494891424</v>
      </c>
      <c r="J98">
        <f t="shared" si="10"/>
        <v>-3.8854440488144029</v>
      </c>
      <c r="K98">
        <f t="shared" si="11"/>
        <v>15.09667545646726</v>
      </c>
      <c r="L98" s="3">
        <f t="shared" si="12"/>
        <v>0.20976400000000181</v>
      </c>
      <c r="M98">
        <f t="shared" si="13"/>
        <v>11.747372707753254</v>
      </c>
    </row>
    <row r="99" spans="1:13" x14ac:dyDescent="0.25">
      <c r="A99">
        <v>88</v>
      </c>
      <c r="B99">
        <v>72</v>
      </c>
      <c r="C99">
        <v>9</v>
      </c>
      <c r="D99">
        <v>6.7</v>
      </c>
      <c r="F99">
        <f t="shared" si="14"/>
        <v>3.4521640000000051</v>
      </c>
      <c r="H99">
        <f t="shared" si="9"/>
        <v>10.135965004206215</v>
      </c>
      <c r="I99">
        <f t="shared" si="8"/>
        <v>25.843911021595137</v>
      </c>
      <c r="J99">
        <f t="shared" si="10"/>
        <v>-3.4359650042062144</v>
      </c>
      <c r="K99">
        <f t="shared" si="11"/>
        <v>11.805855510129811</v>
      </c>
      <c r="L99" s="3">
        <f t="shared" si="12"/>
        <v>3.4521640000000051</v>
      </c>
      <c r="M99">
        <f t="shared" si="13"/>
        <v>2.4899735544995139</v>
      </c>
    </row>
    <row r="100" spans="1:13" x14ac:dyDescent="0.25">
      <c r="A100">
        <v>89</v>
      </c>
      <c r="B100">
        <v>63</v>
      </c>
      <c r="C100">
        <v>5</v>
      </c>
      <c r="D100">
        <v>4.5</v>
      </c>
      <c r="F100">
        <f t="shared" si="14"/>
        <v>16.467364000000014</v>
      </c>
      <c r="H100">
        <f t="shared" si="9"/>
        <v>7.6029914333420576</v>
      </c>
      <c r="I100">
        <f t="shared" si="8"/>
        <v>21.540970348749653</v>
      </c>
      <c r="J100">
        <f t="shared" si="10"/>
        <v>-3.1029914333420576</v>
      </c>
      <c r="K100">
        <f t="shared" si="11"/>
        <v>9.6285558353941969</v>
      </c>
      <c r="L100" s="3">
        <f t="shared" si="12"/>
        <v>16.467364000000014</v>
      </c>
      <c r="M100">
        <f t="shared" si="13"/>
        <v>0.91204136239006062</v>
      </c>
    </row>
    <row r="101" spans="1:13" x14ac:dyDescent="0.25">
      <c r="A101">
        <v>90</v>
      </c>
      <c r="B101">
        <v>28</v>
      </c>
      <c r="C101">
        <v>10</v>
      </c>
      <c r="D101">
        <v>4.5999999999999996</v>
      </c>
      <c r="F101">
        <f t="shared" si="14"/>
        <v>15.665764000000015</v>
      </c>
      <c r="H101">
        <f t="shared" si="9"/>
        <v>8.0594086969552929</v>
      </c>
      <c r="I101">
        <f t="shared" si="8"/>
        <v>13.509173547734578</v>
      </c>
      <c r="J101">
        <f t="shared" si="10"/>
        <v>-3.4594086969552933</v>
      </c>
      <c r="K101">
        <f t="shared" si="11"/>
        <v>11.967508532569921</v>
      </c>
      <c r="L101" s="3">
        <f t="shared" si="12"/>
        <v>15.665764000000015</v>
      </c>
      <c r="M101">
        <f t="shared" si="13"/>
        <v>0.24859328747182052</v>
      </c>
    </row>
    <row r="102" spans="1:13" x14ac:dyDescent="0.25">
      <c r="A102">
        <v>91</v>
      </c>
      <c r="B102">
        <v>16</v>
      </c>
      <c r="C102">
        <v>1</v>
      </c>
      <c r="D102">
        <v>3.1</v>
      </c>
      <c r="F102">
        <f t="shared" si="14"/>
        <v>29.789764000000023</v>
      </c>
      <c r="H102">
        <f t="shared" si="9"/>
        <v>2.585228902321163</v>
      </c>
      <c r="I102">
        <f t="shared" si="8"/>
        <v>6.2196953970126359</v>
      </c>
      <c r="J102">
        <f t="shared" si="10"/>
        <v>0.51477109767883711</v>
      </c>
      <c r="K102">
        <f t="shared" si="11"/>
        <v>0.26498928300547486</v>
      </c>
      <c r="L102" s="3">
        <f t="shared" si="12"/>
        <v>29.789764000000023</v>
      </c>
      <c r="M102">
        <f t="shared" si="13"/>
        <v>35.673994585267685</v>
      </c>
    </row>
    <row r="103" spans="1:13" x14ac:dyDescent="0.25">
      <c r="A103">
        <v>92</v>
      </c>
      <c r="B103">
        <v>23</v>
      </c>
      <c r="C103">
        <v>3</v>
      </c>
      <c r="D103">
        <v>5.7</v>
      </c>
      <c r="F103">
        <f t="shared" si="14"/>
        <v>8.168164000000008</v>
      </c>
      <c r="H103">
        <f t="shared" si="9"/>
        <v>4.5727759552382867</v>
      </c>
      <c r="I103">
        <f t="shared" si="8"/>
        <v>9.0960561465203469</v>
      </c>
      <c r="J103">
        <f t="shared" si="10"/>
        <v>1.1272240447617135</v>
      </c>
      <c r="K103">
        <f t="shared" si="11"/>
        <v>1.2706340470889574</v>
      </c>
      <c r="L103" s="3">
        <f t="shared" si="12"/>
        <v>8.168164000000008</v>
      </c>
      <c r="M103">
        <f t="shared" si="13"/>
        <v>15.882010686946924</v>
      </c>
    </row>
    <row r="104" spans="1:13" x14ac:dyDescent="0.25">
      <c r="A104">
        <v>93</v>
      </c>
      <c r="B104">
        <v>64</v>
      </c>
      <c r="C104">
        <v>1</v>
      </c>
      <c r="D104">
        <v>5.5</v>
      </c>
      <c r="F104">
        <f t="shared" si="14"/>
        <v>9.3513640000000091</v>
      </c>
      <c r="H104">
        <f t="shared" si="9"/>
        <v>3.8642926501424548</v>
      </c>
      <c r="I104">
        <f t="shared" si="8"/>
        <v>20.137591328244046</v>
      </c>
      <c r="J104">
        <f t="shared" si="10"/>
        <v>1.6357073498575452</v>
      </c>
      <c r="K104">
        <f t="shared" si="11"/>
        <v>2.6755385343779938</v>
      </c>
      <c r="L104" s="3">
        <f t="shared" si="12"/>
        <v>9.3513640000000091</v>
      </c>
      <c r="M104">
        <f t="shared" si="13"/>
        <v>22.03088868610676</v>
      </c>
    </row>
    <row r="105" spans="1:13" x14ac:dyDescent="0.25">
      <c r="A105">
        <v>94</v>
      </c>
      <c r="B105">
        <v>32</v>
      </c>
      <c r="C105">
        <v>16</v>
      </c>
      <c r="D105">
        <v>9.3000000000000007</v>
      </c>
      <c r="F105">
        <f t="shared" si="14"/>
        <v>0.55056399999999872</v>
      </c>
      <c r="H105">
        <f t="shared" si="9"/>
        <v>10.221842603583418</v>
      </c>
      <c r="I105">
        <f t="shared" si="8"/>
        <v>17.209000987279925</v>
      </c>
      <c r="J105">
        <f t="shared" si="10"/>
        <v>-0.92184260358341774</v>
      </c>
      <c r="K105">
        <f t="shared" si="11"/>
        <v>0.84979378578145426</v>
      </c>
      <c r="L105" s="3">
        <f t="shared" si="12"/>
        <v>0.55056399999999872</v>
      </c>
      <c r="M105">
        <f t="shared" si="13"/>
        <v>2.7683722094992431</v>
      </c>
    </row>
    <row r="106" spans="1:13" x14ac:dyDescent="0.25">
      <c r="A106">
        <v>95</v>
      </c>
      <c r="B106">
        <v>41</v>
      </c>
      <c r="C106">
        <v>8</v>
      </c>
      <c r="D106">
        <v>12.1</v>
      </c>
      <c r="F106">
        <f t="shared" si="14"/>
        <v>12.545763999999986</v>
      </c>
      <c r="H106">
        <f t="shared" si="9"/>
        <v>8.1903436662422919</v>
      </c>
      <c r="I106">
        <f t="shared" si="8"/>
        <v>16.431936102906619</v>
      </c>
      <c r="J106">
        <f t="shared" si="10"/>
        <v>3.9096563337577077</v>
      </c>
      <c r="K106">
        <f t="shared" si="11"/>
        <v>15.285412648091761</v>
      </c>
      <c r="L106" s="3">
        <f t="shared" si="12"/>
        <v>12.545763999999986</v>
      </c>
      <c r="M106">
        <f t="shared" si="13"/>
        <v>0.13517117975216042</v>
      </c>
    </row>
    <row r="107" spans="1:13" x14ac:dyDescent="0.25">
      <c r="A107">
        <v>96</v>
      </c>
      <c r="B107">
        <v>55</v>
      </c>
      <c r="C107">
        <v>14</v>
      </c>
      <c r="D107">
        <v>14.1</v>
      </c>
      <c r="F107">
        <f t="shared" si="14"/>
        <v>30.71376399999998</v>
      </c>
      <c r="H107">
        <f t="shared" si="9"/>
        <v>11.302658710401293</v>
      </c>
      <c r="I107">
        <f t="shared" si="8"/>
        <v>23.031325194791844</v>
      </c>
      <c r="J107">
        <f t="shared" si="10"/>
        <v>2.7973412895987071</v>
      </c>
      <c r="K107">
        <f t="shared" si="11"/>
        <v>7.8251182904937577</v>
      </c>
      <c r="L107" s="3">
        <f t="shared" si="12"/>
        <v>30.71376399999998</v>
      </c>
      <c r="M107">
        <f t="shared" si="13"/>
        <v>7.5331514365816776</v>
      </c>
    </row>
    <row r="108" spans="1:13" x14ac:dyDescent="0.25">
      <c r="A108">
        <v>97</v>
      </c>
      <c r="B108">
        <v>56</v>
      </c>
      <c r="C108">
        <v>3</v>
      </c>
      <c r="D108">
        <v>6.5</v>
      </c>
      <c r="F108">
        <f t="shared" si="14"/>
        <v>4.2353640000000068</v>
      </c>
      <c r="H108">
        <f t="shared" si="9"/>
        <v>5.9188377968597212</v>
      </c>
      <c r="I108">
        <f t="shared" si="8"/>
        <v>18.664609599241942</v>
      </c>
      <c r="J108">
        <f t="shared" si="10"/>
        <v>0.58116220314027878</v>
      </c>
      <c r="K108">
        <f t="shared" si="11"/>
        <v>0.33774950635886264</v>
      </c>
      <c r="L108" s="3">
        <f t="shared" si="12"/>
        <v>4.2353640000000068</v>
      </c>
      <c r="M108">
        <f t="shared" si="13"/>
        <v>6.965177134484259</v>
      </c>
    </row>
    <row r="109" spans="1:13" x14ac:dyDescent="0.25">
      <c r="A109">
        <v>98</v>
      </c>
      <c r="B109">
        <v>38</v>
      </c>
      <c r="C109">
        <v>19</v>
      </c>
      <c r="D109">
        <v>9</v>
      </c>
      <c r="F109">
        <f t="shared" si="14"/>
        <v>0.19536399999999857</v>
      </c>
      <c r="H109">
        <f t="shared" si="9"/>
        <v>11.55485766484904</v>
      </c>
      <c r="I109">
        <f t="shared" si="8"/>
        <v>20.218739367988547</v>
      </c>
      <c r="J109">
        <f t="shared" si="10"/>
        <v>-2.55485766484904</v>
      </c>
      <c r="K109">
        <f t="shared" si="11"/>
        <v>6.5272976876378896</v>
      </c>
      <c r="L109" s="3">
        <f t="shared" si="12"/>
        <v>0.19536399999999857</v>
      </c>
      <c r="M109">
        <f t="shared" si="13"/>
        <v>8.9811558633644317</v>
      </c>
    </row>
    <row r="110" spans="1:13" x14ac:dyDescent="0.25">
      <c r="A110">
        <v>99</v>
      </c>
      <c r="B110">
        <v>45</v>
      </c>
      <c r="C110">
        <v>17</v>
      </c>
      <c r="D110">
        <v>8.5</v>
      </c>
      <c r="F110">
        <f t="shared" si="14"/>
        <v>3.3640000000001863E-3</v>
      </c>
      <c r="H110">
        <f t="shared" si="9"/>
        <v>11.577286051395253</v>
      </c>
      <c r="I110">
        <f t="shared" si="8"/>
        <v>21.401764931756663</v>
      </c>
      <c r="J110">
        <f t="shared" si="10"/>
        <v>-3.0772860513952534</v>
      </c>
      <c r="K110">
        <f t="shared" si="11"/>
        <v>9.4696894421117896</v>
      </c>
      <c r="L110" s="3">
        <f t="shared" si="12"/>
        <v>3.3640000000001863E-3</v>
      </c>
      <c r="M110">
        <f t="shared" si="13"/>
        <v>9.1160882601499313</v>
      </c>
    </row>
    <row r="111" spans="1:13" x14ac:dyDescent="0.25">
      <c r="A111">
        <v>100</v>
      </c>
      <c r="B111">
        <v>45</v>
      </c>
      <c r="C111">
        <v>10</v>
      </c>
      <c r="D111">
        <v>13.5</v>
      </c>
      <c r="F111">
        <f t="shared" si="14"/>
        <v>24.423363999999985</v>
      </c>
      <c r="H111">
        <f t="shared" si="9"/>
        <v>9.2480452742938635</v>
      </c>
      <c r="I111">
        <f t="shared" si="8"/>
        <v>18.438428356712372</v>
      </c>
      <c r="J111">
        <f t="shared" si="10"/>
        <v>4.2519547257061365</v>
      </c>
      <c r="K111">
        <f t="shared" si="11"/>
        <v>18.079118989454745</v>
      </c>
      <c r="L111" s="3">
        <f t="shared" si="12"/>
        <v>24.423363999999985</v>
      </c>
      <c r="M111">
        <f t="shared" si="13"/>
        <v>0.47616248057529104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課堂講解</vt:lpstr>
      <vt:lpstr>小課業1</vt:lpstr>
      <vt:lpstr>小課業2</vt:lpstr>
      <vt:lpstr>小課業3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CZS</cp:lastModifiedBy>
  <dcterms:created xsi:type="dcterms:W3CDTF">2022-09-26T05:42:41Z</dcterms:created>
  <dcterms:modified xsi:type="dcterms:W3CDTF">2023-10-20T15:39:10Z</dcterms:modified>
</cp:coreProperties>
</file>