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B90D6A-0AB1-4EB8-BFAC-921E6A7C49E9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標準化與正規化" sheetId="1" r:id="rId1"/>
    <sheet name="回歸" sheetId="2" r:id="rId2"/>
    <sheet name="功課" sheetId="3" r:id="rId3"/>
    <sheet name="第三次實作" sheetId="5" r:id="rId4"/>
    <sheet name="單純產總表" sheetId="7" r:id="rId5"/>
    <sheet name="拆分訓練測試資料" sheetId="6" r:id="rId6"/>
  </sheets>
  <definedNames>
    <definedName name="solver_adj" localSheetId="2" hidden="1">功課!$G$6:$G$8</definedName>
    <definedName name="solver_adj" localSheetId="1" hidden="1">回歸!$F$7:$F$8</definedName>
    <definedName name="solver_adj" localSheetId="5" hidden="1">拆分訓練測試資料!$F$7:$F$8</definedName>
    <definedName name="solver_adj" localSheetId="3" hidden="1">第三次實作!$F$7:$F$8</definedName>
    <definedName name="solver_adj" localSheetId="4" hidden="1">單純產總表!$C$2:$C$3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1" hidden="1">2</definedName>
    <definedName name="solver_drv" localSheetId="5" hidden="1">2</definedName>
    <definedName name="solver_drv" localSheetId="3" hidden="1">2</definedName>
    <definedName name="solver_drv" localSheetId="4" hidden="1">1</definedName>
    <definedName name="solver_eng" localSheetId="2" hidden="1">1</definedName>
    <definedName name="solver_eng" localSheetId="1" hidden="1">1</definedName>
    <definedName name="solver_eng" localSheetId="5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1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2" hidden="1">2</definedName>
    <definedName name="solver_neg" localSheetId="1" hidden="1">2</definedName>
    <definedName name="solver_neg" localSheetId="5" hidden="1">2</definedName>
    <definedName name="solver_neg" localSheetId="3" hidden="1">2</definedName>
    <definedName name="solver_neg" localSheetId="4" hidden="1">1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2" hidden="1">0</definedName>
    <definedName name="solver_num" localSheetId="1" hidden="1">0</definedName>
    <definedName name="solver_num" localSheetId="5" hidden="1">0</definedName>
    <definedName name="solver_num" localSheetId="3" hidden="1">0</definedName>
    <definedName name="solver_num" localSheetId="4" hidden="1">0</definedName>
    <definedName name="solver_nwt" localSheetId="2" hidden="1">1</definedName>
    <definedName name="solver_nwt" localSheetId="1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2" hidden="1">功課!$J$8</definedName>
    <definedName name="solver_opt" localSheetId="1" hidden="1">回歸!$I$8</definedName>
    <definedName name="solver_opt" localSheetId="5" hidden="1">拆分訓練測試資料!$Y$8</definedName>
    <definedName name="solver_opt" localSheetId="3" hidden="1">第三次實作!$M$8</definedName>
    <definedName name="solver_opt" localSheetId="4" hidden="1">單純產總表!$E$6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1" hidden="1">2</definedName>
    <definedName name="solver_rbv" localSheetId="5" hidden="1">2</definedName>
    <definedName name="solver_rbv" localSheetId="3" hidden="1">2</definedName>
    <definedName name="solver_rbv" localSheetId="4" hidden="1">1</definedName>
    <definedName name="solver_rlx" localSheetId="2" hidden="1">2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1" hidden="1">2</definedName>
    <definedName name="solver_scl" localSheetId="5" hidden="1">2</definedName>
    <definedName name="solver_scl" localSheetId="3" hidden="1">2</definedName>
    <definedName name="solver_scl" localSheetId="4" hidden="1">1</definedName>
    <definedName name="solver_sho" localSheetId="2" hidden="1">2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2" hidden="1">2</definedName>
    <definedName name="solver_typ" localSheetId="1" hidden="1">2</definedName>
    <definedName name="solver_typ" localSheetId="5" hidden="1">2</definedName>
    <definedName name="solver_typ" localSheetId="3" hidden="1">2</definedName>
    <definedName name="solver_typ" localSheetId="4" hidden="1">1</definedName>
    <definedName name="solver_val" localSheetId="2" hidden="1">0</definedName>
    <definedName name="solver_val" localSheetId="1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1" hidden="1">3</definedName>
    <definedName name="solver_ver" localSheetId="5" hidden="1">3</definedName>
    <definedName name="solver_ver" localSheetId="3" hidden="1">3</definedName>
    <definedName name="solver_ver" localSheetId="4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O3" i="6"/>
  <c r="N3" i="6"/>
  <c r="M3" i="6"/>
  <c r="L3" i="6"/>
  <c r="P2" i="6"/>
  <c r="W8" i="6"/>
  <c r="O2" i="6"/>
  <c r="N2" i="6"/>
  <c r="M2" i="6"/>
  <c r="L2" i="6"/>
  <c r="AB10" i="6"/>
  <c r="W10" i="6"/>
  <c r="V11" i="6"/>
  <c r="V12" i="6"/>
  <c r="AA12" i="6" s="1"/>
  <c r="AB12" i="6" s="1"/>
  <c r="V13" i="6"/>
  <c r="AA13" i="6" s="1"/>
  <c r="AB13" i="6" s="1"/>
  <c r="V14" i="6"/>
  <c r="AA14" i="6" s="1"/>
  <c r="AB14" i="6" s="1"/>
  <c r="V15" i="6"/>
  <c r="V16" i="6"/>
  <c r="V17" i="6"/>
  <c r="V18" i="6"/>
  <c r="V19" i="6"/>
  <c r="V20" i="6"/>
  <c r="AA20" i="6" s="1"/>
  <c r="AB20" i="6" s="1"/>
  <c r="V21" i="6"/>
  <c r="AA21" i="6" s="1"/>
  <c r="AB21" i="6" s="1"/>
  <c r="V22" i="6"/>
  <c r="AA22" i="6" s="1"/>
  <c r="AB22" i="6" s="1"/>
  <c r="V23" i="6"/>
  <c r="V24" i="6"/>
  <c r="V25" i="6"/>
  <c r="V26" i="6"/>
  <c r="V27" i="6"/>
  <c r="V28" i="6"/>
  <c r="AA28" i="6" s="1"/>
  <c r="AB28" i="6" s="1"/>
  <c r="V29" i="6"/>
  <c r="AA29" i="6" s="1"/>
  <c r="AB29" i="6" s="1"/>
  <c r="V30" i="6"/>
  <c r="AA30" i="6" s="1"/>
  <c r="AB30" i="6" s="1"/>
  <c r="V31" i="6"/>
  <c r="V32" i="6"/>
  <c r="V33" i="6"/>
  <c r="V34" i="6"/>
  <c r="V35" i="6"/>
  <c r="V36" i="6"/>
  <c r="AA36" i="6" s="1"/>
  <c r="AB36" i="6" s="1"/>
  <c r="V37" i="6"/>
  <c r="AA37" i="6" s="1"/>
  <c r="AB37" i="6" s="1"/>
  <c r="V38" i="6"/>
  <c r="AA38" i="6" s="1"/>
  <c r="AB38" i="6" s="1"/>
  <c r="V39" i="6"/>
  <c r="V10" i="6"/>
  <c r="AA10" i="6" s="1"/>
  <c r="AB18" i="6"/>
  <c r="AB26" i="6"/>
  <c r="AB33" i="6"/>
  <c r="AB34" i="6"/>
  <c r="M8" i="6"/>
  <c r="AA39" i="6"/>
  <c r="AB39" i="6" s="1"/>
  <c r="AA35" i="6"/>
  <c r="AB35" i="6" s="1"/>
  <c r="AA34" i="6"/>
  <c r="AA33" i="6"/>
  <c r="AA32" i="6"/>
  <c r="AB32" i="6" s="1"/>
  <c r="AA31" i="6"/>
  <c r="AB31" i="6" s="1"/>
  <c r="AA27" i="6"/>
  <c r="AB27" i="6" s="1"/>
  <c r="AA26" i="6"/>
  <c r="AA25" i="6"/>
  <c r="AB25" i="6" s="1"/>
  <c r="AA24" i="6"/>
  <c r="AB24" i="6" s="1"/>
  <c r="AA23" i="6"/>
  <c r="AB23" i="6" s="1"/>
  <c r="AA19" i="6"/>
  <c r="AB19" i="6" s="1"/>
  <c r="AA18" i="6"/>
  <c r="AA17" i="6"/>
  <c r="AB17" i="6" s="1"/>
  <c r="AA16" i="6"/>
  <c r="AB16" i="6" s="1"/>
  <c r="AA15" i="6"/>
  <c r="AB15" i="6" s="1"/>
  <c r="AA11" i="6"/>
  <c r="AB11" i="6" s="1"/>
  <c r="H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10" i="6"/>
  <c r="F79" i="6"/>
  <c r="H79" i="6" s="1"/>
  <c r="I79" i="6" s="1"/>
  <c r="F78" i="6"/>
  <c r="H78" i="6" s="1"/>
  <c r="F77" i="6"/>
  <c r="H77" i="6" s="1"/>
  <c r="I77" i="6" s="1"/>
  <c r="F76" i="6"/>
  <c r="H76" i="6" s="1"/>
  <c r="M76" i="6" s="1"/>
  <c r="N76" i="6" s="1"/>
  <c r="F75" i="6"/>
  <c r="H75" i="6" s="1"/>
  <c r="F74" i="6"/>
  <c r="H74" i="6" s="1"/>
  <c r="F73" i="6"/>
  <c r="H73" i="6" s="1"/>
  <c r="F72" i="6"/>
  <c r="H72" i="6" s="1"/>
  <c r="F71" i="6"/>
  <c r="H71" i="6" s="1"/>
  <c r="I71" i="6" s="1"/>
  <c r="F70" i="6"/>
  <c r="H70" i="6" s="1"/>
  <c r="F69" i="6"/>
  <c r="H69" i="6" s="1"/>
  <c r="I69" i="6" s="1"/>
  <c r="F68" i="6"/>
  <c r="H68" i="6" s="1"/>
  <c r="I68" i="6" s="1"/>
  <c r="F67" i="6"/>
  <c r="H67" i="6" s="1"/>
  <c r="F66" i="6"/>
  <c r="H66" i="6" s="1"/>
  <c r="F65" i="6"/>
  <c r="H65" i="6" s="1"/>
  <c r="M65" i="6" s="1"/>
  <c r="N65" i="6" s="1"/>
  <c r="F64" i="6"/>
  <c r="H64" i="6" s="1"/>
  <c r="F63" i="6"/>
  <c r="H63" i="6" s="1"/>
  <c r="I63" i="6" s="1"/>
  <c r="F62" i="6"/>
  <c r="H62" i="6" s="1"/>
  <c r="F61" i="6"/>
  <c r="H61" i="6" s="1"/>
  <c r="I61" i="6" s="1"/>
  <c r="F60" i="6"/>
  <c r="H60" i="6" s="1"/>
  <c r="M60" i="6" s="1"/>
  <c r="N60" i="6" s="1"/>
  <c r="F59" i="6"/>
  <c r="H59" i="6" s="1"/>
  <c r="F58" i="6"/>
  <c r="H58" i="6" s="1"/>
  <c r="F57" i="6"/>
  <c r="H57" i="6" s="1"/>
  <c r="M57" i="6" s="1"/>
  <c r="N57" i="6" s="1"/>
  <c r="F56" i="6"/>
  <c r="H56" i="6" s="1"/>
  <c r="F55" i="6"/>
  <c r="H55" i="6" s="1"/>
  <c r="I55" i="6" s="1"/>
  <c r="F54" i="6"/>
  <c r="H54" i="6" s="1"/>
  <c r="F53" i="6"/>
  <c r="H53" i="6" s="1"/>
  <c r="I53" i="6" s="1"/>
  <c r="F52" i="6"/>
  <c r="H52" i="6" s="1"/>
  <c r="M52" i="6" s="1"/>
  <c r="N52" i="6" s="1"/>
  <c r="F51" i="6"/>
  <c r="H51" i="6" s="1"/>
  <c r="F50" i="6"/>
  <c r="H50" i="6" s="1"/>
  <c r="M50" i="6" s="1"/>
  <c r="N50" i="6" s="1"/>
  <c r="F49" i="6"/>
  <c r="H49" i="6" s="1"/>
  <c r="M49" i="6" s="1"/>
  <c r="N49" i="6" s="1"/>
  <c r="F48" i="6"/>
  <c r="H48" i="6" s="1"/>
  <c r="F47" i="6"/>
  <c r="H47" i="6" s="1"/>
  <c r="I47" i="6" s="1"/>
  <c r="F46" i="6"/>
  <c r="H46" i="6" s="1"/>
  <c r="F45" i="6"/>
  <c r="H45" i="6" s="1"/>
  <c r="I45" i="6" s="1"/>
  <c r="F44" i="6"/>
  <c r="H44" i="6" s="1"/>
  <c r="M44" i="6" s="1"/>
  <c r="N44" i="6" s="1"/>
  <c r="F43" i="6"/>
  <c r="H43" i="6" s="1"/>
  <c r="F42" i="6"/>
  <c r="H42" i="6" s="1"/>
  <c r="F41" i="6"/>
  <c r="H41" i="6" s="1"/>
  <c r="I41" i="6" s="1"/>
  <c r="F40" i="6"/>
  <c r="H40" i="6" s="1"/>
  <c r="F39" i="6"/>
  <c r="H39" i="6" s="1"/>
  <c r="I39" i="6" s="1"/>
  <c r="F38" i="6"/>
  <c r="H38" i="6" s="1"/>
  <c r="F37" i="6"/>
  <c r="H37" i="6" s="1"/>
  <c r="I37" i="6" s="1"/>
  <c r="F36" i="6"/>
  <c r="H36" i="6" s="1"/>
  <c r="M36" i="6" s="1"/>
  <c r="N36" i="6" s="1"/>
  <c r="F35" i="6"/>
  <c r="H35" i="6" s="1"/>
  <c r="F34" i="6"/>
  <c r="H34" i="6" s="1"/>
  <c r="I34" i="6" s="1"/>
  <c r="F33" i="6"/>
  <c r="H33" i="6" s="1"/>
  <c r="F32" i="6"/>
  <c r="H32" i="6" s="1"/>
  <c r="F31" i="6"/>
  <c r="H31" i="6" s="1"/>
  <c r="I31" i="6" s="1"/>
  <c r="F30" i="6"/>
  <c r="H30" i="6" s="1"/>
  <c r="F29" i="6"/>
  <c r="H29" i="6" s="1"/>
  <c r="I29" i="6" s="1"/>
  <c r="F28" i="6"/>
  <c r="H28" i="6" s="1"/>
  <c r="M28" i="6" s="1"/>
  <c r="N28" i="6" s="1"/>
  <c r="F27" i="6"/>
  <c r="H27" i="6" s="1"/>
  <c r="F26" i="6"/>
  <c r="H26" i="6" s="1"/>
  <c r="F25" i="6"/>
  <c r="H25" i="6" s="1"/>
  <c r="M25" i="6" s="1"/>
  <c r="N25" i="6" s="1"/>
  <c r="F24" i="6"/>
  <c r="H24" i="6" s="1"/>
  <c r="F23" i="6"/>
  <c r="H23" i="6" s="1"/>
  <c r="F22" i="6"/>
  <c r="H22" i="6" s="1"/>
  <c r="F21" i="6"/>
  <c r="H21" i="6" s="1"/>
  <c r="I21" i="6" s="1"/>
  <c r="F20" i="6"/>
  <c r="H20" i="6" s="1"/>
  <c r="M20" i="6" s="1"/>
  <c r="N20" i="6" s="1"/>
  <c r="F19" i="6"/>
  <c r="H19" i="6" s="1"/>
  <c r="F18" i="6"/>
  <c r="H18" i="6" s="1"/>
  <c r="F17" i="6"/>
  <c r="H17" i="6" s="1"/>
  <c r="M17" i="6" s="1"/>
  <c r="N17" i="6" s="1"/>
  <c r="F16" i="6"/>
  <c r="H16" i="6" s="1"/>
  <c r="F15" i="6"/>
  <c r="H15" i="6" s="1"/>
  <c r="I15" i="6" s="1"/>
  <c r="F14" i="6"/>
  <c r="H14" i="6" s="1"/>
  <c r="F13" i="6"/>
  <c r="H13" i="6" s="1"/>
  <c r="I13" i="6" s="1"/>
  <c r="F12" i="6"/>
  <c r="H12" i="6" s="1"/>
  <c r="M12" i="6" s="1"/>
  <c r="N12" i="6" s="1"/>
  <c r="F11" i="6"/>
  <c r="H11" i="6" s="1"/>
  <c r="F10" i="6"/>
  <c r="C4" i="6"/>
  <c r="B4" i="6"/>
  <c r="C3" i="6"/>
  <c r="B3" i="6"/>
  <c r="C2" i="6"/>
  <c r="B2" i="6"/>
  <c r="C1" i="6"/>
  <c r="B1" i="6"/>
  <c r="AB8" i="6" l="1"/>
  <c r="AA8" i="6"/>
  <c r="W12" i="6"/>
  <c r="W14" i="6"/>
  <c r="W16" i="6"/>
  <c r="W18" i="6"/>
  <c r="W20" i="6"/>
  <c r="W22" i="6"/>
  <c r="W24" i="6"/>
  <c r="W26" i="6"/>
  <c r="W28" i="6"/>
  <c r="W30" i="6"/>
  <c r="W32" i="6"/>
  <c r="W34" i="6"/>
  <c r="W36" i="6"/>
  <c r="W38" i="6"/>
  <c r="W11" i="6"/>
  <c r="W13" i="6"/>
  <c r="W15" i="6"/>
  <c r="W17" i="6"/>
  <c r="W19" i="6"/>
  <c r="W21" i="6"/>
  <c r="W23" i="6"/>
  <c r="W25" i="6"/>
  <c r="W27" i="6"/>
  <c r="W29" i="6"/>
  <c r="W31" i="6"/>
  <c r="W33" i="6"/>
  <c r="W35" i="6"/>
  <c r="W37" i="6"/>
  <c r="W39" i="6"/>
  <c r="B5" i="6"/>
  <c r="C5" i="6"/>
  <c r="M45" i="6"/>
  <c r="N45" i="6" s="1"/>
  <c r="M66" i="6"/>
  <c r="N66" i="6" s="1"/>
  <c r="I66" i="6"/>
  <c r="M74" i="6"/>
  <c r="N74" i="6" s="1"/>
  <c r="I74" i="6"/>
  <c r="I23" i="6"/>
  <c r="M23" i="6"/>
  <c r="N23" i="6" s="1"/>
  <c r="M38" i="6"/>
  <c r="N38" i="6" s="1"/>
  <c r="I38" i="6"/>
  <c r="M33" i="6"/>
  <c r="N33" i="6" s="1"/>
  <c r="I33" i="6"/>
  <c r="M10" i="6"/>
  <c r="I10" i="6"/>
  <c r="I18" i="6"/>
  <c r="M18" i="6"/>
  <c r="N18" i="6" s="1"/>
  <c r="M26" i="6"/>
  <c r="N26" i="6" s="1"/>
  <c r="I26" i="6"/>
  <c r="I42" i="6"/>
  <c r="M42" i="6"/>
  <c r="N42" i="6" s="1"/>
  <c r="M58" i="6"/>
  <c r="N58" i="6" s="1"/>
  <c r="I58" i="6"/>
  <c r="M73" i="6"/>
  <c r="N73" i="6" s="1"/>
  <c r="I73" i="6"/>
  <c r="I50" i="6"/>
  <c r="M34" i="6"/>
  <c r="N34" i="6" s="1"/>
  <c r="I76" i="6"/>
  <c r="I28" i="6"/>
  <c r="M61" i="6"/>
  <c r="N61" i="6" s="1"/>
  <c r="M13" i="6"/>
  <c r="N13" i="6" s="1"/>
  <c r="M79" i="6"/>
  <c r="N79" i="6" s="1"/>
  <c r="I27" i="6"/>
  <c r="M27" i="6"/>
  <c r="N27" i="6" s="1"/>
  <c r="I11" i="6"/>
  <c r="M11" i="6"/>
  <c r="I51" i="6"/>
  <c r="M51" i="6"/>
  <c r="N51" i="6" s="1"/>
  <c r="M62" i="6"/>
  <c r="N62" i="6" s="1"/>
  <c r="I62" i="6"/>
  <c r="M78" i="6"/>
  <c r="N78" i="6" s="1"/>
  <c r="I78" i="6"/>
  <c r="M14" i="6"/>
  <c r="N14" i="6" s="1"/>
  <c r="I14" i="6"/>
  <c r="M30" i="6"/>
  <c r="N30" i="6" s="1"/>
  <c r="I30" i="6"/>
  <c r="M54" i="6"/>
  <c r="N54" i="6" s="1"/>
  <c r="I54" i="6"/>
  <c r="M46" i="6"/>
  <c r="N46" i="6" s="1"/>
  <c r="I46" i="6"/>
  <c r="I19" i="6"/>
  <c r="M19" i="6"/>
  <c r="N19" i="6" s="1"/>
  <c r="M22" i="6"/>
  <c r="N22" i="6" s="1"/>
  <c r="I22" i="6"/>
  <c r="M43" i="6"/>
  <c r="N43" i="6" s="1"/>
  <c r="I43" i="6"/>
  <c r="M56" i="6"/>
  <c r="N56" i="6" s="1"/>
  <c r="I56" i="6"/>
  <c r="M24" i="6"/>
  <c r="N24" i="6" s="1"/>
  <c r="I24" i="6"/>
  <c r="I36" i="6"/>
  <c r="M53" i="6"/>
  <c r="N53" i="6" s="1"/>
  <c r="I12" i="6"/>
  <c r="I17" i="6"/>
  <c r="M29" i="6"/>
  <c r="N29" i="6" s="1"/>
  <c r="M39" i="6"/>
  <c r="N39" i="6" s="1"/>
  <c r="I44" i="6"/>
  <c r="I49" i="6"/>
  <c r="M68" i="6"/>
  <c r="N68" i="6" s="1"/>
  <c r="M77" i="6"/>
  <c r="N77" i="6" s="1"/>
  <c r="I57" i="6"/>
  <c r="I60" i="6"/>
  <c r="M63" i="6"/>
  <c r="N63" i="6" s="1"/>
  <c r="M72" i="6"/>
  <c r="N72" i="6" s="1"/>
  <c r="I72" i="6"/>
  <c r="M15" i="6"/>
  <c r="N15" i="6" s="1"/>
  <c r="I20" i="6"/>
  <c r="I25" i="6"/>
  <c r="M37" i="6"/>
  <c r="N37" i="6" s="1"/>
  <c r="M40" i="6"/>
  <c r="N40" i="6" s="1"/>
  <c r="I40" i="6"/>
  <c r="M47" i="6"/>
  <c r="N47" i="6" s="1"/>
  <c r="I52" i="6"/>
  <c r="M69" i="6"/>
  <c r="N69" i="6" s="1"/>
  <c r="M55" i="6"/>
  <c r="N55" i="6" s="1"/>
  <c r="M64" i="6"/>
  <c r="N64" i="6" s="1"/>
  <c r="I64" i="6"/>
  <c r="I75" i="6"/>
  <c r="M75" i="6"/>
  <c r="N75" i="6" s="1"/>
  <c r="I67" i="6"/>
  <c r="M67" i="6"/>
  <c r="N67" i="6" s="1"/>
  <c r="M31" i="6"/>
  <c r="N31" i="6" s="1"/>
  <c r="M41" i="6"/>
  <c r="N41" i="6" s="1"/>
  <c r="I59" i="6"/>
  <c r="M59" i="6"/>
  <c r="N59" i="6" s="1"/>
  <c r="I65" i="6"/>
  <c r="M32" i="6"/>
  <c r="N32" i="6" s="1"/>
  <c r="I32" i="6"/>
  <c r="M16" i="6"/>
  <c r="N16" i="6" s="1"/>
  <c r="I16" i="6"/>
  <c r="I35" i="6"/>
  <c r="M35" i="6"/>
  <c r="N35" i="6" s="1"/>
  <c r="M48" i="6"/>
  <c r="N48" i="6" s="1"/>
  <c r="I48" i="6"/>
  <c r="M70" i="6"/>
  <c r="N70" i="6" s="1"/>
  <c r="I70" i="6"/>
  <c r="M71" i="6"/>
  <c r="N71" i="6" s="1"/>
  <c r="M21" i="6"/>
  <c r="N21" i="6" s="1"/>
  <c r="X8" i="6" l="1"/>
  <c r="Y8" i="6" s="1"/>
  <c r="I8" i="6"/>
  <c r="N10" i="6"/>
  <c r="N11" i="6"/>
  <c r="J8" i="6" l="1"/>
  <c r="K8" i="6" s="1"/>
  <c r="N8" i="6"/>
  <c r="F109" i="5"/>
  <c r="H109" i="5" s="1"/>
  <c r="I109" i="5" s="1"/>
  <c r="F108" i="5"/>
  <c r="H108" i="5" s="1"/>
  <c r="I108" i="5" s="1"/>
  <c r="F107" i="5"/>
  <c r="H107" i="5" s="1"/>
  <c r="I107" i="5" s="1"/>
  <c r="F106" i="5"/>
  <c r="H106" i="5" s="1"/>
  <c r="I106" i="5" s="1"/>
  <c r="F105" i="5"/>
  <c r="H105" i="5" s="1"/>
  <c r="F104" i="5"/>
  <c r="H104" i="5" s="1"/>
  <c r="F103" i="5"/>
  <c r="H103" i="5" s="1"/>
  <c r="F102" i="5"/>
  <c r="H102" i="5" s="1"/>
  <c r="I102" i="5" s="1"/>
  <c r="F101" i="5"/>
  <c r="H101" i="5" s="1"/>
  <c r="I101" i="5" s="1"/>
  <c r="F100" i="5"/>
  <c r="H100" i="5" s="1"/>
  <c r="I100" i="5" s="1"/>
  <c r="F99" i="5"/>
  <c r="H99" i="5" s="1"/>
  <c r="I99" i="5" s="1"/>
  <c r="F98" i="5"/>
  <c r="H98" i="5" s="1"/>
  <c r="I98" i="5" s="1"/>
  <c r="F97" i="5"/>
  <c r="H97" i="5" s="1"/>
  <c r="F96" i="5"/>
  <c r="H96" i="5" s="1"/>
  <c r="F95" i="5"/>
  <c r="H95" i="5" s="1"/>
  <c r="F94" i="5"/>
  <c r="H94" i="5" s="1"/>
  <c r="I94" i="5" s="1"/>
  <c r="F93" i="5"/>
  <c r="H93" i="5" s="1"/>
  <c r="I93" i="5" s="1"/>
  <c r="F92" i="5"/>
  <c r="H92" i="5" s="1"/>
  <c r="I92" i="5" s="1"/>
  <c r="F91" i="5"/>
  <c r="H91" i="5" s="1"/>
  <c r="I91" i="5" s="1"/>
  <c r="F90" i="5"/>
  <c r="H90" i="5" s="1"/>
  <c r="I90" i="5" s="1"/>
  <c r="F89" i="5"/>
  <c r="H89" i="5" s="1"/>
  <c r="F88" i="5"/>
  <c r="H88" i="5" s="1"/>
  <c r="F87" i="5"/>
  <c r="H87" i="5" s="1"/>
  <c r="F86" i="5"/>
  <c r="H86" i="5" s="1"/>
  <c r="I86" i="5" s="1"/>
  <c r="F85" i="5"/>
  <c r="H85" i="5" s="1"/>
  <c r="I85" i="5" s="1"/>
  <c r="F84" i="5"/>
  <c r="H84" i="5" s="1"/>
  <c r="I84" i="5" s="1"/>
  <c r="F83" i="5"/>
  <c r="H83" i="5" s="1"/>
  <c r="I83" i="5" s="1"/>
  <c r="F82" i="5"/>
  <c r="H82" i="5" s="1"/>
  <c r="I82" i="5" s="1"/>
  <c r="F81" i="5"/>
  <c r="H81" i="5" s="1"/>
  <c r="F80" i="5"/>
  <c r="H80" i="5" s="1"/>
  <c r="I80" i="5" s="1"/>
  <c r="F79" i="5"/>
  <c r="H79" i="5" s="1"/>
  <c r="F78" i="5"/>
  <c r="H78" i="5" s="1"/>
  <c r="I78" i="5" s="1"/>
  <c r="F77" i="5"/>
  <c r="H77" i="5" s="1"/>
  <c r="I77" i="5" s="1"/>
  <c r="F76" i="5"/>
  <c r="H76" i="5" s="1"/>
  <c r="I76" i="5" s="1"/>
  <c r="F75" i="5"/>
  <c r="H75" i="5" s="1"/>
  <c r="I75" i="5" s="1"/>
  <c r="F74" i="5"/>
  <c r="H74" i="5" s="1"/>
  <c r="I74" i="5" s="1"/>
  <c r="F73" i="5"/>
  <c r="H73" i="5" s="1"/>
  <c r="F72" i="5"/>
  <c r="H72" i="5" s="1"/>
  <c r="F71" i="5"/>
  <c r="H71" i="5" s="1"/>
  <c r="F70" i="5"/>
  <c r="H70" i="5" s="1"/>
  <c r="I70" i="5" s="1"/>
  <c r="F69" i="5"/>
  <c r="H69" i="5" s="1"/>
  <c r="I69" i="5" s="1"/>
  <c r="F68" i="5"/>
  <c r="H68" i="5" s="1"/>
  <c r="I68" i="5" s="1"/>
  <c r="F67" i="5"/>
  <c r="H67" i="5" s="1"/>
  <c r="I67" i="5" s="1"/>
  <c r="F66" i="5"/>
  <c r="H66" i="5" s="1"/>
  <c r="I66" i="5" s="1"/>
  <c r="F65" i="5"/>
  <c r="H65" i="5" s="1"/>
  <c r="F64" i="5"/>
  <c r="H64" i="5" s="1"/>
  <c r="I64" i="5" s="1"/>
  <c r="F63" i="5"/>
  <c r="H63" i="5" s="1"/>
  <c r="I63" i="5" s="1"/>
  <c r="F62" i="5"/>
  <c r="H62" i="5" s="1"/>
  <c r="I62" i="5" s="1"/>
  <c r="F61" i="5"/>
  <c r="H61" i="5" s="1"/>
  <c r="I61" i="5" s="1"/>
  <c r="F60" i="5"/>
  <c r="H60" i="5" s="1"/>
  <c r="I60" i="5" s="1"/>
  <c r="F59" i="5"/>
  <c r="H59" i="5" s="1"/>
  <c r="I59" i="5" s="1"/>
  <c r="F58" i="5"/>
  <c r="H58" i="5" s="1"/>
  <c r="I58" i="5" s="1"/>
  <c r="F57" i="5"/>
  <c r="H57" i="5" s="1"/>
  <c r="F56" i="5"/>
  <c r="H56" i="5" s="1"/>
  <c r="F55" i="5"/>
  <c r="H55" i="5" s="1"/>
  <c r="F54" i="5"/>
  <c r="H54" i="5" s="1"/>
  <c r="I54" i="5" s="1"/>
  <c r="F53" i="5"/>
  <c r="H53" i="5" s="1"/>
  <c r="I53" i="5" s="1"/>
  <c r="F52" i="5"/>
  <c r="H52" i="5" s="1"/>
  <c r="I52" i="5" s="1"/>
  <c r="F51" i="5"/>
  <c r="H51" i="5" s="1"/>
  <c r="I51" i="5" s="1"/>
  <c r="F50" i="5"/>
  <c r="H50" i="5" s="1"/>
  <c r="I50" i="5" s="1"/>
  <c r="F49" i="5"/>
  <c r="H49" i="5" s="1"/>
  <c r="F48" i="5"/>
  <c r="H48" i="5" s="1"/>
  <c r="F47" i="5"/>
  <c r="H47" i="5" s="1"/>
  <c r="F46" i="5"/>
  <c r="H46" i="5" s="1"/>
  <c r="I46" i="5" s="1"/>
  <c r="F45" i="5"/>
  <c r="H45" i="5" s="1"/>
  <c r="I45" i="5" s="1"/>
  <c r="F44" i="5"/>
  <c r="H44" i="5" s="1"/>
  <c r="I44" i="5" s="1"/>
  <c r="F43" i="5"/>
  <c r="H43" i="5" s="1"/>
  <c r="I43" i="5" s="1"/>
  <c r="F42" i="5"/>
  <c r="H42" i="5" s="1"/>
  <c r="I42" i="5" s="1"/>
  <c r="F41" i="5"/>
  <c r="H41" i="5" s="1"/>
  <c r="F40" i="5"/>
  <c r="H40" i="5" s="1"/>
  <c r="F39" i="5"/>
  <c r="H39" i="5" s="1"/>
  <c r="F38" i="5"/>
  <c r="H38" i="5" s="1"/>
  <c r="I38" i="5" s="1"/>
  <c r="F37" i="5"/>
  <c r="H37" i="5" s="1"/>
  <c r="I37" i="5" s="1"/>
  <c r="F36" i="5"/>
  <c r="H36" i="5" s="1"/>
  <c r="I36" i="5" s="1"/>
  <c r="F35" i="5"/>
  <c r="H35" i="5" s="1"/>
  <c r="I35" i="5" s="1"/>
  <c r="F34" i="5"/>
  <c r="H34" i="5" s="1"/>
  <c r="I34" i="5" s="1"/>
  <c r="F33" i="5"/>
  <c r="H33" i="5" s="1"/>
  <c r="I33" i="5" s="1"/>
  <c r="F32" i="5"/>
  <c r="H32" i="5" s="1"/>
  <c r="F31" i="5"/>
  <c r="H31" i="5" s="1"/>
  <c r="F30" i="5"/>
  <c r="H30" i="5" s="1"/>
  <c r="I30" i="5" s="1"/>
  <c r="F29" i="5"/>
  <c r="H29" i="5" s="1"/>
  <c r="I29" i="5" s="1"/>
  <c r="F28" i="5"/>
  <c r="H28" i="5" s="1"/>
  <c r="I28" i="5" s="1"/>
  <c r="F27" i="5"/>
  <c r="H27" i="5" s="1"/>
  <c r="I27" i="5" s="1"/>
  <c r="F26" i="5"/>
  <c r="H26" i="5" s="1"/>
  <c r="I26" i="5" s="1"/>
  <c r="F25" i="5"/>
  <c r="H25" i="5" s="1"/>
  <c r="F24" i="5"/>
  <c r="H24" i="5" s="1"/>
  <c r="F23" i="5"/>
  <c r="H23" i="5" s="1"/>
  <c r="F22" i="5"/>
  <c r="H22" i="5" s="1"/>
  <c r="I22" i="5" s="1"/>
  <c r="F21" i="5"/>
  <c r="H21" i="5" s="1"/>
  <c r="I21" i="5" s="1"/>
  <c r="F20" i="5"/>
  <c r="H20" i="5" s="1"/>
  <c r="I20" i="5" s="1"/>
  <c r="F19" i="5"/>
  <c r="H19" i="5" s="1"/>
  <c r="I19" i="5" s="1"/>
  <c r="F18" i="5"/>
  <c r="H18" i="5" s="1"/>
  <c r="I18" i="5" s="1"/>
  <c r="F17" i="5"/>
  <c r="H17" i="5" s="1"/>
  <c r="F16" i="5"/>
  <c r="H16" i="5" s="1"/>
  <c r="I16" i="5" s="1"/>
  <c r="F15" i="5"/>
  <c r="H15" i="5" s="1"/>
  <c r="F14" i="5"/>
  <c r="H14" i="5" s="1"/>
  <c r="I14" i="5" s="1"/>
  <c r="F13" i="5"/>
  <c r="H13" i="5" s="1"/>
  <c r="I13" i="5" s="1"/>
  <c r="F12" i="5"/>
  <c r="H12" i="5" s="1"/>
  <c r="I12" i="5" s="1"/>
  <c r="F11" i="5"/>
  <c r="H11" i="5" s="1"/>
  <c r="I11" i="5" s="1"/>
  <c r="F10" i="5"/>
  <c r="H10" i="5" s="1"/>
  <c r="I10" i="5" s="1"/>
  <c r="C4" i="5"/>
  <c r="B4" i="5"/>
  <c r="C3" i="5"/>
  <c r="B3" i="5"/>
  <c r="C2" i="5"/>
  <c r="B2" i="5"/>
  <c r="C1" i="5"/>
  <c r="C5" i="5" s="1"/>
  <c r="B1" i="5"/>
  <c r="B5" i="5" s="1"/>
  <c r="M22" i="5" l="1"/>
  <c r="N22" i="5" s="1"/>
  <c r="M108" i="5"/>
  <c r="N108" i="5" s="1"/>
  <c r="M102" i="5"/>
  <c r="N102" i="5" s="1"/>
  <c r="M85" i="5"/>
  <c r="N85" i="5" s="1"/>
  <c r="I72" i="5"/>
  <c r="M72" i="5"/>
  <c r="N72" i="5" s="1"/>
  <c r="M27" i="5"/>
  <c r="N27" i="5" s="1"/>
  <c r="I55" i="5"/>
  <c r="M55" i="5"/>
  <c r="N55" i="5" s="1"/>
  <c r="I25" i="5"/>
  <c r="M25" i="5"/>
  <c r="N25" i="5" s="1"/>
  <c r="I89" i="5"/>
  <c r="M89" i="5"/>
  <c r="N89" i="5" s="1"/>
  <c r="I97" i="5"/>
  <c r="M97" i="5"/>
  <c r="N97" i="5" s="1"/>
  <c r="M109" i="5"/>
  <c r="N109" i="5" s="1"/>
  <c r="M78" i="5"/>
  <c r="N78" i="5" s="1"/>
  <c r="M62" i="5"/>
  <c r="N62" i="5" s="1"/>
  <c r="M91" i="5"/>
  <c r="N91" i="5" s="1"/>
  <c r="M45" i="5"/>
  <c r="N45" i="5" s="1"/>
  <c r="M68" i="5"/>
  <c r="N68" i="5" s="1"/>
  <c r="M86" i="5"/>
  <c r="N86" i="5" s="1"/>
  <c r="M44" i="5"/>
  <c r="N44" i="5" s="1"/>
  <c r="I32" i="5"/>
  <c r="M32" i="5"/>
  <c r="N32" i="5" s="1"/>
  <c r="I47" i="5"/>
  <c r="M47" i="5"/>
  <c r="N47" i="5" s="1"/>
  <c r="I104" i="5"/>
  <c r="M104" i="5"/>
  <c r="N104" i="5" s="1"/>
  <c r="I48" i="5"/>
  <c r="M48" i="5"/>
  <c r="N48" i="5" s="1"/>
  <c r="I105" i="5"/>
  <c r="M105" i="5"/>
  <c r="N105" i="5" s="1"/>
  <c r="I49" i="5"/>
  <c r="M49" i="5"/>
  <c r="N49" i="5" s="1"/>
  <c r="I23" i="5"/>
  <c r="M23" i="5"/>
  <c r="N23" i="5" s="1"/>
  <c r="I73" i="5"/>
  <c r="M73" i="5"/>
  <c r="N73" i="5" s="1"/>
  <c r="I88" i="5"/>
  <c r="M88" i="5"/>
  <c r="N88" i="5" s="1"/>
  <c r="I95" i="5"/>
  <c r="M95" i="5"/>
  <c r="N95" i="5" s="1"/>
  <c r="I24" i="5"/>
  <c r="M24" i="5"/>
  <c r="N24" i="5" s="1"/>
  <c r="I31" i="5"/>
  <c r="M31" i="5"/>
  <c r="N31" i="5" s="1"/>
  <c r="I81" i="5"/>
  <c r="M81" i="5"/>
  <c r="N81" i="5" s="1"/>
  <c r="I96" i="5"/>
  <c r="M96" i="5"/>
  <c r="N96" i="5" s="1"/>
  <c r="I103" i="5"/>
  <c r="M103" i="5"/>
  <c r="N103" i="5" s="1"/>
  <c r="I17" i="5"/>
  <c r="M17" i="5"/>
  <c r="N17" i="5" s="1"/>
  <c r="I39" i="5"/>
  <c r="M39" i="5"/>
  <c r="N39" i="5" s="1"/>
  <c r="I40" i="5"/>
  <c r="M40" i="5"/>
  <c r="N40" i="5" s="1"/>
  <c r="I41" i="5"/>
  <c r="M41" i="5"/>
  <c r="N41" i="5" s="1"/>
  <c r="I56" i="5"/>
  <c r="M56" i="5"/>
  <c r="N56" i="5" s="1"/>
  <c r="I57" i="5"/>
  <c r="M57" i="5"/>
  <c r="N57" i="5" s="1"/>
  <c r="I71" i="5"/>
  <c r="M71" i="5"/>
  <c r="N71" i="5" s="1"/>
  <c r="I79" i="5"/>
  <c r="M79" i="5"/>
  <c r="N79" i="5" s="1"/>
  <c r="I15" i="5"/>
  <c r="M15" i="5"/>
  <c r="N15" i="5" s="1"/>
  <c r="I65" i="5"/>
  <c r="M65" i="5"/>
  <c r="N65" i="5" s="1"/>
  <c r="I87" i="5"/>
  <c r="M87" i="5"/>
  <c r="N87" i="5" s="1"/>
  <c r="M33" i="5"/>
  <c r="N33" i="5" s="1"/>
  <c r="M100" i="5"/>
  <c r="N100" i="5" s="1"/>
  <c r="M92" i="5"/>
  <c r="N92" i="5" s="1"/>
  <c r="M84" i="5"/>
  <c r="N84" i="5" s="1"/>
  <c r="M76" i="5"/>
  <c r="N76" i="5" s="1"/>
  <c r="M60" i="5"/>
  <c r="N60" i="5" s="1"/>
  <c r="M52" i="5"/>
  <c r="N52" i="5" s="1"/>
  <c r="M36" i="5"/>
  <c r="N36" i="5" s="1"/>
  <c r="M28" i="5"/>
  <c r="N28" i="5" s="1"/>
  <c r="M20" i="5"/>
  <c r="N20" i="5" s="1"/>
  <c r="M12" i="5"/>
  <c r="N12" i="5" s="1"/>
  <c r="M107" i="5"/>
  <c r="N107" i="5" s="1"/>
  <c r="M99" i="5"/>
  <c r="N99" i="5" s="1"/>
  <c r="M83" i="5"/>
  <c r="N83" i="5" s="1"/>
  <c r="M75" i="5"/>
  <c r="N75" i="5" s="1"/>
  <c r="M67" i="5"/>
  <c r="N67" i="5" s="1"/>
  <c r="M59" i="5"/>
  <c r="N59" i="5" s="1"/>
  <c r="M51" i="5"/>
  <c r="N51" i="5" s="1"/>
  <c r="M43" i="5"/>
  <c r="N43" i="5" s="1"/>
  <c r="M35" i="5"/>
  <c r="N35" i="5" s="1"/>
  <c r="M19" i="5"/>
  <c r="N19" i="5" s="1"/>
  <c r="M106" i="5"/>
  <c r="N106" i="5" s="1"/>
  <c r="M98" i="5"/>
  <c r="N98" i="5" s="1"/>
  <c r="M90" i="5"/>
  <c r="N90" i="5" s="1"/>
  <c r="M82" i="5"/>
  <c r="N82" i="5" s="1"/>
  <c r="M74" i="5"/>
  <c r="N74" i="5" s="1"/>
  <c r="M66" i="5"/>
  <c r="N66" i="5" s="1"/>
  <c r="M58" i="5"/>
  <c r="N58" i="5" s="1"/>
  <c r="M50" i="5"/>
  <c r="N50" i="5" s="1"/>
  <c r="M42" i="5"/>
  <c r="N42" i="5" s="1"/>
  <c r="M34" i="5"/>
  <c r="N34" i="5" s="1"/>
  <c r="M26" i="5"/>
  <c r="N26" i="5" s="1"/>
  <c r="M18" i="5"/>
  <c r="N18" i="5" s="1"/>
  <c r="M80" i="5"/>
  <c r="N80" i="5" s="1"/>
  <c r="M64" i="5"/>
  <c r="N64" i="5" s="1"/>
  <c r="M16" i="5"/>
  <c r="N16" i="5" s="1"/>
  <c r="M10" i="5"/>
  <c r="M63" i="5"/>
  <c r="N63" i="5" s="1"/>
  <c r="M11" i="5"/>
  <c r="N11" i="5" s="1"/>
  <c r="M94" i="5"/>
  <c r="N94" i="5" s="1"/>
  <c r="M70" i="5"/>
  <c r="N70" i="5" s="1"/>
  <c r="M54" i="5"/>
  <c r="N54" i="5" s="1"/>
  <c r="M46" i="5"/>
  <c r="N46" i="5" s="1"/>
  <c r="M38" i="5"/>
  <c r="N38" i="5" s="1"/>
  <c r="M30" i="5"/>
  <c r="N30" i="5" s="1"/>
  <c r="M14" i="5"/>
  <c r="N14" i="5" s="1"/>
  <c r="M101" i="5"/>
  <c r="N101" i="5" s="1"/>
  <c r="M93" i="5"/>
  <c r="N93" i="5" s="1"/>
  <c r="M77" i="5"/>
  <c r="N77" i="5" s="1"/>
  <c r="M69" i="5"/>
  <c r="N69" i="5" s="1"/>
  <c r="M61" i="5"/>
  <c r="N61" i="5" s="1"/>
  <c r="M53" i="5"/>
  <c r="N53" i="5" s="1"/>
  <c r="M37" i="5"/>
  <c r="N37" i="5" s="1"/>
  <c r="M29" i="5"/>
  <c r="N29" i="5" s="1"/>
  <c r="M21" i="5"/>
  <c r="N21" i="5" s="1"/>
  <c r="M13" i="5"/>
  <c r="N13" i="5" s="1"/>
  <c r="F10" i="2"/>
  <c r="H10" i="2"/>
  <c r="G11" i="3"/>
  <c r="I11" i="3" s="1"/>
  <c r="J11" i="3" s="1"/>
  <c r="G10" i="3"/>
  <c r="I10" i="3" s="1"/>
  <c r="G12" i="3"/>
  <c r="I12" i="3" s="1"/>
  <c r="J12" i="3" s="1"/>
  <c r="G13" i="3"/>
  <c r="I13" i="3" s="1"/>
  <c r="J13" i="3" s="1"/>
  <c r="G14" i="3"/>
  <c r="I14" i="3" s="1"/>
  <c r="J14" i="3" s="1"/>
  <c r="G15" i="3"/>
  <c r="I15" i="3" s="1"/>
  <c r="J15" i="3" s="1"/>
  <c r="G16" i="3"/>
  <c r="I16" i="3" s="1"/>
  <c r="J16" i="3" s="1"/>
  <c r="G17" i="3"/>
  <c r="I17" i="3" s="1"/>
  <c r="J17" i="3" s="1"/>
  <c r="G18" i="3"/>
  <c r="I18" i="3" s="1"/>
  <c r="J18" i="3" s="1"/>
  <c r="G19" i="3"/>
  <c r="I19" i="3" s="1"/>
  <c r="J19" i="3" s="1"/>
  <c r="G20" i="3"/>
  <c r="I20" i="3" s="1"/>
  <c r="J20" i="3" s="1"/>
  <c r="G21" i="3"/>
  <c r="I21" i="3" s="1"/>
  <c r="J21" i="3" s="1"/>
  <c r="G22" i="3"/>
  <c r="I22" i="3" s="1"/>
  <c r="J22" i="3" s="1"/>
  <c r="G23" i="3"/>
  <c r="I23" i="3" s="1"/>
  <c r="J23" i="3" s="1"/>
  <c r="G24" i="3"/>
  <c r="I24" i="3" s="1"/>
  <c r="J24" i="3" s="1"/>
  <c r="G25" i="3"/>
  <c r="I25" i="3" s="1"/>
  <c r="J25" i="3" s="1"/>
  <c r="G26" i="3"/>
  <c r="I26" i="3" s="1"/>
  <c r="J26" i="3" s="1"/>
  <c r="G27" i="3"/>
  <c r="I27" i="3" s="1"/>
  <c r="J27" i="3" s="1"/>
  <c r="G28" i="3"/>
  <c r="I28" i="3" s="1"/>
  <c r="J28" i="3" s="1"/>
  <c r="G29" i="3"/>
  <c r="I29" i="3" s="1"/>
  <c r="J29" i="3" s="1"/>
  <c r="G30" i="3"/>
  <c r="I30" i="3" s="1"/>
  <c r="J30" i="3" s="1"/>
  <c r="G31" i="3"/>
  <c r="I31" i="3" s="1"/>
  <c r="J31" i="3" s="1"/>
  <c r="G32" i="3"/>
  <c r="I32" i="3" s="1"/>
  <c r="J32" i="3" s="1"/>
  <c r="G33" i="3"/>
  <c r="I33" i="3" s="1"/>
  <c r="J33" i="3" s="1"/>
  <c r="G34" i="3"/>
  <c r="I34" i="3" s="1"/>
  <c r="J34" i="3" s="1"/>
  <c r="G35" i="3"/>
  <c r="I35" i="3" s="1"/>
  <c r="J35" i="3" s="1"/>
  <c r="G36" i="3"/>
  <c r="I36" i="3" s="1"/>
  <c r="J36" i="3" s="1"/>
  <c r="G37" i="3"/>
  <c r="I37" i="3" s="1"/>
  <c r="J37" i="3" s="1"/>
  <c r="G38" i="3"/>
  <c r="I38" i="3" s="1"/>
  <c r="J38" i="3" s="1"/>
  <c r="G39" i="3"/>
  <c r="I39" i="3" s="1"/>
  <c r="J39" i="3" s="1"/>
  <c r="G40" i="3"/>
  <c r="I40" i="3" s="1"/>
  <c r="J40" i="3" s="1"/>
  <c r="G41" i="3"/>
  <c r="I41" i="3" s="1"/>
  <c r="J41" i="3" s="1"/>
  <c r="G42" i="3"/>
  <c r="I42" i="3" s="1"/>
  <c r="J42" i="3" s="1"/>
  <c r="G43" i="3"/>
  <c r="I43" i="3" s="1"/>
  <c r="J43" i="3" s="1"/>
  <c r="G44" i="3"/>
  <c r="I44" i="3" s="1"/>
  <c r="J44" i="3" s="1"/>
  <c r="G45" i="3"/>
  <c r="I45" i="3" s="1"/>
  <c r="J45" i="3" s="1"/>
  <c r="G46" i="3"/>
  <c r="I46" i="3" s="1"/>
  <c r="J46" i="3" s="1"/>
  <c r="G47" i="3"/>
  <c r="I47" i="3" s="1"/>
  <c r="J47" i="3" s="1"/>
  <c r="G48" i="3"/>
  <c r="I48" i="3" s="1"/>
  <c r="J48" i="3" s="1"/>
  <c r="G49" i="3"/>
  <c r="I49" i="3" s="1"/>
  <c r="J49" i="3" s="1"/>
  <c r="G50" i="3"/>
  <c r="I50" i="3" s="1"/>
  <c r="J50" i="3" s="1"/>
  <c r="G51" i="3"/>
  <c r="I51" i="3" s="1"/>
  <c r="J51" i="3" s="1"/>
  <c r="G52" i="3"/>
  <c r="I52" i="3" s="1"/>
  <c r="J52" i="3" s="1"/>
  <c r="G53" i="3"/>
  <c r="I53" i="3" s="1"/>
  <c r="J53" i="3" s="1"/>
  <c r="G54" i="3"/>
  <c r="I54" i="3" s="1"/>
  <c r="J54" i="3" s="1"/>
  <c r="G55" i="3"/>
  <c r="I55" i="3" s="1"/>
  <c r="J55" i="3" s="1"/>
  <c r="G56" i="3"/>
  <c r="I56" i="3" s="1"/>
  <c r="J56" i="3" s="1"/>
  <c r="G57" i="3"/>
  <c r="I57" i="3" s="1"/>
  <c r="J57" i="3" s="1"/>
  <c r="G58" i="3"/>
  <c r="I58" i="3" s="1"/>
  <c r="J58" i="3" s="1"/>
  <c r="G59" i="3"/>
  <c r="I59" i="3" s="1"/>
  <c r="J59" i="3" s="1"/>
  <c r="G60" i="3"/>
  <c r="I60" i="3" s="1"/>
  <c r="J60" i="3" s="1"/>
  <c r="G61" i="3"/>
  <c r="I61" i="3" s="1"/>
  <c r="J61" i="3" s="1"/>
  <c r="G62" i="3"/>
  <c r="I62" i="3" s="1"/>
  <c r="J62" i="3" s="1"/>
  <c r="G63" i="3"/>
  <c r="I63" i="3" s="1"/>
  <c r="J63" i="3" s="1"/>
  <c r="G64" i="3"/>
  <c r="I64" i="3" s="1"/>
  <c r="J64" i="3" s="1"/>
  <c r="G65" i="3"/>
  <c r="I65" i="3" s="1"/>
  <c r="J65" i="3" s="1"/>
  <c r="G66" i="3"/>
  <c r="I66" i="3" s="1"/>
  <c r="J66" i="3" s="1"/>
  <c r="G67" i="3"/>
  <c r="I67" i="3" s="1"/>
  <c r="J67" i="3" s="1"/>
  <c r="G68" i="3"/>
  <c r="I68" i="3" s="1"/>
  <c r="J68" i="3" s="1"/>
  <c r="G69" i="3"/>
  <c r="I69" i="3" s="1"/>
  <c r="J69" i="3" s="1"/>
  <c r="G70" i="3"/>
  <c r="I70" i="3" s="1"/>
  <c r="J70" i="3" s="1"/>
  <c r="G71" i="3"/>
  <c r="I71" i="3" s="1"/>
  <c r="J71" i="3" s="1"/>
  <c r="G72" i="3"/>
  <c r="I72" i="3" s="1"/>
  <c r="J72" i="3" s="1"/>
  <c r="G73" i="3"/>
  <c r="I73" i="3" s="1"/>
  <c r="J73" i="3" s="1"/>
  <c r="G74" i="3"/>
  <c r="I74" i="3" s="1"/>
  <c r="J74" i="3" s="1"/>
  <c r="G75" i="3"/>
  <c r="I75" i="3" s="1"/>
  <c r="J75" i="3" s="1"/>
  <c r="G76" i="3"/>
  <c r="I76" i="3" s="1"/>
  <c r="J76" i="3" s="1"/>
  <c r="G77" i="3"/>
  <c r="I77" i="3" s="1"/>
  <c r="J77" i="3" s="1"/>
  <c r="G78" i="3"/>
  <c r="I78" i="3" s="1"/>
  <c r="J78" i="3" s="1"/>
  <c r="G79" i="3"/>
  <c r="I79" i="3" s="1"/>
  <c r="J79" i="3" s="1"/>
  <c r="G80" i="3"/>
  <c r="I80" i="3" s="1"/>
  <c r="J80" i="3" s="1"/>
  <c r="G81" i="3"/>
  <c r="I81" i="3" s="1"/>
  <c r="J81" i="3" s="1"/>
  <c r="G82" i="3"/>
  <c r="I82" i="3" s="1"/>
  <c r="J82" i="3" s="1"/>
  <c r="G83" i="3"/>
  <c r="I83" i="3" s="1"/>
  <c r="J83" i="3" s="1"/>
  <c r="G84" i="3"/>
  <c r="I84" i="3" s="1"/>
  <c r="J84" i="3" s="1"/>
  <c r="G85" i="3"/>
  <c r="I85" i="3" s="1"/>
  <c r="J85" i="3" s="1"/>
  <c r="G86" i="3"/>
  <c r="I86" i="3" s="1"/>
  <c r="J86" i="3" s="1"/>
  <c r="G87" i="3"/>
  <c r="I87" i="3" s="1"/>
  <c r="J87" i="3" s="1"/>
  <c r="G88" i="3"/>
  <c r="I88" i="3" s="1"/>
  <c r="J88" i="3" s="1"/>
  <c r="G89" i="3"/>
  <c r="I89" i="3" s="1"/>
  <c r="J89" i="3" s="1"/>
  <c r="G90" i="3"/>
  <c r="I90" i="3" s="1"/>
  <c r="J90" i="3" s="1"/>
  <c r="G91" i="3"/>
  <c r="I91" i="3" s="1"/>
  <c r="J91" i="3" s="1"/>
  <c r="G92" i="3"/>
  <c r="I92" i="3" s="1"/>
  <c r="J92" i="3" s="1"/>
  <c r="G93" i="3"/>
  <c r="I93" i="3" s="1"/>
  <c r="J93" i="3" s="1"/>
  <c r="G94" i="3"/>
  <c r="I94" i="3" s="1"/>
  <c r="J94" i="3" s="1"/>
  <c r="G95" i="3"/>
  <c r="I95" i="3" s="1"/>
  <c r="J95" i="3" s="1"/>
  <c r="G96" i="3"/>
  <c r="I96" i="3" s="1"/>
  <c r="J96" i="3" s="1"/>
  <c r="G97" i="3"/>
  <c r="I97" i="3" s="1"/>
  <c r="J97" i="3" s="1"/>
  <c r="G98" i="3"/>
  <c r="I98" i="3" s="1"/>
  <c r="J98" i="3" s="1"/>
  <c r="G99" i="3"/>
  <c r="I99" i="3" s="1"/>
  <c r="J99" i="3" s="1"/>
  <c r="G100" i="3"/>
  <c r="I100" i="3" s="1"/>
  <c r="J100" i="3" s="1"/>
  <c r="G101" i="3"/>
  <c r="I101" i="3" s="1"/>
  <c r="J101" i="3" s="1"/>
  <c r="G102" i="3"/>
  <c r="I102" i="3" s="1"/>
  <c r="J102" i="3" s="1"/>
  <c r="G103" i="3"/>
  <c r="I103" i="3" s="1"/>
  <c r="J103" i="3" s="1"/>
  <c r="G104" i="3"/>
  <c r="I104" i="3" s="1"/>
  <c r="J104" i="3" s="1"/>
  <c r="G105" i="3"/>
  <c r="I105" i="3" s="1"/>
  <c r="J105" i="3" s="1"/>
  <c r="G106" i="3"/>
  <c r="I106" i="3" s="1"/>
  <c r="J106" i="3" s="1"/>
  <c r="G107" i="3"/>
  <c r="I107" i="3" s="1"/>
  <c r="J107" i="3" s="1"/>
  <c r="G108" i="3"/>
  <c r="I108" i="3" s="1"/>
  <c r="J108" i="3" s="1"/>
  <c r="G109" i="3"/>
  <c r="I109" i="3" s="1"/>
  <c r="J109" i="3" s="1"/>
  <c r="D4" i="3"/>
  <c r="D3" i="3"/>
  <c r="D2" i="3"/>
  <c r="D1" i="3"/>
  <c r="D5" i="3" s="1"/>
  <c r="C4" i="3"/>
  <c r="B4" i="3"/>
  <c r="C3" i="3"/>
  <c r="B3" i="3"/>
  <c r="C2" i="3"/>
  <c r="B2" i="3"/>
  <c r="C1" i="3"/>
  <c r="C5" i="3" s="1"/>
  <c r="B1" i="3"/>
  <c r="B5" i="3" s="1"/>
  <c r="W3" i="5" l="1"/>
  <c r="N10" i="5"/>
  <c r="Z3" i="5"/>
  <c r="I8" i="5"/>
  <c r="M8" i="5"/>
  <c r="J10" i="3"/>
  <c r="J8" i="3" s="1"/>
  <c r="J8" i="5" l="1"/>
  <c r="K8" i="5" s="1"/>
  <c r="X3" i="5"/>
  <c r="Y3" i="5" s="1"/>
  <c r="AA3" i="5"/>
  <c r="N8" i="5"/>
  <c r="I10" i="2"/>
  <c r="C4" i="2"/>
  <c r="C3" i="2"/>
  <c r="C2" i="2"/>
  <c r="C1" i="2"/>
  <c r="C5" i="2" s="1"/>
  <c r="F11" i="2"/>
  <c r="H11" i="2" s="1"/>
  <c r="I11" i="2" s="1"/>
  <c r="F12" i="2"/>
  <c r="H12" i="2" s="1"/>
  <c r="I12" i="2" s="1"/>
  <c r="F13" i="2"/>
  <c r="H13" i="2" s="1"/>
  <c r="I13" i="2" s="1"/>
  <c r="F14" i="2"/>
  <c r="H14" i="2" s="1"/>
  <c r="I14" i="2" s="1"/>
  <c r="F15" i="2"/>
  <c r="H15" i="2" s="1"/>
  <c r="I15" i="2" s="1"/>
  <c r="F16" i="2"/>
  <c r="H16" i="2" s="1"/>
  <c r="I16" i="2" s="1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 s="1"/>
  <c r="I21" i="2" s="1"/>
  <c r="F22" i="2"/>
  <c r="H22" i="2" s="1"/>
  <c r="I22" i="2" s="1"/>
  <c r="F23" i="2"/>
  <c r="H23" i="2" s="1"/>
  <c r="I23" i="2" s="1"/>
  <c r="F24" i="2"/>
  <c r="H24" i="2" s="1"/>
  <c r="I24" i="2" s="1"/>
  <c r="F25" i="2"/>
  <c r="H25" i="2" s="1"/>
  <c r="I25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30" i="2"/>
  <c r="H30" i="2" s="1"/>
  <c r="I30" i="2" s="1"/>
  <c r="F31" i="2"/>
  <c r="H31" i="2" s="1"/>
  <c r="I31" i="2" s="1"/>
  <c r="F32" i="2"/>
  <c r="H32" i="2" s="1"/>
  <c r="I32" i="2" s="1"/>
  <c r="F33" i="2"/>
  <c r="H33" i="2" s="1"/>
  <c r="I33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H40" i="2" s="1"/>
  <c r="I40" i="2" s="1"/>
  <c r="F41" i="2"/>
  <c r="H41" i="2" s="1"/>
  <c r="I41" i="2" s="1"/>
  <c r="F42" i="2"/>
  <c r="H42" i="2" s="1"/>
  <c r="I42" i="2" s="1"/>
  <c r="F43" i="2"/>
  <c r="H43" i="2" s="1"/>
  <c r="I43" i="2" s="1"/>
  <c r="F44" i="2"/>
  <c r="H44" i="2" s="1"/>
  <c r="I44" i="2" s="1"/>
  <c r="F45" i="2"/>
  <c r="H45" i="2" s="1"/>
  <c r="I45" i="2" s="1"/>
  <c r="F46" i="2"/>
  <c r="H46" i="2" s="1"/>
  <c r="I46" i="2" s="1"/>
  <c r="F47" i="2"/>
  <c r="H47" i="2" s="1"/>
  <c r="I47" i="2" s="1"/>
  <c r="F48" i="2"/>
  <c r="H48" i="2" s="1"/>
  <c r="I48" i="2" s="1"/>
  <c r="F49" i="2"/>
  <c r="H49" i="2" s="1"/>
  <c r="I49" i="2" s="1"/>
  <c r="F50" i="2"/>
  <c r="H50" i="2" s="1"/>
  <c r="I50" i="2" s="1"/>
  <c r="F51" i="2"/>
  <c r="H51" i="2" s="1"/>
  <c r="I51" i="2" s="1"/>
  <c r="F52" i="2"/>
  <c r="H52" i="2" s="1"/>
  <c r="I52" i="2" s="1"/>
  <c r="F53" i="2"/>
  <c r="H53" i="2" s="1"/>
  <c r="I53" i="2" s="1"/>
  <c r="F54" i="2"/>
  <c r="H54" i="2" s="1"/>
  <c r="I54" i="2" s="1"/>
  <c r="F55" i="2"/>
  <c r="H55" i="2" s="1"/>
  <c r="I55" i="2" s="1"/>
  <c r="F56" i="2"/>
  <c r="H56" i="2" s="1"/>
  <c r="I56" i="2" s="1"/>
  <c r="F57" i="2"/>
  <c r="H57" i="2" s="1"/>
  <c r="I57" i="2" s="1"/>
  <c r="F58" i="2"/>
  <c r="H58" i="2" s="1"/>
  <c r="I58" i="2" s="1"/>
  <c r="F59" i="2"/>
  <c r="H59" i="2" s="1"/>
  <c r="I59" i="2" s="1"/>
  <c r="F60" i="2"/>
  <c r="H60" i="2" s="1"/>
  <c r="I60" i="2" s="1"/>
  <c r="F61" i="2"/>
  <c r="H61" i="2" s="1"/>
  <c r="I61" i="2" s="1"/>
  <c r="F62" i="2"/>
  <c r="H62" i="2" s="1"/>
  <c r="I62" i="2" s="1"/>
  <c r="F63" i="2"/>
  <c r="H63" i="2" s="1"/>
  <c r="I63" i="2" s="1"/>
  <c r="F64" i="2"/>
  <c r="H64" i="2" s="1"/>
  <c r="I64" i="2" s="1"/>
  <c r="F65" i="2"/>
  <c r="H65" i="2" s="1"/>
  <c r="I65" i="2" s="1"/>
  <c r="F66" i="2"/>
  <c r="H66" i="2" s="1"/>
  <c r="I66" i="2" s="1"/>
  <c r="F67" i="2"/>
  <c r="H67" i="2" s="1"/>
  <c r="I67" i="2" s="1"/>
  <c r="F68" i="2"/>
  <c r="H68" i="2" s="1"/>
  <c r="I68" i="2" s="1"/>
  <c r="F69" i="2"/>
  <c r="H69" i="2" s="1"/>
  <c r="I69" i="2" s="1"/>
  <c r="F70" i="2"/>
  <c r="H70" i="2" s="1"/>
  <c r="I70" i="2" s="1"/>
  <c r="F71" i="2"/>
  <c r="H71" i="2" s="1"/>
  <c r="I71" i="2" s="1"/>
  <c r="F72" i="2"/>
  <c r="H72" i="2" s="1"/>
  <c r="I72" i="2" s="1"/>
  <c r="F73" i="2"/>
  <c r="H73" i="2" s="1"/>
  <c r="I73" i="2" s="1"/>
  <c r="F74" i="2"/>
  <c r="H74" i="2" s="1"/>
  <c r="I74" i="2" s="1"/>
  <c r="F75" i="2"/>
  <c r="H75" i="2" s="1"/>
  <c r="I75" i="2" s="1"/>
  <c r="F76" i="2"/>
  <c r="H76" i="2" s="1"/>
  <c r="I76" i="2" s="1"/>
  <c r="F77" i="2"/>
  <c r="H77" i="2" s="1"/>
  <c r="I77" i="2" s="1"/>
  <c r="F78" i="2"/>
  <c r="H78" i="2" s="1"/>
  <c r="I78" i="2" s="1"/>
  <c r="F79" i="2"/>
  <c r="H79" i="2" s="1"/>
  <c r="I79" i="2" s="1"/>
  <c r="F80" i="2"/>
  <c r="H80" i="2" s="1"/>
  <c r="I80" i="2" s="1"/>
  <c r="F81" i="2"/>
  <c r="H81" i="2" s="1"/>
  <c r="I81" i="2" s="1"/>
  <c r="F82" i="2"/>
  <c r="H82" i="2" s="1"/>
  <c r="I82" i="2" s="1"/>
  <c r="F83" i="2"/>
  <c r="H83" i="2" s="1"/>
  <c r="I83" i="2" s="1"/>
  <c r="F84" i="2"/>
  <c r="H84" i="2" s="1"/>
  <c r="I84" i="2" s="1"/>
  <c r="F85" i="2"/>
  <c r="H85" i="2" s="1"/>
  <c r="I85" i="2" s="1"/>
  <c r="F86" i="2"/>
  <c r="H86" i="2" s="1"/>
  <c r="I86" i="2" s="1"/>
  <c r="F87" i="2"/>
  <c r="H87" i="2" s="1"/>
  <c r="I87" i="2" s="1"/>
  <c r="F88" i="2"/>
  <c r="H88" i="2" s="1"/>
  <c r="I88" i="2" s="1"/>
  <c r="F89" i="2"/>
  <c r="H89" i="2" s="1"/>
  <c r="I89" i="2" s="1"/>
  <c r="F90" i="2"/>
  <c r="H90" i="2" s="1"/>
  <c r="I90" i="2" s="1"/>
  <c r="F91" i="2"/>
  <c r="H91" i="2" s="1"/>
  <c r="I91" i="2" s="1"/>
  <c r="F92" i="2"/>
  <c r="H92" i="2" s="1"/>
  <c r="I92" i="2" s="1"/>
  <c r="F93" i="2"/>
  <c r="H93" i="2" s="1"/>
  <c r="I93" i="2" s="1"/>
  <c r="F94" i="2"/>
  <c r="H94" i="2" s="1"/>
  <c r="I94" i="2" s="1"/>
  <c r="F95" i="2"/>
  <c r="H95" i="2" s="1"/>
  <c r="I95" i="2" s="1"/>
  <c r="F96" i="2"/>
  <c r="H96" i="2" s="1"/>
  <c r="I96" i="2" s="1"/>
  <c r="F97" i="2"/>
  <c r="H97" i="2" s="1"/>
  <c r="I97" i="2" s="1"/>
  <c r="F98" i="2"/>
  <c r="H98" i="2" s="1"/>
  <c r="I98" i="2" s="1"/>
  <c r="F99" i="2"/>
  <c r="H99" i="2" s="1"/>
  <c r="I99" i="2" s="1"/>
  <c r="F100" i="2"/>
  <c r="H100" i="2" s="1"/>
  <c r="I100" i="2" s="1"/>
  <c r="F101" i="2"/>
  <c r="H101" i="2" s="1"/>
  <c r="I101" i="2" s="1"/>
  <c r="F102" i="2"/>
  <c r="H102" i="2" s="1"/>
  <c r="I102" i="2" s="1"/>
  <c r="F103" i="2"/>
  <c r="H103" i="2" s="1"/>
  <c r="I103" i="2" s="1"/>
  <c r="F104" i="2"/>
  <c r="H104" i="2" s="1"/>
  <c r="I104" i="2" s="1"/>
  <c r="F105" i="2"/>
  <c r="H105" i="2" s="1"/>
  <c r="I105" i="2" s="1"/>
  <c r="F106" i="2"/>
  <c r="H106" i="2" s="1"/>
  <c r="I106" i="2" s="1"/>
  <c r="F107" i="2"/>
  <c r="H107" i="2" s="1"/>
  <c r="I107" i="2" s="1"/>
  <c r="F108" i="2"/>
  <c r="H108" i="2" s="1"/>
  <c r="I108" i="2" s="1"/>
  <c r="F109" i="2"/>
  <c r="H109" i="2" s="1"/>
  <c r="I109" i="2" s="1"/>
  <c r="B4" i="2"/>
  <c r="B3" i="2"/>
  <c r="B2" i="2"/>
  <c r="B1" i="2"/>
  <c r="B5" i="2" s="1"/>
  <c r="C2" i="1"/>
  <c r="C5" i="1"/>
  <c r="B5" i="1"/>
  <c r="C4" i="1"/>
  <c r="C3" i="1"/>
  <c r="C1" i="1"/>
  <c r="N4" i="1"/>
  <c r="N3" i="1"/>
  <c r="N2" i="1"/>
  <c r="N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0" i="1"/>
  <c r="K5" i="1"/>
  <c r="L4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0" i="1"/>
  <c r="K4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0" i="1"/>
  <c r="H3" i="1"/>
  <c r="G3" i="1"/>
  <c r="I4" i="1"/>
  <c r="I3" i="1"/>
  <c r="I2" i="1"/>
  <c r="I1" i="1"/>
  <c r="H4" i="1"/>
  <c r="H2" i="1"/>
  <c r="H1" i="1"/>
  <c r="G4" i="1"/>
  <c r="G2" i="1"/>
  <c r="G1" i="1"/>
  <c r="G11" i="1"/>
  <c r="G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B3" i="1"/>
  <c r="B2" i="1"/>
  <c r="B1" i="1"/>
  <c r="B4" i="1"/>
  <c r="I8" i="2" l="1"/>
</calcChain>
</file>

<file path=xl/sharedStrings.xml><?xml version="1.0" encoding="utf-8"?>
<sst xmlns="http://schemas.openxmlformats.org/spreadsheetml/2006/main" count="197" uniqueCount="57">
  <si>
    <t>Age</t>
  </si>
  <si>
    <t>Income</t>
  </si>
  <si>
    <t>Expense</t>
  </si>
  <si>
    <t>Yes</t>
  </si>
  <si>
    <t>No.</t>
    <phoneticPr fontId="1" type="noConversion"/>
  </si>
  <si>
    <t>標準差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</si>
  <si>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</si>
  <si>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</si>
  <si>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</si>
  <si>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標準化</t>
    <phoneticPr fontId="1" type="noConversion"/>
  </si>
  <si>
    <t>Z(Age)</t>
    <phoneticPr fontId="1" type="noConversion"/>
  </si>
  <si>
    <t>正規化1</t>
    <phoneticPr fontId="1" type="noConversion"/>
  </si>
  <si>
    <t>N1(Age)</t>
    <phoneticPr fontId="1" type="noConversion"/>
  </si>
  <si>
    <t>正規化2</t>
    <phoneticPr fontId="1" type="noConversion"/>
  </si>
  <si>
    <t>N2(Age)</t>
    <phoneticPr fontId="1" type="noConversion"/>
  </si>
  <si>
    <t>Age/2</t>
    <phoneticPr fontId="1" type="noConversion"/>
  </si>
  <si>
    <t>Age/3</t>
    <phoneticPr fontId="1" type="noConversion"/>
  </si>
  <si>
    <t>Age/Std</t>
    <phoneticPr fontId="1" type="noConversion"/>
  </si>
  <si>
    <t>MAX-MIN</t>
    <phoneticPr fontId="1" type="noConversion"/>
  </si>
  <si>
    <t>x1</t>
    <phoneticPr fontId="1" type="noConversion"/>
  </si>
  <si>
    <t>Y_true</t>
    <phoneticPr fontId="1" type="noConversion"/>
  </si>
  <si>
    <t>w1</t>
    <phoneticPr fontId="1" type="noConversion"/>
  </si>
  <si>
    <t>w0</t>
    <phoneticPr fontId="1" type="noConversion"/>
  </si>
  <si>
    <t>Y_pred</t>
    <phoneticPr fontId="1" type="noConversion"/>
  </si>
  <si>
    <t>Error</t>
    <phoneticPr fontId="1" type="noConversion"/>
  </si>
  <si>
    <t>誤差</t>
    <phoneticPr fontId="1" type="noConversion"/>
  </si>
  <si>
    <t>Error^2</t>
    <phoneticPr fontId="1" type="noConversion"/>
  </si>
  <si>
    <t>SSE</t>
    <phoneticPr fontId="1" type="noConversion"/>
  </si>
  <si>
    <t>備註</t>
    <phoneticPr fontId="1" type="noConversion"/>
  </si>
  <si>
    <t>可以點藍色點加上趨勢線</t>
    <phoneticPr fontId="1" type="noConversion"/>
  </si>
  <si>
    <t>線性</t>
    <phoneticPr fontId="1" type="noConversion"/>
  </si>
  <si>
    <t>圖表上顯示公式</t>
    <phoneticPr fontId="1" type="noConversion"/>
  </si>
  <si>
    <t>圖表上顯示R平方值</t>
    <phoneticPr fontId="1" type="noConversion"/>
  </si>
  <si>
    <t>考試禁用但可以拿來驗證公式</t>
    <phoneticPr fontId="1" type="noConversion"/>
  </si>
  <si>
    <t>檔案&gt;選項&gt;增益集&gt;分析工具箱</t>
    <phoneticPr fontId="1" type="noConversion"/>
  </si>
  <si>
    <t>考試用</t>
    <phoneticPr fontId="1" type="noConversion"/>
  </si>
  <si>
    <t>&gt;點擊執行&gt;如下圖打勾</t>
    <phoneticPr fontId="1" type="noConversion"/>
  </si>
  <si>
    <t>資料&gt;規劃求解</t>
    <phoneticPr fontId="1" type="noConversion"/>
  </si>
  <si>
    <t>點擊求解</t>
    <phoneticPr fontId="1" type="noConversion"/>
  </si>
  <si>
    <t>按下確定即可找出最佳解答</t>
    <phoneticPr fontId="1" type="noConversion"/>
  </si>
  <si>
    <t>x2</t>
    <phoneticPr fontId="1" type="noConversion"/>
  </si>
  <si>
    <t>w2</t>
    <phoneticPr fontId="1" type="noConversion"/>
  </si>
  <si>
    <t>MSE</t>
    <phoneticPr fontId="1" type="noConversion"/>
  </si>
  <si>
    <t>RMSE</t>
    <phoneticPr fontId="1" type="noConversion"/>
  </si>
  <si>
    <t>MAE</t>
    <phoneticPr fontId="1" type="noConversion"/>
  </si>
  <si>
    <t>|Error|</t>
    <phoneticPr fontId="1" type="noConversion"/>
  </si>
  <si>
    <t>MAPE</t>
    <phoneticPr fontId="1" type="noConversion"/>
  </si>
  <si>
    <t>APE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</si>
  <si>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</si>
  <si>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</si>
  <si>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</si>
  <si>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新增</t>
    <phoneticPr fontId="1" type="noConversion"/>
  </si>
  <si>
    <t>圖我是後續才貼值看起來會有錯</t>
    <phoneticPr fontId="1" type="noConversion"/>
  </si>
  <si>
    <t>訓練集</t>
    <phoneticPr fontId="1" type="noConversion"/>
  </si>
  <si>
    <t>測試集</t>
    <phoneticPr fontId="1" type="noConversion"/>
  </si>
  <si>
    <t>Age</t>
    <phoneticPr fontId="1" type="noConversion"/>
  </si>
  <si>
    <t>針對SSE、MAE、MAPE做規劃求解然後把所有值貼過來而已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</si>
</sst>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"/>
    <numFmt numFmtId="178" formatCode="0.000000"/>
  </numFmts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2" fontId="0" fillId="0" borderId="0" xfId="0" applyNumberFormat="1" applyFont="1">
      <alignment vertical="center"/>
    </xf>
    <xf numFmtId="0" fontId="0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回歸!$C$9</c:f>
              <c:strCache>
                <c:ptCount val="1"/>
                <c:pt idx="0">
                  <c:v>Expense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68132108486437"/>
                  <c:y val="-0.24508056284631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回歸!$B$10:$B$109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回歸!$C$10:$C$109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C-464A-8DC5-FC46C637A36F}"/>
            </c:ext>
          </c:extLst>
        </c:ser>
        <c:ser>
          <c:idx val="1"/>
          <c:order val="1"/>
          <c:tx>
            <c:strRef>
              <c:f>回歸!$F$9</c:f>
              <c:strCache>
                <c:ptCount val="1"/>
                <c:pt idx="0">
                  <c:v>Y_pred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回歸!$B$10:$B$109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回歸!$F$10:$F$109</c:f>
              <c:numCache>
                <c:formatCode>General</c:formatCode>
                <c:ptCount val="100"/>
                <c:pt idx="0">
                  <c:v>8.942744546634172</c:v>
                </c:pt>
                <c:pt idx="1">
                  <c:v>8.0822934838628147</c:v>
                </c:pt>
                <c:pt idx="2">
                  <c:v>8.2974062495556549</c:v>
                </c:pt>
                <c:pt idx="3">
                  <c:v>9.311509287821897</c:v>
                </c:pt>
                <c:pt idx="4">
                  <c:v>8.3895974348525861</c:v>
                </c:pt>
                <c:pt idx="5">
                  <c:v>7.9901022985658843</c:v>
                </c:pt>
                <c:pt idx="6">
                  <c:v>8.3588670397536085</c:v>
                </c:pt>
                <c:pt idx="7">
                  <c:v>8.7583621760403094</c:v>
                </c:pt>
                <c:pt idx="8">
                  <c:v>9.0349357319311032</c:v>
                </c:pt>
                <c:pt idx="9">
                  <c:v>8.5125190152484933</c:v>
                </c:pt>
                <c:pt idx="10">
                  <c:v>9.0656661270300809</c:v>
                </c:pt>
                <c:pt idx="11">
                  <c:v>7.7135287426750914</c:v>
                </c:pt>
                <c:pt idx="12">
                  <c:v>7.6520679524771369</c:v>
                </c:pt>
                <c:pt idx="13">
                  <c:v>7.7135287426750914</c:v>
                </c:pt>
                <c:pt idx="14">
                  <c:v>9.3422396829208729</c:v>
                </c:pt>
                <c:pt idx="15">
                  <c:v>9.0042053368321255</c:v>
                </c:pt>
                <c:pt idx="16">
                  <c:v>8.5739798054464487</c:v>
                </c:pt>
                <c:pt idx="17">
                  <c:v>8.942744546634172</c:v>
                </c:pt>
                <c:pt idx="18">
                  <c:v>8.6354405956444023</c:v>
                </c:pt>
                <c:pt idx="19">
                  <c:v>8.5739798054464487</c:v>
                </c:pt>
                <c:pt idx="20">
                  <c:v>8.6047102005454246</c:v>
                </c:pt>
                <c:pt idx="21">
                  <c:v>8.2666758544566772</c:v>
                </c:pt>
                <c:pt idx="22">
                  <c:v>8.2052150642587236</c:v>
                </c:pt>
                <c:pt idx="23">
                  <c:v>9.1271269172280345</c:v>
                </c:pt>
                <c:pt idx="24">
                  <c:v>9.0963965221290568</c:v>
                </c:pt>
                <c:pt idx="25">
                  <c:v>8.420327829951562</c:v>
                </c:pt>
                <c:pt idx="26">
                  <c:v>7.9286415083679298</c:v>
                </c:pt>
                <c:pt idx="27">
                  <c:v>8.2974062495556549</c:v>
                </c:pt>
                <c:pt idx="28">
                  <c:v>7.8364503230709994</c:v>
                </c:pt>
                <c:pt idx="29">
                  <c:v>8.6661709907433782</c:v>
                </c:pt>
                <c:pt idx="30">
                  <c:v>8.6354405956444023</c:v>
                </c:pt>
                <c:pt idx="31">
                  <c:v>8.543249410347471</c:v>
                </c:pt>
                <c:pt idx="32">
                  <c:v>9.1885877074259881</c:v>
                </c:pt>
                <c:pt idx="33">
                  <c:v>8.4510582250505397</c:v>
                </c:pt>
                <c:pt idx="34">
                  <c:v>7.8364503230709994</c:v>
                </c:pt>
                <c:pt idx="35">
                  <c:v>8.0822934838628147</c:v>
                </c:pt>
                <c:pt idx="36">
                  <c:v>9.1885877074259881</c:v>
                </c:pt>
                <c:pt idx="37">
                  <c:v>8.14375427406077</c:v>
                </c:pt>
                <c:pt idx="38">
                  <c:v>9.0656661270300809</c:v>
                </c:pt>
                <c:pt idx="39">
                  <c:v>8.9734749417331496</c:v>
                </c:pt>
                <c:pt idx="40">
                  <c:v>8.942744546634172</c:v>
                </c:pt>
                <c:pt idx="41">
                  <c:v>9.3729700780198506</c:v>
                </c:pt>
                <c:pt idx="42">
                  <c:v>8.543249410347471</c:v>
                </c:pt>
                <c:pt idx="43">
                  <c:v>8.3895974348525861</c:v>
                </c:pt>
                <c:pt idx="44">
                  <c:v>8.3281366446546308</c:v>
                </c:pt>
                <c:pt idx="45">
                  <c:v>8.6354405956444023</c:v>
                </c:pt>
                <c:pt idx="46">
                  <c:v>9.1271269172280345</c:v>
                </c:pt>
                <c:pt idx="47">
                  <c:v>8.2052150642587236</c:v>
                </c:pt>
                <c:pt idx="48">
                  <c:v>8.912014151535196</c:v>
                </c:pt>
                <c:pt idx="49">
                  <c:v>8.5739798054464487</c:v>
                </c:pt>
                <c:pt idx="50">
                  <c:v>9.2807788927229193</c:v>
                </c:pt>
                <c:pt idx="51">
                  <c:v>8.7583621760403094</c:v>
                </c:pt>
                <c:pt idx="52">
                  <c:v>9.3422396829208729</c:v>
                </c:pt>
                <c:pt idx="53">
                  <c:v>9.4344308682178042</c:v>
                </c:pt>
                <c:pt idx="54">
                  <c:v>8.8505533613372407</c:v>
                </c:pt>
                <c:pt idx="55">
                  <c:v>8.6969013858423558</c:v>
                </c:pt>
                <c:pt idx="56">
                  <c:v>7.7135287426750914</c:v>
                </c:pt>
                <c:pt idx="57">
                  <c:v>8.2974062495556549</c:v>
                </c:pt>
                <c:pt idx="58">
                  <c:v>8.0515630887638387</c:v>
                </c:pt>
                <c:pt idx="59">
                  <c:v>8.4817886201495174</c:v>
                </c:pt>
                <c:pt idx="60">
                  <c:v>8.7583621760403094</c:v>
                </c:pt>
                <c:pt idx="61">
                  <c:v>9.1271269172280345</c:v>
                </c:pt>
                <c:pt idx="62">
                  <c:v>8.1744846691597459</c:v>
                </c:pt>
                <c:pt idx="63">
                  <c:v>8.3895974348525861</c:v>
                </c:pt>
                <c:pt idx="64">
                  <c:v>8.4817886201495174</c:v>
                </c:pt>
                <c:pt idx="65">
                  <c:v>8.6969013858423558</c:v>
                </c:pt>
                <c:pt idx="66">
                  <c:v>7.9286415083679298</c:v>
                </c:pt>
                <c:pt idx="67">
                  <c:v>8.6354405956444023</c:v>
                </c:pt>
                <c:pt idx="68">
                  <c:v>7.6827983475761137</c:v>
                </c:pt>
                <c:pt idx="69">
                  <c:v>8.912014151535196</c:v>
                </c:pt>
                <c:pt idx="70">
                  <c:v>8.2974062495556549</c:v>
                </c:pt>
                <c:pt idx="71">
                  <c:v>9.3729700780198506</c:v>
                </c:pt>
                <c:pt idx="72">
                  <c:v>8.5125190152484933</c:v>
                </c:pt>
                <c:pt idx="73">
                  <c:v>8.4817886201495174</c:v>
                </c:pt>
                <c:pt idx="74">
                  <c:v>8.6661709907433782</c:v>
                </c:pt>
                <c:pt idx="75">
                  <c:v>9.0656661270300809</c:v>
                </c:pt>
                <c:pt idx="76">
                  <c:v>8.543249410347471</c:v>
                </c:pt>
                <c:pt idx="77">
                  <c:v>7.8057199279720226</c:v>
                </c:pt>
                <c:pt idx="78">
                  <c:v>7.8671807181699762</c:v>
                </c:pt>
                <c:pt idx="79">
                  <c:v>8.2359454593577013</c:v>
                </c:pt>
                <c:pt idx="80">
                  <c:v>8.6354405956444023</c:v>
                </c:pt>
                <c:pt idx="81">
                  <c:v>8.6354405956444023</c:v>
                </c:pt>
                <c:pt idx="82">
                  <c:v>8.0208326936648611</c:v>
                </c:pt>
                <c:pt idx="83">
                  <c:v>9.0963965221290568</c:v>
                </c:pt>
                <c:pt idx="84">
                  <c:v>8.5125190152484933</c:v>
                </c:pt>
                <c:pt idx="85">
                  <c:v>8.6354405956444023</c:v>
                </c:pt>
                <c:pt idx="86">
                  <c:v>8.3895974348525861</c:v>
                </c:pt>
                <c:pt idx="87">
                  <c:v>9.3729700780198506</c:v>
                </c:pt>
                <c:pt idx="88">
                  <c:v>9.0963965221290568</c:v>
                </c:pt>
                <c:pt idx="89">
                  <c:v>8.0208326936648611</c:v>
                </c:pt>
                <c:pt idx="90">
                  <c:v>7.6520679524771369</c:v>
                </c:pt>
                <c:pt idx="91">
                  <c:v>7.8671807181699762</c:v>
                </c:pt>
                <c:pt idx="92">
                  <c:v>9.1271269172280345</c:v>
                </c:pt>
                <c:pt idx="93">
                  <c:v>8.14375427406077</c:v>
                </c:pt>
                <c:pt idx="94">
                  <c:v>8.420327829951562</c:v>
                </c:pt>
                <c:pt idx="95">
                  <c:v>8.8505533613372407</c:v>
                </c:pt>
                <c:pt idx="96">
                  <c:v>8.8812837564362184</c:v>
                </c:pt>
                <c:pt idx="97">
                  <c:v>8.3281366446546308</c:v>
                </c:pt>
                <c:pt idx="98">
                  <c:v>8.543249410347471</c:v>
                </c:pt>
                <c:pt idx="99">
                  <c:v>8.543249410347471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C-464A-8DC5-FC46C637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39583"/>
        <c:axId val="837795567"/>
      </c:scatterChart>
      <c:valAx>
        <c:axId val="8348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795567"/>
        <c:crosses val="autoZero"/>
        <c:crossBetween val="midCat"/>
      </c:valAx>
      <c:valAx>
        <c:axId val="8377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Expense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第三次實作!$C$9</c:f>
              <c:strCache>
                <c:ptCount val="1"/>
                <c:pt idx="0">
                  <c:v>Expense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68132108486437"/>
                  <c:y val="-0.24508056284631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第三次實作!$B$10:$B$109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第三次實作!$C$10:$C$109</c:f>
              <c:numCache>
                <c:formatCode>General</c:formatCode>
                <c:ptCount val="10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  <c:pt idx="50">
                  <c:v>5.4</c:v>
                </c:pt>
                <c:pt idx="51">
                  <c:v>10.3</c:v>
                </c:pt>
                <c:pt idx="52">
                  <c:v>6.1</c:v>
                </c:pt>
                <c:pt idx="53">
                  <c:v>5.3</c:v>
                </c:pt>
                <c:pt idx="54">
                  <c:v>8.5</c:v>
                </c:pt>
                <c:pt idx="55">
                  <c:v>10.7</c:v>
                </c:pt>
                <c:pt idx="56">
                  <c:v>1.7</c:v>
                </c:pt>
                <c:pt idx="57">
                  <c:v>13.8</c:v>
                </c:pt>
                <c:pt idx="58">
                  <c:v>1</c:v>
                </c:pt>
                <c:pt idx="59">
                  <c:v>12.6</c:v>
                </c:pt>
                <c:pt idx="60">
                  <c:v>14.4</c:v>
                </c:pt>
                <c:pt idx="61">
                  <c:v>4.9000000000000004</c:v>
                </c:pt>
                <c:pt idx="62">
                  <c:v>7.8</c:v>
                </c:pt>
                <c:pt idx="63">
                  <c:v>11</c:v>
                </c:pt>
                <c:pt idx="64">
                  <c:v>12.3</c:v>
                </c:pt>
                <c:pt idx="65">
                  <c:v>9.6999999999999993</c:v>
                </c:pt>
                <c:pt idx="66">
                  <c:v>6.4</c:v>
                </c:pt>
                <c:pt idx="67">
                  <c:v>11.1</c:v>
                </c:pt>
                <c:pt idx="68">
                  <c:v>6.4</c:v>
                </c:pt>
                <c:pt idx="69">
                  <c:v>10.4</c:v>
                </c:pt>
                <c:pt idx="70">
                  <c:v>9.1999999999999993</c:v>
                </c:pt>
                <c:pt idx="71">
                  <c:v>0.3</c:v>
                </c:pt>
                <c:pt idx="72">
                  <c:v>8.5</c:v>
                </c:pt>
                <c:pt idx="73">
                  <c:v>7.4</c:v>
                </c:pt>
                <c:pt idx="74">
                  <c:v>10.7</c:v>
                </c:pt>
                <c:pt idx="75">
                  <c:v>2.6</c:v>
                </c:pt>
                <c:pt idx="76">
                  <c:v>14.2</c:v>
                </c:pt>
                <c:pt idx="77">
                  <c:v>5.6</c:v>
                </c:pt>
                <c:pt idx="78">
                  <c:v>3.7</c:v>
                </c:pt>
                <c:pt idx="79">
                  <c:v>9.4</c:v>
                </c:pt>
                <c:pt idx="80">
                  <c:v>12.4</c:v>
                </c:pt>
                <c:pt idx="81">
                  <c:v>15.1</c:v>
                </c:pt>
                <c:pt idx="82">
                  <c:v>2.5</c:v>
                </c:pt>
                <c:pt idx="83">
                  <c:v>8.1</c:v>
                </c:pt>
                <c:pt idx="84">
                  <c:v>15.8</c:v>
                </c:pt>
                <c:pt idx="85">
                  <c:v>12.6</c:v>
                </c:pt>
                <c:pt idx="86">
                  <c:v>8.1</c:v>
                </c:pt>
                <c:pt idx="87">
                  <c:v>6.7</c:v>
                </c:pt>
                <c:pt idx="88">
                  <c:v>4.5</c:v>
                </c:pt>
                <c:pt idx="89">
                  <c:v>4.5999999999999996</c:v>
                </c:pt>
                <c:pt idx="90">
                  <c:v>3.1</c:v>
                </c:pt>
                <c:pt idx="91">
                  <c:v>5.7</c:v>
                </c:pt>
                <c:pt idx="92">
                  <c:v>5.5</c:v>
                </c:pt>
                <c:pt idx="93">
                  <c:v>9.3000000000000007</c:v>
                </c:pt>
                <c:pt idx="94">
                  <c:v>12.1</c:v>
                </c:pt>
                <c:pt idx="95">
                  <c:v>14.1</c:v>
                </c:pt>
                <c:pt idx="96">
                  <c:v>6.5</c:v>
                </c:pt>
                <c:pt idx="97">
                  <c:v>9</c:v>
                </c:pt>
                <c:pt idx="98">
                  <c:v>8.5</c:v>
                </c:pt>
                <c:pt idx="99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4618-BEA5-D228C54EBF1A}"/>
            </c:ext>
          </c:extLst>
        </c:ser>
        <c:ser>
          <c:idx val="1"/>
          <c:order val="1"/>
          <c:tx>
            <c:strRef>
              <c:f>第三次實作!$F$9</c:f>
              <c:strCache>
                <c:ptCount val="1"/>
                <c:pt idx="0">
                  <c:v>Y_pred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第三次實作!$B$10:$B$109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第三次實作!$F$10:$F$109</c:f>
              <c:numCache>
                <c:formatCode>General</c:formatCode>
                <c:ptCount val="100"/>
                <c:pt idx="0">
                  <c:v>9.9713320766107962</c:v>
                </c:pt>
                <c:pt idx="1">
                  <c:v>7.5323724879560512</c:v>
                </c:pt>
                <c:pt idx="2">
                  <c:v>8.1421123851197379</c:v>
                </c:pt>
                <c:pt idx="3">
                  <c:v>11.016600471748543</c:v>
                </c:pt>
                <c:pt idx="4">
                  <c:v>8.4034294839041728</c:v>
                </c:pt>
                <c:pt idx="5">
                  <c:v>7.2710553891716136</c:v>
                </c:pt>
                <c:pt idx="6">
                  <c:v>8.3163237843093611</c:v>
                </c:pt>
                <c:pt idx="7">
                  <c:v>9.4486978790419229</c:v>
                </c:pt>
                <c:pt idx="8">
                  <c:v>10.232649175395233</c:v>
                </c:pt>
                <c:pt idx="9">
                  <c:v>8.7518522822834228</c:v>
                </c:pt>
                <c:pt idx="10">
                  <c:v>10.319754874990045</c:v>
                </c:pt>
                <c:pt idx="11">
                  <c:v>6.4871040928183028</c:v>
                </c:pt>
                <c:pt idx="12">
                  <c:v>6.3128926936286778</c:v>
                </c:pt>
                <c:pt idx="13">
                  <c:v>6.4871040928183028</c:v>
                </c:pt>
                <c:pt idx="14">
                  <c:v>11.103706171343354</c:v>
                </c:pt>
                <c:pt idx="15">
                  <c:v>10.145543475800419</c:v>
                </c:pt>
                <c:pt idx="16">
                  <c:v>8.9260636814730479</c:v>
                </c:pt>
                <c:pt idx="17">
                  <c:v>9.9713320766107962</c:v>
                </c:pt>
                <c:pt idx="18">
                  <c:v>9.1002750806626729</c:v>
                </c:pt>
                <c:pt idx="19">
                  <c:v>8.9260636814730479</c:v>
                </c:pt>
                <c:pt idx="20">
                  <c:v>9.0131693810678613</c:v>
                </c:pt>
                <c:pt idx="21">
                  <c:v>8.0550066855249245</c:v>
                </c:pt>
                <c:pt idx="22">
                  <c:v>7.8807952863352995</c:v>
                </c:pt>
                <c:pt idx="23">
                  <c:v>10.49396627417967</c:v>
                </c:pt>
                <c:pt idx="24">
                  <c:v>10.406860574584858</c:v>
                </c:pt>
                <c:pt idx="25">
                  <c:v>8.4905351834989862</c:v>
                </c:pt>
                <c:pt idx="26">
                  <c:v>7.0968439899819895</c:v>
                </c:pt>
                <c:pt idx="27">
                  <c:v>8.1421123851197379</c:v>
                </c:pt>
                <c:pt idx="28">
                  <c:v>6.835526891197552</c:v>
                </c:pt>
                <c:pt idx="29">
                  <c:v>9.1873807802574845</c:v>
                </c:pt>
                <c:pt idx="30">
                  <c:v>9.1002750806626729</c:v>
                </c:pt>
                <c:pt idx="31">
                  <c:v>8.8389579818782344</c:v>
                </c:pt>
                <c:pt idx="32">
                  <c:v>10.668177673369295</c:v>
                </c:pt>
                <c:pt idx="33">
                  <c:v>8.5776408830937996</c:v>
                </c:pt>
                <c:pt idx="34">
                  <c:v>6.835526891197552</c:v>
                </c:pt>
                <c:pt idx="35">
                  <c:v>7.5323724879560512</c:v>
                </c:pt>
                <c:pt idx="36">
                  <c:v>10.668177673369295</c:v>
                </c:pt>
                <c:pt idx="37">
                  <c:v>7.7065838871456753</c:v>
                </c:pt>
                <c:pt idx="38">
                  <c:v>10.319754874990045</c:v>
                </c:pt>
                <c:pt idx="39">
                  <c:v>10.058437776205608</c:v>
                </c:pt>
                <c:pt idx="40">
                  <c:v>9.9713320766107962</c:v>
                </c:pt>
                <c:pt idx="41">
                  <c:v>11.190811870938168</c:v>
                </c:pt>
                <c:pt idx="42">
                  <c:v>8.8389579818782344</c:v>
                </c:pt>
                <c:pt idx="43">
                  <c:v>8.4034294839041728</c:v>
                </c:pt>
                <c:pt idx="44">
                  <c:v>8.2292180847145495</c:v>
                </c:pt>
                <c:pt idx="45">
                  <c:v>9.1002750806626729</c:v>
                </c:pt>
                <c:pt idx="46">
                  <c:v>10.49396627417967</c:v>
                </c:pt>
                <c:pt idx="47">
                  <c:v>7.8807952863352995</c:v>
                </c:pt>
                <c:pt idx="48">
                  <c:v>9.8842263770159846</c:v>
                </c:pt>
                <c:pt idx="49">
                  <c:v>8.9260636814730479</c:v>
                </c:pt>
                <c:pt idx="50">
                  <c:v>10.929494772153731</c:v>
                </c:pt>
                <c:pt idx="51">
                  <c:v>9.4486978790419229</c:v>
                </c:pt>
                <c:pt idx="52">
                  <c:v>11.103706171343354</c:v>
                </c:pt>
                <c:pt idx="53">
                  <c:v>11.365023270127793</c:v>
                </c:pt>
                <c:pt idx="54">
                  <c:v>9.7100149778263578</c:v>
                </c:pt>
                <c:pt idx="55">
                  <c:v>9.2744864798522961</c:v>
                </c:pt>
                <c:pt idx="56">
                  <c:v>6.4871040928183028</c:v>
                </c:pt>
                <c:pt idx="57">
                  <c:v>8.1421123851197379</c:v>
                </c:pt>
                <c:pt idx="58">
                  <c:v>7.4452667883612378</c:v>
                </c:pt>
                <c:pt idx="59">
                  <c:v>8.6647465826886112</c:v>
                </c:pt>
                <c:pt idx="60">
                  <c:v>9.4486978790419229</c:v>
                </c:pt>
                <c:pt idx="61">
                  <c:v>10.49396627417967</c:v>
                </c:pt>
                <c:pt idx="62">
                  <c:v>7.7936895867404878</c:v>
                </c:pt>
                <c:pt idx="63">
                  <c:v>8.4034294839041728</c:v>
                </c:pt>
                <c:pt idx="64">
                  <c:v>8.6647465826886112</c:v>
                </c:pt>
                <c:pt idx="65">
                  <c:v>9.2744864798522961</c:v>
                </c:pt>
                <c:pt idx="66">
                  <c:v>7.0968439899819895</c:v>
                </c:pt>
                <c:pt idx="67">
                  <c:v>9.1002750806626729</c:v>
                </c:pt>
                <c:pt idx="68">
                  <c:v>6.3999983932234903</c:v>
                </c:pt>
                <c:pt idx="69">
                  <c:v>9.8842263770159846</c:v>
                </c:pt>
                <c:pt idx="70">
                  <c:v>8.1421123851197379</c:v>
                </c:pt>
                <c:pt idx="71">
                  <c:v>11.190811870938168</c:v>
                </c:pt>
                <c:pt idx="72">
                  <c:v>8.7518522822834228</c:v>
                </c:pt>
                <c:pt idx="73">
                  <c:v>8.6647465826886112</c:v>
                </c:pt>
                <c:pt idx="74">
                  <c:v>9.1873807802574845</c:v>
                </c:pt>
                <c:pt idx="75">
                  <c:v>10.319754874990045</c:v>
                </c:pt>
                <c:pt idx="76">
                  <c:v>8.8389579818782344</c:v>
                </c:pt>
                <c:pt idx="77">
                  <c:v>6.7484211916027395</c:v>
                </c:pt>
                <c:pt idx="78">
                  <c:v>6.9226325907923645</c:v>
                </c:pt>
                <c:pt idx="79">
                  <c:v>7.9679009859301129</c:v>
                </c:pt>
                <c:pt idx="80">
                  <c:v>9.1002750806626729</c:v>
                </c:pt>
                <c:pt idx="81">
                  <c:v>9.1002750806626729</c:v>
                </c:pt>
                <c:pt idx="82">
                  <c:v>7.3581610887664262</c:v>
                </c:pt>
                <c:pt idx="83">
                  <c:v>10.406860574584858</c:v>
                </c:pt>
                <c:pt idx="84">
                  <c:v>8.7518522822834228</c:v>
                </c:pt>
                <c:pt idx="85">
                  <c:v>9.1002750806626729</c:v>
                </c:pt>
                <c:pt idx="86">
                  <c:v>8.4034294839041728</c:v>
                </c:pt>
                <c:pt idx="87">
                  <c:v>11.190811870938168</c:v>
                </c:pt>
                <c:pt idx="88">
                  <c:v>10.406860574584858</c:v>
                </c:pt>
                <c:pt idx="89">
                  <c:v>7.3581610887664262</c:v>
                </c:pt>
                <c:pt idx="90">
                  <c:v>6.3128926936286778</c:v>
                </c:pt>
                <c:pt idx="91">
                  <c:v>6.9226325907923645</c:v>
                </c:pt>
                <c:pt idx="92">
                  <c:v>10.49396627417967</c:v>
                </c:pt>
                <c:pt idx="93">
                  <c:v>7.7065838871456753</c:v>
                </c:pt>
                <c:pt idx="94">
                  <c:v>8.4905351834989862</c:v>
                </c:pt>
                <c:pt idx="95">
                  <c:v>9.7100149778263578</c:v>
                </c:pt>
                <c:pt idx="96">
                  <c:v>9.7971206774211712</c:v>
                </c:pt>
                <c:pt idx="97">
                  <c:v>8.2292180847145495</c:v>
                </c:pt>
                <c:pt idx="98">
                  <c:v>8.8389579818782344</c:v>
                </c:pt>
                <c:pt idx="99">
                  <c:v>8.8389579818782344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3-4618-BEA5-D228C54E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39583"/>
        <c:axId val="837795567"/>
      </c:scatterChart>
      <c:valAx>
        <c:axId val="8348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7795567"/>
        <c:crosses val="autoZero"/>
        <c:crossBetween val="midCat"/>
      </c:valAx>
      <c:valAx>
        <c:axId val="8377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Expense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483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436517</xdr:colOff>
      <xdr:row>1</xdr:row>
      <xdr:rowOff>22859</xdr:rowOff>
    </xdr:from>
    <xdr:to>
      <xdr:col>13</xdr:col>
      <xdr:colOff>609599</xdr:colOff>
      <xdr:row>14</xdr:row>
      <xdr:rowOff>188322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F3E7CAF-D08D-44C5-BB57-BE4B9C99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101236</xdr:colOff>
      <xdr:row>20</xdr:row>
      <xdr:rowOff>43544</xdr:rowOff>
    </xdr:from>
    <xdr:to>
      <xdr:col>20</xdr:col>
      <xdr:colOff>236645</xdr:colOff>
      <xdr:row>53</xdr:row>
      <xdr:rowOff>23770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B36B613-FBE1-4174-84A0-4930784A8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4265" y="3962401"/>
          <a:ext cx="6971637" cy="6446340"/>
        </a:xfrm>
        <a:prstGeom prst="rect">
          <a:avLst/>
        </a:prstGeom>
      </xdr:spPr>
    </xdr:pic>
    <xdr:clientData/>
  </xdr:twoCellAnchor>
  <xdr:twoCellAnchor editAs="oneCell">
    <xdr:from>
      <xdr:col>9</xdr:col>
      <xdr:colOff>708660</xdr:colOff>
      <xdr:row>28</xdr:row>
      <xdr:rowOff>45720</xdr:rowOff>
    </xdr:from>
    <xdr:to>
      <xdr:col>12</xdr:col>
      <xdr:colOff>371952</xdr:colOff>
      <xdr:row>54</xdr:row>
      <xdr:rowOff>95976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78B29CC4-7786-4FDB-A46B-BD5A9CFA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0980" y="5593080"/>
          <a:ext cx="3419952" cy="520137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20</xdr:col>
      <xdr:colOff>60835</xdr:colOff>
      <xdr:row>78</xdr:row>
      <xdr:rowOff>46899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54EE56-D813-4B48-BAF3-0F75F598F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3029" y="10776857"/>
          <a:ext cx="6897063" cy="455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436517</xdr:colOff>
      <xdr:row>1</xdr:row>
      <xdr:rowOff>22859</xdr:rowOff>
    </xdr:from>
    <xdr:to>
      <xdr:col>18</xdr:col>
      <xdr:colOff>609599</xdr:colOff>
      <xdr:row>14</xdr:row>
      <xdr:rowOff>188322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5224B7-A5AE-47BD-AF51-7F18608D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101236</xdr:colOff>
      <xdr:row>20</xdr:row>
      <xdr:rowOff>43544</xdr:rowOff>
    </xdr:from>
    <xdr:to>
      <xdr:col>25</xdr:col>
      <xdr:colOff>236645</xdr:colOff>
      <xdr:row>53</xdr:row>
      <xdr:rowOff>23770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582D10D-1682-4EBE-A6E5-140075CE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2696" y="4005944"/>
          <a:ext cx="6962929" cy="6518186"/>
        </a:xfrm>
        <a:prstGeom prst="rect">
          <a:avLst/>
        </a:prstGeom>
      </xdr:spPr>
    </xdr:pic>
    <xdr:clientData/>
  </xdr:twoCellAnchor>
  <xdr:twoCellAnchor editAs="oneCell">
    <xdr:from>
      <xdr:col>14</xdr:col>
      <xdr:colOff>708660</xdr:colOff>
      <xdr:row>28</xdr:row>
      <xdr:rowOff>45720</xdr:rowOff>
    </xdr:from>
    <xdr:to>
      <xdr:col>17</xdr:col>
      <xdr:colOff>371952</xdr:colOff>
      <xdr:row>54</xdr:row>
      <xdr:rowOff>95976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EECA254-68A2-44F1-BC54-6BFFA05C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0980" y="5593080"/>
          <a:ext cx="3419952" cy="520137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25</xdr:col>
      <xdr:colOff>60835</xdr:colOff>
      <xdr:row>78</xdr:row>
      <xdr:rowOff>46899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BC7695C-5641-40B3-AE17-E5564E84F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1460" y="10896600"/>
          <a:ext cx="6888355" cy="4603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396240</xdr:colOff>
      <xdr:row>14</xdr:row>
      <xdr:rowOff>152400</xdr:rowOff>
    </xdr:from>
    <xdr:to>
      <xdr:col>23</xdr:col>
      <xdr:colOff>10356</xdr:colOff>
      <xdr:row>32</xdr:row>
      <xdr:rowOff>63350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5075260-4A9F-48A6-B1AC-2E2913452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3440" y="2926080"/>
          <a:ext cx="5953956" cy="347711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14</xdr:row>
      <xdr:rowOff>99060</xdr:rowOff>
    </xdr:from>
    <xdr:to>
      <xdr:col>7</xdr:col>
      <xdr:colOff>418018</xdr:colOff>
      <xdr:row>31</xdr:row>
      <xdr:rowOff>179551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AAA3C23-768A-41CB-82C5-EAB1C2FF7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2872740"/>
          <a:ext cx="5896798" cy="3448531"/>
        </a:xfrm>
        <a:prstGeom prst="rect">
          <a:avLst/>
        </a:prstGeom>
      </xdr:spPr>
    </xdr:pic>
    <xdr:clientData/>
  </xdr:twoCellAnchor>
  <xdr:twoCellAnchor editAs="oneCell">
    <xdr:from>
      <xdr:col>7</xdr:col>
      <xdr:colOff>662940</xdr:colOff>
      <xdr:row>14</xdr:row>
      <xdr:rowOff>160020</xdr:rowOff>
    </xdr:from>
    <xdr:to>
      <xdr:col>15</xdr:col>
      <xdr:colOff>248477</xdr:colOff>
      <xdr:row>32</xdr:row>
      <xdr:rowOff>70970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F91030D-5DBF-429A-93A4-D938F938A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2933700"/>
          <a:ext cx="5925377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workbookViewId="0">
      <pane xSplit="1" ySplit="9" topLeftCell="C10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.6" x14ac:dyDescent="0.3"/>
  <cols>
    <col min="7" max="7" width="9.33203125" bestFit="1" customWidth="1"/>
  </cols>
  <sheetData>
    <row r="1" spans="1:14" x14ac:dyDescent="0.3">
      <c r="A1" t="s">
        <v>6</v>
      </c>
      <c r="B1">
        <f>MAX(B10:B109)</f>
        <v>74</v>
      </c>
      <c r="C1">
        <f>MAX(C10:C109)</f>
        <v>20</v>
      </c>
      <c r="F1" t="s">
        <v>6</v>
      </c>
      <c r="G1" s="4">
        <f>MAX(G10:G109)</f>
        <v>1.8740231011282782</v>
      </c>
      <c r="H1">
        <f>MAX(H10:H109)</f>
        <v>1</v>
      </c>
      <c r="I1">
        <f>MAX(I10:I109)</f>
        <v>0.49172413793103453</v>
      </c>
      <c r="M1" t="s">
        <v>6</v>
      </c>
      <c r="N1" s="4">
        <f>MAX(N10:N109)</f>
        <v>4.862472282029894</v>
      </c>
    </row>
    <row r="2" spans="1:14" x14ac:dyDescent="0.3">
      <c r="A2" t="s">
        <v>7</v>
      </c>
      <c r="B2">
        <f>MIN(B10:B109)</f>
        <v>16</v>
      </c>
      <c r="C2">
        <f>MIN(C10:C109)</f>
        <v>0</v>
      </c>
      <c r="F2" t="s">
        <v>7</v>
      </c>
      <c r="G2" s="2">
        <f>MIN(G10:G109)</f>
        <v>-1.9371038226248818</v>
      </c>
      <c r="H2">
        <f>MIN(H10:H109)</f>
        <v>0</v>
      </c>
      <c r="I2">
        <f>MIN(I10:I109)</f>
        <v>-0.50827586206896547</v>
      </c>
      <c r="M2" t="s">
        <v>7</v>
      </c>
      <c r="N2" s="2">
        <f>MIN(N10:N109)</f>
        <v>1.0513453582767338</v>
      </c>
    </row>
    <row r="3" spans="1:14" x14ac:dyDescent="0.3">
      <c r="A3" t="s">
        <v>8</v>
      </c>
      <c r="B3" s="3">
        <f>AVERAGE(B10:B109)</f>
        <v>45.48</v>
      </c>
      <c r="C3" s="3">
        <f>AVERAGE(C10:C109)</f>
        <v>9.5399999999999991</v>
      </c>
      <c r="F3" t="s">
        <v>8</v>
      </c>
      <c r="G3" s="3">
        <f>AVERAGE(G10:G109)</f>
        <v>1.8193779816044752E-16</v>
      </c>
      <c r="H3" s="3">
        <f>AVERAGE(H10:H109)</f>
        <v>0.50827586206896536</v>
      </c>
      <c r="I3">
        <f>AVEDEV(I10:I109)</f>
        <v>0.21188965517241379</v>
      </c>
      <c r="M3" t="s">
        <v>8</v>
      </c>
      <c r="N3" s="3">
        <f>AVERAGE(N10:N109)</f>
        <v>2.9884491809016156</v>
      </c>
    </row>
    <row r="4" spans="1:14" x14ac:dyDescent="0.3">
      <c r="A4" t="s">
        <v>5</v>
      </c>
      <c r="B4" s="1">
        <f>STDEV(B10:B109)</f>
        <v>15.218595748808642</v>
      </c>
      <c r="C4" s="1">
        <f>STDEV(C10:C109)</f>
        <v>4.9592684374152842</v>
      </c>
      <c r="F4" t="s">
        <v>5</v>
      </c>
      <c r="G4">
        <f>STDEV(G10:G109)</f>
        <v>1.0000000000000004</v>
      </c>
      <c r="H4">
        <f>STDEV(H10:H109)</f>
        <v>0.26238958187601119</v>
      </c>
      <c r="I4">
        <f>STDEV(I10:I109)</f>
        <v>0.26238958187601114</v>
      </c>
      <c r="K4">
        <f>STDEV(K10:K109)</f>
        <v>7.6092978744043211</v>
      </c>
      <c r="L4">
        <f>STDEV(L10:L109)</f>
        <v>5.072865249602863</v>
      </c>
      <c r="M4" t="s">
        <v>5</v>
      </c>
      <c r="N4">
        <f>STDEV(N10:N109)</f>
        <v>0.99999999999999889</v>
      </c>
    </row>
    <row r="5" spans="1:14" x14ac:dyDescent="0.3">
      <c r="A5" t="s">
        <v>18</v>
      </c>
      <c r="B5">
        <f>B1-B2</f>
        <v>58</v>
      </c>
      <c r="C5">
        <f>C1-C2</f>
        <v>20</v>
      </c>
      <c r="K5">
        <f>STDEV(B10:B109)/2</f>
        <v>7.6092978744043211</v>
      </c>
    </row>
    <row r="8" spans="1:14" x14ac:dyDescent="0.3">
      <c r="G8" t="s">
        <v>9</v>
      </c>
      <c r="H8" t="s">
        <v>11</v>
      </c>
      <c r="I8" t="s">
        <v>13</v>
      </c>
    </row>
    <row r="9" spans="1:14" x14ac:dyDescent="0.3">
      <c r="A9" t="s">
        <v>4</v>
      </c>
      <c r="B9" t="s">
        <v>0</v>
      </c>
      <c r="C9" t="s">
        <v>1</v>
      </c>
      <c r="D9" t="s">
        <v>2</v>
      </c>
      <c r="E9" t="s">
        <v>3</v>
      </c>
      <c r="G9" t="s">
        <v>10</v>
      </c>
      <c r="H9" t="s">
        <v>12</v>
      </c>
      <c r="I9" t="s">
        <v>14</v>
      </c>
      <c r="K9" t="s">
        <v>15</v>
      </c>
      <c r="L9" t="s">
        <v>16</v>
      </c>
      <c r="N9" t="s">
        <v>17</v>
      </c>
    </row>
    <row r="10" spans="1:14" x14ac:dyDescent="0.3">
      <c r="A10">
        <v>1</v>
      </c>
      <c r="B10">
        <v>58</v>
      </c>
      <c r="C10">
        <v>9</v>
      </c>
      <c r="D10">
        <v>10</v>
      </c>
      <c r="E10">
        <v>1</v>
      </c>
      <c r="G10" s="4">
        <f>(B10-B$3)/B$4</f>
        <v>0.82267774285154438</v>
      </c>
      <c r="H10">
        <f>(B10-B$2)/(B$1-B$2)</f>
        <v>0.72413793103448276</v>
      </c>
      <c r="I10">
        <f>(B10-B$3)/(B$1-B$2)</f>
        <v>0.2158620689655173</v>
      </c>
      <c r="K10">
        <f>B10/2</f>
        <v>29</v>
      </c>
      <c r="L10">
        <f>B10/3</f>
        <v>19.333333333333332</v>
      </c>
      <c r="N10">
        <f>B10/B$4</f>
        <v>3.81112692375316</v>
      </c>
    </row>
    <row r="11" spans="1:14" x14ac:dyDescent="0.3">
      <c r="A11">
        <v>2</v>
      </c>
      <c r="B11">
        <v>30</v>
      </c>
      <c r="C11">
        <v>6</v>
      </c>
      <c r="D11">
        <v>4.8</v>
      </c>
      <c r="E11">
        <v>0</v>
      </c>
      <c r="G11" s="4">
        <f>(B11-B$3)/B$4</f>
        <v>-1.0171766341327397</v>
      </c>
      <c r="H11">
        <f t="shared" ref="H11:H74" si="0">(B11-B$2)/(B$1-B$2)</f>
        <v>0.2413793103448276</v>
      </c>
      <c r="I11">
        <f t="shared" ref="I11:I74" si="1">(B11-B$3)/(B$1-B$2)</f>
        <v>-0.2668965517241379</v>
      </c>
      <c r="K11">
        <f t="shared" ref="K11:K74" si="2">B11/2</f>
        <v>15</v>
      </c>
      <c r="L11">
        <f t="shared" ref="L11:L74" si="3">B11/3</f>
        <v>10</v>
      </c>
      <c r="N11">
        <f t="shared" ref="N11:N74" si="4">B11/B$4</f>
        <v>1.9712725467688759</v>
      </c>
    </row>
    <row r="12" spans="1:14" x14ac:dyDescent="0.3">
      <c r="A12">
        <v>3</v>
      </c>
      <c r="B12">
        <v>37</v>
      </c>
      <c r="C12">
        <v>12</v>
      </c>
      <c r="D12">
        <v>12.8</v>
      </c>
      <c r="E12">
        <v>1</v>
      </c>
      <c r="G12" s="4">
        <f t="shared" ref="G12:G75" si="5">(B12-B$3)/B$4</f>
        <v>-0.5572130398866687</v>
      </c>
      <c r="H12">
        <f t="shared" si="0"/>
        <v>0.36206896551724138</v>
      </c>
      <c r="I12">
        <f t="shared" si="1"/>
        <v>-0.14620689655172409</v>
      </c>
      <c r="K12">
        <f t="shared" si="2"/>
        <v>18.5</v>
      </c>
      <c r="L12">
        <f t="shared" si="3"/>
        <v>12.333333333333334</v>
      </c>
      <c r="N12">
        <f t="shared" si="4"/>
        <v>2.431236141014947</v>
      </c>
    </row>
    <row r="13" spans="1:14" x14ac:dyDescent="0.3">
      <c r="A13">
        <v>4</v>
      </c>
      <c r="B13">
        <v>70</v>
      </c>
      <c r="C13">
        <v>12</v>
      </c>
      <c r="D13">
        <v>5.0999999999999996</v>
      </c>
      <c r="E13">
        <v>0</v>
      </c>
      <c r="G13" s="4">
        <f t="shared" si="5"/>
        <v>1.6111867615590947</v>
      </c>
      <c r="H13">
        <f t="shared" si="0"/>
        <v>0.93103448275862066</v>
      </c>
      <c r="I13">
        <f t="shared" si="1"/>
        <v>0.42275862068965525</v>
      </c>
      <c r="K13">
        <f t="shared" si="2"/>
        <v>35</v>
      </c>
      <c r="L13">
        <f t="shared" si="3"/>
        <v>23.333333333333332</v>
      </c>
      <c r="N13">
        <f t="shared" si="4"/>
        <v>4.5996359424607105</v>
      </c>
    </row>
    <row r="14" spans="1:14" x14ac:dyDescent="0.3">
      <c r="A14">
        <v>5</v>
      </c>
      <c r="B14">
        <v>40</v>
      </c>
      <c r="C14">
        <v>5</v>
      </c>
      <c r="D14">
        <v>5.3</v>
      </c>
      <c r="E14">
        <v>0</v>
      </c>
      <c r="G14" s="4">
        <f t="shared" si="5"/>
        <v>-0.36008578520978113</v>
      </c>
      <c r="H14">
        <f t="shared" si="0"/>
        <v>0.41379310344827586</v>
      </c>
      <c r="I14">
        <f t="shared" si="1"/>
        <v>-9.4482758620689597E-2</v>
      </c>
      <c r="K14">
        <f t="shared" si="2"/>
        <v>20</v>
      </c>
      <c r="L14">
        <f t="shared" si="3"/>
        <v>13.333333333333334</v>
      </c>
      <c r="N14">
        <f t="shared" si="4"/>
        <v>2.6283633956918346</v>
      </c>
    </row>
    <row r="15" spans="1:14" x14ac:dyDescent="0.3">
      <c r="A15">
        <v>6</v>
      </c>
      <c r="B15">
        <v>27</v>
      </c>
      <c r="C15">
        <v>7</v>
      </c>
      <c r="D15">
        <v>6.2</v>
      </c>
      <c r="E15">
        <v>0</v>
      </c>
      <c r="G15" s="4">
        <f t="shared" si="5"/>
        <v>-1.2143038888096274</v>
      </c>
      <c r="H15">
        <f t="shared" si="0"/>
        <v>0.18965517241379309</v>
      </c>
      <c r="I15">
        <f t="shared" si="1"/>
        <v>-0.31862068965517237</v>
      </c>
      <c r="K15">
        <f t="shared" si="2"/>
        <v>13.5</v>
      </c>
      <c r="L15">
        <f t="shared" si="3"/>
        <v>9</v>
      </c>
      <c r="N15">
        <f t="shared" si="4"/>
        <v>1.7741452920919882</v>
      </c>
    </row>
    <row r="16" spans="1:14" x14ac:dyDescent="0.3">
      <c r="A16">
        <v>7</v>
      </c>
      <c r="B16">
        <v>39</v>
      </c>
      <c r="C16">
        <v>13</v>
      </c>
      <c r="D16">
        <v>11.7</v>
      </c>
      <c r="E16">
        <v>1</v>
      </c>
      <c r="G16" s="4">
        <f t="shared" si="5"/>
        <v>-0.42579487010207701</v>
      </c>
      <c r="H16">
        <f t="shared" si="0"/>
        <v>0.39655172413793105</v>
      </c>
      <c r="I16">
        <f t="shared" si="1"/>
        <v>-0.11172413793103443</v>
      </c>
      <c r="K16">
        <f t="shared" si="2"/>
        <v>19.5</v>
      </c>
      <c r="L16">
        <f t="shared" si="3"/>
        <v>13</v>
      </c>
      <c r="N16">
        <f t="shared" si="4"/>
        <v>2.5626543107995388</v>
      </c>
    </row>
    <row r="17" spans="1:14" x14ac:dyDescent="0.3">
      <c r="A17">
        <v>8</v>
      </c>
      <c r="B17">
        <v>52</v>
      </c>
      <c r="C17">
        <v>6</v>
      </c>
      <c r="D17">
        <v>5.7</v>
      </c>
      <c r="E17">
        <v>1</v>
      </c>
      <c r="G17" s="4">
        <f t="shared" si="5"/>
        <v>0.42842323349776923</v>
      </c>
      <c r="H17">
        <f t="shared" si="0"/>
        <v>0.62068965517241381</v>
      </c>
      <c r="I17">
        <f t="shared" si="1"/>
        <v>0.11241379310344833</v>
      </c>
      <c r="K17">
        <f t="shared" si="2"/>
        <v>26</v>
      </c>
      <c r="L17">
        <f t="shared" si="3"/>
        <v>17.333333333333332</v>
      </c>
      <c r="N17">
        <f t="shared" si="4"/>
        <v>3.4168724143993847</v>
      </c>
    </row>
    <row r="18" spans="1:14" x14ac:dyDescent="0.3">
      <c r="A18">
        <v>9</v>
      </c>
      <c r="B18">
        <v>61</v>
      </c>
      <c r="C18">
        <v>8</v>
      </c>
      <c r="D18">
        <v>10.8</v>
      </c>
      <c r="E18">
        <v>1</v>
      </c>
      <c r="G18" s="4">
        <f t="shared" si="5"/>
        <v>1.019804997528432</v>
      </c>
      <c r="H18">
        <f t="shared" si="0"/>
        <v>0.77586206896551724</v>
      </c>
      <c r="I18">
        <f t="shared" si="1"/>
        <v>0.26758620689655177</v>
      </c>
      <c r="K18">
        <f t="shared" si="2"/>
        <v>30.5</v>
      </c>
      <c r="L18">
        <f t="shared" si="3"/>
        <v>20.333333333333332</v>
      </c>
      <c r="N18">
        <f t="shared" si="4"/>
        <v>4.0082541784300476</v>
      </c>
    </row>
    <row r="19" spans="1:14" x14ac:dyDescent="0.3">
      <c r="A19">
        <v>10</v>
      </c>
      <c r="B19">
        <v>44</v>
      </c>
      <c r="C19">
        <v>14</v>
      </c>
      <c r="D19">
        <v>15.2</v>
      </c>
      <c r="E19">
        <v>1</v>
      </c>
      <c r="G19" s="4">
        <f t="shared" si="5"/>
        <v>-9.7249445640597676E-2</v>
      </c>
      <c r="H19">
        <f t="shared" si="0"/>
        <v>0.48275862068965519</v>
      </c>
      <c r="I19">
        <f t="shared" si="1"/>
        <v>-2.5517241379310291E-2</v>
      </c>
      <c r="K19">
        <f t="shared" si="2"/>
        <v>22</v>
      </c>
      <c r="L19">
        <f t="shared" si="3"/>
        <v>14.666666666666666</v>
      </c>
      <c r="N19">
        <f t="shared" si="4"/>
        <v>2.8911997352610181</v>
      </c>
    </row>
    <row r="20" spans="1:14" x14ac:dyDescent="0.3">
      <c r="A20">
        <v>11</v>
      </c>
      <c r="B20">
        <v>62</v>
      </c>
      <c r="C20">
        <v>17</v>
      </c>
      <c r="D20">
        <v>6.2</v>
      </c>
      <c r="E20">
        <v>0</v>
      </c>
      <c r="G20" s="4">
        <f t="shared" si="5"/>
        <v>1.0855140824207279</v>
      </c>
      <c r="H20">
        <f t="shared" si="0"/>
        <v>0.7931034482758621</v>
      </c>
      <c r="I20">
        <f t="shared" si="1"/>
        <v>0.28482758620689663</v>
      </c>
      <c r="K20">
        <f t="shared" si="2"/>
        <v>31</v>
      </c>
      <c r="L20">
        <f t="shared" si="3"/>
        <v>20.666666666666668</v>
      </c>
      <c r="N20">
        <f t="shared" si="4"/>
        <v>4.0739632633223435</v>
      </c>
    </row>
    <row r="21" spans="1:14" x14ac:dyDescent="0.3">
      <c r="A21">
        <v>12</v>
      </c>
      <c r="B21">
        <v>18</v>
      </c>
      <c r="C21">
        <v>5</v>
      </c>
      <c r="D21">
        <v>4.9000000000000004</v>
      </c>
      <c r="E21">
        <v>0</v>
      </c>
      <c r="G21" s="4">
        <f t="shared" si="5"/>
        <v>-1.80568565284029</v>
      </c>
      <c r="H21">
        <f t="shared" si="0"/>
        <v>3.4482758620689655E-2</v>
      </c>
      <c r="I21">
        <f t="shared" si="1"/>
        <v>-0.4737931034482758</v>
      </c>
      <c r="K21">
        <f t="shared" si="2"/>
        <v>9</v>
      </c>
      <c r="L21">
        <f t="shared" si="3"/>
        <v>6</v>
      </c>
      <c r="N21">
        <f t="shared" si="4"/>
        <v>1.1827635280613256</v>
      </c>
    </row>
    <row r="22" spans="1:14" x14ac:dyDescent="0.3">
      <c r="A22">
        <v>13</v>
      </c>
      <c r="B22">
        <v>16</v>
      </c>
      <c r="C22">
        <v>0</v>
      </c>
      <c r="D22">
        <v>2.9</v>
      </c>
      <c r="E22">
        <v>0</v>
      </c>
      <c r="G22" s="4">
        <f t="shared" si="5"/>
        <v>-1.9371038226248818</v>
      </c>
      <c r="H22">
        <f t="shared" si="0"/>
        <v>0</v>
      </c>
      <c r="I22">
        <f t="shared" si="1"/>
        <v>-0.50827586206896547</v>
      </c>
      <c r="K22">
        <f t="shared" si="2"/>
        <v>8</v>
      </c>
      <c r="L22">
        <f t="shared" si="3"/>
        <v>5.333333333333333</v>
      </c>
      <c r="N22">
        <f t="shared" si="4"/>
        <v>1.0513453582767338</v>
      </c>
    </row>
    <row r="23" spans="1:14" x14ac:dyDescent="0.3">
      <c r="A23">
        <v>14</v>
      </c>
      <c r="B23">
        <v>18</v>
      </c>
      <c r="C23">
        <v>12</v>
      </c>
      <c r="D23">
        <v>4.5999999999999996</v>
      </c>
      <c r="E23">
        <v>0</v>
      </c>
      <c r="G23" s="4">
        <f t="shared" si="5"/>
        <v>-1.80568565284029</v>
      </c>
      <c r="H23">
        <f t="shared" si="0"/>
        <v>3.4482758620689655E-2</v>
      </c>
      <c r="I23">
        <f t="shared" si="1"/>
        <v>-0.4737931034482758</v>
      </c>
      <c r="K23">
        <f t="shared" si="2"/>
        <v>9</v>
      </c>
      <c r="L23">
        <f t="shared" si="3"/>
        <v>6</v>
      </c>
      <c r="N23">
        <f t="shared" si="4"/>
        <v>1.1827635280613256</v>
      </c>
    </row>
    <row r="24" spans="1:14" x14ac:dyDescent="0.3">
      <c r="A24">
        <v>15</v>
      </c>
      <c r="B24">
        <v>71</v>
      </c>
      <c r="C24">
        <v>2</v>
      </c>
      <c r="D24">
        <v>5</v>
      </c>
      <c r="E24">
        <v>0</v>
      </c>
      <c r="G24" s="4">
        <f t="shared" si="5"/>
        <v>1.6768958464513906</v>
      </c>
      <c r="H24">
        <f t="shared" si="0"/>
        <v>0.94827586206896552</v>
      </c>
      <c r="I24">
        <f t="shared" si="1"/>
        <v>0.44000000000000006</v>
      </c>
      <c r="K24">
        <f t="shared" si="2"/>
        <v>35.5</v>
      </c>
      <c r="L24">
        <f t="shared" si="3"/>
        <v>23.666666666666668</v>
      </c>
      <c r="N24">
        <f t="shared" si="4"/>
        <v>4.6653450273530064</v>
      </c>
    </row>
    <row r="25" spans="1:14" x14ac:dyDescent="0.3">
      <c r="A25">
        <v>16</v>
      </c>
      <c r="B25">
        <v>60</v>
      </c>
      <c r="C25">
        <v>8</v>
      </c>
      <c r="D25">
        <v>11</v>
      </c>
      <c r="E25">
        <v>1</v>
      </c>
      <c r="G25" s="4">
        <f t="shared" si="5"/>
        <v>0.95409591263613613</v>
      </c>
      <c r="H25">
        <f t="shared" si="0"/>
        <v>0.75862068965517238</v>
      </c>
      <c r="I25">
        <f t="shared" si="1"/>
        <v>0.25034482758620696</v>
      </c>
      <c r="K25">
        <f t="shared" si="2"/>
        <v>30</v>
      </c>
      <c r="L25">
        <f t="shared" si="3"/>
        <v>20</v>
      </c>
      <c r="N25">
        <f t="shared" si="4"/>
        <v>3.9425450935377517</v>
      </c>
    </row>
    <row r="26" spans="1:14" x14ac:dyDescent="0.3">
      <c r="A26">
        <v>17</v>
      </c>
      <c r="B26">
        <v>46</v>
      </c>
      <c r="C26">
        <v>9</v>
      </c>
      <c r="D26">
        <v>10.4</v>
      </c>
      <c r="E26">
        <v>1</v>
      </c>
      <c r="G26" s="4">
        <f t="shared" si="5"/>
        <v>3.4168724143994057E-2</v>
      </c>
      <c r="H26">
        <f t="shared" si="0"/>
        <v>0.51724137931034486</v>
      </c>
      <c r="I26">
        <f t="shared" si="1"/>
        <v>8.9655172413793636E-3</v>
      </c>
      <c r="K26">
        <f t="shared" si="2"/>
        <v>23</v>
      </c>
      <c r="L26">
        <f t="shared" si="3"/>
        <v>15.333333333333334</v>
      </c>
      <c r="N26">
        <f t="shared" si="4"/>
        <v>3.0226179050456099</v>
      </c>
    </row>
    <row r="27" spans="1:14" x14ac:dyDescent="0.3">
      <c r="A27">
        <v>18</v>
      </c>
      <c r="B27">
        <v>58</v>
      </c>
      <c r="C27">
        <v>9</v>
      </c>
      <c r="D27">
        <v>13.9</v>
      </c>
      <c r="E27">
        <v>1</v>
      </c>
      <c r="G27" s="4">
        <f t="shared" si="5"/>
        <v>0.82267774285154438</v>
      </c>
      <c r="H27">
        <f t="shared" si="0"/>
        <v>0.72413793103448276</v>
      </c>
      <c r="I27">
        <f t="shared" si="1"/>
        <v>0.2158620689655173</v>
      </c>
      <c r="K27">
        <f t="shared" si="2"/>
        <v>29</v>
      </c>
      <c r="L27">
        <f t="shared" si="3"/>
        <v>19.333333333333332</v>
      </c>
      <c r="N27">
        <f t="shared" si="4"/>
        <v>3.81112692375316</v>
      </c>
    </row>
    <row r="28" spans="1:14" x14ac:dyDescent="0.3">
      <c r="A28">
        <v>19</v>
      </c>
      <c r="B28">
        <v>48</v>
      </c>
      <c r="C28">
        <v>5</v>
      </c>
      <c r="D28">
        <v>9.1</v>
      </c>
      <c r="E28">
        <v>0</v>
      </c>
      <c r="G28" s="4">
        <f t="shared" si="5"/>
        <v>0.16558689392858578</v>
      </c>
      <c r="H28">
        <f t="shared" si="0"/>
        <v>0.55172413793103448</v>
      </c>
      <c r="I28">
        <f t="shared" si="1"/>
        <v>4.3448275862069022E-2</v>
      </c>
      <c r="K28">
        <f t="shared" si="2"/>
        <v>24</v>
      </c>
      <c r="L28">
        <f t="shared" si="3"/>
        <v>16</v>
      </c>
      <c r="N28">
        <f t="shared" si="4"/>
        <v>3.1540360748302012</v>
      </c>
    </row>
    <row r="29" spans="1:14" x14ac:dyDescent="0.3">
      <c r="A29">
        <v>20</v>
      </c>
      <c r="B29">
        <v>46</v>
      </c>
      <c r="C29">
        <v>6</v>
      </c>
      <c r="D29">
        <v>10.3</v>
      </c>
      <c r="E29">
        <v>0</v>
      </c>
      <c r="G29" s="4">
        <f t="shared" si="5"/>
        <v>3.4168724143994057E-2</v>
      </c>
      <c r="H29">
        <f t="shared" si="0"/>
        <v>0.51724137931034486</v>
      </c>
      <c r="I29">
        <f t="shared" si="1"/>
        <v>8.9655172413793636E-3</v>
      </c>
      <c r="K29">
        <f t="shared" si="2"/>
        <v>23</v>
      </c>
      <c r="L29">
        <f t="shared" si="3"/>
        <v>15.333333333333334</v>
      </c>
      <c r="N29">
        <f t="shared" si="4"/>
        <v>3.0226179050456099</v>
      </c>
    </row>
    <row r="30" spans="1:14" x14ac:dyDescent="0.3">
      <c r="A30">
        <v>21</v>
      </c>
      <c r="B30">
        <v>47</v>
      </c>
      <c r="C30">
        <v>10</v>
      </c>
      <c r="D30">
        <v>10.8</v>
      </c>
      <c r="E30">
        <v>1</v>
      </c>
      <c r="G30" s="4">
        <f t="shared" si="5"/>
        <v>9.9877809036289913E-2</v>
      </c>
      <c r="H30">
        <f t="shared" si="0"/>
        <v>0.53448275862068961</v>
      </c>
      <c r="I30">
        <f t="shared" si="1"/>
        <v>2.6206896551724191E-2</v>
      </c>
      <c r="K30">
        <f t="shared" si="2"/>
        <v>23.5</v>
      </c>
      <c r="L30">
        <f t="shared" si="3"/>
        <v>15.666666666666666</v>
      </c>
      <c r="N30">
        <f t="shared" si="4"/>
        <v>3.0883269899379053</v>
      </c>
    </row>
    <row r="31" spans="1:14" x14ac:dyDescent="0.3">
      <c r="A31">
        <v>22</v>
      </c>
      <c r="B31">
        <v>36</v>
      </c>
      <c r="C31">
        <v>18</v>
      </c>
      <c r="D31">
        <v>9.5</v>
      </c>
      <c r="E31">
        <v>0</v>
      </c>
      <c r="G31" s="4">
        <f t="shared" si="5"/>
        <v>-0.62292212477896458</v>
      </c>
      <c r="H31">
        <f t="shared" si="0"/>
        <v>0.34482758620689657</v>
      </c>
      <c r="I31">
        <f t="shared" si="1"/>
        <v>-0.16344827586206892</v>
      </c>
      <c r="K31">
        <f t="shared" si="2"/>
        <v>18</v>
      </c>
      <c r="L31">
        <f t="shared" si="3"/>
        <v>12</v>
      </c>
      <c r="N31">
        <f t="shared" si="4"/>
        <v>2.3655270561226511</v>
      </c>
    </row>
    <row r="32" spans="1:14" x14ac:dyDescent="0.3">
      <c r="A32">
        <v>23</v>
      </c>
      <c r="B32">
        <v>34</v>
      </c>
      <c r="C32">
        <v>8</v>
      </c>
      <c r="D32">
        <v>6.7</v>
      </c>
      <c r="E32">
        <v>1</v>
      </c>
      <c r="G32" s="4">
        <f t="shared" si="5"/>
        <v>-0.75434029456355634</v>
      </c>
      <c r="H32">
        <f t="shared" si="0"/>
        <v>0.31034482758620691</v>
      </c>
      <c r="I32">
        <f t="shared" si="1"/>
        <v>-0.19793103448275856</v>
      </c>
      <c r="K32">
        <f t="shared" si="2"/>
        <v>17</v>
      </c>
      <c r="L32">
        <f t="shared" si="3"/>
        <v>11.333333333333334</v>
      </c>
      <c r="N32">
        <f t="shared" si="4"/>
        <v>2.2341088863380594</v>
      </c>
    </row>
    <row r="33" spans="1:14" x14ac:dyDescent="0.3">
      <c r="A33">
        <v>24</v>
      </c>
      <c r="B33">
        <v>64</v>
      </c>
      <c r="C33">
        <v>12</v>
      </c>
      <c r="D33">
        <v>9.9</v>
      </c>
      <c r="E33">
        <v>1</v>
      </c>
      <c r="G33" s="4">
        <f t="shared" si="5"/>
        <v>1.2169322522053196</v>
      </c>
      <c r="H33">
        <f t="shared" si="0"/>
        <v>0.82758620689655171</v>
      </c>
      <c r="I33">
        <f t="shared" si="1"/>
        <v>0.31931034482758625</v>
      </c>
      <c r="K33">
        <f t="shared" si="2"/>
        <v>32</v>
      </c>
      <c r="L33">
        <f t="shared" si="3"/>
        <v>21.333333333333332</v>
      </c>
      <c r="N33">
        <f t="shared" si="4"/>
        <v>4.2053814331069352</v>
      </c>
    </row>
    <row r="34" spans="1:14" x14ac:dyDescent="0.3">
      <c r="A34">
        <v>25</v>
      </c>
      <c r="B34">
        <v>63</v>
      </c>
      <c r="C34">
        <v>3</v>
      </c>
      <c r="D34">
        <v>3.2</v>
      </c>
      <c r="E34">
        <v>0</v>
      </c>
      <c r="G34" s="4">
        <f t="shared" si="5"/>
        <v>1.1512231673130238</v>
      </c>
      <c r="H34">
        <f t="shared" si="0"/>
        <v>0.81034482758620685</v>
      </c>
      <c r="I34">
        <f t="shared" si="1"/>
        <v>0.30206896551724144</v>
      </c>
      <c r="K34">
        <f t="shared" si="2"/>
        <v>31.5</v>
      </c>
      <c r="L34">
        <f t="shared" si="3"/>
        <v>21</v>
      </c>
      <c r="N34">
        <f t="shared" si="4"/>
        <v>4.1396723482146394</v>
      </c>
    </row>
    <row r="35" spans="1:14" x14ac:dyDescent="0.3">
      <c r="A35">
        <v>26</v>
      </c>
      <c r="B35">
        <v>41</v>
      </c>
      <c r="C35">
        <v>15</v>
      </c>
      <c r="D35">
        <v>13.3</v>
      </c>
      <c r="E35">
        <v>1</v>
      </c>
      <c r="G35" s="4">
        <f t="shared" si="5"/>
        <v>-0.29437670031748525</v>
      </c>
      <c r="H35">
        <f t="shared" si="0"/>
        <v>0.43103448275862066</v>
      </c>
      <c r="I35">
        <f t="shared" si="1"/>
        <v>-7.7241379310344777E-2</v>
      </c>
      <c r="K35">
        <f t="shared" si="2"/>
        <v>20.5</v>
      </c>
      <c r="L35">
        <f t="shared" si="3"/>
        <v>13.666666666666666</v>
      </c>
      <c r="N35">
        <f t="shared" si="4"/>
        <v>2.6940724805841305</v>
      </c>
    </row>
    <row r="36" spans="1:14" x14ac:dyDescent="0.3">
      <c r="A36">
        <v>27</v>
      </c>
      <c r="B36">
        <v>25</v>
      </c>
      <c r="C36">
        <v>2</v>
      </c>
      <c r="D36">
        <v>1.9</v>
      </c>
      <c r="E36">
        <v>0</v>
      </c>
      <c r="G36" s="4">
        <f t="shared" si="5"/>
        <v>-1.3457220585942191</v>
      </c>
      <c r="H36">
        <f t="shared" si="0"/>
        <v>0.15517241379310345</v>
      </c>
      <c r="I36">
        <f t="shared" si="1"/>
        <v>-0.35310344827586204</v>
      </c>
      <c r="K36">
        <f t="shared" si="2"/>
        <v>12.5</v>
      </c>
      <c r="L36">
        <f t="shared" si="3"/>
        <v>8.3333333333333339</v>
      </c>
      <c r="N36">
        <f t="shared" si="4"/>
        <v>1.6427271223073965</v>
      </c>
    </row>
    <row r="37" spans="1:14" x14ac:dyDescent="0.3">
      <c r="A37">
        <v>28</v>
      </c>
      <c r="B37">
        <v>37</v>
      </c>
      <c r="C37">
        <v>5</v>
      </c>
      <c r="D37">
        <v>5.6</v>
      </c>
      <c r="E37">
        <v>0</v>
      </c>
      <c r="G37" s="4">
        <f t="shared" si="5"/>
        <v>-0.5572130398866687</v>
      </c>
      <c r="H37">
        <f t="shared" si="0"/>
        <v>0.36206896551724138</v>
      </c>
      <c r="I37">
        <f t="shared" si="1"/>
        <v>-0.14620689655172409</v>
      </c>
      <c r="K37">
        <f t="shared" si="2"/>
        <v>18.5</v>
      </c>
      <c r="L37">
        <f t="shared" si="3"/>
        <v>12.333333333333334</v>
      </c>
      <c r="N37">
        <f t="shared" si="4"/>
        <v>2.431236141014947</v>
      </c>
    </row>
    <row r="38" spans="1:14" x14ac:dyDescent="0.3">
      <c r="A38">
        <v>29</v>
      </c>
      <c r="B38">
        <v>22</v>
      </c>
      <c r="C38">
        <v>7</v>
      </c>
      <c r="D38">
        <v>2.1</v>
      </c>
      <c r="E38">
        <v>0</v>
      </c>
      <c r="G38" s="4">
        <f t="shared" si="5"/>
        <v>-1.5428493132711067</v>
      </c>
      <c r="H38">
        <f t="shared" si="0"/>
        <v>0.10344827586206896</v>
      </c>
      <c r="I38">
        <f t="shared" si="1"/>
        <v>-0.40482758620689652</v>
      </c>
      <c r="K38">
        <f t="shared" si="2"/>
        <v>11</v>
      </c>
      <c r="L38">
        <f t="shared" si="3"/>
        <v>7.333333333333333</v>
      </c>
      <c r="N38">
        <f t="shared" si="4"/>
        <v>1.4455998676305091</v>
      </c>
    </row>
    <row r="39" spans="1:14" x14ac:dyDescent="0.3">
      <c r="A39">
        <v>30</v>
      </c>
      <c r="B39">
        <v>49</v>
      </c>
      <c r="C39">
        <v>11</v>
      </c>
      <c r="D39">
        <v>13.8</v>
      </c>
      <c r="E39">
        <v>1</v>
      </c>
      <c r="G39" s="4">
        <f t="shared" si="5"/>
        <v>0.23129597882088165</v>
      </c>
      <c r="H39">
        <f t="shared" si="0"/>
        <v>0.56896551724137934</v>
      </c>
      <c r="I39">
        <f t="shared" si="1"/>
        <v>6.0689655172413849E-2</v>
      </c>
      <c r="K39">
        <f t="shared" si="2"/>
        <v>24.5</v>
      </c>
      <c r="L39">
        <f t="shared" si="3"/>
        <v>16.333333333333332</v>
      </c>
      <c r="N39">
        <f t="shared" si="4"/>
        <v>3.2197451597224971</v>
      </c>
    </row>
    <row r="40" spans="1:14" x14ac:dyDescent="0.3">
      <c r="A40">
        <v>31</v>
      </c>
      <c r="B40">
        <v>48</v>
      </c>
      <c r="C40">
        <v>18</v>
      </c>
      <c r="D40">
        <v>8.1</v>
      </c>
      <c r="E40">
        <v>1</v>
      </c>
      <c r="G40" s="4">
        <f t="shared" si="5"/>
        <v>0.16558689392858578</v>
      </c>
      <c r="H40">
        <f t="shared" si="0"/>
        <v>0.55172413793103448</v>
      </c>
      <c r="I40">
        <f t="shared" si="1"/>
        <v>4.3448275862069022E-2</v>
      </c>
      <c r="K40">
        <f t="shared" si="2"/>
        <v>24</v>
      </c>
      <c r="L40">
        <f t="shared" si="3"/>
        <v>16</v>
      </c>
      <c r="N40">
        <f t="shared" si="4"/>
        <v>3.1540360748302012</v>
      </c>
    </row>
    <row r="41" spans="1:14" x14ac:dyDescent="0.3">
      <c r="A41">
        <v>32</v>
      </c>
      <c r="B41">
        <v>45</v>
      </c>
      <c r="C41">
        <v>15</v>
      </c>
      <c r="D41">
        <v>14.5</v>
      </c>
      <c r="E41">
        <v>1</v>
      </c>
      <c r="G41" s="4">
        <f t="shared" si="5"/>
        <v>-3.1540360748301806E-2</v>
      </c>
      <c r="H41">
        <f t="shared" si="0"/>
        <v>0.5</v>
      </c>
      <c r="I41">
        <f t="shared" si="1"/>
        <v>-8.2758620689654637E-3</v>
      </c>
      <c r="K41">
        <f t="shared" si="2"/>
        <v>22.5</v>
      </c>
      <c r="L41">
        <f t="shared" si="3"/>
        <v>15</v>
      </c>
      <c r="N41">
        <f t="shared" si="4"/>
        <v>2.956908820153314</v>
      </c>
    </row>
    <row r="42" spans="1:14" x14ac:dyDescent="0.3">
      <c r="A42">
        <v>33</v>
      </c>
      <c r="B42">
        <v>66</v>
      </c>
      <c r="C42">
        <v>6</v>
      </c>
      <c r="D42">
        <v>6.2</v>
      </c>
      <c r="E42">
        <v>0</v>
      </c>
      <c r="G42" s="4">
        <f t="shared" si="5"/>
        <v>1.3483504219899114</v>
      </c>
      <c r="H42">
        <f t="shared" si="0"/>
        <v>0.86206896551724133</v>
      </c>
      <c r="I42">
        <f t="shared" si="1"/>
        <v>0.35379310344827591</v>
      </c>
      <c r="K42">
        <f t="shared" si="2"/>
        <v>33</v>
      </c>
      <c r="L42">
        <f t="shared" si="3"/>
        <v>22</v>
      </c>
      <c r="N42">
        <f t="shared" si="4"/>
        <v>4.336799602891527</v>
      </c>
    </row>
    <row r="43" spans="1:14" x14ac:dyDescent="0.3">
      <c r="A43">
        <v>34</v>
      </c>
      <c r="B43">
        <v>42</v>
      </c>
      <c r="C43">
        <v>12</v>
      </c>
      <c r="D43">
        <v>12.6</v>
      </c>
      <c r="E43">
        <v>1</v>
      </c>
      <c r="G43" s="4">
        <f t="shared" si="5"/>
        <v>-0.2286676154251894</v>
      </c>
      <c r="H43">
        <f t="shared" si="0"/>
        <v>0.44827586206896552</v>
      </c>
      <c r="I43">
        <f t="shared" si="1"/>
        <v>-5.9999999999999949E-2</v>
      </c>
      <c r="K43">
        <f t="shared" si="2"/>
        <v>21</v>
      </c>
      <c r="L43">
        <f t="shared" si="3"/>
        <v>14</v>
      </c>
      <c r="N43">
        <f t="shared" si="4"/>
        <v>2.7597815654764264</v>
      </c>
    </row>
    <row r="44" spans="1:14" x14ac:dyDescent="0.3">
      <c r="A44">
        <v>35</v>
      </c>
      <c r="B44">
        <v>22</v>
      </c>
      <c r="C44">
        <v>13</v>
      </c>
      <c r="D44">
        <v>5.5</v>
      </c>
      <c r="E44">
        <v>1</v>
      </c>
      <c r="G44" s="4">
        <f t="shared" si="5"/>
        <v>-1.5428493132711067</v>
      </c>
      <c r="H44">
        <f t="shared" si="0"/>
        <v>0.10344827586206896</v>
      </c>
      <c r="I44">
        <f t="shared" si="1"/>
        <v>-0.40482758620689652</v>
      </c>
      <c r="K44">
        <f t="shared" si="2"/>
        <v>11</v>
      </c>
      <c r="L44">
        <f t="shared" si="3"/>
        <v>7.333333333333333</v>
      </c>
      <c r="N44">
        <f t="shared" si="4"/>
        <v>1.4455998676305091</v>
      </c>
    </row>
    <row r="45" spans="1:14" x14ac:dyDescent="0.3">
      <c r="A45">
        <v>36</v>
      </c>
      <c r="B45">
        <v>30</v>
      </c>
      <c r="C45">
        <v>12</v>
      </c>
      <c r="D45">
        <v>9.6</v>
      </c>
      <c r="E45">
        <v>1</v>
      </c>
      <c r="G45" s="4">
        <f t="shared" si="5"/>
        <v>-1.0171766341327397</v>
      </c>
      <c r="H45">
        <f t="shared" si="0"/>
        <v>0.2413793103448276</v>
      </c>
      <c r="I45">
        <f t="shared" si="1"/>
        <v>-0.2668965517241379</v>
      </c>
      <c r="K45">
        <f t="shared" si="2"/>
        <v>15</v>
      </c>
      <c r="L45">
        <f t="shared" si="3"/>
        <v>10</v>
      </c>
      <c r="N45">
        <f t="shared" si="4"/>
        <v>1.9712725467688759</v>
      </c>
    </row>
    <row r="46" spans="1:14" x14ac:dyDescent="0.3">
      <c r="A46">
        <v>37</v>
      </c>
      <c r="B46">
        <v>66</v>
      </c>
      <c r="C46">
        <v>6</v>
      </c>
      <c r="D46">
        <v>5.0999999999999996</v>
      </c>
      <c r="E46">
        <v>0</v>
      </c>
      <c r="G46" s="4">
        <f t="shared" si="5"/>
        <v>1.3483504219899114</v>
      </c>
      <c r="H46">
        <f t="shared" si="0"/>
        <v>0.86206896551724133</v>
      </c>
      <c r="I46">
        <f t="shared" si="1"/>
        <v>0.35379310344827591</v>
      </c>
      <c r="K46">
        <f t="shared" si="2"/>
        <v>33</v>
      </c>
      <c r="L46">
        <f t="shared" si="3"/>
        <v>22</v>
      </c>
      <c r="N46">
        <f t="shared" si="4"/>
        <v>4.336799602891527</v>
      </c>
    </row>
    <row r="47" spans="1:14" x14ac:dyDescent="0.3">
      <c r="A47">
        <v>38</v>
      </c>
      <c r="B47">
        <v>32</v>
      </c>
      <c r="C47">
        <v>12</v>
      </c>
      <c r="D47">
        <v>11</v>
      </c>
      <c r="E47">
        <v>1</v>
      </c>
      <c r="G47" s="4">
        <f t="shared" si="5"/>
        <v>-0.88575846434814798</v>
      </c>
      <c r="H47">
        <f t="shared" si="0"/>
        <v>0.27586206896551724</v>
      </c>
      <c r="I47">
        <f t="shared" si="1"/>
        <v>-0.23241379310344823</v>
      </c>
      <c r="K47">
        <f t="shared" si="2"/>
        <v>16</v>
      </c>
      <c r="L47">
        <f t="shared" si="3"/>
        <v>10.666666666666666</v>
      </c>
      <c r="N47">
        <f t="shared" si="4"/>
        <v>2.1026907165534676</v>
      </c>
    </row>
    <row r="48" spans="1:14" x14ac:dyDescent="0.3">
      <c r="A48">
        <v>39</v>
      </c>
      <c r="B48">
        <v>62</v>
      </c>
      <c r="C48">
        <v>5</v>
      </c>
      <c r="D48">
        <v>5.4</v>
      </c>
      <c r="E48">
        <v>0</v>
      </c>
      <c r="G48" s="4">
        <f t="shared" si="5"/>
        <v>1.0855140824207279</v>
      </c>
      <c r="H48">
        <f t="shared" si="0"/>
        <v>0.7931034482758621</v>
      </c>
      <c r="I48">
        <f t="shared" si="1"/>
        <v>0.28482758620689663</v>
      </c>
      <c r="K48">
        <f t="shared" si="2"/>
        <v>31</v>
      </c>
      <c r="L48">
        <f t="shared" si="3"/>
        <v>20.666666666666668</v>
      </c>
      <c r="N48">
        <f t="shared" si="4"/>
        <v>4.0739632633223435</v>
      </c>
    </row>
    <row r="49" spans="1:14" x14ac:dyDescent="0.3">
      <c r="A49">
        <v>40</v>
      </c>
      <c r="B49">
        <v>59</v>
      </c>
      <c r="C49">
        <v>0</v>
      </c>
      <c r="D49">
        <v>1.9</v>
      </c>
      <c r="E49">
        <v>0</v>
      </c>
      <c r="G49" s="4">
        <f t="shared" si="5"/>
        <v>0.88838682774384026</v>
      </c>
      <c r="H49">
        <f t="shared" si="0"/>
        <v>0.74137931034482762</v>
      </c>
      <c r="I49">
        <f t="shared" si="1"/>
        <v>0.23310344827586213</v>
      </c>
      <c r="K49">
        <f t="shared" si="2"/>
        <v>29.5</v>
      </c>
      <c r="L49">
        <f t="shared" si="3"/>
        <v>19.666666666666668</v>
      </c>
      <c r="N49">
        <f t="shared" si="4"/>
        <v>3.8768360086454559</v>
      </c>
    </row>
    <row r="50" spans="1:14" x14ac:dyDescent="0.3">
      <c r="A50">
        <v>41</v>
      </c>
      <c r="B50">
        <v>58</v>
      </c>
      <c r="C50">
        <v>13</v>
      </c>
      <c r="D50">
        <v>15.8</v>
      </c>
      <c r="E50">
        <v>1</v>
      </c>
      <c r="G50" s="4">
        <f t="shared" si="5"/>
        <v>0.82267774285154438</v>
      </c>
      <c r="H50">
        <f t="shared" si="0"/>
        <v>0.72413793103448276</v>
      </c>
      <c r="I50">
        <f t="shared" si="1"/>
        <v>0.2158620689655173</v>
      </c>
      <c r="K50">
        <f t="shared" si="2"/>
        <v>29</v>
      </c>
      <c r="L50">
        <f t="shared" si="3"/>
        <v>19.333333333333332</v>
      </c>
      <c r="N50">
        <f t="shared" si="4"/>
        <v>3.81112692375316</v>
      </c>
    </row>
    <row r="51" spans="1:14" x14ac:dyDescent="0.3">
      <c r="A51">
        <v>42</v>
      </c>
      <c r="B51">
        <v>72</v>
      </c>
      <c r="C51">
        <v>1</v>
      </c>
      <c r="D51">
        <v>4</v>
      </c>
      <c r="E51">
        <v>0</v>
      </c>
      <c r="G51" s="4">
        <f t="shared" si="5"/>
        <v>1.7426049313436864</v>
      </c>
      <c r="H51">
        <f t="shared" si="0"/>
        <v>0.96551724137931039</v>
      </c>
      <c r="I51">
        <f t="shared" si="1"/>
        <v>0.45724137931034486</v>
      </c>
      <c r="K51">
        <f t="shared" si="2"/>
        <v>36</v>
      </c>
      <c r="L51">
        <f t="shared" si="3"/>
        <v>24</v>
      </c>
      <c r="N51">
        <f t="shared" si="4"/>
        <v>4.7310541122453023</v>
      </c>
    </row>
    <row r="52" spans="1:14" x14ac:dyDescent="0.3">
      <c r="A52">
        <v>43</v>
      </c>
      <c r="B52">
        <v>45</v>
      </c>
      <c r="C52">
        <v>11</v>
      </c>
      <c r="D52">
        <v>15.1</v>
      </c>
      <c r="E52">
        <v>1</v>
      </c>
      <c r="G52" s="4">
        <f t="shared" si="5"/>
        <v>-3.1540360748301806E-2</v>
      </c>
      <c r="H52">
        <f t="shared" si="0"/>
        <v>0.5</v>
      </c>
      <c r="I52">
        <f t="shared" si="1"/>
        <v>-8.2758620689654637E-3</v>
      </c>
      <c r="K52">
        <f t="shared" si="2"/>
        <v>22.5</v>
      </c>
      <c r="L52">
        <f t="shared" si="3"/>
        <v>15</v>
      </c>
      <c r="N52">
        <f t="shared" si="4"/>
        <v>2.956908820153314</v>
      </c>
    </row>
    <row r="53" spans="1:14" x14ac:dyDescent="0.3">
      <c r="A53">
        <v>44</v>
      </c>
      <c r="B53">
        <v>40</v>
      </c>
      <c r="C53">
        <v>9</v>
      </c>
      <c r="D53">
        <v>9.1999999999999993</v>
      </c>
      <c r="E53">
        <v>1</v>
      </c>
      <c r="G53" s="4">
        <f t="shared" si="5"/>
        <v>-0.36008578520978113</v>
      </c>
      <c r="H53">
        <f t="shared" si="0"/>
        <v>0.41379310344827586</v>
      </c>
      <c r="I53">
        <f t="shared" si="1"/>
        <v>-9.4482758620689597E-2</v>
      </c>
      <c r="K53">
        <f t="shared" si="2"/>
        <v>20</v>
      </c>
      <c r="L53">
        <f t="shared" si="3"/>
        <v>13.333333333333334</v>
      </c>
      <c r="N53">
        <f t="shared" si="4"/>
        <v>2.6283633956918346</v>
      </c>
    </row>
    <row r="54" spans="1:14" x14ac:dyDescent="0.3">
      <c r="A54">
        <v>45</v>
      </c>
      <c r="B54">
        <v>38</v>
      </c>
      <c r="C54">
        <v>10</v>
      </c>
      <c r="D54">
        <v>10.4</v>
      </c>
      <c r="E54">
        <v>1</v>
      </c>
      <c r="G54" s="4">
        <f t="shared" si="5"/>
        <v>-0.49150395499437283</v>
      </c>
      <c r="H54">
        <f t="shared" si="0"/>
        <v>0.37931034482758619</v>
      </c>
      <c r="I54">
        <f t="shared" si="1"/>
        <v>-0.12896551724137925</v>
      </c>
      <c r="K54">
        <f t="shared" si="2"/>
        <v>19</v>
      </c>
      <c r="L54">
        <f t="shared" si="3"/>
        <v>12.666666666666666</v>
      </c>
      <c r="N54">
        <f t="shared" si="4"/>
        <v>2.4969452259072429</v>
      </c>
    </row>
    <row r="55" spans="1:14" x14ac:dyDescent="0.3">
      <c r="A55">
        <v>46</v>
      </c>
      <c r="B55">
        <v>48</v>
      </c>
      <c r="C55">
        <v>9</v>
      </c>
      <c r="D55">
        <v>10.6</v>
      </c>
      <c r="E55">
        <v>1</v>
      </c>
      <c r="G55" s="4">
        <f t="shared" si="5"/>
        <v>0.16558689392858578</v>
      </c>
      <c r="H55">
        <f t="shared" si="0"/>
        <v>0.55172413793103448</v>
      </c>
      <c r="I55">
        <f t="shared" si="1"/>
        <v>4.3448275862069022E-2</v>
      </c>
      <c r="K55">
        <f t="shared" si="2"/>
        <v>24</v>
      </c>
      <c r="L55">
        <f t="shared" si="3"/>
        <v>16</v>
      </c>
      <c r="N55">
        <f t="shared" si="4"/>
        <v>3.1540360748302012</v>
      </c>
    </row>
    <row r="56" spans="1:14" x14ac:dyDescent="0.3">
      <c r="A56">
        <v>47</v>
      </c>
      <c r="B56">
        <v>64</v>
      </c>
      <c r="C56">
        <v>12</v>
      </c>
      <c r="D56">
        <v>13.2</v>
      </c>
      <c r="E56">
        <v>0</v>
      </c>
      <c r="G56" s="4">
        <f t="shared" si="5"/>
        <v>1.2169322522053196</v>
      </c>
      <c r="H56">
        <f t="shared" si="0"/>
        <v>0.82758620689655171</v>
      </c>
      <c r="I56">
        <f t="shared" si="1"/>
        <v>0.31931034482758625</v>
      </c>
      <c r="K56">
        <f t="shared" si="2"/>
        <v>32</v>
      </c>
      <c r="L56">
        <f t="shared" si="3"/>
        <v>21.333333333333332</v>
      </c>
      <c r="N56">
        <f t="shared" si="4"/>
        <v>4.2053814331069352</v>
      </c>
    </row>
    <row r="57" spans="1:14" x14ac:dyDescent="0.3">
      <c r="A57">
        <v>48</v>
      </c>
      <c r="B57">
        <v>34</v>
      </c>
      <c r="C57">
        <v>5</v>
      </c>
      <c r="D57">
        <v>7.2</v>
      </c>
      <c r="E57">
        <v>1</v>
      </c>
      <c r="G57" s="4">
        <f t="shared" si="5"/>
        <v>-0.75434029456355634</v>
      </c>
      <c r="H57">
        <f t="shared" si="0"/>
        <v>0.31034482758620691</v>
      </c>
      <c r="I57">
        <f t="shared" si="1"/>
        <v>-0.19793103448275856</v>
      </c>
      <c r="K57">
        <f t="shared" si="2"/>
        <v>17</v>
      </c>
      <c r="L57">
        <f t="shared" si="3"/>
        <v>11.333333333333334</v>
      </c>
      <c r="N57">
        <f t="shared" si="4"/>
        <v>2.2341088863380594</v>
      </c>
    </row>
    <row r="58" spans="1:14" x14ac:dyDescent="0.3">
      <c r="A58">
        <v>49</v>
      </c>
      <c r="B58">
        <v>57</v>
      </c>
      <c r="C58">
        <v>15</v>
      </c>
      <c r="D58">
        <v>12.4</v>
      </c>
      <c r="E58">
        <v>1</v>
      </c>
      <c r="G58" s="4">
        <f t="shared" si="5"/>
        <v>0.7569686579592485</v>
      </c>
      <c r="H58">
        <f t="shared" si="0"/>
        <v>0.7068965517241379</v>
      </c>
      <c r="I58">
        <f t="shared" si="1"/>
        <v>0.19862068965517246</v>
      </c>
      <c r="K58">
        <f t="shared" si="2"/>
        <v>28.5</v>
      </c>
      <c r="L58">
        <f t="shared" si="3"/>
        <v>19</v>
      </c>
      <c r="N58">
        <f t="shared" si="4"/>
        <v>3.7454178388608641</v>
      </c>
    </row>
    <row r="59" spans="1:14" x14ac:dyDescent="0.3">
      <c r="A59">
        <v>50</v>
      </c>
      <c r="B59">
        <v>46</v>
      </c>
      <c r="C59">
        <v>10</v>
      </c>
      <c r="D59">
        <v>16.2</v>
      </c>
      <c r="E59">
        <v>1</v>
      </c>
      <c r="G59" s="4">
        <f t="shared" si="5"/>
        <v>3.4168724143994057E-2</v>
      </c>
      <c r="H59">
        <f t="shared" si="0"/>
        <v>0.51724137931034486</v>
      </c>
      <c r="I59">
        <f t="shared" si="1"/>
        <v>8.9655172413793636E-3</v>
      </c>
      <c r="K59">
        <f t="shared" si="2"/>
        <v>23</v>
      </c>
      <c r="L59">
        <f t="shared" si="3"/>
        <v>15.333333333333334</v>
      </c>
      <c r="N59">
        <f t="shared" si="4"/>
        <v>3.0226179050456099</v>
      </c>
    </row>
    <row r="60" spans="1:14" x14ac:dyDescent="0.3">
      <c r="A60">
        <v>51</v>
      </c>
      <c r="B60">
        <v>69</v>
      </c>
      <c r="C60">
        <v>14</v>
      </c>
      <c r="D60">
        <v>5.4</v>
      </c>
      <c r="E60">
        <v>0</v>
      </c>
      <c r="G60" s="4">
        <f t="shared" si="5"/>
        <v>1.5454776766667988</v>
      </c>
      <c r="H60">
        <f t="shared" si="0"/>
        <v>0.91379310344827591</v>
      </c>
      <c r="I60">
        <f t="shared" si="1"/>
        <v>0.40551724137931039</v>
      </c>
      <c r="K60">
        <f t="shared" si="2"/>
        <v>34.5</v>
      </c>
      <c r="L60">
        <f t="shared" si="3"/>
        <v>23</v>
      </c>
      <c r="N60">
        <f t="shared" si="4"/>
        <v>4.5339268575684146</v>
      </c>
    </row>
    <row r="61" spans="1:14" x14ac:dyDescent="0.3">
      <c r="A61">
        <v>52</v>
      </c>
      <c r="B61">
        <v>52</v>
      </c>
      <c r="C61">
        <v>7</v>
      </c>
      <c r="D61">
        <v>10.3</v>
      </c>
      <c r="E61">
        <v>1</v>
      </c>
      <c r="G61" s="4">
        <f t="shared" si="5"/>
        <v>0.42842323349776923</v>
      </c>
      <c r="H61">
        <f t="shared" si="0"/>
        <v>0.62068965517241381</v>
      </c>
      <c r="I61">
        <f t="shared" si="1"/>
        <v>0.11241379310344833</v>
      </c>
      <c r="K61">
        <f t="shared" si="2"/>
        <v>26</v>
      </c>
      <c r="L61">
        <f t="shared" si="3"/>
        <v>17.333333333333332</v>
      </c>
      <c r="N61">
        <f t="shared" si="4"/>
        <v>3.4168724143993847</v>
      </c>
    </row>
    <row r="62" spans="1:14" x14ac:dyDescent="0.3">
      <c r="A62">
        <v>53</v>
      </c>
      <c r="B62">
        <v>71</v>
      </c>
      <c r="C62">
        <v>7</v>
      </c>
      <c r="D62">
        <v>6.1</v>
      </c>
      <c r="E62">
        <v>0</v>
      </c>
      <c r="G62" s="4">
        <f t="shared" si="5"/>
        <v>1.6768958464513906</v>
      </c>
      <c r="H62">
        <f t="shared" si="0"/>
        <v>0.94827586206896552</v>
      </c>
      <c r="I62">
        <f t="shared" si="1"/>
        <v>0.44000000000000006</v>
      </c>
      <c r="K62">
        <f t="shared" si="2"/>
        <v>35.5</v>
      </c>
      <c r="L62">
        <f t="shared" si="3"/>
        <v>23.666666666666668</v>
      </c>
      <c r="N62">
        <f t="shared" si="4"/>
        <v>4.6653450273530064</v>
      </c>
    </row>
    <row r="63" spans="1:14" x14ac:dyDescent="0.3">
      <c r="A63">
        <v>54</v>
      </c>
      <c r="B63">
        <v>74</v>
      </c>
      <c r="C63">
        <v>10</v>
      </c>
      <c r="D63">
        <v>5.3</v>
      </c>
      <c r="E63">
        <v>0</v>
      </c>
      <c r="G63" s="4">
        <f t="shared" si="5"/>
        <v>1.8740231011282782</v>
      </c>
      <c r="H63">
        <f t="shared" si="0"/>
        <v>1</v>
      </c>
      <c r="I63">
        <f t="shared" si="1"/>
        <v>0.49172413793103453</v>
      </c>
      <c r="K63">
        <f t="shared" si="2"/>
        <v>37</v>
      </c>
      <c r="L63">
        <f t="shared" si="3"/>
        <v>24.666666666666668</v>
      </c>
      <c r="N63">
        <f t="shared" si="4"/>
        <v>4.862472282029894</v>
      </c>
    </row>
    <row r="64" spans="1:14" x14ac:dyDescent="0.3">
      <c r="A64">
        <v>55</v>
      </c>
      <c r="B64">
        <v>55</v>
      </c>
      <c r="C64">
        <v>18</v>
      </c>
      <c r="D64">
        <v>8.5</v>
      </c>
      <c r="E64">
        <v>0</v>
      </c>
      <c r="G64" s="4">
        <f t="shared" si="5"/>
        <v>0.62555048817465686</v>
      </c>
      <c r="H64">
        <f t="shared" si="0"/>
        <v>0.67241379310344829</v>
      </c>
      <c r="I64">
        <f t="shared" si="1"/>
        <v>0.16413793103448282</v>
      </c>
      <c r="K64">
        <f t="shared" si="2"/>
        <v>27.5</v>
      </c>
      <c r="L64">
        <f t="shared" si="3"/>
        <v>18.333333333333332</v>
      </c>
      <c r="N64">
        <f t="shared" si="4"/>
        <v>3.6139996690762723</v>
      </c>
    </row>
    <row r="65" spans="1:14" x14ac:dyDescent="0.3">
      <c r="A65">
        <v>56</v>
      </c>
      <c r="B65">
        <v>50</v>
      </c>
      <c r="C65">
        <v>15</v>
      </c>
      <c r="D65">
        <v>10.7</v>
      </c>
      <c r="E65">
        <v>1</v>
      </c>
      <c r="G65" s="4">
        <f t="shared" si="5"/>
        <v>0.29700506371317753</v>
      </c>
      <c r="H65">
        <f t="shared" si="0"/>
        <v>0.58620689655172409</v>
      </c>
      <c r="I65">
        <f t="shared" si="1"/>
        <v>7.7931034482758677E-2</v>
      </c>
      <c r="K65">
        <f t="shared" si="2"/>
        <v>25</v>
      </c>
      <c r="L65">
        <f t="shared" si="3"/>
        <v>16.666666666666668</v>
      </c>
      <c r="N65">
        <f t="shared" si="4"/>
        <v>3.285454244614793</v>
      </c>
    </row>
    <row r="66" spans="1:14" x14ac:dyDescent="0.3">
      <c r="A66">
        <v>57</v>
      </c>
      <c r="B66">
        <v>18</v>
      </c>
      <c r="C66">
        <v>9</v>
      </c>
      <c r="D66">
        <v>1.7</v>
      </c>
      <c r="E66">
        <v>0</v>
      </c>
      <c r="G66" s="4">
        <f t="shared" si="5"/>
        <v>-1.80568565284029</v>
      </c>
      <c r="H66">
        <f t="shared" si="0"/>
        <v>3.4482758620689655E-2</v>
      </c>
      <c r="I66">
        <f t="shared" si="1"/>
        <v>-0.4737931034482758</v>
      </c>
      <c r="K66">
        <f t="shared" si="2"/>
        <v>9</v>
      </c>
      <c r="L66">
        <f t="shared" si="3"/>
        <v>6</v>
      </c>
      <c r="N66">
        <f t="shared" si="4"/>
        <v>1.1827635280613256</v>
      </c>
    </row>
    <row r="67" spans="1:14" x14ac:dyDescent="0.3">
      <c r="A67">
        <v>58</v>
      </c>
      <c r="B67">
        <v>37</v>
      </c>
      <c r="C67">
        <v>16</v>
      </c>
      <c r="D67">
        <v>13.8</v>
      </c>
      <c r="E67">
        <v>1</v>
      </c>
      <c r="G67" s="4">
        <f t="shared" si="5"/>
        <v>-0.5572130398866687</v>
      </c>
      <c r="H67">
        <f t="shared" si="0"/>
        <v>0.36206896551724138</v>
      </c>
      <c r="I67">
        <f t="shared" si="1"/>
        <v>-0.14620689655172409</v>
      </c>
      <c r="K67">
        <f t="shared" si="2"/>
        <v>18.5</v>
      </c>
      <c r="L67">
        <f t="shared" si="3"/>
        <v>12.333333333333334</v>
      </c>
      <c r="N67">
        <f t="shared" si="4"/>
        <v>2.431236141014947</v>
      </c>
    </row>
    <row r="68" spans="1:14" x14ac:dyDescent="0.3">
      <c r="A68">
        <v>59</v>
      </c>
      <c r="B68">
        <v>29</v>
      </c>
      <c r="C68">
        <v>3</v>
      </c>
      <c r="D68">
        <v>1</v>
      </c>
      <c r="E68">
        <v>0</v>
      </c>
      <c r="G68" s="4">
        <f t="shared" si="5"/>
        <v>-1.0828857190250356</v>
      </c>
      <c r="H68">
        <f t="shared" si="0"/>
        <v>0.22413793103448276</v>
      </c>
      <c r="I68">
        <f t="shared" si="1"/>
        <v>-0.2841379310344827</v>
      </c>
      <c r="K68">
        <f t="shared" si="2"/>
        <v>14.5</v>
      </c>
      <c r="L68">
        <f t="shared" si="3"/>
        <v>9.6666666666666661</v>
      </c>
      <c r="N68">
        <f t="shared" si="4"/>
        <v>1.90556346187658</v>
      </c>
    </row>
    <row r="69" spans="1:14" x14ac:dyDescent="0.3">
      <c r="A69">
        <v>60</v>
      </c>
      <c r="B69">
        <v>43</v>
      </c>
      <c r="C69">
        <v>8</v>
      </c>
      <c r="D69">
        <v>12.6</v>
      </c>
      <c r="E69">
        <v>1</v>
      </c>
      <c r="G69" s="4">
        <f t="shared" si="5"/>
        <v>-0.16295853053289353</v>
      </c>
      <c r="H69">
        <f t="shared" si="0"/>
        <v>0.46551724137931033</v>
      </c>
      <c r="I69">
        <f t="shared" si="1"/>
        <v>-4.2758620689655122E-2</v>
      </c>
      <c r="K69">
        <f t="shared" si="2"/>
        <v>21.5</v>
      </c>
      <c r="L69">
        <f t="shared" si="3"/>
        <v>14.333333333333334</v>
      </c>
      <c r="N69">
        <f t="shared" si="4"/>
        <v>2.8254906503687223</v>
      </c>
    </row>
    <row r="70" spans="1:14" x14ac:dyDescent="0.3">
      <c r="A70">
        <v>61</v>
      </c>
      <c r="B70">
        <v>52</v>
      </c>
      <c r="C70">
        <v>12</v>
      </c>
      <c r="D70">
        <v>14.4</v>
      </c>
      <c r="E70">
        <v>1</v>
      </c>
      <c r="G70" s="4">
        <f t="shared" si="5"/>
        <v>0.42842323349776923</v>
      </c>
      <c r="H70">
        <f t="shared" si="0"/>
        <v>0.62068965517241381</v>
      </c>
      <c r="I70">
        <f t="shared" si="1"/>
        <v>0.11241379310344833</v>
      </c>
      <c r="K70">
        <f t="shared" si="2"/>
        <v>26</v>
      </c>
      <c r="L70">
        <f t="shared" si="3"/>
        <v>17.333333333333332</v>
      </c>
      <c r="N70">
        <f t="shared" si="4"/>
        <v>3.4168724143993847</v>
      </c>
    </row>
    <row r="71" spans="1:14" x14ac:dyDescent="0.3">
      <c r="A71">
        <v>62</v>
      </c>
      <c r="B71">
        <v>64</v>
      </c>
      <c r="C71">
        <v>1</v>
      </c>
      <c r="D71">
        <v>4.9000000000000004</v>
      </c>
      <c r="E71">
        <v>0</v>
      </c>
      <c r="G71" s="4">
        <f t="shared" si="5"/>
        <v>1.2169322522053196</v>
      </c>
      <c r="H71">
        <f t="shared" si="0"/>
        <v>0.82758620689655171</v>
      </c>
      <c r="I71">
        <f t="shared" si="1"/>
        <v>0.31931034482758625</v>
      </c>
      <c r="K71">
        <f t="shared" si="2"/>
        <v>32</v>
      </c>
      <c r="L71">
        <f t="shared" si="3"/>
        <v>21.333333333333332</v>
      </c>
      <c r="N71">
        <f t="shared" si="4"/>
        <v>4.2053814331069352</v>
      </c>
    </row>
    <row r="72" spans="1:14" x14ac:dyDescent="0.3">
      <c r="A72">
        <v>63</v>
      </c>
      <c r="B72">
        <v>33</v>
      </c>
      <c r="C72">
        <v>6</v>
      </c>
      <c r="D72">
        <v>7.8</v>
      </c>
      <c r="E72">
        <v>1</v>
      </c>
      <c r="G72" s="4">
        <f t="shared" si="5"/>
        <v>-0.82004937945585221</v>
      </c>
      <c r="H72">
        <f t="shared" si="0"/>
        <v>0.29310344827586204</v>
      </c>
      <c r="I72">
        <f t="shared" si="1"/>
        <v>-0.2151724137931034</v>
      </c>
      <c r="K72">
        <f t="shared" si="2"/>
        <v>16.5</v>
      </c>
      <c r="L72">
        <f t="shared" si="3"/>
        <v>11</v>
      </c>
      <c r="N72">
        <f t="shared" si="4"/>
        <v>2.1683998014457635</v>
      </c>
    </row>
    <row r="73" spans="1:14" x14ac:dyDescent="0.3">
      <c r="A73">
        <v>64</v>
      </c>
      <c r="B73">
        <v>40</v>
      </c>
      <c r="C73">
        <v>15</v>
      </c>
      <c r="D73">
        <v>11</v>
      </c>
      <c r="E73">
        <v>1</v>
      </c>
      <c r="G73" s="4">
        <f t="shared" si="5"/>
        <v>-0.36008578520978113</v>
      </c>
      <c r="H73">
        <f t="shared" si="0"/>
        <v>0.41379310344827586</v>
      </c>
      <c r="I73">
        <f t="shared" si="1"/>
        <v>-9.4482758620689597E-2</v>
      </c>
      <c r="K73">
        <f t="shared" si="2"/>
        <v>20</v>
      </c>
      <c r="L73">
        <f t="shared" si="3"/>
        <v>13.333333333333334</v>
      </c>
      <c r="N73">
        <f t="shared" si="4"/>
        <v>2.6283633956918346</v>
      </c>
    </row>
    <row r="74" spans="1:14" x14ac:dyDescent="0.3">
      <c r="A74">
        <v>65</v>
      </c>
      <c r="B74">
        <v>43</v>
      </c>
      <c r="C74">
        <v>11</v>
      </c>
      <c r="D74">
        <v>12.3</v>
      </c>
      <c r="E74">
        <v>1</v>
      </c>
      <c r="G74" s="4">
        <f t="shared" si="5"/>
        <v>-0.16295853053289353</v>
      </c>
      <c r="H74">
        <f t="shared" si="0"/>
        <v>0.46551724137931033</v>
      </c>
      <c r="I74">
        <f t="shared" si="1"/>
        <v>-4.2758620689655122E-2</v>
      </c>
      <c r="K74">
        <f t="shared" si="2"/>
        <v>21.5</v>
      </c>
      <c r="L74">
        <f t="shared" si="3"/>
        <v>14.333333333333334</v>
      </c>
      <c r="N74">
        <f t="shared" si="4"/>
        <v>2.8254906503687223</v>
      </c>
    </row>
    <row r="75" spans="1:14" x14ac:dyDescent="0.3">
      <c r="A75">
        <v>66</v>
      </c>
      <c r="B75">
        <v>50</v>
      </c>
      <c r="C75">
        <v>9</v>
      </c>
      <c r="D75">
        <v>9.6999999999999993</v>
      </c>
      <c r="E75">
        <v>0</v>
      </c>
      <c r="G75" s="4">
        <f t="shared" si="5"/>
        <v>0.29700506371317753</v>
      </c>
      <c r="H75">
        <f t="shared" ref="H75:H109" si="6">(B75-B$2)/(B$1-B$2)</f>
        <v>0.58620689655172409</v>
      </c>
      <c r="I75">
        <f t="shared" ref="I75:I109" si="7">(B75-B$3)/(B$1-B$2)</f>
        <v>7.7931034482758677E-2</v>
      </c>
      <c r="K75">
        <f t="shared" ref="K75:K109" si="8">B75/2</f>
        <v>25</v>
      </c>
      <c r="L75">
        <f t="shared" ref="L75:L109" si="9">B75/3</f>
        <v>16.666666666666668</v>
      </c>
      <c r="N75">
        <f t="shared" ref="N75:N109" si="10">B75/B$4</f>
        <v>3.285454244614793</v>
      </c>
    </row>
    <row r="76" spans="1:14" x14ac:dyDescent="0.3">
      <c r="A76">
        <v>67</v>
      </c>
      <c r="B76">
        <v>25</v>
      </c>
      <c r="C76">
        <v>15</v>
      </c>
      <c r="D76">
        <v>6.4</v>
      </c>
      <c r="E76">
        <v>0</v>
      </c>
      <c r="G76" s="4">
        <f t="shared" ref="G76:G109" si="11">(B76-B$3)/B$4</f>
        <v>-1.3457220585942191</v>
      </c>
      <c r="H76">
        <f t="shared" si="6"/>
        <v>0.15517241379310345</v>
      </c>
      <c r="I76">
        <f t="shared" si="7"/>
        <v>-0.35310344827586204</v>
      </c>
      <c r="K76">
        <f t="shared" si="8"/>
        <v>12.5</v>
      </c>
      <c r="L76">
        <f t="shared" si="9"/>
        <v>8.3333333333333339</v>
      </c>
      <c r="N76">
        <f t="shared" si="10"/>
        <v>1.6427271223073965</v>
      </c>
    </row>
    <row r="77" spans="1:14" x14ac:dyDescent="0.3">
      <c r="A77">
        <v>68</v>
      </c>
      <c r="B77">
        <v>48</v>
      </c>
      <c r="C77">
        <v>19</v>
      </c>
      <c r="D77">
        <v>11.1</v>
      </c>
      <c r="E77">
        <v>0</v>
      </c>
      <c r="G77" s="4">
        <f t="shared" si="11"/>
        <v>0.16558689392858578</v>
      </c>
      <c r="H77">
        <f t="shared" si="6"/>
        <v>0.55172413793103448</v>
      </c>
      <c r="I77">
        <f t="shared" si="7"/>
        <v>4.3448275862069022E-2</v>
      </c>
      <c r="K77">
        <f t="shared" si="8"/>
        <v>24</v>
      </c>
      <c r="L77">
        <f t="shared" si="9"/>
        <v>16</v>
      </c>
      <c r="N77">
        <f t="shared" si="10"/>
        <v>3.1540360748302012</v>
      </c>
    </row>
    <row r="78" spans="1:14" x14ac:dyDescent="0.3">
      <c r="A78">
        <v>69</v>
      </c>
      <c r="B78">
        <v>17</v>
      </c>
      <c r="C78">
        <v>10</v>
      </c>
      <c r="D78">
        <v>6.4</v>
      </c>
      <c r="E78">
        <v>0</v>
      </c>
      <c r="G78" s="4">
        <f t="shared" si="11"/>
        <v>-1.8713947377325859</v>
      </c>
      <c r="H78">
        <f t="shared" si="6"/>
        <v>1.7241379310344827E-2</v>
      </c>
      <c r="I78">
        <f t="shared" si="7"/>
        <v>-0.49103448275862066</v>
      </c>
      <c r="K78">
        <f t="shared" si="8"/>
        <v>8.5</v>
      </c>
      <c r="L78">
        <f t="shared" si="9"/>
        <v>5.666666666666667</v>
      </c>
      <c r="N78">
        <f t="shared" si="10"/>
        <v>1.1170544431690297</v>
      </c>
    </row>
    <row r="79" spans="1:14" x14ac:dyDescent="0.3">
      <c r="A79">
        <v>70</v>
      </c>
      <c r="B79">
        <v>57</v>
      </c>
      <c r="C79">
        <v>14</v>
      </c>
      <c r="D79">
        <v>10.4</v>
      </c>
      <c r="E79">
        <v>1</v>
      </c>
      <c r="G79" s="4">
        <f t="shared" si="11"/>
        <v>0.7569686579592485</v>
      </c>
      <c r="H79">
        <f t="shared" si="6"/>
        <v>0.7068965517241379</v>
      </c>
      <c r="I79">
        <f t="shared" si="7"/>
        <v>0.19862068965517246</v>
      </c>
      <c r="K79">
        <f t="shared" si="8"/>
        <v>28.5</v>
      </c>
      <c r="L79">
        <f t="shared" si="9"/>
        <v>19</v>
      </c>
      <c r="N79">
        <f t="shared" si="10"/>
        <v>3.7454178388608641</v>
      </c>
    </row>
    <row r="80" spans="1:14" x14ac:dyDescent="0.3">
      <c r="A80">
        <v>71</v>
      </c>
      <c r="B80">
        <v>37</v>
      </c>
      <c r="C80">
        <v>6</v>
      </c>
      <c r="D80">
        <v>9.1999999999999993</v>
      </c>
      <c r="E80">
        <v>0</v>
      </c>
      <c r="G80" s="4">
        <f t="shared" si="11"/>
        <v>-0.5572130398866687</v>
      </c>
      <c r="H80">
        <f t="shared" si="6"/>
        <v>0.36206896551724138</v>
      </c>
      <c r="I80">
        <f t="shared" si="7"/>
        <v>-0.14620689655172409</v>
      </c>
      <c r="K80">
        <f t="shared" si="8"/>
        <v>18.5</v>
      </c>
      <c r="L80">
        <f t="shared" si="9"/>
        <v>12.333333333333334</v>
      </c>
      <c r="N80">
        <f t="shared" si="10"/>
        <v>2.431236141014947</v>
      </c>
    </row>
    <row r="81" spans="1:14" x14ac:dyDescent="0.3">
      <c r="A81">
        <v>72</v>
      </c>
      <c r="B81">
        <v>72</v>
      </c>
      <c r="C81">
        <v>2</v>
      </c>
      <c r="D81">
        <v>0.3</v>
      </c>
      <c r="E81">
        <v>0</v>
      </c>
      <c r="G81" s="4">
        <f t="shared" si="11"/>
        <v>1.7426049313436864</v>
      </c>
      <c r="H81">
        <f t="shared" si="6"/>
        <v>0.96551724137931039</v>
      </c>
      <c r="I81">
        <f t="shared" si="7"/>
        <v>0.45724137931034486</v>
      </c>
      <c r="K81">
        <f t="shared" si="8"/>
        <v>36</v>
      </c>
      <c r="L81">
        <f t="shared" si="9"/>
        <v>24</v>
      </c>
      <c r="N81">
        <f t="shared" si="10"/>
        <v>4.7310541122453023</v>
      </c>
    </row>
    <row r="82" spans="1:14" x14ac:dyDescent="0.3">
      <c r="A82">
        <v>73</v>
      </c>
      <c r="B82">
        <v>44</v>
      </c>
      <c r="C82">
        <v>8</v>
      </c>
      <c r="D82">
        <v>8.5</v>
      </c>
      <c r="E82">
        <v>1</v>
      </c>
      <c r="G82" s="4">
        <f t="shared" si="11"/>
        <v>-9.7249445640597676E-2</v>
      </c>
      <c r="H82">
        <f t="shared" si="6"/>
        <v>0.48275862068965519</v>
      </c>
      <c r="I82">
        <f t="shared" si="7"/>
        <v>-2.5517241379310291E-2</v>
      </c>
      <c r="K82">
        <f t="shared" si="8"/>
        <v>22</v>
      </c>
      <c r="L82">
        <f t="shared" si="9"/>
        <v>14.666666666666666</v>
      </c>
      <c r="N82">
        <f t="shared" si="10"/>
        <v>2.8911997352610181</v>
      </c>
    </row>
    <row r="83" spans="1:14" x14ac:dyDescent="0.3">
      <c r="A83">
        <v>74</v>
      </c>
      <c r="B83">
        <v>43</v>
      </c>
      <c r="C83">
        <v>8</v>
      </c>
      <c r="D83">
        <v>7.4</v>
      </c>
      <c r="E83">
        <v>1</v>
      </c>
      <c r="G83" s="4">
        <f t="shared" si="11"/>
        <v>-0.16295853053289353</v>
      </c>
      <c r="H83">
        <f t="shared" si="6"/>
        <v>0.46551724137931033</v>
      </c>
      <c r="I83">
        <f t="shared" si="7"/>
        <v>-4.2758620689655122E-2</v>
      </c>
      <c r="K83">
        <f t="shared" si="8"/>
        <v>21.5</v>
      </c>
      <c r="L83">
        <f t="shared" si="9"/>
        <v>14.333333333333334</v>
      </c>
      <c r="N83">
        <f t="shared" si="10"/>
        <v>2.8254906503687223</v>
      </c>
    </row>
    <row r="84" spans="1:14" x14ac:dyDescent="0.3">
      <c r="A84">
        <v>75</v>
      </c>
      <c r="B84">
        <v>49</v>
      </c>
      <c r="C84">
        <v>17</v>
      </c>
      <c r="D84">
        <v>10.7</v>
      </c>
      <c r="E84">
        <v>1</v>
      </c>
      <c r="G84" s="4">
        <f t="shared" si="11"/>
        <v>0.23129597882088165</v>
      </c>
      <c r="H84">
        <f t="shared" si="6"/>
        <v>0.56896551724137934</v>
      </c>
      <c r="I84">
        <f t="shared" si="7"/>
        <v>6.0689655172413849E-2</v>
      </c>
      <c r="K84">
        <f t="shared" si="8"/>
        <v>24.5</v>
      </c>
      <c r="L84">
        <f t="shared" si="9"/>
        <v>16.333333333333332</v>
      </c>
      <c r="N84">
        <f t="shared" si="10"/>
        <v>3.2197451597224971</v>
      </c>
    </row>
    <row r="85" spans="1:14" x14ac:dyDescent="0.3">
      <c r="A85">
        <v>76</v>
      </c>
      <c r="B85">
        <v>62</v>
      </c>
      <c r="C85">
        <v>4</v>
      </c>
      <c r="D85">
        <v>2.6</v>
      </c>
      <c r="E85">
        <v>0</v>
      </c>
      <c r="G85" s="4">
        <f t="shared" si="11"/>
        <v>1.0855140824207279</v>
      </c>
      <c r="H85">
        <f t="shared" si="6"/>
        <v>0.7931034482758621</v>
      </c>
      <c r="I85">
        <f t="shared" si="7"/>
        <v>0.28482758620689663</v>
      </c>
      <c r="K85">
        <f t="shared" si="8"/>
        <v>31</v>
      </c>
      <c r="L85">
        <f t="shared" si="9"/>
        <v>20.666666666666668</v>
      </c>
      <c r="N85">
        <f t="shared" si="10"/>
        <v>4.0739632633223435</v>
      </c>
    </row>
    <row r="86" spans="1:14" x14ac:dyDescent="0.3">
      <c r="A86">
        <v>77</v>
      </c>
      <c r="B86">
        <v>45</v>
      </c>
      <c r="C86">
        <v>16</v>
      </c>
      <c r="D86">
        <v>14.2</v>
      </c>
      <c r="E86">
        <v>1</v>
      </c>
      <c r="G86" s="4">
        <f t="shared" si="11"/>
        <v>-3.1540360748301806E-2</v>
      </c>
      <c r="H86">
        <f t="shared" si="6"/>
        <v>0.5</v>
      </c>
      <c r="I86">
        <f t="shared" si="7"/>
        <v>-8.2758620689654637E-3</v>
      </c>
      <c r="K86">
        <f t="shared" si="8"/>
        <v>22.5</v>
      </c>
      <c r="L86">
        <f t="shared" si="9"/>
        <v>15</v>
      </c>
      <c r="N86">
        <f t="shared" si="10"/>
        <v>2.956908820153314</v>
      </c>
    </row>
    <row r="87" spans="1:14" x14ac:dyDescent="0.3">
      <c r="A87">
        <v>78</v>
      </c>
      <c r="B87">
        <v>21</v>
      </c>
      <c r="C87">
        <v>12</v>
      </c>
      <c r="D87">
        <v>5.6</v>
      </c>
      <c r="E87">
        <v>1</v>
      </c>
      <c r="G87" s="4">
        <f t="shared" si="11"/>
        <v>-1.6085583981634026</v>
      </c>
      <c r="H87">
        <f t="shared" si="6"/>
        <v>8.6206896551724144E-2</v>
      </c>
      <c r="I87">
        <f t="shared" si="7"/>
        <v>-0.42206896551724132</v>
      </c>
      <c r="K87">
        <f t="shared" si="8"/>
        <v>10.5</v>
      </c>
      <c r="L87">
        <f t="shared" si="9"/>
        <v>7</v>
      </c>
      <c r="N87">
        <f t="shared" si="10"/>
        <v>1.3798907827382132</v>
      </c>
    </row>
    <row r="88" spans="1:14" x14ac:dyDescent="0.3">
      <c r="A88">
        <v>79</v>
      </c>
      <c r="B88">
        <v>23</v>
      </c>
      <c r="C88">
        <v>12</v>
      </c>
      <c r="D88">
        <v>3.7</v>
      </c>
      <c r="E88">
        <v>0</v>
      </c>
      <c r="G88" s="4">
        <f t="shared" si="11"/>
        <v>-1.4771402283788109</v>
      </c>
      <c r="H88">
        <f t="shared" si="6"/>
        <v>0.1206896551724138</v>
      </c>
      <c r="I88">
        <f t="shared" si="7"/>
        <v>-0.38758620689655165</v>
      </c>
      <c r="K88">
        <f t="shared" si="8"/>
        <v>11.5</v>
      </c>
      <c r="L88">
        <f t="shared" si="9"/>
        <v>7.666666666666667</v>
      </c>
      <c r="N88">
        <f t="shared" si="10"/>
        <v>1.5113089525228049</v>
      </c>
    </row>
    <row r="89" spans="1:14" x14ac:dyDescent="0.3">
      <c r="A89">
        <v>80</v>
      </c>
      <c r="B89">
        <v>35</v>
      </c>
      <c r="C89">
        <v>8</v>
      </c>
      <c r="D89">
        <v>9.4</v>
      </c>
      <c r="E89">
        <v>1</v>
      </c>
      <c r="G89" s="4">
        <f t="shared" si="11"/>
        <v>-0.68863120967126046</v>
      </c>
      <c r="H89">
        <f t="shared" si="6"/>
        <v>0.32758620689655171</v>
      </c>
      <c r="I89">
        <f t="shared" si="7"/>
        <v>-0.18068965517241373</v>
      </c>
      <c r="K89">
        <f t="shared" si="8"/>
        <v>17.5</v>
      </c>
      <c r="L89">
        <f t="shared" si="9"/>
        <v>11.666666666666666</v>
      </c>
      <c r="N89">
        <f t="shared" si="10"/>
        <v>2.2998179712303553</v>
      </c>
    </row>
    <row r="90" spans="1:14" x14ac:dyDescent="0.3">
      <c r="A90">
        <v>81</v>
      </c>
      <c r="B90">
        <v>48</v>
      </c>
      <c r="C90">
        <v>13</v>
      </c>
      <c r="D90">
        <v>12.4</v>
      </c>
      <c r="E90">
        <v>1</v>
      </c>
      <c r="G90" s="4">
        <f t="shared" si="11"/>
        <v>0.16558689392858578</v>
      </c>
      <c r="H90">
        <f t="shared" si="6"/>
        <v>0.55172413793103448</v>
      </c>
      <c r="I90">
        <f t="shared" si="7"/>
        <v>4.3448275862069022E-2</v>
      </c>
      <c r="K90">
        <f t="shared" si="8"/>
        <v>24</v>
      </c>
      <c r="L90">
        <f t="shared" si="9"/>
        <v>16</v>
      </c>
      <c r="N90">
        <f t="shared" si="10"/>
        <v>3.1540360748302012</v>
      </c>
    </row>
    <row r="91" spans="1:14" x14ac:dyDescent="0.3">
      <c r="A91">
        <v>82</v>
      </c>
      <c r="B91">
        <v>48</v>
      </c>
      <c r="C91">
        <v>9</v>
      </c>
      <c r="D91">
        <v>15.1</v>
      </c>
      <c r="E91">
        <v>1</v>
      </c>
      <c r="G91" s="4">
        <f t="shared" si="11"/>
        <v>0.16558689392858578</v>
      </c>
      <c r="H91">
        <f t="shared" si="6"/>
        <v>0.55172413793103448</v>
      </c>
      <c r="I91">
        <f t="shared" si="7"/>
        <v>4.3448275862069022E-2</v>
      </c>
      <c r="K91">
        <f t="shared" si="8"/>
        <v>24</v>
      </c>
      <c r="L91">
        <f t="shared" si="9"/>
        <v>16</v>
      </c>
      <c r="N91">
        <f t="shared" si="10"/>
        <v>3.1540360748302012</v>
      </c>
    </row>
    <row r="92" spans="1:14" x14ac:dyDescent="0.3">
      <c r="A92">
        <v>83</v>
      </c>
      <c r="B92">
        <v>28</v>
      </c>
      <c r="C92">
        <v>2</v>
      </c>
      <c r="D92">
        <v>2.5</v>
      </c>
      <c r="E92">
        <v>0</v>
      </c>
      <c r="G92" s="4">
        <f t="shared" si="11"/>
        <v>-1.1485948039173315</v>
      </c>
      <c r="H92">
        <f t="shared" si="6"/>
        <v>0.20689655172413793</v>
      </c>
      <c r="I92">
        <f t="shared" si="7"/>
        <v>-0.30137931034482751</v>
      </c>
      <c r="K92">
        <f t="shared" si="8"/>
        <v>14</v>
      </c>
      <c r="L92">
        <f t="shared" si="9"/>
        <v>9.3333333333333339</v>
      </c>
      <c r="N92">
        <f t="shared" si="10"/>
        <v>1.8398543769842841</v>
      </c>
    </row>
    <row r="93" spans="1:14" x14ac:dyDescent="0.3">
      <c r="A93">
        <v>84</v>
      </c>
      <c r="B93">
        <v>63</v>
      </c>
      <c r="C93">
        <v>5</v>
      </c>
      <c r="D93">
        <v>8.1</v>
      </c>
      <c r="E93">
        <v>0</v>
      </c>
      <c r="G93" s="4">
        <f t="shared" si="11"/>
        <v>1.1512231673130238</v>
      </c>
      <c r="H93">
        <f t="shared" si="6"/>
        <v>0.81034482758620685</v>
      </c>
      <c r="I93">
        <f t="shared" si="7"/>
        <v>0.30206896551724144</v>
      </c>
      <c r="K93">
        <f t="shared" si="8"/>
        <v>31.5</v>
      </c>
      <c r="L93">
        <f t="shared" si="9"/>
        <v>21</v>
      </c>
      <c r="N93">
        <f t="shared" si="10"/>
        <v>4.1396723482146394</v>
      </c>
    </row>
    <row r="94" spans="1:14" x14ac:dyDescent="0.3">
      <c r="A94">
        <v>85</v>
      </c>
      <c r="B94">
        <v>44</v>
      </c>
      <c r="C94">
        <v>10</v>
      </c>
      <c r="D94">
        <v>15.8</v>
      </c>
      <c r="E94">
        <v>1</v>
      </c>
      <c r="G94" s="4">
        <f t="shared" si="11"/>
        <v>-9.7249445640597676E-2</v>
      </c>
      <c r="H94">
        <f t="shared" si="6"/>
        <v>0.48275862068965519</v>
      </c>
      <c r="I94">
        <f t="shared" si="7"/>
        <v>-2.5517241379310291E-2</v>
      </c>
      <c r="K94">
        <f t="shared" si="8"/>
        <v>22</v>
      </c>
      <c r="L94">
        <f t="shared" si="9"/>
        <v>14.666666666666666</v>
      </c>
      <c r="N94">
        <f t="shared" si="10"/>
        <v>2.8911997352610181</v>
      </c>
    </row>
    <row r="95" spans="1:14" x14ac:dyDescent="0.3">
      <c r="A95">
        <v>86</v>
      </c>
      <c r="B95">
        <v>48</v>
      </c>
      <c r="C95">
        <v>17</v>
      </c>
      <c r="D95">
        <v>12.6</v>
      </c>
      <c r="E95">
        <v>0</v>
      </c>
      <c r="G95" s="4">
        <f t="shared" si="11"/>
        <v>0.16558689392858578</v>
      </c>
      <c r="H95">
        <f t="shared" si="6"/>
        <v>0.55172413793103448</v>
      </c>
      <c r="I95">
        <f t="shared" si="7"/>
        <v>4.3448275862069022E-2</v>
      </c>
      <c r="K95">
        <f t="shared" si="8"/>
        <v>24</v>
      </c>
      <c r="L95">
        <f t="shared" si="9"/>
        <v>16</v>
      </c>
      <c r="N95">
        <f t="shared" si="10"/>
        <v>3.1540360748302012</v>
      </c>
    </row>
    <row r="96" spans="1:14" x14ac:dyDescent="0.3">
      <c r="A96">
        <v>87</v>
      </c>
      <c r="B96">
        <v>40</v>
      </c>
      <c r="C96">
        <v>20</v>
      </c>
      <c r="D96">
        <v>8.1</v>
      </c>
      <c r="E96">
        <v>0</v>
      </c>
      <c r="G96" s="4">
        <f t="shared" si="11"/>
        <v>-0.36008578520978113</v>
      </c>
      <c r="H96">
        <f t="shared" si="6"/>
        <v>0.41379310344827586</v>
      </c>
      <c r="I96">
        <f t="shared" si="7"/>
        <v>-9.4482758620689597E-2</v>
      </c>
      <c r="K96">
        <f t="shared" si="8"/>
        <v>20</v>
      </c>
      <c r="L96">
        <f t="shared" si="9"/>
        <v>13.333333333333334</v>
      </c>
      <c r="N96">
        <f t="shared" si="10"/>
        <v>2.6283633956918346</v>
      </c>
    </row>
    <row r="97" spans="1:14" x14ac:dyDescent="0.3">
      <c r="A97">
        <v>88</v>
      </c>
      <c r="B97">
        <v>72</v>
      </c>
      <c r="C97">
        <v>9</v>
      </c>
      <c r="D97">
        <v>6.7</v>
      </c>
      <c r="E97">
        <v>0</v>
      </c>
      <c r="G97" s="4">
        <f t="shared" si="11"/>
        <v>1.7426049313436864</v>
      </c>
      <c r="H97">
        <f t="shared" si="6"/>
        <v>0.96551724137931039</v>
      </c>
      <c r="I97">
        <f t="shared" si="7"/>
        <v>0.45724137931034486</v>
      </c>
      <c r="K97">
        <f t="shared" si="8"/>
        <v>36</v>
      </c>
      <c r="L97">
        <f t="shared" si="9"/>
        <v>24</v>
      </c>
      <c r="N97">
        <f t="shared" si="10"/>
        <v>4.7310541122453023</v>
      </c>
    </row>
    <row r="98" spans="1:14" x14ac:dyDescent="0.3">
      <c r="A98">
        <v>89</v>
      </c>
      <c r="B98">
        <v>63</v>
      </c>
      <c r="C98">
        <v>5</v>
      </c>
      <c r="D98">
        <v>4.5</v>
      </c>
      <c r="E98">
        <v>0</v>
      </c>
      <c r="G98" s="4">
        <f t="shared" si="11"/>
        <v>1.1512231673130238</v>
      </c>
      <c r="H98">
        <f t="shared" si="6"/>
        <v>0.81034482758620685</v>
      </c>
      <c r="I98">
        <f t="shared" si="7"/>
        <v>0.30206896551724144</v>
      </c>
      <c r="K98">
        <f t="shared" si="8"/>
        <v>31.5</v>
      </c>
      <c r="L98">
        <f t="shared" si="9"/>
        <v>21</v>
      </c>
      <c r="N98">
        <f t="shared" si="10"/>
        <v>4.1396723482146394</v>
      </c>
    </row>
    <row r="99" spans="1:14" x14ac:dyDescent="0.3">
      <c r="A99">
        <v>90</v>
      </c>
      <c r="B99">
        <v>28</v>
      </c>
      <c r="C99">
        <v>10</v>
      </c>
      <c r="D99">
        <v>4.5999999999999996</v>
      </c>
      <c r="E99">
        <v>1</v>
      </c>
      <c r="G99" s="4">
        <f t="shared" si="11"/>
        <v>-1.1485948039173315</v>
      </c>
      <c r="H99">
        <f t="shared" si="6"/>
        <v>0.20689655172413793</v>
      </c>
      <c r="I99">
        <f t="shared" si="7"/>
        <v>-0.30137931034482751</v>
      </c>
      <c r="K99">
        <f t="shared" si="8"/>
        <v>14</v>
      </c>
      <c r="L99">
        <f t="shared" si="9"/>
        <v>9.3333333333333339</v>
      </c>
      <c r="N99">
        <f t="shared" si="10"/>
        <v>1.8398543769842841</v>
      </c>
    </row>
    <row r="100" spans="1:14" x14ac:dyDescent="0.3">
      <c r="A100">
        <v>91</v>
      </c>
      <c r="B100">
        <v>16</v>
      </c>
      <c r="C100">
        <v>1</v>
      </c>
      <c r="D100">
        <v>3.1</v>
      </c>
      <c r="E100">
        <v>0</v>
      </c>
      <c r="G100" s="4">
        <f t="shared" si="11"/>
        <v>-1.9371038226248818</v>
      </c>
      <c r="H100">
        <f t="shared" si="6"/>
        <v>0</v>
      </c>
      <c r="I100">
        <f t="shared" si="7"/>
        <v>-0.50827586206896547</v>
      </c>
      <c r="K100">
        <f t="shared" si="8"/>
        <v>8</v>
      </c>
      <c r="L100">
        <f t="shared" si="9"/>
        <v>5.333333333333333</v>
      </c>
      <c r="N100">
        <f t="shared" si="10"/>
        <v>1.0513453582767338</v>
      </c>
    </row>
    <row r="101" spans="1:14" x14ac:dyDescent="0.3">
      <c r="A101">
        <v>92</v>
      </c>
      <c r="B101">
        <v>23</v>
      </c>
      <c r="C101">
        <v>3</v>
      </c>
      <c r="D101">
        <v>5.7</v>
      </c>
      <c r="E101">
        <v>0</v>
      </c>
      <c r="G101" s="4">
        <f t="shared" si="11"/>
        <v>-1.4771402283788109</v>
      </c>
      <c r="H101">
        <f t="shared" si="6"/>
        <v>0.1206896551724138</v>
      </c>
      <c r="I101">
        <f t="shared" si="7"/>
        <v>-0.38758620689655165</v>
      </c>
      <c r="K101">
        <f t="shared" si="8"/>
        <v>11.5</v>
      </c>
      <c r="L101">
        <f t="shared" si="9"/>
        <v>7.666666666666667</v>
      </c>
      <c r="N101">
        <f t="shared" si="10"/>
        <v>1.5113089525228049</v>
      </c>
    </row>
    <row r="102" spans="1:14" x14ac:dyDescent="0.3">
      <c r="A102">
        <v>93</v>
      </c>
      <c r="B102">
        <v>64</v>
      </c>
      <c r="C102">
        <v>1</v>
      </c>
      <c r="D102">
        <v>5.5</v>
      </c>
      <c r="E102">
        <v>0</v>
      </c>
      <c r="G102" s="4">
        <f t="shared" si="11"/>
        <v>1.2169322522053196</v>
      </c>
      <c r="H102">
        <f t="shared" si="6"/>
        <v>0.82758620689655171</v>
      </c>
      <c r="I102">
        <f t="shared" si="7"/>
        <v>0.31931034482758625</v>
      </c>
      <c r="K102">
        <f t="shared" si="8"/>
        <v>32</v>
      </c>
      <c r="L102">
        <f t="shared" si="9"/>
        <v>21.333333333333332</v>
      </c>
      <c r="N102">
        <f t="shared" si="10"/>
        <v>4.2053814331069352</v>
      </c>
    </row>
    <row r="103" spans="1:14" x14ac:dyDescent="0.3">
      <c r="A103">
        <v>94</v>
      </c>
      <c r="B103">
        <v>32</v>
      </c>
      <c r="C103">
        <v>16</v>
      </c>
      <c r="D103">
        <v>9.3000000000000007</v>
      </c>
      <c r="E103">
        <v>0</v>
      </c>
      <c r="G103" s="4">
        <f t="shared" si="11"/>
        <v>-0.88575846434814798</v>
      </c>
      <c r="H103">
        <f t="shared" si="6"/>
        <v>0.27586206896551724</v>
      </c>
      <c r="I103">
        <f t="shared" si="7"/>
        <v>-0.23241379310344823</v>
      </c>
      <c r="K103">
        <f t="shared" si="8"/>
        <v>16</v>
      </c>
      <c r="L103">
        <f t="shared" si="9"/>
        <v>10.666666666666666</v>
      </c>
      <c r="N103">
        <f t="shared" si="10"/>
        <v>2.1026907165534676</v>
      </c>
    </row>
    <row r="104" spans="1:14" x14ac:dyDescent="0.3">
      <c r="A104">
        <v>95</v>
      </c>
      <c r="B104">
        <v>41</v>
      </c>
      <c r="C104">
        <v>8</v>
      </c>
      <c r="D104">
        <v>12.1</v>
      </c>
      <c r="E104">
        <v>1</v>
      </c>
      <c r="G104" s="4">
        <f t="shared" si="11"/>
        <v>-0.29437670031748525</v>
      </c>
      <c r="H104">
        <f t="shared" si="6"/>
        <v>0.43103448275862066</v>
      </c>
      <c r="I104">
        <f t="shared" si="7"/>
        <v>-7.7241379310344777E-2</v>
      </c>
      <c r="K104">
        <f t="shared" si="8"/>
        <v>20.5</v>
      </c>
      <c r="L104">
        <f t="shared" si="9"/>
        <v>13.666666666666666</v>
      </c>
      <c r="N104">
        <f t="shared" si="10"/>
        <v>2.6940724805841305</v>
      </c>
    </row>
    <row r="105" spans="1:14" x14ac:dyDescent="0.3">
      <c r="A105">
        <v>96</v>
      </c>
      <c r="B105">
        <v>55</v>
      </c>
      <c r="C105">
        <v>14</v>
      </c>
      <c r="D105">
        <v>14.1</v>
      </c>
      <c r="E105">
        <v>1</v>
      </c>
      <c r="G105" s="4">
        <f t="shared" si="11"/>
        <v>0.62555048817465686</v>
      </c>
      <c r="H105">
        <f t="shared" si="6"/>
        <v>0.67241379310344829</v>
      </c>
      <c r="I105">
        <f t="shared" si="7"/>
        <v>0.16413793103448282</v>
      </c>
      <c r="K105">
        <f t="shared" si="8"/>
        <v>27.5</v>
      </c>
      <c r="L105">
        <f t="shared" si="9"/>
        <v>18.333333333333332</v>
      </c>
      <c r="N105">
        <f t="shared" si="10"/>
        <v>3.6139996690762723</v>
      </c>
    </row>
    <row r="106" spans="1:14" x14ac:dyDescent="0.3">
      <c r="A106">
        <v>97</v>
      </c>
      <c r="B106">
        <v>56</v>
      </c>
      <c r="C106">
        <v>3</v>
      </c>
      <c r="D106">
        <v>6.5</v>
      </c>
      <c r="E106">
        <v>0</v>
      </c>
      <c r="G106" s="4">
        <f t="shared" si="11"/>
        <v>0.69125957306695263</v>
      </c>
      <c r="H106">
        <f t="shared" si="6"/>
        <v>0.68965517241379315</v>
      </c>
      <c r="I106">
        <f t="shared" si="7"/>
        <v>0.18137931034482763</v>
      </c>
      <c r="K106">
        <f t="shared" si="8"/>
        <v>28</v>
      </c>
      <c r="L106">
        <f t="shared" si="9"/>
        <v>18.666666666666668</v>
      </c>
      <c r="N106">
        <f t="shared" si="10"/>
        <v>3.6797087539685682</v>
      </c>
    </row>
    <row r="107" spans="1:14" x14ac:dyDescent="0.3">
      <c r="A107">
        <v>98</v>
      </c>
      <c r="B107">
        <v>38</v>
      </c>
      <c r="C107">
        <v>19</v>
      </c>
      <c r="D107">
        <v>9</v>
      </c>
      <c r="E107">
        <v>0</v>
      </c>
      <c r="G107" s="4">
        <f t="shared" si="11"/>
        <v>-0.49150395499437283</v>
      </c>
      <c r="H107">
        <f t="shared" si="6"/>
        <v>0.37931034482758619</v>
      </c>
      <c r="I107">
        <f t="shared" si="7"/>
        <v>-0.12896551724137925</v>
      </c>
      <c r="K107">
        <f t="shared" si="8"/>
        <v>19</v>
      </c>
      <c r="L107">
        <f t="shared" si="9"/>
        <v>12.666666666666666</v>
      </c>
      <c r="N107">
        <f t="shared" si="10"/>
        <v>2.4969452259072429</v>
      </c>
    </row>
    <row r="108" spans="1:14" x14ac:dyDescent="0.3">
      <c r="A108">
        <v>99</v>
      </c>
      <c r="B108">
        <v>45</v>
      </c>
      <c r="C108">
        <v>17</v>
      </c>
      <c r="D108">
        <v>8.5</v>
      </c>
      <c r="E108">
        <v>0</v>
      </c>
      <c r="G108" s="4">
        <f t="shared" si="11"/>
        <v>-3.1540360748301806E-2</v>
      </c>
      <c r="H108">
        <f t="shared" si="6"/>
        <v>0.5</v>
      </c>
      <c r="I108">
        <f t="shared" si="7"/>
        <v>-8.2758620689654637E-3</v>
      </c>
      <c r="K108">
        <f t="shared" si="8"/>
        <v>22.5</v>
      </c>
      <c r="L108">
        <f t="shared" si="9"/>
        <v>15</v>
      </c>
      <c r="N108">
        <f t="shared" si="10"/>
        <v>2.956908820153314</v>
      </c>
    </row>
    <row r="109" spans="1:14" x14ac:dyDescent="0.3">
      <c r="A109">
        <v>100</v>
      </c>
      <c r="B109">
        <v>45</v>
      </c>
      <c r="C109">
        <v>10</v>
      </c>
      <c r="D109">
        <v>13.5</v>
      </c>
      <c r="E109">
        <v>1</v>
      </c>
      <c r="G109" s="4">
        <f t="shared" si="11"/>
        <v>-3.1540360748301806E-2</v>
      </c>
      <c r="H109">
        <f t="shared" si="6"/>
        <v>0.5</v>
      </c>
      <c r="I109">
        <f t="shared" si="7"/>
        <v>-8.2758620689654637E-3</v>
      </c>
      <c r="K109">
        <f t="shared" si="8"/>
        <v>22.5</v>
      </c>
      <c r="L109">
        <f t="shared" si="9"/>
        <v>15</v>
      </c>
      <c r="N109">
        <f t="shared" si="10"/>
        <v>2.956908820153314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51F7-BEC4-465B-99B8-277F3F8810AE}">
  <dimension ref="A1:N109"/>
  <sheetViews>
    <sheetView zoomScaleNormal="100" workbookViewId="0">
      <selection sqref="A1:XFD1048576"/>
    </sheetView>
  </sheetViews>
  <sheetFormatPr defaultRowHeight="15.6" x14ac:dyDescent="0.3"/>
  <cols>
    <col min="1" max="11" width="8.6640625" style="5"/>
    <col min="12" max="12" width="23.75" style="5" bestFit="1" customWidth="1"/>
    <col min="13" max="13" width="8.6640625" style="5"/>
    <col min="14" max="14" width="22.6640625" style="5" bestFit="1" customWidth="1"/>
    <col min="15" max="16384" width="8.6640625" style="5"/>
  </cols>
  <sheetData>
    <row r="1" spans="1:9" x14ac:dyDescent="0.3">
      <c r="A1" s="5" t="s">
        <v>6</v>
      </c>
      <c r="B1" s="5">
        <f>MAX(B10:B109)</f>
        <v>74</v>
      </c>
      <c r="C1" s="5">
        <f>MAX(C10:C109)</f>
        <v>16.2</v>
      </c>
    </row>
    <row r="2" spans="1:9" x14ac:dyDescent="0.3">
      <c r="A2" s="5" t="s">
        <v>7</v>
      </c>
      <c r="B2" s="5">
        <f>MIN(B10:B109)</f>
        <v>16</v>
      </c>
      <c r="C2" s="5">
        <f>MIN(C10:C109)</f>
        <v>0.3</v>
      </c>
    </row>
    <row r="3" spans="1:9" x14ac:dyDescent="0.3">
      <c r="A3" s="5" t="s">
        <v>8</v>
      </c>
      <c r="B3" s="6">
        <f>AVERAGE(B10:B109)</f>
        <v>45.48</v>
      </c>
      <c r="C3" s="6">
        <f>AVERAGE(C10:C109)</f>
        <v>8.5580000000000016</v>
      </c>
    </row>
    <row r="4" spans="1:9" x14ac:dyDescent="0.3">
      <c r="A4" s="5" t="s">
        <v>5</v>
      </c>
      <c r="B4" s="7">
        <f>STDEV(B10:B109)</f>
        <v>15.218595748808642</v>
      </c>
      <c r="C4" s="7">
        <f>STDEV(C10:C109)</f>
        <v>3.9695349955389037</v>
      </c>
    </row>
    <row r="5" spans="1:9" x14ac:dyDescent="0.3">
      <c r="A5" s="5" t="s">
        <v>18</v>
      </c>
      <c r="B5" s="5">
        <f>B1-B2</f>
        <v>58</v>
      </c>
      <c r="C5" s="5">
        <f>C1-C2</f>
        <v>15.899999999999999</v>
      </c>
    </row>
    <row r="7" spans="1:9" x14ac:dyDescent="0.3">
      <c r="E7" s="8" t="s">
        <v>21</v>
      </c>
      <c r="F7" s="5">
        <v>3.0730395098977025E-2</v>
      </c>
      <c r="I7" s="9" t="s">
        <v>27</v>
      </c>
    </row>
    <row r="8" spans="1:9" x14ac:dyDescent="0.3">
      <c r="B8" s="8" t="s">
        <v>19</v>
      </c>
      <c r="C8" s="8" t="s">
        <v>20</v>
      </c>
      <c r="E8" s="8" t="s">
        <v>22</v>
      </c>
      <c r="F8" s="5">
        <v>7.1603816308935047</v>
      </c>
      <c r="H8" s="5" t="s">
        <v>25</v>
      </c>
      <c r="I8" s="9">
        <f>SUM(I10:I109)</f>
        <v>1538.3104719272044</v>
      </c>
    </row>
    <row r="9" spans="1:9" x14ac:dyDescent="0.3">
      <c r="A9" s="5" t="s">
        <v>4</v>
      </c>
      <c r="B9" s="5" t="s">
        <v>0</v>
      </c>
      <c r="C9" s="5" t="s">
        <v>2</v>
      </c>
      <c r="F9" s="5" t="s">
        <v>23</v>
      </c>
      <c r="H9" s="5" t="s">
        <v>24</v>
      </c>
      <c r="I9" s="5" t="s">
        <v>26</v>
      </c>
    </row>
    <row r="10" spans="1:9" x14ac:dyDescent="0.3">
      <c r="A10" s="5">
        <v>1</v>
      </c>
      <c r="B10" s="5">
        <v>58</v>
      </c>
      <c r="C10" s="5">
        <v>10</v>
      </c>
      <c r="F10" s="5">
        <f>$F$7*B10+$F$8*1</f>
        <v>8.942744546634172</v>
      </c>
      <c r="H10" s="5">
        <f>C10-F10</f>
        <v>1.057255453365828</v>
      </c>
      <c r="I10" s="5">
        <f>H10^2</f>
        <v>1.1177890936717827</v>
      </c>
    </row>
    <row r="11" spans="1:9" x14ac:dyDescent="0.3">
      <c r="A11" s="5">
        <v>2</v>
      </c>
      <c r="B11" s="5">
        <v>30</v>
      </c>
      <c r="C11" s="5">
        <v>4.8</v>
      </c>
      <c r="F11" s="5">
        <f t="shared" ref="F11:F74" si="0">$F$7*B11+$F$8*1</f>
        <v>8.0822934838628147</v>
      </c>
      <c r="H11" s="5">
        <f t="shared" ref="H11:H74" si="1">C11-F11</f>
        <v>-3.2822934838628148</v>
      </c>
      <c r="I11" s="5">
        <f t="shared" ref="I11:I74" si="2">H11^2</f>
        <v>10.773450514208294</v>
      </c>
    </row>
    <row r="12" spans="1:9" x14ac:dyDescent="0.3">
      <c r="A12" s="5">
        <v>3</v>
      </c>
      <c r="B12" s="5">
        <v>37</v>
      </c>
      <c r="C12" s="5">
        <v>12.8</v>
      </c>
      <c r="F12" s="5">
        <f t="shared" si="0"/>
        <v>8.2974062495556549</v>
      </c>
      <c r="H12" s="5">
        <f t="shared" si="1"/>
        <v>4.5025937504443458</v>
      </c>
      <c r="I12" s="5">
        <f t="shared" si="2"/>
        <v>20.273350481540479</v>
      </c>
    </row>
    <row r="13" spans="1:9" x14ac:dyDescent="0.3">
      <c r="A13" s="5">
        <v>4</v>
      </c>
      <c r="B13" s="5">
        <v>70</v>
      </c>
      <c r="C13" s="5">
        <v>5.0999999999999996</v>
      </c>
      <c r="F13" s="5">
        <f t="shared" si="0"/>
        <v>9.311509287821897</v>
      </c>
      <c r="H13" s="5">
        <f t="shared" si="1"/>
        <v>-4.2115092878218974</v>
      </c>
      <c r="I13" s="5">
        <f t="shared" si="2"/>
        <v>17.736810481410107</v>
      </c>
    </row>
    <row r="14" spans="1:9" x14ac:dyDescent="0.3">
      <c r="A14" s="5">
        <v>5</v>
      </c>
      <c r="B14" s="5">
        <v>40</v>
      </c>
      <c r="C14" s="5">
        <v>5.3</v>
      </c>
      <c r="F14" s="5">
        <f t="shared" si="0"/>
        <v>8.3895974348525861</v>
      </c>
      <c r="H14" s="5">
        <f t="shared" si="1"/>
        <v>-3.0895974348525863</v>
      </c>
      <c r="I14" s="5">
        <f t="shared" si="2"/>
        <v>9.5456123094476819</v>
      </c>
    </row>
    <row r="15" spans="1:9" x14ac:dyDescent="0.3">
      <c r="A15" s="5">
        <v>6</v>
      </c>
      <c r="B15" s="5">
        <v>27</v>
      </c>
      <c r="C15" s="5">
        <v>6.2</v>
      </c>
      <c r="F15" s="5">
        <f t="shared" si="0"/>
        <v>7.9901022985658843</v>
      </c>
      <c r="H15" s="5">
        <f t="shared" si="1"/>
        <v>-1.7901022985658841</v>
      </c>
      <c r="I15" s="5">
        <f t="shared" si="2"/>
        <v>3.2044662393308618</v>
      </c>
    </row>
    <row r="16" spans="1:9" x14ac:dyDescent="0.3">
      <c r="A16" s="5">
        <v>7</v>
      </c>
      <c r="B16" s="5">
        <v>39</v>
      </c>
      <c r="C16" s="5">
        <v>11.7</v>
      </c>
      <c r="F16" s="5">
        <f t="shared" si="0"/>
        <v>8.3588670397536085</v>
      </c>
      <c r="H16" s="5">
        <f t="shared" si="1"/>
        <v>3.3411329602463908</v>
      </c>
      <c r="I16" s="5">
        <f t="shared" si="2"/>
        <v>11.163169458044811</v>
      </c>
    </row>
    <row r="17" spans="1:14" x14ac:dyDescent="0.3">
      <c r="A17" s="5">
        <v>8</v>
      </c>
      <c r="B17" s="5">
        <v>52</v>
      </c>
      <c r="C17" s="5">
        <v>5.7</v>
      </c>
      <c r="F17" s="5">
        <f t="shared" si="0"/>
        <v>8.7583621760403094</v>
      </c>
      <c r="H17" s="5">
        <f t="shared" si="1"/>
        <v>-3.0583621760403092</v>
      </c>
      <c r="I17" s="5">
        <f t="shared" si="2"/>
        <v>9.3535791998340159</v>
      </c>
    </row>
    <row r="18" spans="1:14" x14ac:dyDescent="0.3">
      <c r="A18" s="5">
        <v>9</v>
      </c>
      <c r="B18" s="5">
        <v>61</v>
      </c>
      <c r="C18" s="5">
        <v>10.8</v>
      </c>
      <c r="F18" s="5">
        <f t="shared" si="0"/>
        <v>9.0349357319311032</v>
      </c>
      <c r="H18" s="5">
        <f t="shared" si="1"/>
        <v>1.7650642680688975</v>
      </c>
      <c r="I18" s="5">
        <f t="shared" si="2"/>
        <v>3.1154518704135929</v>
      </c>
    </row>
    <row r="19" spans="1:14" x14ac:dyDescent="0.3">
      <c r="A19" s="5">
        <v>10</v>
      </c>
      <c r="B19" s="5">
        <v>44</v>
      </c>
      <c r="C19" s="5">
        <v>15.2</v>
      </c>
      <c r="F19" s="5">
        <f t="shared" si="0"/>
        <v>8.5125190152484933</v>
      </c>
      <c r="H19" s="5">
        <f t="shared" si="1"/>
        <v>6.687480984751506</v>
      </c>
      <c r="I19" s="5">
        <f t="shared" si="2"/>
        <v>44.722401921412974</v>
      </c>
      <c r="L19" s="11" t="s">
        <v>28</v>
      </c>
      <c r="N19" s="11" t="s">
        <v>35</v>
      </c>
    </row>
    <row r="20" spans="1:14" x14ac:dyDescent="0.3">
      <c r="A20" s="5">
        <v>11</v>
      </c>
      <c r="B20" s="5">
        <v>62</v>
      </c>
      <c r="C20" s="5">
        <v>6.2</v>
      </c>
      <c r="F20" s="5">
        <f t="shared" si="0"/>
        <v>9.0656661270300809</v>
      </c>
      <c r="H20" s="5">
        <f t="shared" si="1"/>
        <v>-2.8656661270300807</v>
      </c>
      <c r="I20" s="5">
        <f t="shared" si="2"/>
        <v>8.2120423516075824</v>
      </c>
      <c r="L20" s="10" t="s">
        <v>29</v>
      </c>
      <c r="N20" s="10" t="s">
        <v>37</v>
      </c>
    </row>
    <row r="21" spans="1:14" x14ac:dyDescent="0.3">
      <c r="A21" s="5">
        <v>12</v>
      </c>
      <c r="B21" s="5">
        <v>18</v>
      </c>
      <c r="C21" s="5">
        <v>4.9000000000000004</v>
      </c>
      <c r="F21" s="5">
        <f t="shared" si="0"/>
        <v>7.7135287426750914</v>
      </c>
      <c r="H21" s="5">
        <f t="shared" si="1"/>
        <v>-2.813528742675091</v>
      </c>
      <c r="I21" s="5">
        <f t="shared" si="2"/>
        <v>7.9159439858588785</v>
      </c>
      <c r="L21" s="10" t="s">
        <v>30</v>
      </c>
    </row>
    <row r="22" spans="1:14" x14ac:dyDescent="0.3">
      <c r="A22" s="5">
        <v>13</v>
      </c>
      <c r="B22" s="5">
        <v>16</v>
      </c>
      <c r="C22" s="5">
        <v>2.9</v>
      </c>
      <c r="F22" s="5">
        <f t="shared" si="0"/>
        <v>7.6520679524771369</v>
      </c>
      <c r="H22" s="5">
        <f t="shared" si="1"/>
        <v>-4.7520679524771374</v>
      </c>
      <c r="I22" s="5">
        <f t="shared" si="2"/>
        <v>22.582149824960254</v>
      </c>
      <c r="L22" s="10" t="s">
        <v>31</v>
      </c>
    </row>
    <row r="23" spans="1:14" x14ac:dyDescent="0.3">
      <c r="A23" s="5">
        <v>14</v>
      </c>
      <c r="B23" s="5">
        <v>18</v>
      </c>
      <c r="C23" s="5">
        <v>4.5999999999999996</v>
      </c>
      <c r="F23" s="5">
        <f t="shared" si="0"/>
        <v>7.7135287426750914</v>
      </c>
      <c r="H23" s="5">
        <f t="shared" si="1"/>
        <v>-3.1135287426750917</v>
      </c>
      <c r="I23" s="5">
        <f t="shared" si="2"/>
        <v>9.6940612314639374</v>
      </c>
      <c r="L23" s="10" t="s">
        <v>32</v>
      </c>
    </row>
    <row r="24" spans="1:14" x14ac:dyDescent="0.3">
      <c r="A24" s="5">
        <v>15</v>
      </c>
      <c r="B24" s="5">
        <v>71</v>
      </c>
      <c r="C24" s="5">
        <v>5</v>
      </c>
      <c r="F24" s="5">
        <f t="shared" si="0"/>
        <v>9.3422396829208729</v>
      </c>
      <c r="H24" s="5">
        <f t="shared" si="1"/>
        <v>-4.3422396829208729</v>
      </c>
      <c r="I24" s="5">
        <f t="shared" si="2"/>
        <v>18.855045463932765</v>
      </c>
      <c r="L24" s="10" t="s">
        <v>33</v>
      </c>
    </row>
    <row r="25" spans="1:14" x14ac:dyDescent="0.3">
      <c r="A25" s="5">
        <v>16</v>
      </c>
      <c r="B25" s="5">
        <v>60</v>
      </c>
      <c r="C25" s="5">
        <v>11</v>
      </c>
      <c r="F25" s="5">
        <f t="shared" si="0"/>
        <v>9.0042053368321255</v>
      </c>
      <c r="H25" s="5">
        <f t="shared" si="1"/>
        <v>1.9957946631678745</v>
      </c>
      <c r="I25" s="5">
        <f t="shared" si="2"/>
        <v>3.9831963375293693</v>
      </c>
    </row>
    <row r="26" spans="1:14" x14ac:dyDescent="0.3">
      <c r="A26" s="5">
        <v>17</v>
      </c>
      <c r="B26" s="5">
        <v>46</v>
      </c>
      <c r="C26" s="5">
        <v>10.4</v>
      </c>
      <c r="F26" s="5">
        <f t="shared" si="0"/>
        <v>8.5739798054464487</v>
      </c>
      <c r="H26" s="5">
        <f t="shared" si="1"/>
        <v>1.8260201945535517</v>
      </c>
      <c r="I26" s="5">
        <f t="shared" si="2"/>
        <v>3.3343497509173909</v>
      </c>
      <c r="L26" s="11" t="s">
        <v>35</v>
      </c>
    </row>
    <row r="27" spans="1:14" x14ac:dyDescent="0.3">
      <c r="A27" s="5">
        <v>18</v>
      </c>
      <c r="B27" s="5">
        <v>58</v>
      </c>
      <c r="C27" s="5">
        <v>13.9</v>
      </c>
      <c r="F27" s="5">
        <f t="shared" si="0"/>
        <v>8.942744546634172</v>
      </c>
      <c r="H27" s="5">
        <f t="shared" si="1"/>
        <v>4.9572554533658284</v>
      </c>
      <c r="I27" s="5">
        <f t="shared" si="2"/>
        <v>24.574381629925245</v>
      </c>
      <c r="L27" s="10" t="s">
        <v>34</v>
      </c>
    </row>
    <row r="28" spans="1:14" x14ac:dyDescent="0.3">
      <c r="A28" s="5">
        <v>19</v>
      </c>
      <c r="B28" s="5">
        <v>48</v>
      </c>
      <c r="C28" s="5">
        <v>9.1</v>
      </c>
      <c r="F28" s="5">
        <f t="shared" si="0"/>
        <v>8.6354405956444023</v>
      </c>
      <c r="H28" s="5">
        <f t="shared" si="1"/>
        <v>0.46455940435559739</v>
      </c>
      <c r="I28" s="5">
        <f t="shared" si="2"/>
        <v>0.21581544017522744</v>
      </c>
      <c r="L28" s="10" t="s">
        <v>36</v>
      </c>
    </row>
    <row r="29" spans="1:14" x14ac:dyDescent="0.3">
      <c r="A29" s="5">
        <v>20</v>
      </c>
      <c r="B29" s="5">
        <v>46</v>
      </c>
      <c r="C29" s="5">
        <v>10.3</v>
      </c>
      <c r="F29" s="5">
        <f t="shared" si="0"/>
        <v>8.5739798054464487</v>
      </c>
      <c r="H29" s="5">
        <f t="shared" si="1"/>
        <v>1.726020194553552</v>
      </c>
      <c r="I29" s="5">
        <f t="shared" si="2"/>
        <v>2.9791457120066815</v>
      </c>
    </row>
    <row r="30" spans="1:14" x14ac:dyDescent="0.3">
      <c r="A30" s="5">
        <v>21</v>
      </c>
      <c r="B30" s="5">
        <v>47</v>
      </c>
      <c r="C30" s="5">
        <v>10.8</v>
      </c>
      <c r="F30" s="5">
        <f t="shared" si="0"/>
        <v>8.6047102005454246</v>
      </c>
      <c r="H30" s="5">
        <f t="shared" si="1"/>
        <v>2.1952897994545761</v>
      </c>
      <c r="I30" s="5">
        <f t="shared" si="2"/>
        <v>4.8192973035893134</v>
      </c>
    </row>
    <row r="31" spans="1:14" x14ac:dyDescent="0.3">
      <c r="A31" s="5">
        <v>22</v>
      </c>
      <c r="B31" s="5">
        <v>36</v>
      </c>
      <c r="C31" s="5">
        <v>9.5</v>
      </c>
      <c r="F31" s="5">
        <f t="shared" si="0"/>
        <v>8.2666758544566772</v>
      </c>
      <c r="H31" s="5">
        <f t="shared" si="1"/>
        <v>1.2333241455433228</v>
      </c>
      <c r="I31" s="5">
        <f t="shared" si="2"/>
        <v>1.5210884479801674</v>
      </c>
    </row>
    <row r="32" spans="1:14" x14ac:dyDescent="0.3">
      <c r="A32" s="5">
        <v>23</v>
      </c>
      <c r="B32" s="5">
        <v>34</v>
      </c>
      <c r="C32" s="5">
        <v>6.7</v>
      </c>
      <c r="F32" s="5">
        <f t="shared" si="0"/>
        <v>8.2052150642587236</v>
      </c>
      <c r="H32" s="5">
        <f t="shared" si="1"/>
        <v>-1.5052150642587234</v>
      </c>
      <c r="I32" s="5">
        <f t="shared" si="2"/>
        <v>2.2656723896713928</v>
      </c>
    </row>
    <row r="33" spans="1:9" x14ac:dyDescent="0.3">
      <c r="A33" s="5">
        <v>24</v>
      </c>
      <c r="B33" s="5">
        <v>64</v>
      </c>
      <c r="C33" s="5">
        <v>9.9</v>
      </c>
      <c r="F33" s="5">
        <f t="shared" si="0"/>
        <v>9.1271269172280345</v>
      </c>
      <c r="H33" s="5">
        <f t="shared" si="1"/>
        <v>0.77287308277196587</v>
      </c>
      <c r="I33" s="5">
        <f t="shared" si="2"/>
        <v>0.59733280207344197</v>
      </c>
    </row>
    <row r="34" spans="1:9" x14ac:dyDescent="0.3">
      <c r="A34" s="5">
        <v>25</v>
      </c>
      <c r="B34" s="5">
        <v>63</v>
      </c>
      <c r="C34" s="5">
        <v>3.2</v>
      </c>
      <c r="F34" s="5">
        <f t="shared" si="0"/>
        <v>9.0963965221290568</v>
      </c>
      <c r="H34" s="5">
        <f t="shared" si="1"/>
        <v>-5.8963965221290566</v>
      </c>
      <c r="I34" s="5">
        <f t="shared" si="2"/>
        <v>34.767491946175632</v>
      </c>
    </row>
    <row r="35" spans="1:9" x14ac:dyDescent="0.3">
      <c r="A35" s="5">
        <v>26</v>
      </c>
      <c r="B35" s="5">
        <v>41</v>
      </c>
      <c r="C35" s="5">
        <v>13.3</v>
      </c>
      <c r="F35" s="5">
        <f t="shared" si="0"/>
        <v>8.420327829951562</v>
      </c>
      <c r="H35" s="5">
        <f t="shared" si="1"/>
        <v>4.8796721700484387</v>
      </c>
      <c r="I35" s="5">
        <f t="shared" si="2"/>
        <v>23.811200487145239</v>
      </c>
    </row>
    <row r="36" spans="1:9" x14ac:dyDescent="0.3">
      <c r="A36" s="5">
        <v>27</v>
      </c>
      <c r="B36" s="5">
        <v>25</v>
      </c>
      <c r="C36" s="5">
        <v>1.9</v>
      </c>
      <c r="F36" s="5">
        <f t="shared" si="0"/>
        <v>7.9286415083679298</v>
      </c>
      <c r="H36" s="5">
        <f t="shared" si="1"/>
        <v>-6.0286415083679294</v>
      </c>
      <c r="I36" s="5">
        <f t="shared" si="2"/>
        <v>36.344518436416742</v>
      </c>
    </row>
    <row r="37" spans="1:9" x14ac:dyDescent="0.3">
      <c r="A37" s="5">
        <v>28</v>
      </c>
      <c r="B37" s="5">
        <v>37</v>
      </c>
      <c r="C37" s="5">
        <v>5.6</v>
      </c>
      <c r="F37" s="5">
        <f t="shared" si="0"/>
        <v>8.2974062495556549</v>
      </c>
      <c r="H37" s="5">
        <f t="shared" si="1"/>
        <v>-2.6974062495556552</v>
      </c>
      <c r="I37" s="5">
        <f t="shared" si="2"/>
        <v>7.2760004751419061</v>
      </c>
    </row>
    <row r="38" spans="1:9" x14ac:dyDescent="0.3">
      <c r="A38" s="5">
        <v>29</v>
      </c>
      <c r="B38" s="5">
        <v>22</v>
      </c>
      <c r="C38" s="5">
        <v>2.1</v>
      </c>
      <c r="F38" s="5">
        <f t="shared" si="0"/>
        <v>7.8364503230709994</v>
      </c>
      <c r="H38" s="5">
        <f t="shared" si="1"/>
        <v>-5.7364503230709989</v>
      </c>
      <c r="I38" s="5">
        <f t="shared" si="2"/>
        <v>32.906862309061367</v>
      </c>
    </row>
    <row r="39" spans="1:9" x14ac:dyDescent="0.3">
      <c r="A39" s="5">
        <v>30</v>
      </c>
      <c r="B39" s="5">
        <v>49</v>
      </c>
      <c r="C39" s="5">
        <v>13.8</v>
      </c>
      <c r="F39" s="5">
        <f t="shared" si="0"/>
        <v>8.6661709907433782</v>
      </c>
      <c r="H39" s="5">
        <f t="shared" si="1"/>
        <v>5.1338290092566226</v>
      </c>
      <c r="I39" s="5">
        <f t="shared" si="2"/>
        <v>26.356200296284836</v>
      </c>
    </row>
    <row r="40" spans="1:9" x14ac:dyDescent="0.3">
      <c r="A40" s="5">
        <v>31</v>
      </c>
      <c r="B40" s="5">
        <v>48</v>
      </c>
      <c r="C40" s="5">
        <v>8.1</v>
      </c>
      <c r="F40" s="5">
        <f t="shared" si="0"/>
        <v>8.6354405956444023</v>
      </c>
      <c r="H40" s="5">
        <f t="shared" si="1"/>
        <v>-0.53544059564440261</v>
      </c>
      <c r="I40" s="5">
        <f t="shared" si="2"/>
        <v>0.28669663146403268</v>
      </c>
    </row>
    <row r="41" spans="1:9" x14ac:dyDescent="0.3">
      <c r="A41" s="5">
        <v>32</v>
      </c>
      <c r="B41" s="5">
        <v>45</v>
      </c>
      <c r="C41" s="5">
        <v>14.5</v>
      </c>
      <c r="F41" s="5">
        <f t="shared" si="0"/>
        <v>8.543249410347471</v>
      </c>
      <c r="H41" s="5">
        <f t="shared" si="1"/>
        <v>5.956750589652529</v>
      </c>
      <c r="I41" s="5">
        <f t="shared" si="2"/>
        <v>35.482877587325753</v>
      </c>
    </row>
    <row r="42" spans="1:9" x14ac:dyDescent="0.3">
      <c r="A42" s="5">
        <v>33</v>
      </c>
      <c r="B42" s="5">
        <v>66</v>
      </c>
      <c r="C42" s="5">
        <v>6.2</v>
      </c>
      <c r="F42" s="5">
        <f t="shared" si="0"/>
        <v>9.1885877074259881</v>
      </c>
      <c r="H42" s="5">
        <f t="shared" si="1"/>
        <v>-2.9885877074259879</v>
      </c>
      <c r="I42" s="5">
        <f t="shared" si="2"/>
        <v>8.9316564849777222</v>
      </c>
    </row>
    <row r="43" spans="1:9" x14ac:dyDescent="0.3">
      <c r="A43" s="5">
        <v>34</v>
      </c>
      <c r="B43" s="5">
        <v>42</v>
      </c>
      <c r="C43" s="5">
        <v>12.6</v>
      </c>
      <c r="F43" s="5">
        <f t="shared" si="0"/>
        <v>8.4510582250505397</v>
      </c>
      <c r="H43" s="5">
        <f t="shared" si="1"/>
        <v>4.1489417749494599</v>
      </c>
      <c r="I43" s="5">
        <f t="shared" si="2"/>
        <v>17.213717851920777</v>
      </c>
    </row>
    <row r="44" spans="1:9" x14ac:dyDescent="0.3">
      <c r="A44" s="5">
        <v>35</v>
      </c>
      <c r="B44" s="5">
        <v>22</v>
      </c>
      <c r="C44" s="5">
        <v>5.5</v>
      </c>
      <c r="F44" s="5">
        <f t="shared" si="0"/>
        <v>7.8364503230709994</v>
      </c>
      <c r="H44" s="5">
        <f t="shared" si="1"/>
        <v>-2.3364503230709994</v>
      </c>
      <c r="I44" s="5">
        <f t="shared" si="2"/>
        <v>5.4590001121785772</v>
      </c>
    </row>
    <row r="45" spans="1:9" x14ac:dyDescent="0.3">
      <c r="A45" s="5">
        <v>36</v>
      </c>
      <c r="B45" s="5">
        <v>30</v>
      </c>
      <c r="C45" s="5">
        <v>9.6</v>
      </c>
      <c r="F45" s="5">
        <f t="shared" si="0"/>
        <v>8.0822934838628147</v>
      </c>
      <c r="H45" s="5">
        <f t="shared" si="1"/>
        <v>1.517706516137185</v>
      </c>
      <c r="I45" s="5">
        <f t="shared" si="2"/>
        <v>2.3034330691252713</v>
      </c>
    </row>
    <row r="46" spans="1:9" x14ac:dyDescent="0.3">
      <c r="A46" s="5">
        <v>37</v>
      </c>
      <c r="B46" s="5">
        <v>66</v>
      </c>
      <c r="C46" s="5">
        <v>5.0999999999999996</v>
      </c>
      <c r="F46" s="5">
        <f t="shared" si="0"/>
        <v>9.1885877074259881</v>
      </c>
      <c r="H46" s="5">
        <f t="shared" si="1"/>
        <v>-4.0885877074259884</v>
      </c>
      <c r="I46" s="5">
        <f t="shared" si="2"/>
        <v>16.7165494413149</v>
      </c>
    </row>
    <row r="47" spans="1:9" x14ac:dyDescent="0.3">
      <c r="A47" s="5">
        <v>38</v>
      </c>
      <c r="B47" s="5">
        <v>32</v>
      </c>
      <c r="C47" s="5">
        <v>11</v>
      </c>
      <c r="F47" s="5">
        <f t="shared" si="0"/>
        <v>8.14375427406077</v>
      </c>
      <c r="H47" s="5">
        <f t="shared" si="1"/>
        <v>2.85624572593923</v>
      </c>
      <c r="I47" s="5">
        <f t="shared" si="2"/>
        <v>8.1581396469461183</v>
      </c>
    </row>
    <row r="48" spans="1:9" x14ac:dyDescent="0.3">
      <c r="A48" s="5">
        <v>39</v>
      </c>
      <c r="B48" s="5">
        <v>62</v>
      </c>
      <c r="C48" s="5">
        <v>5.4</v>
      </c>
      <c r="F48" s="5">
        <f t="shared" si="0"/>
        <v>9.0656661270300809</v>
      </c>
      <c r="H48" s="5">
        <f t="shared" si="1"/>
        <v>-3.6656661270300805</v>
      </c>
      <c r="I48" s="5">
        <f t="shared" si="2"/>
        <v>13.437108154855711</v>
      </c>
    </row>
    <row r="49" spans="1:14" x14ac:dyDescent="0.3">
      <c r="A49" s="5">
        <v>40</v>
      </c>
      <c r="B49" s="5">
        <v>59</v>
      </c>
      <c r="C49" s="5">
        <v>1.9</v>
      </c>
      <c r="F49" s="5">
        <f t="shared" si="0"/>
        <v>8.9734749417331496</v>
      </c>
      <c r="H49" s="5">
        <f t="shared" si="1"/>
        <v>-7.0734749417331493</v>
      </c>
      <c r="I49" s="5">
        <f t="shared" si="2"/>
        <v>50.034047751326781</v>
      </c>
    </row>
    <row r="50" spans="1:14" x14ac:dyDescent="0.3">
      <c r="A50" s="5">
        <v>41</v>
      </c>
      <c r="B50" s="5">
        <v>58</v>
      </c>
      <c r="C50" s="5">
        <v>15.8</v>
      </c>
      <c r="F50" s="5">
        <f t="shared" si="0"/>
        <v>8.942744546634172</v>
      </c>
      <c r="H50" s="5">
        <f t="shared" si="1"/>
        <v>6.8572554533658288</v>
      </c>
      <c r="I50" s="5">
        <f t="shared" si="2"/>
        <v>47.021952352715395</v>
      </c>
    </row>
    <row r="51" spans="1:14" x14ac:dyDescent="0.3">
      <c r="A51" s="5">
        <v>42</v>
      </c>
      <c r="B51" s="5">
        <v>72</v>
      </c>
      <c r="C51" s="5">
        <v>4</v>
      </c>
      <c r="F51" s="5">
        <f t="shared" si="0"/>
        <v>9.3729700780198506</v>
      </c>
      <c r="H51" s="5">
        <f t="shared" si="1"/>
        <v>-5.3729700780198506</v>
      </c>
      <c r="I51" s="5">
        <f t="shared" si="2"/>
        <v>28.86880745929664</v>
      </c>
    </row>
    <row r="52" spans="1:14" x14ac:dyDescent="0.3">
      <c r="A52" s="5">
        <v>43</v>
      </c>
      <c r="B52" s="5">
        <v>45</v>
      </c>
      <c r="C52" s="5">
        <v>15.1</v>
      </c>
      <c r="F52" s="5">
        <f t="shared" si="0"/>
        <v>8.543249410347471</v>
      </c>
      <c r="H52" s="5">
        <f t="shared" si="1"/>
        <v>6.5567505896525287</v>
      </c>
      <c r="I52" s="5">
        <f t="shared" si="2"/>
        <v>42.990978294908786</v>
      </c>
    </row>
    <row r="53" spans="1:14" x14ac:dyDescent="0.3">
      <c r="A53" s="5">
        <v>44</v>
      </c>
      <c r="B53" s="5">
        <v>40</v>
      </c>
      <c r="C53" s="5">
        <v>9.1999999999999993</v>
      </c>
      <c r="F53" s="5">
        <f t="shared" si="0"/>
        <v>8.3895974348525861</v>
      </c>
      <c r="H53" s="5">
        <f t="shared" si="1"/>
        <v>0.81040256514741316</v>
      </c>
      <c r="I53" s="5">
        <f t="shared" si="2"/>
        <v>0.65675231759750718</v>
      </c>
    </row>
    <row r="54" spans="1:14" x14ac:dyDescent="0.3">
      <c r="A54" s="5">
        <v>45</v>
      </c>
      <c r="B54" s="5">
        <v>38</v>
      </c>
      <c r="C54" s="5">
        <v>10.4</v>
      </c>
      <c r="F54" s="5">
        <f t="shared" si="0"/>
        <v>8.3281366446546308</v>
      </c>
      <c r="H54" s="5">
        <f t="shared" si="1"/>
        <v>2.0718633553453696</v>
      </c>
      <c r="I54" s="5">
        <f t="shared" si="2"/>
        <v>4.2926177632229736</v>
      </c>
    </row>
    <row r="55" spans="1:14" x14ac:dyDescent="0.3">
      <c r="A55" s="5">
        <v>46</v>
      </c>
      <c r="B55" s="5">
        <v>48</v>
      </c>
      <c r="C55" s="5">
        <v>10.6</v>
      </c>
      <c r="F55" s="5">
        <f t="shared" si="0"/>
        <v>8.6354405956444023</v>
      </c>
      <c r="H55" s="5">
        <f t="shared" si="1"/>
        <v>1.9645594043555974</v>
      </c>
      <c r="I55" s="5">
        <f t="shared" si="2"/>
        <v>3.8594936532420197</v>
      </c>
      <c r="N55" s="10" t="s">
        <v>38</v>
      </c>
    </row>
    <row r="56" spans="1:14" x14ac:dyDescent="0.3">
      <c r="A56" s="5">
        <v>47</v>
      </c>
      <c r="B56" s="5">
        <v>64</v>
      </c>
      <c r="C56" s="5">
        <v>13.2</v>
      </c>
      <c r="F56" s="5">
        <f t="shared" si="0"/>
        <v>9.1271269172280345</v>
      </c>
      <c r="H56" s="5">
        <f t="shared" si="1"/>
        <v>4.0728730827719648</v>
      </c>
      <c r="I56" s="5">
        <f t="shared" si="2"/>
        <v>16.58829514836841</v>
      </c>
    </row>
    <row r="57" spans="1:14" x14ac:dyDescent="0.3">
      <c r="A57" s="5">
        <v>48</v>
      </c>
      <c r="B57" s="5">
        <v>34</v>
      </c>
      <c r="C57" s="5">
        <v>7.2</v>
      </c>
      <c r="F57" s="5">
        <f t="shared" si="0"/>
        <v>8.2052150642587236</v>
      </c>
      <c r="H57" s="5">
        <f t="shared" si="1"/>
        <v>-1.0052150642587234</v>
      </c>
      <c r="I57" s="5">
        <f t="shared" si="2"/>
        <v>1.0104573254126694</v>
      </c>
    </row>
    <row r="58" spans="1:14" x14ac:dyDescent="0.3">
      <c r="A58" s="5">
        <v>49</v>
      </c>
      <c r="B58" s="5">
        <v>57</v>
      </c>
      <c r="C58" s="5">
        <v>12.4</v>
      </c>
      <c r="F58" s="5">
        <f t="shared" si="0"/>
        <v>8.912014151535196</v>
      </c>
      <c r="H58" s="5">
        <f t="shared" si="1"/>
        <v>3.4879858484648043</v>
      </c>
      <c r="I58" s="5">
        <f t="shared" si="2"/>
        <v>12.16604527909074</v>
      </c>
    </row>
    <row r="59" spans="1:14" x14ac:dyDescent="0.3">
      <c r="A59" s="5">
        <v>50</v>
      </c>
      <c r="B59" s="5">
        <v>46</v>
      </c>
      <c r="C59" s="5">
        <v>16.2</v>
      </c>
      <c r="F59" s="5">
        <f t="shared" si="0"/>
        <v>8.5739798054464487</v>
      </c>
      <c r="H59" s="5">
        <f t="shared" si="1"/>
        <v>7.6260201945535506</v>
      </c>
      <c r="I59" s="5">
        <f t="shared" si="2"/>
        <v>58.156184007738574</v>
      </c>
    </row>
    <row r="60" spans="1:14" x14ac:dyDescent="0.3">
      <c r="A60" s="5">
        <v>51</v>
      </c>
      <c r="B60" s="5">
        <v>69</v>
      </c>
      <c r="C60" s="5">
        <v>5.4</v>
      </c>
      <c r="F60" s="5">
        <f t="shared" si="0"/>
        <v>9.2807788927229193</v>
      </c>
      <c r="H60" s="5">
        <f t="shared" si="1"/>
        <v>-3.880778892722919</v>
      </c>
      <c r="I60" s="5">
        <f t="shared" si="2"/>
        <v>15.060444814203725</v>
      </c>
    </row>
    <row r="61" spans="1:14" x14ac:dyDescent="0.3">
      <c r="A61" s="5">
        <v>52</v>
      </c>
      <c r="B61" s="5">
        <v>52</v>
      </c>
      <c r="C61" s="5">
        <v>10.3</v>
      </c>
      <c r="F61" s="5">
        <f t="shared" si="0"/>
        <v>8.7583621760403094</v>
      </c>
      <c r="H61" s="5">
        <f t="shared" si="1"/>
        <v>1.5416378239596913</v>
      </c>
      <c r="I61" s="5">
        <f t="shared" si="2"/>
        <v>2.3766471802631721</v>
      </c>
    </row>
    <row r="62" spans="1:14" x14ac:dyDescent="0.3">
      <c r="A62" s="5">
        <v>53</v>
      </c>
      <c r="B62" s="5">
        <v>71</v>
      </c>
      <c r="C62" s="5">
        <v>6.1</v>
      </c>
      <c r="F62" s="5">
        <f t="shared" si="0"/>
        <v>9.3422396829208729</v>
      </c>
      <c r="H62" s="5">
        <f t="shared" si="1"/>
        <v>-3.2422396829208733</v>
      </c>
      <c r="I62" s="5">
        <f t="shared" si="2"/>
        <v>10.512118161506844</v>
      </c>
    </row>
    <row r="63" spans="1:14" x14ac:dyDescent="0.3">
      <c r="A63" s="5">
        <v>54</v>
      </c>
      <c r="B63" s="5">
        <v>74</v>
      </c>
      <c r="C63" s="5">
        <v>5.3</v>
      </c>
      <c r="F63" s="5">
        <f t="shared" si="0"/>
        <v>9.4344308682178042</v>
      </c>
      <c r="H63" s="5">
        <f t="shared" si="1"/>
        <v>-4.1344308682178044</v>
      </c>
      <c r="I63" s="5">
        <f t="shared" si="2"/>
        <v>17.093518604072226</v>
      </c>
    </row>
    <row r="64" spans="1:14" x14ac:dyDescent="0.3">
      <c r="A64" s="5">
        <v>55</v>
      </c>
      <c r="B64" s="5">
        <v>55</v>
      </c>
      <c r="C64" s="5">
        <v>8.5</v>
      </c>
      <c r="F64" s="5">
        <f t="shared" si="0"/>
        <v>8.8505533613372407</v>
      </c>
      <c r="H64" s="5">
        <f t="shared" si="1"/>
        <v>-0.35055336133724069</v>
      </c>
      <c r="I64" s="5">
        <f t="shared" si="2"/>
        <v>0.12288765914483804</v>
      </c>
    </row>
    <row r="65" spans="1:14" x14ac:dyDescent="0.3">
      <c r="A65" s="5">
        <v>56</v>
      </c>
      <c r="B65" s="5">
        <v>50</v>
      </c>
      <c r="C65" s="5">
        <v>10.7</v>
      </c>
      <c r="F65" s="5">
        <f t="shared" si="0"/>
        <v>8.6969013858423558</v>
      </c>
      <c r="H65" s="5">
        <f t="shared" si="1"/>
        <v>2.0030986141576435</v>
      </c>
      <c r="I65" s="5">
        <f t="shared" si="2"/>
        <v>4.0124040580402713</v>
      </c>
    </row>
    <row r="66" spans="1:14" x14ac:dyDescent="0.3">
      <c r="A66" s="5">
        <v>57</v>
      </c>
      <c r="B66" s="5">
        <v>18</v>
      </c>
      <c r="C66" s="5">
        <v>1.7</v>
      </c>
      <c r="F66" s="5">
        <f t="shared" si="0"/>
        <v>7.7135287426750914</v>
      </c>
      <c r="H66" s="5">
        <f t="shared" si="1"/>
        <v>-6.0135287426750912</v>
      </c>
      <c r="I66" s="5">
        <f t="shared" si="2"/>
        <v>36.162527938979466</v>
      </c>
    </row>
    <row r="67" spans="1:14" x14ac:dyDescent="0.3">
      <c r="A67" s="5">
        <v>58</v>
      </c>
      <c r="B67" s="5">
        <v>37</v>
      </c>
      <c r="C67" s="5">
        <v>13.8</v>
      </c>
      <c r="F67" s="5">
        <f t="shared" si="0"/>
        <v>8.2974062495556549</v>
      </c>
      <c r="H67" s="5">
        <f t="shared" si="1"/>
        <v>5.5025937504443458</v>
      </c>
      <c r="I67" s="5">
        <f t="shared" si="2"/>
        <v>30.278537982429171</v>
      </c>
    </row>
    <row r="68" spans="1:14" x14ac:dyDescent="0.3">
      <c r="A68" s="5">
        <v>59</v>
      </c>
      <c r="B68" s="5">
        <v>29</v>
      </c>
      <c r="C68" s="5">
        <v>1</v>
      </c>
      <c r="F68" s="5">
        <f t="shared" si="0"/>
        <v>8.0515630887638387</v>
      </c>
      <c r="H68" s="5">
        <f t="shared" si="1"/>
        <v>-7.0515630887638387</v>
      </c>
      <c r="I68" s="5">
        <f t="shared" si="2"/>
        <v>49.724541994816612</v>
      </c>
    </row>
    <row r="69" spans="1:14" x14ac:dyDescent="0.3">
      <c r="A69" s="5">
        <v>60</v>
      </c>
      <c r="B69" s="5">
        <v>43</v>
      </c>
      <c r="C69" s="5">
        <v>12.6</v>
      </c>
      <c r="F69" s="5">
        <f t="shared" si="0"/>
        <v>8.4817886201495174</v>
      </c>
      <c r="H69" s="5">
        <f t="shared" si="1"/>
        <v>4.1182113798504822</v>
      </c>
      <c r="I69" s="5">
        <f t="shared" si="2"/>
        <v>16.959664969130014</v>
      </c>
    </row>
    <row r="70" spans="1:14" x14ac:dyDescent="0.3">
      <c r="A70" s="5">
        <v>61</v>
      </c>
      <c r="B70" s="5">
        <v>52</v>
      </c>
      <c r="C70" s="5">
        <v>14.4</v>
      </c>
      <c r="F70" s="5">
        <f t="shared" si="0"/>
        <v>8.7583621760403094</v>
      </c>
      <c r="H70" s="5">
        <f t="shared" si="1"/>
        <v>5.6416378239596909</v>
      </c>
      <c r="I70" s="5">
        <f t="shared" si="2"/>
        <v>31.828077336732637</v>
      </c>
    </row>
    <row r="71" spans="1:14" x14ac:dyDescent="0.3">
      <c r="A71" s="5">
        <v>62</v>
      </c>
      <c r="B71" s="5">
        <v>64</v>
      </c>
      <c r="C71" s="5">
        <v>4.9000000000000004</v>
      </c>
      <c r="F71" s="5">
        <f t="shared" si="0"/>
        <v>9.1271269172280345</v>
      </c>
      <c r="H71" s="5">
        <f t="shared" si="1"/>
        <v>-4.2271269172280341</v>
      </c>
      <c r="I71" s="5">
        <f t="shared" si="2"/>
        <v>17.868601974353783</v>
      </c>
    </row>
    <row r="72" spans="1:14" x14ac:dyDescent="0.3">
      <c r="A72" s="5">
        <v>63</v>
      </c>
      <c r="B72" s="5">
        <v>33</v>
      </c>
      <c r="C72" s="5">
        <v>7.8</v>
      </c>
      <c r="F72" s="5">
        <f t="shared" si="0"/>
        <v>8.1744846691597459</v>
      </c>
      <c r="H72" s="5">
        <f t="shared" si="1"/>
        <v>-0.3744846691597461</v>
      </c>
      <c r="I72" s="5">
        <f t="shared" si="2"/>
        <v>0.1402387674356845</v>
      </c>
    </row>
    <row r="73" spans="1:14" x14ac:dyDescent="0.3">
      <c r="A73" s="5">
        <v>64</v>
      </c>
      <c r="B73" s="5">
        <v>40</v>
      </c>
      <c r="C73" s="5">
        <v>11</v>
      </c>
      <c r="F73" s="5">
        <f t="shared" si="0"/>
        <v>8.3895974348525861</v>
      </c>
      <c r="H73" s="5">
        <f t="shared" si="1"/>
        <v>2.6104025651474139</v>
      </c>
      <c r="I73" s="5">
        <f t="shared" si="2"/>
        <v>6.814201552128198</v>
      </c>
    </row>
    <row r="74" spans="1:14" x14ac:dyDescent="0.3">
      <c r="A74" s="5">
        <v>65</v>
      </c>
      <c r="B74" s="5">
        <v>43</v>
      </c>
      <c r="C74" s="5">
        <v>12.3</v>
      </c>
      <c r="F74" s="5">
        <f t="shared" si="0"/>
        <v>8.4817886201495174</v>
      </c>
      <c r="H74" s="5">
        <f t="shared" si="1"/>
        <v>3.8182113798504833</v>
      </c>
      <c r="I74" s="5">
        <f t="shared" si="2"/>
        <v>14.578738141219732</v>
      </c>
    </row>
    <row r="75" spans="1:14" x14ac:dyDescent="0.3">
      <c r="A75" s="5">
        <v>66</v>
      </c>
      <c r="B75" s="5">
        <v>50</v>
      </c>
      <c r="C75" s="5">
        <v>9.6999999999999993</v>
      </c>
      <c r="F75" s="5">
        <f t="shared" ref="F75:F109" si="3">$F$7*B75+$F$8*1</f>
        <v>8.6969013858423558</v>
      </c>
      <c r="H75" s="5">
        <f t="shared" ref="H75:H109" si="4">C75-F75</f>
        <v>1.0030986141576435</v>
      </c>
      <c r="I75" s="5">
        <f t="shared" ref="I75:I109" si="5">H75^2</f>
        <v>1.0062068297249849</v>
      </c>
    </row>
    <row r="76" spans="1:14" x14ac:dyDescent="0.3">
      <c r="A76" s="5">
        <v>67</v>
      </c>
      <c r="B76" s="5">
        <v>25</v>
      </c>
      <c r="C76" s="5">
        <v>6.4</v>
      </c>
      <c r="F76" s="5">
        <f t="shared" si="3"/>
        <v>7.9286415083679298</v>
      </c>
      <c r="H76" s="5">
        <f t="shared" si="4"/>
        <v>-1.5286415083679294</v>
      </c>
      <c r="I76" s="5">
        <f t="shared" si="5"/>
        <v>2.3367448611053785</v>
      </c>
    </row>
    <row r="77" spans="1:14" x14ac:dyDescent="0.3">
      <c r="A77" s="5">
        <v>68</v>
      </c>
      <c r="B77" s="5">
        <v>48</v>
      </c>
      <c r="C77" s="5">
        <v>11.1</v>
      </c>
      <c r="F77" s="5">
        <f t="shared" si="3"/>
        <v>8.6354405956444023</v>
      </c>
      <c r="H77" s="5">
        <f t="shared" si="4"/>
        <v>2.4645594043555974</v>
      </c>
      <c r="I77" s="5">
        <f t="shared" si="5"/>
        <v>6.0740530575976166</v>
      </c>
    </row>
    <row r="78" spans="1:14" x14ac:dyDescent="0.3">
      <c r="A78" s="5">
        <v>69</v>
      </c>
      <c r="B78" s="5">
        <v>17</v>
      </c>
      <c r="C78" s="5">
        <v>6.4</v>
      </c>
      <c r="F78" s="5">
        <f t="shared" si="3"/>
        <v>7.6827983475761137</v>
      </c>
      <c r="H78" s="5">
        <f t="shared" si="4"/>
        <v>-1.2827983475761133</v>
      </c>
      <c r="I78" s="5">
        <f t="shared" si="5"/>
        <v>1.6455716005440069</v>
      </c>
    </row>
    <row r="79" spans="1:14" x14ac:dyDescent="0.3">
      <c r="A79" s="5">
        <v>70</v>
      </c>
      <c r="B79" s="5">
        <v>57</v>
      </c>
      <c r="C79" s="5">
        <v>10.4</v>
      </c>
      <c r="F79" s="5">
        <f t="shared" si="3"/>
        <v>8.912014151535196</v>
      </c>
      <c r="H79" s="5">
        <f t="shared" si="4"/>
        <v>1.4879858484648043</v>
      </c>
      <c r="I79" s="5">
        <f t="shared" si="5"/>
        <v>2.2141018852315235</v>
      </c>
    </row>
    <row r="80" spans="1:14" x14ac:dyDescent="0.3">
      <c r="A80" s="5">
        <v>71</v>
      </c>
      <c r="B80" s="5">
        <v>37</v>
      </c>
      <c r="C80" s="5">
        <v>9.1999999999999993</v>
      </c>
      <c r="F80" s="5">
        <f t="shared" si="3"/>
        <v>8.2974062495556549</v>
      </c>
      <c r="H80" s="5">
        <f t="shared" si="4"/>
        <v>0.90259375044434442</v>
      </c>
      <c r="I80" s="5">
        <f t="shared" si="5"/>
        <v>0.81467547834118748</v>
      </c>
      <c r="N80" s="10" t="s">
        <v>39</v>
      </c>
    </row>
    <row r="81" spans="1:9" x14ac:dyDescent="0.3">
      <c r="A81" s="5">
        <v>72</v>
      </c>
      <c r="B81" s="5">
        <v>72</v>
      </c>
      <c r="C81" s="5">
        <v>0.3</v>
      </c>
      <c r="F81" s="5">
        <f t="shared" si="3"/>
        <v>9.3729700780198506</v>
      </c>
      <c r="H81" s="5">
        <f t="shared" si="4"/>
        <v>-9.0729700780198499</v>
      </c>
      <c r="I81" s="5">
        <f t="shared" si="5"/>
        <v>82.318786036643516</v>
      </c>
    </row>
    <row r="82" spans="1:9" x14ac:dyDescent="0.3">
      <c r="A82" s="5">
        <v>73</v>
      </c>
      <c r="B82" s="5">
        <v>44</v>
      </c>
      <c r="C82" s="5">
        <v>8.5</v>
      </c>
      <c r="F82" s="5">
        <f t="shared" si="3"/>
        <v>8.5125190152484933</v>
      </c>
      <c r="H82" s="5">
        <f t="shared" si="4"/>
        <v>-1.2519015248493304E-2</v>
      </c>
      <c r="I82" s="5">
        <f t="shared" si="5"/>
        <v>1.5672574279200786E-4</v>
      </c>
    </row>
    <row r="83" spans="1:9" x14ac:dyDescent="0.3">
      <c r="A83" s="5">
        <v>74</v>
      </c>
      <c r="B83" s="5">
        <v>43</v>
      </c>
      <c r="C83" s="5">
        <v>7.4</v>
      </c>
      <c r="F83" s="5">
        <f t="shared" si="3"/>
        <v>8.4817886201495174</v>
      </c>
      <c r="H83" s="5">
        <f t="shared" si="4"/>
        <v>-1.081788620149517</v>
      </c>
      <c r="I83" s="5">
        <f t="shared" si="5"/>
        <v>1.1702666186849962</v>
      </c>
    </row>
    <row r="84" spans="1:9" x14ac:dyDescent="0.3">
      <c r="A84" s="5">
        <v>75</v>
      </c>
      <c r="B84" s="5">
        <v>49</v>
      </c>
      <c r="C84" s="5">
        <v>10.7</v>
      </c>
      <c r="F84" s="5">
        <f t="shared" si="3"/>
        <v>8.6661709907433782</v>
      </c>
      <c r="H84" s="5">
        <f t="shared" si="4"/>
        <v>2.0338290092566211</v>
      </c>
      <c r="I84" s="5">
        <f t="shared" si="5"/>
        <v>4.1364604388937689</v>
      </c>
    </row>
    <row r="85" spans="1:9" x14ac:dyDescent="0.3">
      <c r="A85" s="5">
        <v>76</v>
      </c>
      <c r="B85" s="5">
        <v>62</v>
      </c>
      <c r="C85" s="5">
        <v>2.6</v>
      </c>
      <c r="F85" s="5">
        <f t="shared" si="3"/>
        <v>9.0656661270300809</v>
      </c>
      <c r="H85" s="5">
        <f t="shared" si="4"/>
        <v>-6.4656661270300813</v>
      </c>
      <c r="I85" s="5">
        <f t="shared" si="5"/>
        <v>41.804838466224169</v>
      </c>
    </row>
    <row r="86" spans="1:9" x14ac:dyDescent="0.3">
      <c r="A86" s="5">
        <v>77</v>
      </c>
      <c r="B86" s="5">
        <v>45</v>
      </c>
      <c r="C86" s="5">
        <v>14.2</v>
      </c>
      <c r="F86" s="5">
        <f t="shared" si="3"/>
        <v>8.543249410347471</v>
      </c>
      <c r="H86" s="5">
        <f t="shared" si="4"/>
        <v>5.6567505896525283</v>
      </c>
      <c r="I86" s="5">
        <f t="shared" si="5"/>
        <v>31.998827233534225</v>
      </c>
    </row>
    <row r="87" spans="1:9" x14ac:dyDescent="0.3">
      <c r="A87" s="5">
        <v>78</v>
      </c>
      <c r="B87" s="5">
        <v>21</v>
      </c>
      <c r="C87" s="5">
        <v>5.6</v>
      </c>
      <c r="F87" s="5">
        <f t="shared" si="3"/>
        <v>7.8057199279720226</v>
      </c>
      <c r="H87" s="5">
        <f t="shared" si="4"/>
        <v>-2.205719927972023</v>
      </c>
      <c r="I87" s="5">
        <f t="shared" si="5"/>
        <v>4.8652004006529062</v>
      </c>
    </row>
    <row r="88" spans="1:9" x14ac:dyDescent="0.3">
      <c r="A88" s="5">
        <v>79</v>
      </c>
      <c r="B88" s="5">
        <v>23</v>
      </c>
      <c r="C88" s="5">
        <v>3.7</v>
      </c>
      <c r="F88" s="5">
        <f t="shared" si="3"/>
        <v>7.8671807181699762</v>
      </c>
      <c r="H88" s="5">
        <f t="shared" si="4"/>
        <v>-4.167180718169976</v>
      </c>
      <c r="I88" s="5">
        <f t="shared" si="5"/>
        <v>17.365395137887639</v>
      </c>
    </row>
    <row r="89" spans="1:9" x14ac:dyDescent="0.3">
      <c r="A89" s="5">
        <v>80</v>
      </c>
      <c r="B89" s="5">
        <v>35</v>
      </c>
      <c r="C89" s="5">
        <v>9.4</v>
      </c>
      <c r="F89" s="5">
        <f t="shared" si="3"/>
        <v>8.2359454593577013</v>
      </c>
      <c r="H89" s="5">
        <f t="shared" si="4"/>
        <v>1.1640545406422991</v>
      </c>
      <c r="I89" s="5">
        <f t="shared" si="5"/>
        <v>1.3550229735899539</v>
      </c>
    </row>
    <row r="90" spans="1:9" x14ac:dyDescent="0.3">
      <c r="A90" s="5">
        <v>81</v>
      </c>
      <c r="B90" s="5">
        <v>48</v>
      </c>
      <c r="C90" s="5">
        <v>12.4</v>
      </c>
      <c r="F90" s="5">
        <f t="shared" si="3"/>
        <v>8.6354405956444023</v>
      </c>
      <c r="H90" s="5">
        <f t="shared" si="4"/>
        <v>3.7645594043555981</v>
      </c>
      <c r="I90" s="5">
        <f t="shared" si="5"/>
        <v>14.171907508922176</v>
      </c>
    </row>
    <row r="91" spans="1:9" x14ac:dyDescent="0.3">
      <c r="A91" s="5">
        <v>82</v>
      </c>
      <c r="B91" s="5">
        <v>48</v>
      </c>
      <c r="C91" s="5">
        <v>15.1</v>
      </c>
      <c r="F91" s="5">
        <f t="shared" si="3"/>
        <v>8.6354405956444023</v>
      </c>
      <c r="H91" s="5">
        <f t="shared" si="4"/>
        <v>6.4645594043555974</v>
      </c>
      <c r="I91" s="5">
        <f t="shared" si="5"/>
        <v>41.790528292442396</v>
      </c>
    </row>
    <row r="92" spans="1:9" x14ac:dyDescent="0.3">
      <c r="A92" s="5">
        <v>83</v>
      </c>
      <c r="B92" s="5">
        <v>28</v>
      </c>
      <c r="C92" s="5">
        <v>2.5</v>
      </c>
      <c r="F92" s="5">
        <f t="shared" si="3"/>
        <v>8.0208326936648611</v>
      </c>
      <c r="H92" s="5">
        <f t="shared" si="4"/>
        <v>-5.5208326936648611</v>
      </c>
      <c r="I92" s="5">
        <f t="shared" si="5"/>
        <v>30.479593631438807</v>
      </c>
    </row>
    <row r="93" spans="1:9" x14ac:dyDescent="0.3">
      <c r="A93" s="5">
        <v>84</v>
      </c>
      <c r="B93" s="5">
        <v>63</v>
      </c>
      <c r="C93" s="5">
        <v>8.1</v>
      </c>
      <c r="F93" s="5">
        <f t="shared" si="3"/>
        <v>9.0963965221290568</v>
      </c>
      <c r="H93" s="5">
        <f t="shared" si="4"/>
        <v>-0.99639652212905716</v>
      </c>
      <c r="I93" s="5">
        <f t="shared" si="5"/>
        <v>0.99280602931088069</v>
      </c>
    </row>
    <row r="94" spans="1:9" x14ac:dyDescent="0.3">
      <c r="A94" s="5">
        <v>85</v>
      </c>
      <c r="B94" s="5">
        <v>44</v>
      </c>
      <c r="C94" s="5">
        <v>15.8</v>
      </c>
      <c r="F94" s="5">
        <f t="shared" si="3"/>
        <v>8.5125190152484933</v>
      </c>
      <c r="H94" s="5">
        <f t="shared" si="4"/>
        <v>7.2874809847515074</v>
      </c>
      <c r="I94" s="5">
        <f t="shared" si="5"/>
        <v>53.107379103114802</v>
      </c>
    </row>
    <row r="95" spans="1:9" x14ac:dyDescent="0.3">
      <c r="A95" s="5">
        <v>86</v>
      </c>
      <c r="B95" s="5">
        <v>48</v>
      </c>
      <c r="C95" s="5">
        <v>12.6</v>
      </c>
      <c r="F95" s="5">
        <f t="shared" si="3"/>
        <v>8.6354405956444023</v>
      </c>
      <c r="H95" s="5">
        <f t="shared" si="4"/>
        <v>3.9645594043555974</v>
      </c>
      <c r="I95" s="5">
        <f t="shared" si="5"/>
        <v>15.717731270664409</v>
      </c>
    </row>
    <row r="96" spans="1:9" x14ac:dyDescent="0.3">
      <c r="A96" s="5">
        <v>87</v>
      </c>
      <c r="B96" s="5">
        <v>40</v>
      </c>
      <c r="C96" s="5">
        <v>8.1</v>
      </c>
      <c r="F96" s="5">
        <f t="shared" si="3"/>
        <v>8.3895974348525861</v>
      </c>
      <c r="H96" s="5">
        <f t="shared" si="4"/>
        <v>-0.28959743485258649</v>
      </c>
      <c r="I96" s="5">
        <f t="shared" si="5"/>
        <v>8.3866674273198077E-2</v>
      </c>
    </row>
    <row r="97" spans="1:9" x14ac:dyDescent="0.3">
      <c r="A97" s="5">
        <v>88</v>
      </c>
      <c r="B97" s="5">
        <v>72</v>
      </c>
      <c r="C97" s="5">
        <v>6.7</v>
      </c>
      <c r="F97" s="5">
        <f t="shared" si="3"/>
        <v>9.3729700780198506</v>
      </c>
      <c r="H97" s="5">
        <f t="shared" si="4"/>
        <v>-2.6729700780198504</v>
      </c>
      <c r="I97" s="5">
        <f t="shared" si="5"/>
        <v>7.1447690379894455</v>
      </c>
    </row>
    <row r="98" spans="1:9" x14ac:dyDescent="0.3">
      <c r="A98" s="5">
        <v>89</v>
      </c>
      <c r="B98" s="5">
        <v>63</v>
      </c>
      <c r="C98" s="5">
        <v>4.5</v>
      </c>
      <c r="F98" s="5">
        <f t="shared" si="3"/>
        <v>9.0963965221290568</v>
      </c>
      <c r="H98" s="5">
        <f t="shared" si="4"/>
        <v>-4.5963965221290568</v>
      </c>
      <c r="I98" s="5">
        <f t="shared" si="5"/>
        <v>21.12686098864009</v>
      </c>
    </row>
    <row r="99" spans="1:9" x14ac:dyDescent="0.3">
      <c r="A99" s="5">
        <v>90</v>
      </c>
      <c r="B99" s="5">
        <v>28</v>
      </c>
      <c r="C99" s="5">
        <v>4.5999999999999996</v>
      </c>
      <c r="F99" s="5">
        <f t="shared" si="3"/>
        <v>8.0208326936648611</v>
      </c>
      <c r="H99" s="5">
        <f t="shared" si="4"/>
        <v>-3.4208326936648614</v>
      </c>
      <c r="I99" s="5">
        <f t="shared" si="5"/>
        <v>11.702096318046392</v>
      </c>
    </row>
    <row r="100" spans="1:9" x14ac:dyDescent="0.3">
      <c r="A100" s="5">
        <v>91</v>
      </c>
      <c r="B100" s="5">
        <v>16</v>
      </c>
      <c r="C100" s="5">
        <v>3.1</v>
      </c>
      <c r="F100" s="5">
        <f t="shared" si="3"/>
        <v>7.6520679524771369</v>
      </c>
      <c r="H100" s="5">
        <f t="shared" si="4"/>
        <v>-4.5520679524771364</v>
      </c>
      <c r="I100" s="5">
        <f t="shared" si="5"/>
        <v>20.721322643969387</v>
      </c>
    </row>
    <row r="101" spans="1:9" x14ac:dyDescent="0.3">
      <c r="A101" s="5">
        <v>92</v>
      </c>
      <c r="B101" s="5">
        <v>23</v>
      </c>
      <c r="C101" s="5">
        <v>5.7</v>
      </c>
      <c r="F101" s="5">
        <f t="shared" si="3"/>
        <v>7.8671807181699762</v>
      </c>
      <c r="H101" s="5">
        <f t="shared" si="4"/>
        <v>-2.167180718169976</v>
      </c>
      <c r="I101" s="5">
        <f t="shared" si="5"/>
        <v>4.6966722652077335</v>
      </c>
    </row>
    <row r="102" spans="1:9" x14ac:dyDescent="0.3">
      <c r="A102" s="5">
        <v>93</v>
      </c>
      <c r="B102" s="5">
        <v>64</v>
      </c>
      <c r="C102" s="5">
        <v>5.5</v>
      </c>
      <c r="F102" s="5">
        <f t="shared" si="3"/>
        <v>9.1271269172280345</v>
      </c>
      <c r="H102" s="5">
        <f t="shared" si="4"/>
        <v>-3.6271269172280345</v>
      </c>
      <c r="I102" s="5">
        <f t="shared" si="5"/>
        <v>13.156049673680146</v>
      </c>
    </row>
    <row r="103" spans="1:9" x14ac:dyDescent="0.3">
      <c r="A103" s="5">
        <v>94</v>
      </c>
      <c r="B103" s="5">
        <v>32</v>
      </c>
      <c r="C103" s="5">
        <v>9.3000000000000007</v>
      </c>
      <c r="F103" s="5">
        <f t="shared" si="3"/>
        <v>8.14375427406077</v>
      </c>
      <c r="H103" s="5">
        <f t="shared" si="4"/>
        <v>1.1562457259392307</v>
      </c>
      <c r="I103" s="5">
        <f t="shared" si="5"/>
        <v>1.3369041787527385</v>
      </c>
    </row>
    <row r="104" spans="1:9" x14ac:dyDescent="0.3">
      <c r="A104" s="5">
        <v>95</v>
      </c>
      <c r="B104" s="5">
        <v>41</v>
      </c>
      <c r="C104" s="5">
        <v>12.1</v>
      </c>
      <c r="F104" s="5">
        <f t="shared" si="3"/>
        <v>8.420327829951562</v>
      </c>
      <c r="H104" s="5">
        <f t="shared" si="4"/>
        <v>3.6796721700484376</v>
      </c>
      <c r="I104" s="5">
        <f t="shared" si="5"/>
        <v>13.539987279028978</v>
      </c>
    </row>
    <row r="105" spans="1:9" x14ac:dyDescent="0.3">
      <c r="A105" s="5">
        <v>96</v>
      </c>
      <c r="B105" s="5">
        <v>55</v>
      </c>
      <c r="C105" s="5">
        <v>14.1</v>
      </c>
      <c r="F105" s="5">
        <f t="shared" si="3"/>
        <v>8.8505533613372407</v>
      </c>
      <c r="H105" s="5">
        <f t="shared" si="4"/>
        <v>5.249446638662759</v>
      </c>
      <c r="I105" s="5">
        <f t="shared" si="5"/>
        <v>27.556690012167739</v>
      </c>
    </row>
    <row r="106" spans="1:9" x14ac:dyDescent="0.3">
      <c r="A106" s="5">
        <v>97</v>
      </c>
      <c r="B106" s="5">
        <v>56</v>
      </c>
      <c r="C106" s="5">
        <v>6.5</v>
      </c>
      <c r="F106" s="5">
        <f t="shared" si="3"/>
        <v>8.8812837564362184</v>
      </c>
      <c r="H106" s="5">
        <f t="shared" si="4"/>
        <v>-2.3812837564362184</v>
      </c>
      <c r="I106" s="5">
        <f t="shared" si="5"/>
        <v>5.6705123286669874</v>
      </c>
    </row>
    <row r="107" spans="1:9" x14ac:dyDescent="0.3">
      <c r="A107" s="5">
        <v>98</v>
      </c>
      <c r="B107" s="5">
        <v>38</v>
      </c>
      <c r="C107" s="5">
        <v>9</v>
      </c>
      <c r="F107" s="5">
        <f t="shared" si="3"/>
        <v>8.3281366446546308</v>
      </c>
      <c r="H107" s="5">
        <f t="shared" si="4"/>
        <v>0.67186335534536923</v>
      </c>
      <c r="I107" s="5">
        <f t="shared" si="5"/>
        <v>0.45140036825593788</v>
      </c>
    </row>
    <row r="108" spans="1:9" x14ac:dyDescent="0.3">
      <c r="A108" s="5">
        <v>99</v>
      </c>
      <c r="B108" s="5">
        <v>45</v>
      </c>
      <c r="C108" s="5">
        <v>8.5</v>
      </c>
      <c r="F108" s="5">
        <f t="shared" si="3"/>
        <v>8.543249410347471</v>
      </c>
      <c r="H108" s="5">
        <f t="shared" si="4"/>
        <v>-4.3249410347470985E-2</v>
      </c>
      <c r="I108" s="5">
        <f t="shared" si="5"/>
        <v>1.8705114954039302E-3</v>
      </c>
    </row>
    <row r="109" spans="1:9" x14ac:dyDescent="0.3">
      <c r="A109" s="5">
        <v>100</v>
      </c>
      <c r="B109" s="5">
        <v>45</v>
      </c>
      <c r="C109" s="5">
        <v>13.5</v>
      </c>
      <c r="F109" s="5">
        <f t="shared" si="3"/>
        <v>8.543249410347471</v>
      </c>
      <c r="H109" s="5">
        <f t="shared" si="4"/>
        <v>4.956750589652529</v>
      </c>
      <c r="I109" s="5">
        <f t="shared" si="5"/>
        <v>24.569376408020695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761B-DF5D-4170-A39C-E840523DE58E}">
  <dimension ref="A1:J109"/>
  <sheetViews>
    <sheetView topLeftCell="A4" workbookViewId="0">
      <selection activeCell="H15" sqref="H15"/>
    </sheetView>
  </sheetViews>
  <sheetFormatPr defaultRowHeight="15.6" x14ac:dyDescent="0.3"/>
  <cols>
    <col min="10" max="10" width="12.5" bestFit="1" customWidth="1"/>
  </cols>
  <sheetData>
    <row r="1" spans="1:10" x14ac:dyDescent="0.3">
      <c r="A1" t="s">
        <v>6</v>
      </c>
      <c r="B1">
        <f>MAX(B10:B109)</f>
        <v>74</v>
      </c>
      <c r="C1">
        <f>MAX(C10:C109)</f>
        <v>20</v>
      </c>
      <c r="D1">
        <f>MAX(D10:D109)</f>
        <v>16.2</v>
      </c>
    </row>
    <row r="2" spans="1:10" x14ac:dyDescent="0.3">
      <c r="A2" t="s">
        <v>7</v>
      </c>
      <c r="B2">
        <f>MIN(B10:B109)</f>
        <v>16</v>
      </c>
      <c r="C2">
        <f>MIN(C10:C109)</f>
        <v>0</v>
      </c>
      <c r="D2">
        <f>MIN(D10:D109)</f>
        <v>0.3</v>
      </c>
    </row>
    <row r="3" spans="1:10" x14ac:dyDescent="0.3">
      <c r="A3" t="s">
        <v>8</v>
      </c>
      <c r="B3" s="3">
        <f>AVERAGE(B10:B109)</f>
        <v>45.48</v>
      </c>
      <c r="C3" s="3">
        <f>AVERAGE(C10:C109)</f>
        <v>9.5399999999999991</v>
      </c>
      <c r="D3" s="3">
        <f>AVERAGE(D10:D109)</f>
        <v>8.5580000000000016</v>
      </c>
    </row>
    <row r="4" spans="1:10" x14ac:dyDescent="0.3">
      <c r="A4" t="s">
        <v>5</v>
      </c>
      <c r="B4" s="1">
        <f>STDEV(B10:B109)</f>
        <v>15.218595748808642</v>
      </c>
      <c r="C4" s="1">
        <f>STDEV(C10:C109)</f>
        <v>4.9592684374152842</v>
      </c>
      <c r="D4" s="1">
        <f>STDEV(D10:D109)</f>
        <v>3.9695349955389037</v>
      </c>
    </row>
    <row r="5" spans="1:10" x14ac:dyDescent="0.3">
      <c r="A5" t="s">
        <v>18</v>
      </c>
      <c r="B5">
        <f>B1-B2</f>
        <v>58</v>
      </c>
      <c r="C5">
        <f>C1-C2</f>
        <v>20</v>
      </c>
      <c r="D5">
        <f>D1-D2</f>
        <v>15.899999999999999</v>
      </c>
    </row>
    <row r="6" spans="1:10" x14ac:dyDescent="0.3">
      <c r="F6" s="12" t="s">
        <v>21</v>
      </c>
      <c r="G6">
        <v>3.9134084179287397E-2</v>
      </c>
    </row>
    <row r="7" spans="1:10" x14ac:dyDescent="0.3">
      <c r="F7" s="12" t="s">
        <v>41</v>
      </c>
      <c r="G7">
        <v>0.45030189268509385</v>
      </c>
      <c r="J7" t="s">
        <v>27</v>
      </c>
    </row>
    <row r="8" spans="1:10" x14ac:dyDescent="0.3">
      <c r="B8" s="12" t="s">
        <v>19</v>
      </c>
      <c r="C8" s="12" t="s">
        <v>40</v>
      </c>
      <c r="D8" s="12" t="s">
        <v>20</v>
      </c>
      <c r="F8" s="12" t="s">
        <v>22</v>
      </c>
      <c r="G8">
        <v>2.4823039286505857</v>
      </c>
      <c r="J8">
        <f>SUM(J10:J109)</f>
        <v>1046.2118065114353</v>
      </c>
    </row>
    <row r="9" spans="1:10" x14ac:dyDescent="0.3">
      <c r="A9" t="s">
        <v>4</v>
      </c>
      <c r="B9" t="s">
        <v>0</v>
      </c>
      <c r="C9" t="s">
        <v>1</v>
      </c>
      <c r="D9" t="s">
        <v>2</v>
      </c>
      <c r="G9" s="5" t="s">
        <v>23</v>
      </c>
      <c r="I9" s="5" t="s">
        <v>24</v>
      </c>
      <c r="J9" s="5" t="s">
        <v>26</v>
      </c>
    </row>
    <row r="10" spans="1:10" x14ac:dyDescent="0.3">
      <c r="A10">
        <v>1</v>
      </c>
      <c r="B10">
        <v>58</v>
      </c>
      <c r="C10">
        <v>9</v>
      </c>
      <c r="D10">
        <v>10</v>
      </c>
      <c r="G10">
        <f>$G$6*B10+$G$7*C10+$G$8*1</f>
        <v>8.8047978452150986</v>
      </c>
      <c r="I10">
        <f>D10-G10</f>
        <v>1.1952021547849014</v>
      </c>
      <c r="J10">
        <f>I10^2</f>
        <v>1.4285081908024715</v>
      </c>
    </row>
    <row r="11" spans="1:10" x14ac:dyDescent="0.3">
      <c r="A11">
        <v>2</v>
      </c>
      <c r="B11">
        <v>30</v>
      </c>
      <c r="C11">
        <v>6</v>
      </c>
      <c r="D11">
        <v>4.8</v>
      </c>
      <c r="G11">
        <f>$G$6*B11+$G$7*C11+$G$8*1</f>
        <v>6.3581378101397705</v>
      </c>
      <c r="I11">
        <f t="shared" ref="I11:I74" si="0">D11-G11</f>
        <v>-1.5581378101397707</v>
      </c>
      <c r="J11">
        <f t="shared" ref="J11:J74" si="1">I11^2</f>
        <v>2.42779343538716</v>
      </c>
    </row>
    <row r="12" spans="1:10" x14ac:dyDescent="0.3">
      <c r="A12">
        <v>3</v>
      </c>
      <c r="B12">
        <v>37</v>
      </c>
      <c r="C12">
        <v>12</v>
      </c>
      <c r="D12">
        <v>12.8</v>
      </c>
      <c r="G12">
        <f t="shared" ref="G12:G74" si="2">$G$6*B12+$G$7*C12+$G$8*1</f>
        <v>9.3338877555053443</v>
      </c>
      <c r="I12">
        <f t="shared" si="0"/>
        <v>3.4661122444946564</v>
      </c>
      <c r="J12">
        <f t="shared" si="1"/>
        <v>12.013934091435784</v>
      </c>
    </row>
    <row r="13" spans="1:10" x14ac:dyDescent="0.3">
      <c r="A13">
        <v>4</v>
      </c>
      <c r="B13">
        <v>70</v>
      </c>
      <c r="C13">
        <v>12</v>
      </c>
      <c r="D13">
        <v>5.0999999999999996</v>
      </c>
      <c r="G13">
        <f t="shared" si="2"/>
        <v>10.625312533421829</v>
      </c>
      <c r="I13">
        <f t="shared" si="0"/>
        <v>-5.5253125334218289</v>
      </c>
      <c r="J13">
        <f t="shared" si="1"/>
        <v>30.529078591988348</v>
      </c>
    </row>
    <row r="14" spans="1:10" x14ac:dyDescent="0.3">
      <c r="A14">
        <v>5</v>
      </c>
      <c r="B14">
        <v>40</v>
      </c>
      <c r="C14">
        <v>5</v>
      </c>
      <c r="D14">
        <v>5.3</v>
      </c>
      <c r="G14">
        <f t="shared" si="2"/>
        <v>6.2991767592475512</v>
      </c>
      <c r="I14">
        <f t="shared" si="0"/>
        <v>-0.99917675924755134</v>
      </c>
      <c r="J14">
        <f t="shared" si="1"/>
        <v>0.99835419622043919</v>
      </c>
    </row>
    <row r="15" spans="1:10" x14ac:dyDescent="0.3">
      <c r="A15">
        <v>6</v>
      </c>
      <c r="B15">
        <v>27</v>
      </c>
      <c r="C15">
        <v>7</v>
      </c>
      <c r="D15">
        <v>6.2</v>
      </c>
      <c r="G15">
        <f t="shared" si="2"/>
        <v>6.691037450287002</v>
      </c>
      <c r="I15">
        <f t="shared" si="0"/>
        <v>-0.49103745028700185</v>
      </c>
      <c r="J15">
        <f t="shared" si="1"/>
        <v>0.24111777758435982</v>
      </c>
    </row>
    <row r="16" spans="1:10" x14ac:dyDescent="0.3">
      <c r="A16">
        <v>7</v>
      </c>
      <c r="B16">
        <v>39</v>
      </c>
      <c r="C16">
        <v>13</v>
      </c>
      <c r="D16">
        <v>11.7</v>
      </c>
      <c r="G16">
        <f t="shared" si="2"/>
        <v>9.8624578165490142</v>
      </c>
      <c r="I16">
        <f t="shared" si="0"/>
        <v>1.8375421834509851</v>
      </c>
      <c r="J16">
        <f t="shared" si="1"/>
        <v>3.3765612759618135</v>
      </c>
    </row>
    <row r="17" spans="1:10" x14ac:dyDescent="0.3">
      <c r="A17">
        <v>8</v>
      </c>
      <c r="B17">
        <v>52</v>
      </c>
      <c r="C17">
        <v>6</v>
      </c>
      <c r="D17">
        <v>5.7</v>
      </c>
      <c r="G17">
        <f t="shared" si="2"/>
        <v>7.2190876620840934</v>
      </c>
      <c r="I17">
        <f t="shared" si="0"/>
        <v>-1.5190876620840932</v>
      </c>
      <c r="J17">
        <f t="shared" si="1"/>
        <v>2.3076273250961159</v>
      </c>
    </row>
    <row r="18" spans="1:10" x14ac:dyDescent="0.3">
      <c r="A18">
        <v>9</v>
      </c>
      <c r="B18">
        <v>61</v>
      </c>
      <c r="C18">
        <v>8</v>
      </c>
      <c r="D18">
        <v>10.8</v>
      </c>
      <c r="G18">
        <f t="shared" si="2"/>
        <v>8.4718982050678679</v>
      </c>
      <c r="I18">
        <f t="shared" si="0"/>
        <v>2.3281017949321328</v>
      </c>
      <c r="J18">
        <f t="shared" si="1"/>
        <v>5.4200579675662182</v>
      </c>
    </row>
    <row r="19" spans="1:10" x14ac:dyDescent="0.3">
      <c r="A19">
        <v>10</v>
      </c>
      <c r="B19">
        <v>44</v>
      </c>
      <c r="C19">
        <v>14</v>
      </c>
      <c r="D19">
        <v>15.2</v>
      </c>
      <c r="G19">
        <f t="shared" si="2"/>
        <v>10.508430130130545</v>
      </c>
      <c r="I19">
        <f t="shared" si="0"/>
        <v>4.6915698698694541</v>
      </c>
      <c r="J19">
        <f t="shared" si="1"/>
        <v>22.010827843866888</v>
      </c>
    </row>
    <row r="20" spans="1:10" x14ac:dyDescent="0.3">
      <c r="A20">
        <v>11</v>
      </c>
      <c r="B20">
        <v>62</v>
      </c>
      <c r="C20">
        <v>17</v>
      </c>
      <c r="D20">
        <v>6.2</v>
      </c>
      <c r="G20">
        <f t="shared" si="2"/>
        <v>12.563749323412999</v>
      </c>
      <c r="I20">
        <f t="shared" si="0"/>
        <v>-6.3637493234129989</v>
      </c>
      <c r="J20">
        <f t="shared" si="1"/>
        <v>40.497305451239399</v>
      </c>
    </row>
    <row r="21" spans="1:10" x14ac:dyDescent="0.3">
      <c r="A21">
        <v>12</v>
      </c>
      <c r="B21">
        <v>18</v>
      </c>
      <c r="C21">
        <v>5</v>
      </c>
      <c r="D21">
        <v>4.9000000000000004</v>
      </c>
      <c r="G21">
        <f t="shared" si="2"/>
        <v>5.4382269073032283</v>
      </c>
      <c r="I21">
        <f t="shared" si="0"/>
        <v>-0.53822690730322797</v>
      </c>
      <c r="J21">
        <f t="shared" si="1"/>
        <v>0.28968820374519755</v>
      </c>
    </row>
    <row r="22" spans="1:10" x14ac:dyDescent="0.3">
      <c r="A22">
        <v>13</v>
      </c>
      <c r="B22">
        <v>16</v>
      </c>
      <c r="C22">
        <v>0</v>
      </c>
      <c r="D22">
        <v>2.9</v>
      </c>
      <c r="G22">
        <f t="shared" si="2"/>
        <v>3.1084492755191842</v>
      </c>
      <c r="I22">
        <f t="shared" si="0"/>
        <v>-0.20844927551918424</v>
      </c>
      <c r="J22">
        <f t="shared" si="1"/>
        <v>4.3451100464472779E-2</v>
      </c>
    </row>
    <row r="23" spans="1:10" x14ac:dyDescent="0.3">
      <c r="A23">
        <v>14</v>
      </c>
      <c r="B23">
        <v>18</v>
      </c>
      <c r="C23">
        <v>12</v>
      </c>
      <c r="D23">
        <v>4.5999999999999996</v>
      </c>
      <c r="G23">
        <f t="shared" si="2"/>
        <v>8.5903401560988843</v>
      </c>
      <c r="I23">
        <f t="shared" si="0"/>
        <v>-3.9903401560988847</v>
      </c>
      <c r="J23">
        <f t="shared" si="1"/>
        <v>15.922814561375272</v>
      </c>
    </row>
    <row r="24" spans="1:10" x14ac:dyDescent="0.3">
      <c r="A24">
        <v>15</v>
      </c>
      <c r="B24">
        <v>71</v>
      </c>
      <c r="C24">
        <v>2</v>
      </c>
      <c r="D24">
        <v>5</v>
      </c>
      <c r="G24">
        <f t="shared" si="2"/>
        <v>6.1614276907501786</v>
      </c>
      <c r="I24">
        <f t="shared" si="0"/>
        <v>-1.1614276907501786</v>
      </c>
      <c r="J24">
        <f t="shared" si="1"/>
        <v>1.3489142808412924</v>
      </c>
    </row>
    <row r="25" spans="1:10" x14ac:dyDescent="0.3">
      <c r="A25">
        <v>16</v>
      </c>
      <c r="B25">
        <v>60</v>
      </c>
      <c r="C25">
        <v>8</v>
      </c>
      <c r="D25">
        <v>11</v>
      </c>
      <c r="G25">
        <f t="shared" si="2"/>
        <v>8.4327641208885797</v>
      </c>
      <c r="I25">
        <f t="shared" si="0"/>
        <v>2.5672358791114203</v>
      </c>
      <c r="J25">
        <f t="shared" si="1"/>
        <v>6.5907000589969869</v>
      </c>
    </row>
    <row r="26" spans="1:10" x14ac:dyDescent="0.3">
      <c r="A26">
        <v>17</v>
      </c>
      <c r="B26">
        <v>46</v>
      </c>
      <c r="C26">
        <v>9</v>
      </c>
      <c r="D26">
        <v>10.4</v>
      </c>
      <c r="G26">
        <f t="shared" si="2"/>
        <v>8.3351888350636507</v>
      </c>
      <c r="I26">
        <f t="shared" si="0"/>
        <v>2.0648111649363496</v>
      </c>
      <c r="J26">
        <f t="shared" si="1"/>
        <v>4.2634451468458057</v>
      </c>
    </row>
    <row r="27" spans="1:10" x14ac:dyDescent="0.3">
      <c r="A27">
        <v>18</v>
      </c>
      <c r="B27">
        <v>58</v>
      </c>
      <c r="C27">
        <v>9</v>
      </c>
      <c r="D27">
        <v>13.9</v>
      </c>
      <c r="G27">
        <f t="shared" si="2"/>
        <v>8.8047978452150986</v>
      </c>
      <c r="I27">
        <f t="shared" si="0"/>
        <v>5.0952021547849018</v>
      </c>
      <c r="J27">
        <f t="shared" si="1"/>
        <v>25.961084998124708</v>
      </c>
    </row>
    <row r="28" spans="1:10" x14ac:dyDescent="0.3">
      <c r="A28">
        <v>19</v>
      </c>
      <c r="B28">
        <v>48</v>
      </c>
      <c r="C28">
        <v>5</v>
      </c>
      <c r="D28">
        <v>9.1</v>
      </c>
      <c r="G28">
        <f t="shared" si="2"/>
        <v>6.6122494326818497</v>
      </c>
      <c r="I28">
        <f t="shared" si="0"/>
        <v>2.4877505673181499</v>
      </c>
      <c r="J28">
        <f t="shared" si="1"/>
        <v>6.1889028851917764</v>
      </c>
    </row>
    <row r="29" spans="1:10" x14ac:dyDescent="0.3">
      <c r="A29">
        <v>20</v>
      </c>
      <c r="B29">
        <v>46</v>
      </c>
      <c r="C29">
        <v>6</v>
      </c>
      <c r="D29">
        <v>10.3</v>
      </c>
      <c r="G29">
        <f t="shared" si="2"/>
        <v>6.9842831570083685</v>
      </c>
      <c r="I29">
        <f t="shared" si="0"/>
        <v>3.3157168429916322</v>
      </c>
      <c r="J29">
        <f t="shared" si="1"/>
        <v>10.993978182898395</v>
      </c>
    </row>
    <row r="30" spans="1:10" x14ac:dyDescent="0.3">
      <c r="A30">
        <v>21</v>
      </c>
      <c r="B30">
        <v>47</v>
      </c>
      <c r="C30">
        <v>10</v>
      </c>
      <c r="D30">
        <v>10.8</v>
      </c>
      <c r="G30">
        <f t="shared" si="2"/>
        <v>8.8246248119280324</v>
      </c>
      <c r="I30">
        <f t="shared" si="0"/>
        <v>1.9753751880719683</v>
      </c>
      <c r="J30">
        <f t="shared" si="1"/>
        <v>3.9021071336503641</v>
      </c>
    </row>
    <row r="31" spans="1:10" x14ac:dyDescent="0.3">
      <c r="A31">
        <v>22</v>
      </c>
      <c r="B31">
        <v>36</v>
      </c>
      <c r="C31">
        <v>18</v>
      </c>
      <c r="D31">
        <v>9.5</v>
      </c>
      <c r="G31">
        <f t="shared" si="2"/>
        <v>11.996565027436622</v>
      </c>
      <c r="I31">
        <f t="shared" si="0"/>
        <v>-2.4965650274366222</v>
      </c>
      <c r="J31">
        <f t="shared" si="1"/>
        <v>6.2328369362196225</v>
      </c>
    </row>
    <row r="32" spans="1:10" x14ac:dyDescent="0.3">
      <c r="A32">
        <v>23</v>
      </c>
      <c r="B32">
        <v>34</v>
      </c>
      <c r="C32">
        <v>8</v>
      </c>
      <c r="D32">
        <v>6.7</v>
      </c>
      <c r="G32">
        <f t="shared" si="2"/>
        <v>7.4152779322271076</v>
      </c>
      <c r="I32">
        <f t="shared" si="0"/>
        <v>-0.71527793222710745</v>
      </c>
      <c r="J32">
        <f t="shared" si="1"/>
        <v>0.51162252033108657</v>
      </c>
    </row>
    <row r="33" spans="1:10" x14ac:dyDescent="0.3">
      <c r="A33">
        <v>24</v>
      </c>
      <c r="B33">
        <v>64</v>
      </c>
      <c r="C33">
        <v>12</v>
      </c>
      <c r="D33">
        <v>9.9</v>
      </c>
      <c r="G33">
        <f t="shared" si="2"/>
        <v>10.390508028346105</v>
      </c>
      <c r="I33">
        <f t="shared" si="0"/>
        <v>-0.4905080283461043</v>
      </c>
      <c r="J33">
        <f t="shared" si="1"/>
        <v>0.24059812587198265</v>
      </c>
    </row>
    <row r="34" spans="1:10" x14ac:dyDescent="0.3">
      <c r="A34">
        <v>25</v>
      </c>
      <c r="B34">
        <v>63</v>
      </c>
      <c r="C34">
        <v>3</v>
      </c>
      <c r="D34">
        <v>3.2</v>
      </c>
      <c r="G34">
        <f t="shared" si="2"/>
        <v>6.2986569100009735</v>
      </c>
      <c r="I34">
        <f t="shared" si="0"/>
        <v>-3.0986569100009733</v>
      </c>
      <c r="J34">
        <f t="shared" si="1"/>
        <v>9.6016746458967805</v>
      </c>
    </row>
    <row r="35" spans="1:10" x14ac:dyDescent="0.3">
      <c r="A35">
        <v>26</v>
      </c>
      <c r="B35">
        <v>41</v>
      </c>
      <c r="C35">
        <v>15</v>
      </c>
      <c r="D35">
        <v>13.3</v>
      </c>
      <c r="G35">
        <f t="shared" si="2"/>
        <v>10.841329770277778</v>
      </c>
      <c r="I35">
        <f t="shared" si="0"/>
        <v>2.4586702297222232</v>
      </c>
      <c r="J35">
        <f t="shared" si="1"/>
        <v>6.0450592985223297</v>
      </c>
    </row>
    <row r="36" spans="1:10" x14ac:dyDescent="0.3">
      <c r="A36">
        <v>27</v>
      </c>
      <c r="B36">
        <v>25</v>
      </c>
      <c r="C36">
        <v>2</v>
      </c>
      <c r="D36">
        <v>1.9</v>
      </c>
      <c r="G36">
        <f t="shared" si="2"/>
        <v>4.3612598185029583</v>
      </c>
      <c r="I36">
        <f t="shared" si="0"/>
        <v>-2.4612598185029584</v>
      </c>
      <c r="J36">
        <f t="shared" si="1"/>
        <v>6.057799894177216</v>
      </c>
    </row>
    <row r="37" spans="1:10" x14ac:dyDescent="0.3">
      <c r="A37">
        <v>28</v>
      </c>
      <c r="B37">
        <v>37</v>
      </c>
      <c r="C37">
        <v>5</v>
      </c>
      <c r="D37">
        <v>5.6</v>
      </c>
      <c r="G37">
        <f t="shared" si="2"/>
        <v>6.1817745067096883</v>
      </c>
      <c r="I37">
        <f t="shared" si="0"/>
        <v>-0.58177450670968867</v>
      </c>
      <c r="J37">
        <f t="shared" si="1"/>
        <v>0.33846157665730159</v>
      </c>
    </row>
    <row r="38" spans="1:10" x14ac:dyDescent="0.3">
      <c r="A38">
        <v>29</v>
      </c>
      <c r="B38">
        <v>22</v>
      </c>
      <c r="C38">
        <v>7</v>
      </c>
      <c r="D38">
        <v>2.1</v>
      </c>
      <c r="G38">
        <f t="shared" si="2"/>
        <v>6.4953670293905654</v>
      </c>
      <c r="I38">
        <f t="shared" si="0"/>
        <v>-4.3953670293905649</v>
      </c>
      <c r="J38">
        <f t="shared" si="1"/>
        <v>19.319251323053638</v>
      </c>
    </row>
    <row r="39" spans="1:10" x14ac:dyDescent="0.3">
      <c r="A39">
        <v>30</v>
      </c>
      <c r="B39">
        <v>49</v>
      </c>
      <c r="C39">
        <v>11</v>
      </c>
      <c r="D39">
        <v>13.8</v>
      </c>
      <c r="G39">
        <f t="shared" si="2"/>
        <v>9.3531948729717005</v>
      </c>
      <c r="I39">
        <f t="shared" si="0"/>
        <v>4.4468051270283002</v>
      </c>
      <c r="J39">
        <f t="shared" si="1"/>
        <v>19.774075837765178</v>
      </c>
    </row>
    <row r="40" spans="1:10" x14ac:dyDescent="0.3">
      <c r="A40">
        <v>31</v>
      </c>
      <c r="B40">
        <v>48</v>
      </c>
      <c r="C40">
        <v>18</v>
      </c>
      <c r="D40">
        <v>8.1</v>
      </c>
      <c r="G40">
        <f t="shared" si="2"/>
        <v>12.46617403758807</v>
      </c>
      <c r="I40">
        <f t="shared" si="0"/>
        <v>-4.3661740375880704</v>
      </c>
      <c r="J40">
        <f t="shared" si="1"/>
        <v>19.063475726508113</v>
      </c>
    </row>
    <row r="41" spans="1:10" x14ac:dyDescent="0.3">
      <c r="A41">
        <v>32</v>
      </c>
      <c r="B41">
        <v>45</v>
      </c>
      <c r="C41">
        <v>15</v>
      </c>
      <c r="D41">
        <v>14.5</v>
      </c>
      <c r="G41">
        <f t="shared" si="2"/>
        <v>10.997866106994927</v>
      </c>
      <c r="I41">
        <f t="shared" si="0"/>
        <v>3.5021338930050732</v>
      </c>
      <c r="J41">
        <f t="shared" si="1"/>
        <v>12.264941804534869</v>
      </c>
    </row>
    <row r="42" spans="1:10" x14ac:dyDescent="0.3">
      <c r="A42">
        <v>33</v>
      </c>
      <c r="B42">
        <v>66</v>
      </c>
      <c r="C42">
        <v>6</v>
      </c>
      <c r="D42">
        <v>6.2</v>
      </c>
      <c r="G42">
        <f t="shared" si="2"/>
        <v>7.7669648405941167</v>
      </c>
      <c r="I42">
        <f t="shared" si="0"/>
        <v>-1.5669648405941166</v>
      </c>
      <c r="J42">
        <f t="shared" si="1"/>
        <v>2.4553788116581452</v>
      </c>
    </row>
    <row r="43" spans="1:10" x14ac:dyDescent="0.3">
      <c r="A43">
        <v>34</v>
      </c>
      <c r="B43">
        <v>42</v>
      </c>
      <c r="C43">
        <v>12</v>
      </c>
      <c r="D43">
        <v>12.6</v>
      </c>
      <c r="G43">
        <f t="shared" si="2"/>
        <v>9.5295581764017818</v>
      </c>
      <c r="I43">
        <f t="shared" si="0"/>
        <v>3.0704418235982178</v>
      </c>
      <c r="J43">
        <f t="shared" si="1"/>
        <v>9.4276129921011496</v>
      </c>
    </row>
    <row r="44" spans="1:10" x14ac:dyDescent="0.3">
      <c r="A44">
        <v>35</v>
      </c>
      <c r="B44">
        <v>22</v>
      </c>
      <c r="C44">
        <v>13</v>
      </c>
      <c r="D44">
        <v>5.5</v>
      </c>
      <c r="G44">
        <f t="shared" si="2"/>
        <v>9.1971783855011289</v>
      </c>
      <c r="I44">
        <f t="shared" si="0"/>
        <v>-3.6971783855011289</v>
      </c>
      <c r="J44">
        <f t="shared" si="1"/>
        <v>13.669128014216733</v>
      </c>
    </row>
    <row r="45" spans="1:10" x14ac:dyDescent="0.3">
      <c r="A45">
        <v>36</v>
      </c>
      <c r="B45">
        <v>30</v>
      </c>
      <c r="C45">
        <v>12</v>
      </c>
      <c r="D45">
        <v>9.6</v>
      </c>
      <c r="G45">
        <f t="shared" si="2"/>
        <v>9.059949166250334</v>
      </c>
      <c r="I45">
        <f t="shared" si="0"/>
        <v>0.54005083374966567</v>
      </c>
      <c r="J45">
        <f t="shared" si="1"/>
        <v>0.29165490303370906</v>
      </c>
    </row>
    <row r="46" spans="1:10" x14ac:dyDescent="0.3">
      <c r="A46">
        <v>37</v>
      </c>
      <c r="B46">
        <v>66</v>
      </c>
      <c r="C46">
        <v>6</v>
      </c>
      <c r="D46">
        <v>5.0999999999999996</v>
      </c>
      <c r="G46">
        <f t="shared" si="2"/>
        <v>7.7669648405941167</v>
      </c>
      <c r="I46">
        <f t="shared" si="0"/>
        <v>-2.6669648405941171</v>
      </c>
      <c r="J46">
        <f t="shared" si="1"/>
        <v>7.1127014609652042</v>
      </c>
    </row>
    <row r="47" spans="1:10" x14ac:dyDescent="0.3">
      <c r="A47">
        <v>38</v>
      </c>
      <c r="B47">
        <v>32</v>
      </c>
      <c r="C47">
        <v>12</v>
      </c>
      <c r="D47">
        <v>11</v>
      </c>
      <c r="G47">
        <f t="shared" si="2"/>
        <v>9.1382173346089086</v>
      </c>
      <c r="I47">
        <f t="shared" si="0"/>
        <v>1.8617826653910914</v>
      </c>
      <c r="J47">
        <f t="shared" si="1"/>
        <v>3.4662346931507564</v>
      </c>
    </row>
    <row r="48" spans="1:10" x14ac:dyDescent="0.3">
      <c r="A48">
        <v>39</v>
      </c>
      <c r="B48">
        <v>62</v>
      </c>
      <c r="C48">
        <v>5</v>
      </c>
      <c r="D48">
        <v>5.4</v>
      </c>
      <c r="G48">
        <f t="shared" si="2"/>
        <v>7.160126611191874</v>
      </c>
      <c r="I48">
        <f t="shared" si="0"/>
        <v>-1.7601266111918736</v>
      </c>
      <c r="J48">
        <f t="shared" si="1"/>
        <v>3.0980456874257891</v>
      </c>
    </row>
    <row r="49" spans="1:10" x14ac:dyDescent="0.3">
      <c r="A49">
        <v>40</v>
      </c>
      <c r="B49">
        <v>59</v>
      </c>
      <c r="C49">
        <v>0</v>
      </c>
      <c r="D49">
        <v>1.9</v>
      </c>
      <c r="G49">
        <f t="shared" si="2"/>
        <v>4.791214895228542</v>
      </c>
      <c r="I49">
        <f t="shared" si="0"/>
        <v>-2.8912148952285421</v>
      </c>
      <c r="J49">
        <f t="shared" si="1"/>
        <v>8.3591235703913895</v>
      </c>
    </row>
    <row r="50" spans="1:10" x14ac:dyDescent="0.3">
      <c r="A50">
        <v>41</v>
      </c>
      <c r="B50">
        <v>58</v>
      </c>
      <c r="C50">
        <v>13</v>
      </c>
      <c r="D50">
        <v>15.8</v>
      </c>
      <c r="G50">
        <f t="shared" si="2"/>
        <v>10.606005415955474</v>
      </c>
      <c r="I50">
        <f t="shared" si="0"/>
        <v>5.1939945840445265</v>
      </c>
      <c r="J50">
        <f t="shared" si="1"/>
        <v>26.977579739083875</v>
      </c>
    </row>
    <row r="51" spans="1:10" x14ac:dyDescent="0.3">
      <c r="A51">
        <v>42</v>
      </c>
      <c r="B51">
        <v>72</v>
      </c>
      <c r="C51">
        <v>1</v>
      </c>
      <c r="D51">
        <v>4</v>
      </c>
      <c r="G51">
        <f t="shared" si="2"/>
        <v>5.7502598822443716</v>
      </c>
      <c r="I51">
        <f t="shared" si="0"/>
        <v>-1.7502598822443716</v>
      </c>
      <c r="J51">
        <f t="shared" si="1"/>
        <v>3.0634096553940813</v>
      </c>
    </row>
    <row r="52" spans="1:10" x14ac:dyDescent="0.3">
      <c r="A52">
        <v>43</v>
      </c>
      <c r="B52">
        <v>45</v>
      </c>
      <c r="C52">
        <v>11</v>
      </c>
      <c r="D52">
        <v>15.1</v>
      </c>
      <c r="G52">
        <f t="shared" si="2"/>
        <v>9.1966585362545512</v>
      </c>
      <c r="I52">
        <f t="shared" si="0"/>
        <v>5.9033414637454484</v>
      </c>
      <c r="J52">
        <f t="shared" si="1"/>
        <v>34.849440437576256</v>
      </c>
    </row>
    <row r="53" spans="1:10" x14ac:dyDescent="0.3">
      <c r="A53">
        <v>44</v>
      </c>
      <c r="B53">
        <v>40</v>
      </c>
      <c r="C53">
        <v>9</v>
      </c>
      <c r="D53">
        <v>9.1999999999999993</v>
      </c>
      <c r="G53">
        <f t="shared" si="2"/>
        <v>8.1003843299879268</v>
      </c>
      <c r="I53">
        <f t="shared" si="0"/>
        <v>1.0996156700120725</v>
      </c>
      <c r="J53">
        <f t="shared" si="1"/>
        <v>1.2091546217360991</v>
      </c>
    </row>
    <row r="54" spans="1:10" x14ac:dyDescent="0.3">
      <c r="A54">
        <v>45</v>
      </c>
      <c r="B54">
        <v>38</v>
      </c>
      <c r="C54">
        <v>10</v>
      </c>
      <c r="D54">
        <v>10.4</v>
      </c>
      <c r="G54">
        <f t="shared" si="2"/>
        <v>8.4724180543144456</v>
      </c>
      <c r="I54">
        <f t="shared" si="0"/>
        <v>1.9275819456855547</v>
      </c>
      <c r="J54">
        <f t="shared" si="1"/>
        <v>3.7155721573329088</v>
      </c>
    </row>
    <row r="55" spans="1:10" x14ac:dyDescent="0.3">
      <c r="A55">
        <v>46</v>
      </c>
      <c r="B55">
        <v>48</v>
      </c>
      <c r="C55">
        <v>9</v>
      </c>
      <c r="D55">
        <v>10.6</v>
      </c>
      <c r="G55">
        <f t="shared" si="2"/>
        <v>8.4134570034222254</v>
      </c>
      <c r="I55">
        <f t="shared" si="0"/>
        <v>2.1865429965777743</v>
      </c>
      <c r="J55">
        <f t="shared" si="1"/>
        <v>4.7809702758833126</v>
      </c>
    </row>
    <row r="56" spans="1:10" x14ac:dyDescent="0.3">
      <c r="A56">
        <v>47</v>
      </c>
      <c r="B56">
        <v>64</v>
      </c>
      <c r="C56">
        <v>12</v>
      </c>
      <c r="D56">
        <v>13.2</v>
      </c>
      <c r="G56">
        <f t="shared" si="2"/>
        <v>10.390508028346105</v>
      </c>
      <c r="I56">
        <f t="shared" si="0"/>
        <v>2.8094919716538946</v>
      </c>
      <c r="J56">
        <f t="shared" si="1"/>
        <v>7.8932451387876883</v>
      </c>
    </row>
    <row r="57" spans="1:10" x14ac:dyDescent="0.3">
      <c r="A57">
        <v>48</v>
      </c>
      <c r="B57">
        <v>34</v>
      </c>
      <c r="C57">
        <v>5</v>
      </c>
      <c r="D57">
        <v>7.2</v>
      </c>
      <c r="G57">
        <f t="shared" si="2"/>
        <v>6.0643722541718263</v>
      </c>
      <c r="I57">
        <f t="shared" si="0"/>
        <v>1.1356277458281738</v>
      </c>
      <c r="J57">
        <f t="shared" si="1"/>
        <v>1.2896503770947794</v>
      </c>
    </row>
    <row r="58" spans="1:10" x14ac:dyDescent="0.3">
      <c r="A58">
        <v>49</v>
      </c>
      <c r="B58">
        <v>57</v>
      </c>
      <c r="C58">
        <v>15</v>
      </c>
      <c r="D58">
        <v>12.4</v>
      </c>
      <c r="G58">
        <f t="shared" si="2"/>
        <v>11.467475117146376</v>
      </c>
      <c r="I58">
        <f t="shared" si="0"/>
        <v>0.93252488285362389</v>
      </c>
      <c r="J58">
        <f t="shared" si="1"/>
        <v>0.86960265714116491</v>
      </c>
    </row>
    <row r="59" spans="1:10" x14ac:dyDescent="0.3">
      <c r="A59">
        <v>50</v>
      </c>
      <c r="B59">
        <v>46</v>
      </c>
      <c r="C59">
        <v>10</v>
      </c>
      <c r="D59">
        <v>16.2</v>
      </c>
      <c r="G59">
        <f t="shared" si="2"/>
        <v>8.7854907277487442</v>
      </c>
      <c r="I59">
        <f t="shared" si="0"/>
        <v>7.4145092722512551</v>
      </c>
      <c r="J59">
        <f t="shared" si="1"/>
        <v>54.97494774829984</v>
      </c>
    </row>
    <row r="60" spans="1:10" x14ac:dyDescent="0.3">
      <c r="A60">
        <v>51</v>
      </c>
      <c r="B60">
        <v>69</v>
      </c>
      <c r="C60">
        <v>14</v>
      </c>
      <c r="D60">
        <v>5.4</v>
      </c>
      <c r="G60">
        <f t="shared" si="2"/>
        <v>11.486782234612731</v>
      </c>
      <c r="I60">
        <f t="shared" si="0"/>
        <v>-6.0867822346127305</v>
      </c>
      <c r="J60">
        <f t="shared" si="1"/>
        <v>37.048917971597142</v>
      </c>
    </row>
    <row r="61" spans="1:10" x14ac:dyDescent="0.3">
      <c r="A61">
        <v>52</v>
      </c>
      <c r="B61">
        <v>52</v>
      </c>
      <c r="C61">
        <v>7</v>
      </c>
      <c r="D61">
        <v>10.3</v>
      </c>
      <c r="G61">
        <f t="shared" si="2"/>
        <v>7.6693895547691877</v>
      </c>
      <c r="I61">
        <f t="shared" si="0"/>
        <v>2.630610445230813</v>
      </c>
      <c r="J61">
        <f t="shared" si="1"/>
        <v>6.920111314557456</v>
      </c>
    </row>
    <row r="62" spans="1:10" x14ac:dyDescent="0.3">
      <c r="A62">
        <v>53</v>
      </c>
      <c r="B62">
        <v>71</v>
      </c>
      <c r="C62">
        <v>7</v>
      </c>
      <c r="D62">
        <v>6.1</v>
      </c>
      <c r="G62">
        <f t="shared" si="2"/>
        <v>8.4129371541756477</v>
      </c>
      <c r="I62">
        <f t="shared" si="0"/>
        <v>-2.312937154175648</v>
      </c>
      <c r="J62">
        <f t="shared" si="1"/>
        <v>5.3496782791661452</v>
      </c>
    </row>
    <row r="63" spans="1:10" x14ac:dyDescent="0.3">
      <c r="A63">
        <v>54</v>
      </c>
      <c r="B63">
        <v>74</v>
      </c>
      <c r="C63">
        <v>10</v>
      </c>
      <c r="D63">
        <v>5.3</v>
      </c>
      <c r="G63">
        <f t="shared" si="2"/>
        <v>9.8812450847687909</v>
      </c>
      <c r="I63">
        <f t="shared" si="0"/>
        <v>-4.5812450847687911</v>
      </c>
      <c r="J63">
        <f t="shared" si="1"/>
        <v>20.987806526718209</v>
      </c>
    </row>
    <row r="64" spans="1:10" x14ac:dyDescent="0.3">
      <c r="A64">
        <v>55</v>
      </c>
      <c r="B64">
        <v>55</v>
      </c>
      <c r="C64">
        <v>18</v>
      </c>
      <c r="D64">
        <v>8.5</v>
      </c>
      <c r="G64">
        <f t="shared" si="2"/>
        <v>12.740112626843082</v>
      </c>
      <c r="I64">
        <f t="shared" si="0"/>
        <v>-4.2401126268430822</v>
      </c>
      <c r="J64">
        <f t="shared" si="1"/>
        <v>17.978555088314142</v>
      </c>
    </row>
    <row r="65" spans="1:10" x14ac:dyDescent="0.3">
      <c r="A65">
        <v>56</v>
      </c>
      <c r="B65">
        <v>50</v>
      </c>
      <c r="C65">
        <v>15</v>
      </c>
      <c r="D65">
        <v>10.7</v>
      </c>
      <c r="G65">
        <f t="shared" si="2"/>
        <v>11.193536527891364</v>
      </c>
      <c r="I65">
        <f t="shared" si="0"/>
        <v>-0.49353652789136504</v>
      </c>
      <c r="J65">
        <f t="shared" si="1"/>
        <v>0.24357830436306413</v>
      </c>
    </row>
    <row r="66" spans="1:10" x14ac:dyDescent="0.3">
      <c r="A66">
        <v>57</v>
      </c>
      <c r="B66">
        <v>18</v>
      </c>
      <c r="C66">
        <v>9</v>
      </c>
      <c r="D66">
        <v>1.7</v>
      </c>
      <c r="G66">
        <f t="shared" si="2"/>
        <v>7.239434478043604</v>
      </c>
      <c r="I66">
        <f t="shared" si="0"/>
        <v>-5.5394344780436038</v>
      </c>
      <c r="J66">
        <f t="shared" si="1"/>
        <v>30.685334336538212</v>
      </c>
    </row>
    <row r="67" spans="1:10" x14ac:dyDescent="0.3">
      <c r="A67">
        <v>58</v>
      </c>
      <c r="B67">
        <v>37</v>
      </c>
      <c r="C67">
        <v>16</v>
      </c>
      <c r="D67">
        <v>13.8</v>
      </c>
      <c r="G67">
        <f t="shared" si="2"/>
        <v>11.135095326245722</v>
      </c>
      <c r="I67">
        <f t="shared" si="0"/>
        <v>2.664904673754279</v>
      </c>
      <c r="J67">
        <f t="shared" si="1"/>
        <v>7.1017169201973998</v>
      </c>
    </row>
    <row r="68" spans="1:10" x14ac:dyDescent="0.3">
      <c r="A68">
        <v>59</v>
      </c>
      <c r="B68">
        <v>29</v>
      </c>
      <c r="C68">
        <v>3</v>
      </c>
      <c r="D68">
        <v>1</v>
      </c>
      <c r="G68">
        <f t="shared" si="2"/>
        <v>4.9680980479052019</v>
      </c>
      <c r="I68">
        <f t="shared" si="0"/>
        <v>-3.9680980479052019</v>
      </c>
      <c r="J68">
        <f t="shared" si="1"/>
        <v>15.745802117789074</v>
      </c>
    </row>
    <row r="69" spans="1:10" x14ac:dyDescent="0.3">
      <c r="A69">
        <v>60</v>
      </c>
      <c r="B69">
        <v>43</v>
      </c>
      <c r="C69">
        <v>8</v>
      </c>
      <c r="D69">
        <v>12.6</v>
      </c>
      <c r="G69">
        <f t="shared" si="2"/>
        <v>7.7674846898406944</v>
      </c>
      <c r="I69">
        <f t="shared" si="0"/>
        <v>4.8325153101593052</v>
      </c>
      <c r="J69">
        <f t="shared" si="1"/>
        <v>23.353204222924088</v>
      </c>
    </row>
    <row r="70" spans="1:10" x14ac:dyDescent="0.3">
      <c r="A70">
        <v>61</v>
      </c>
      <c r="B70">
        <v>52</v>
      </c>
      <c r="C70">
        <v>12</v>
      </c>
      <c r="D70">
        <v>14.4</v>
      </c>
      <c r="G70">
        <f t="shared" si="2"/>
        <v>9.9208990181946568</v>
      </c>
      <c r="I70">
        <f t="shared" si="0"/>
        <v>4.4791009818053436</v>
      </c>
      <c r="J70">
        <f t="shared" si="1"/>
        <v>20.062345605209593</v>
      </c>
    </row>
    <row r="71" spans="1:10" x14ac:dyDescent="0.3">
      <c r="A71">
        <v>62</v>
      </c>
      <c r="B71">
        <v>64</v>
      </c>
      <c r="C71">
        <v>1</v>
      </c>
      <c r="D71">
        <v>4.9000000000000004</v>
      </c>
      <c r="G71">
        <f t="shared" si="2"/>
        <v>5.437187208810073</v>
      </c>
      <c r="I71">
        <f t="shared" si="0"/>
        <v>-0.53718720881007265</v>
      </c>
      <c r="J71">
        <f t="shared" si="1"/>
        <v>0.28857009730915661</v>
      </c>
    </row>
    <row r="72" spans="1:10" x14ac:dyDescent="0.3">
      <c r="A72">
        <v>63</v>
      </c>
      <c r="B72">
        <v>33</v>
      </c>
      <c r="C72">
        <v>6</v>
      </c>
      <c r="D72">
        <v>7.8</v>
      </c>
      <c r="G72">
        <f t="shared" si="2"/>
        <v>6.4755400626776325</v>
      </c>
      <c r="I72">
        <f t="shared" si="0"/>
        <v>1.3244599373223673</v>
      </c>
      <c r="J72">
        <f t="shared" si="1"/>
        <v>1.7541941255719693</v>
      </c>
    </row>
    <row r="73" spans="1:10" x14ac:dyDescent="0.3">
      <c r="A73">
        <v>64</v>
      </c>
      <c r="B73">
        <v>40</v>
      </c>
      <c r="C73">
        <v>15</v>
      </c>
      <c r="D73">
        <v>11</v>
      </c>
      <c r="G73">
        <f t="shared" si="2"/>
        <v>10.802195686098489</v>
      </c>
      <c r="I73">
        <f t="shared" si="0"/>
        <v>0.19780431390151065</v>
      </c>
      <c r="J73">
        <f t="shared" si="1"/>
        <v>3.912654659804736E-2</v>
      </c>
    </row>
    <row r="74" spans="1:10" x14ac:dyDescent="0.3">
      <c r="A74">
        <v>65</v>
      </c>
      <c r="B74">
        <v>43</v>
      </c>
      <c r="C74">
        <v>11</v>
      </c>
      <c r="D74">
        <v>12.3</v>
      </c>
      <c r="G74">
        <f t="shared" si="2"/>
        <v>9.1183903678959766</v>
      </c>
      <c r="I74">
        <f t="shared" si="0"/>
        <v>3.1816096321040241</v>
      </c>
      <c r="J74">
        <f t="shared" si="1"/>
        <v>10.122639851097103</v>
      </c>
    </row>
    <row r="75" spans="1:10" x14ac:dyDescent="0.3">
      <c r="A75">
        <v>66</v>
      </c>
      <c r="B75">
        <v>50</v>
      </c>
      <c r="C75">
        <v>9</v>
      </c>
      <c r="D75">
        <v>9.6999999999999993</v>
      </c>
      <c r="G75">
        <f t="shared" ref="G75:G109" si="3">$G$6*B75+$G$7*C75+$G$8*1</f>
        <v>8.4917251717808</v>
      </c>
      <c r="I75">
        <f t="shared" ref="I75:I109" si="4">D75-G75</f>
        <v>1.2082748282191993</v>
      </c>
      <c r="J75">
        <f t="shared" ref="J75:J109" si="5">I75^2</f>
        <v>1.4599280605081355</v>
      </c>
    </row>
    <row r="76" spans="1:10" x14ac:dyDescent="0.3">
      <c r="A76">
        <v>67</v>
      </c>
      <c r="B76">
        <v>25</v>
      </c>
      <c r="C76">
        <v>15</v>
      </c>
      <c r="D76">
        <v>6.4</v>
      </c>
      <c r="G76">
        <f t="shared" si="3"/>
        <v>10.215184423409179</v>
      </c>
      <c r="I76">
        <f t="shared" si="4"/>
        <v>-3.8151844234091783</v>
      </c>
      <c r="J76">
        <f t="shared" si="5"/>
        <v>14.555632184624024</v>
      </c>
    </row>
    <row r="77" spans="1:10" x14ac:dyDescent="0.3">
      <c r="A77">
        <v>68</v>
      </c>
      <c r="B77">
        <v>48</v>
      </c>
      <c r="C77">
        <v>19</v>
      </c>
      <c r="D77">
        <v>11.1</v>
      </c>
      <c r="G77">
        <f t="shared" si="3"/>
        <v>12.916475930273164</v>
      </c>
      <c r="I77">
        <f t="shared" si="4"/>
        <v>-1.8164759302731639</v>
      </c>
      <c r="J77">
        <f t="shared" si="5"/>
        <v>3.2995848052617562</v>
      </c>
    </row>
    <row r="78" spans="1:10" x14ac:dyDescent="0.3">
      <c r="A78">
        <v>69</v>
      </c>
      <c r="B78">
        <v>17</v>
      </c>
      <c r="C78">
        <v>10</v>
      </c>
      <c r="D78">
        <v>6.4</v>
      </c>
      <c r="G78">
        <f t="shared" si="3"/>
        <v>7.6506022865494092</v>
      </c>
      <c r="I78">
        <f t="shared" si="4"/>
        <v>-1.2506022865494089</v>
      </c>
      <c r="J78">
        <f t="shared" si="5"/>
        <v>1.5640060791226098</v>
      </c>
    </row>
    <row r="79" spans="1:10" x14ac:dyDescent="0.3">
      <c r="A79">
        <v>70</v>
      </c>
      <c r="B79">
        <v>57</v>
      </c>
      <c r="C79">
        <v>14</v>
      </c>
      <c r="D79">
        <v>10.4</v>
      </c>
      <c r="G79">
        <f t="shared" si="3"/>
        <v>11.017173224461281</v>
      </c>
      <c r="I79">
        <f t="shared" si="4"/>
        <v>-0.61717322446128087</v>
      </c>
      <c r="J79">
        <f t="shared" si="5"/>
        <v>0.38090278899193458</v>
      </c>
    </row>
    <row r="80" spans="1:10" x14ac:dyDescent="0.3">
      <c r="A80">
        <v>71</v>
      </c>
      <c r="B80">
        <v>37</v>
      </c>
      <c r="C80">
        <v>6</v>
      </c>
      <c r="D80">
        <v>9.1999999999999993</v>
      </c>
      <c r="G80">
        <f t="shared" si="3"/>
        <v>6.6320763993947827</v>
      </c>
      <c r="I80">
        <f t="shared" si="4"/>
        <v>2.5679236006052166</v>
      </c>
      <c r="J80">
        <f t="shared" si="5"/>
        <v>6.5942316185452601</v>
      </c>
    </row>
    <row r="81" spans="1:10" x14ac:dyDescent="0.3">
      <c r="A81">
        <v>72</v>
      </c>
      <c r="B81">
        <v>72</v>
      </c>
      <c r="C81">
        <v>2</v>
      </c>
      <c r="D81">
        <v>0.3</v>
      </c>
      <c r="G81">
        <f t="shared" si="3"/>
        <v>6.2005617749294659</v>
      </c>
      <c r="I81">
        <f t="shared" si="4"/>
        <v>-5.9005617749294661</v>
      </c>
      <c r="J81">
        <f t="shared" si="5"/>
        <v>34.81662925975877</v>
      </c>
    </row>
    <row r="82" spans="1:10" x14ac:dyDescent="0.3">
      <c r="A82">
        <v>73</v>
      </c>
      <c r="B82">
        <v>44</v>
      </c>
      <c r="C82">
        <v>8</v>
      </c>
      <c r="D82">
        <v>8.5</v>
      </c>
      <c r="G82">
        <f t="shared" si="3"/>
        <v>7.8066187740199817</v>
      </c>
      <c r="I82">
        <f t="shared" si="4"/>
        <v>0.69338122598001828</v>
      </c>
      <c r="J82">
        <f t="shared" si="5"/>
        <v>0.4807775245415532</v>
      </c>
    </row>
    <row r="83" spans="1:10" x14ac:dyDescent="0.3">
      <c r="A83">
        <v>74</v>
      </c>
      <c r="B83">
        <v>43</v>
      </c>
      <c r="C83">
        <v>8</v>
      </c>
      <c r="D83">
        <v>7.4</v>
      </c>
      <c r="G83">
        <f t="shared" si="3"/>
        <v>7.7674846898406944</v>
      </c>
      <c r="I83">
        <f t="shared" si="4"/>
        <v>-0.36748468984069405</v>
      </c>
      <c r="J83">
        <f t="shared" si="5"/>
        <v>0.13504499726731109</v>
      </c>
    </row>
    <row r="84" spans="1:10" x14ac:dyDescent="0.3">
      <c r="A84">
        <v>75</v>
      </c>
      <c r="B84">
        <v>49</v>
      </c>
      <c r="C84">
        <v>17</v>
      </c>
      <c r="D84">
        <v>10.7</v>
      </c>
      <c r="G84">
        <f t="shared" si="3"/>
        <v>12.055006229082263</v>
      </c>
      <c r="I84">
        <f t="shared" si="4"/>
        <v>-1.3550062290822638</v>
      </c>
      <c r="J84">
        <f t="shared" si="5"/>
        <v>1.8360418808517363</v>
      </c>
    </row>
    <row r="85" spans="1:10" x14ac:dyDescent="0.3">
      <c r="A85">
        <v>76</v>
      </c>
      <c r="B85">
        <v>62</v>
      </c>
      <c r="C85">
        <v>4</v>
      </c>
      <c r="D85">
        <v>2.6</v>
      </c>
      <c r="G85">
        <f t="shared" si="3"/>
        <v>6.7098247185067796</v>
      </c>
      <c r="I85">
        <f t="shared" si="4"/>
        <v>-4.1098247185067791</v>
      </c>
      <c r="J85">
        <f t="shared" si="5"/>
        <v>16.890659216849325</v>
      </c>
    </row>
    <row r="86" spans="1:10" x14ac:dyDescent="0.3">
      <c r="A86">
        <v>77</v>
      </c>
      <c r="B86">
        <v>45</v>
      </c>
      <c r="C86">
        <v>16</v>
      </c>
      <c r="D86">
        <v>14.2</v>
      </c>
      <c r="G86">
        <f t="shared" si="3"/>
        <v>11.44816799968002</v>
      </c>
      <c r="I86">
        <f t="shared" si="4"/>
        <v>2.751832000319979</v>
      </c>
      <c r="J86">
        <f t="shared" si="5"/>
        <v>7.5725793579850569</v>
      </c>
    </row>
    <row r="87" spans="1:10" x14ac:dyDescent="0.3">
      <c r="A87">
        <v>78</v>
      </c>
      <c r="B87">
        <v>21</v>
      </c>
      <c r="C87">
        <v>12</v>
      </c>
      <c r="D87">
        <v>5.6</v>
      </c>
      <c r="G87">
        <f t="shared" si="3"/>
        <v>8.7077424086367472</v>
      </c>
      <c r="I87">
        <f t="shared" si="4"/>
        <v>-3.1077424086367476</v>
      </c>
      <c r="J87">
        <f t="shared" si="5"/>
        <v>9.658062878439333</v>
      </c>
    </row>
    <row r="88" spans="1:10" x14ac:dyDescent="0.3">
      <c r="A88">
        <v>79</v>
      </c>
      <c r="B88">
        <v>23</v>
      </c>
      <c r="C88">
        <v>12</v>
      </c>
      <c r="D88">
        <v>3.7</v>
      </c>
      <c r="G88">
        <f t="shared" si="3"/>
        <v>8.7860105769953218</v>
      </c>
      <c r="I88">
        <f t="shared" si="4"/>
        <v>-5.0860105769953217</v>
      </c>
      <c r="J88">
        <f t="shared" si="5"/>
        <v>25.867503589308285</v>
      </c>
    </row>
    <row r="89" spans="1:10" x14ac:dyDescent="0.3">
      <c r="A89">
        <v>80</v>
      </c>
      <c r="B89">
        <v>35</v>
      </c>
      <c r="C89">
        <v>8</v>
      </c>
      <c r="D89">
        <v>9.4</v>
      </c>
      <c r="G89">
        <f t="shared" si="3"/>
        <v>7.4544120164063958</v>
      </c>
      <c r="I89">
        <f t="shared" si="4"/>
        <v>1.9455879835936045</v>
      </c>
      <c r="J89">
        <f t="shared" si="5"/>
        <v>3.7853126019038279</v>
      </c>
    </row>
    <row r="90" spans="1:10" x14ac:dyDescent="0.3">
      <c r="A90">
        <v>81</v>
      </c>
      <c r="B90">
        <v>48</v>
      </c>
      <c r="C90">
        <v>13</v>
      </c>
      <c r="D90">
        <v>12.4</v>
      </c>
      <c r="G90">
        <f t="shared" si="3"/>
        <v>10.214664574162601</v>
      </c>
      <c r="I90">
        <f t="shared" si="4"/>
        <v>2.1853354258373994</v>
      </c>
      <c r="J90">
        <f t="shared" si="5"/>
        <v>4.7756909234199281</v>
      </c>
    </row>
    <row r="91" spans="1:10" x14ac:dyDescent="0.3">
      <c r="A91">
        <v>82</v>
      </c>
      <c r="B91">
        <v>48</v>
      </c>
      <c r="C91">
        <v>9</v>
      </c>
      <c r="D91">
        <v>15.1</v>
      </c>
      <c r="G91">
        <f t="shared" si="3"/>
        <v>8.4134570034222254</v>
      </c>
      <c r="I91">
        <f t="shared" si="4"/>
        <v>6.6865429965777743</v>
      </c>
      <c r="J91">
        <f t="shared" si="5"/>
        <v>44.709857245083285</v>
      </c>
    </row>
    <row r="92" spans="1:10" x14ac:dyDescent="0.3">
      <c r="A92">
        <v>83</v>
      </c>
      <c r="B92">
        <v>28</v>
      </c>
      <c r="C92">
        <v>2</v>
      </c>
      <c r="D92">
        <v>2.5</v>
      </c>
      <c r="G92">
        <f t="shared" si="3"/>
        <v>4.4786620710408211</v>
      </c>
      <c r="I92">
        <f t="shared" si="4"/>
        <v>-1.9786620710408211</v>
      </c>
      <c r="J92">
        <f t="shared" si="5"/>
        <v>3.9151035913755514</v>
      </c>
    </row>
    <row r="93" spans="1:10" x14ac:dyDescent="0.3">
      <c r="A93">
        <v>84</v>
      </c>
      <c r="B93">
        <v>63</v>
      </c>
      <c r="C93">
        <v>5</v>
      </c>
      <c r="D93">
        <v>8.1</v>
      </c>
      <c r="G93">
        <f t="shared" si="3"/>
        <v>7.1992606953711604</v>
      </c>
      <c r="I93">
        <f t="shared" si="4"/>
        <v>0.90073930462883922</v>
      </c>
      <c r="J93">
        <f t="shared" si="5"/>
        <v>0.81133129490324485</v>
      </c>
    </row>
    <row r="94" spans="1:10" x14ac:dyDescent="0.3">
      <c r="A94">
        <v>85</v>
      </c>
      <c r="B94">
        <v>44</v>
      </c>
      <c r="C94">
        <v>10</v>
      </c>
      <c r="D94">
        <v>15.8</v>
      </c>
      <c r="G94">
        <f t="shared" si="3"/>
        <v>8.7072225593901695</v>
      </c>
      <c r="I94">
        <f t="shared" si="4"/>
        <v>7.0927774406098312</v>
      </c>
      <c r="J94">
        <f t="shared" si="5"/>
        <v>50.307491822023749</v>
      </c>
    </row>
    <row r="95" spans="1:10" x14ac:dyDescent="0.3">
      <c r="A95">
        <v>86</v>
      </c>
      <c r="B95">
        <v>48</v>
      </c>
      <c r="C95">
        <v>17</v>
      </c>
      <c r="D95">
        <v>12.6</v>
      </c>
      <c r="G95">
        <f t="shared" si="3"/>
        <v>12.015872144902977</v>
      </c>
      <c r="I95">
        <f t="shared" si="4"/>
        <v>0.58412785509702303</v>
      </c>
      <c r="J95">
        <f t="shared" si="5"/>
        <v>0.34120535110024874</v>
      </c>
    </row>
    <row r="96" spans="1:10" x14ac:dyDescent="0.3">
      <c r="A96">
        <v>87</v>
      </c>
      <c r="B96">
        <v>40</v>
      </c>
      <c r="C96">
        <v>20</v>
      </c>
      <c r="D96">
        <v>8.1</v>
      </c>
      <c r="G96">
        <f t="shared" si="3"/>
        <v>13.053705149523958</v>
      </c>
      <c r="I96">
        <f t="shared" si="4"/>
        <v>-4.9537051495239588</v>
      </c>
      <c r="J96">
        <f t="shared" si="5"/>
        <v>24.539194708420187</v>
      </c>
    </row>
    <row r="97" spans="1:10" x14ac:dyDescent="0.3">
      <c r="A97">
        <v>88</v>
      </c>
      <c r="B97">
        <v>72</v>
      </c>
      <c r="C97">
        <v>9</v>
      </c>
      <c r="D97">
        <v>6.7</v>
      </c>
      <c r="G97">
        <f t="shared" si="3"/>
        <v>9.3526750237251228</v>
      </c>
      <c r="I97">
        <f t="shared" si="4"/>
        <v>-2.6526750237251226</v>
      </c>
      <c r="J97">
        <f t="shared" si="5"/>
        <v>7.0366847814950804</v>
      </c>
    </row>
    <row r="98" spans="1:10" x14ac:dyDescent="0.3">
      <c r="A98">
        <v>89</v>
      </c>
      <c r="B98">
        <v>63</v>
      </c>
      <c r="C98">
        <v>5</v>
      </c>
      <c r="D98">
        <v>4.5</v>
      </c>
      <c r="G98">
        <f t="shared" si="3"/>
        <v>7.1992606953711604</v>
      </c>
      <c r="I98">
        <f t="shared" si="4"/>
        <v>-2.6992606953711604</v>
      </c>
      <c r="J98">
        <f t="shared" si="5"/>
        <v>7.2860083015756008</v>
      </c>
    </row>
    <row r="99" spans="1:10" x14ac:dyDescent="0.3">
      <c r="A99">
        <v>90</v>
      </c>
      <c r="B99">
        <v>28</v>
      </c>
      <c r="C99">
        <v>10</v>
      </c>
      <c r="D99">
        <v>4.5999999999999996</v>
      </c>
      <c r="G99">
        <f t="shared" si="3"/>
        <v>8.0810772125215706</v>
      </c>
      <c r="I99">
        <f t="shared" si="4"/>
        <v>-3.481077212521571</v>
      </c>
      <c r="J99">
        <f t="shared" si="5"/>
        <v>12.11789855953695</v>
      </c>
    </row>
    <row r="100" spans="1:10" x14ac:dyDescent="0.3">
      <c r="A100">
        <v>91</v>
      </c>
      <c r="B100">
        <v>16</v>
      </c>
      <c r="C100">
        <v>1</v>
      </c>
      <c r="D100">
        <v>3.1</v>
      </c>
      <c r="G100">
        <f t="shared" si="3"/>
        <v>3.5587511682042781</v>
      </c>
      <c r="I100">
        <f t="shared" si="4"/>
        <v>-0.45875116820427797</v>
      </c>
      <c r="J100">
        <f t="shared" si="5"/>
        <v>0.21045263432878974</v>
      </c>
    </row>
    <row r="101" spans="1:10" x14ac:dyDescent="0.3">
      <c r="A101">
        <v>92</v>
      </c>
      <c r="B101">
        <v>23</v>
      </c>
      <c r="C101">
        <v>3</v>
      </c>
      <c r="D101">
        <v>5.7</v>
      </c>
      <c r="G101">
        <f t="shared" si="3"/>
        <v>4.7332935428294771</v>
      </c>
      <c r="I101">
        <f t="shared" si="4"/>
        <v>0.96670645717052306</v>
      </c>
      <c r="J101">
        <f t="shared" si="5"/>
        <v>0.93452137433518434</v>
      </c>
    </row>
    <row r="102" spans="1:10" x14ac:dyDescent="0.3">
      <c r="A102">
        <v>93</v>
      </c>
      <c r="B102">
        <v>64</v>
      </c>
      <c r="C102">
        <v>1</v>
      </c>
      <c r="D102">
        <v>5.5</v>
      </c>
      <c r="G102">
        <f t="shared" si="3"/>
        <v>5.437187208810073</v>
      </c>
      <c r="I102">
        <f t="shared" si="4"/>
        <v>6.2812791189926998E-2</v>
      </c>
      <c r="J102">
        <f t="shared" si="5"/>
        <v>3.9454467370693708E-3</v>
      </c>
    </row>
    <row r="103" spans="1:10" x14ac:dyDescent="0.3">
      <c r="A103">
        <v>94</v>
      </c>
      <c r="B103">
        <v>32</v>
      </c>
      <c r="C103">
        <v>16</v>
      </c>
      <c r="D103">
        <v>9.3000000000000007</v>
      </c>
      <c r="G103">
        <f t="shared" si="3"/>
        <v>10.939424905349284</v>
      </c>
      <c r="I103">
        <f t="shared" si="4"/>
        <v>-1.6394249053492835</v>
      </c>
      <c r="J103">
        <f t="shared" si="5"/>
        <v>2.6877140202795071</v>
      </c>
    </row>
    <row r="104" spans="1:10" x14ac:dyDescent="0.3">
      <c r="A104">
        <v>95</v>
      </c>
      <c r="B104">
        <v>41</v>
      </c>
      <c r="C104">
        <v>8</v>
      </c>
      <c r="D104">
        <v>12.1</v>
      </c>
      <c r="G104">
        <f t="shared" si="3"/>
        <v>7.6892165214821198</v>
      </c>
      <c r="I104">
        <f t="shared" si="4"/>
        <v>4.4107834785178799</v>
      </c>
      <c r="J104">
        <f t="shared" si="5"/>
        <v>19.455010894366289</v>
      </c>
    </row>
    <row r="105" spans="1:10" x14ac:dyDescent="0.3">
      <c r="A105">
        <v>96</v>
      </c>
      <c r="B105">
        <v>55</v>
      </c>
      <c r="C105">
        <v>14</v>
      </c>
      <c r="D105">
        <v>14.1</v>
      </c>
      <c r="G105">
        <f t="shared" si="3"/>
        <v>10.938905056102707</v>
      </c>
      <c r="I105">
        <f t="shared" si="4"/>
        <v>3.1610949438972931</v>
      </c>
      <c r="J105">
        <f t="shared" si="5"/>
        <v>9.9925212443330302</v>
      </c>
    </row>
    <row r="106" spans="1:10" x14ac:dyDescent="0.3">
      <c r="A106">
        <v>97</v>
      </c>
      <c r="B106">
        <v>56</v>
      </c>
      <c r="C106">
        <v>3</v>
      </c>
      <c r="D106">
        <v>6.5</v>
      </c>
      <c r="G106">
        <f t="shared" si="3"/>
        <v>6.0247183207459614</v>
      </c>
      <c r="I106">
        <f t="shared" si="4"/>
        <v>0.47528167925403864</v>
      </c>
      <c r="J106">
        <f t="shared" si="5"/>
        <v>0.22589267463453885</v>
      </c>
    </row>
    <row r="107" spans="1:10" x14ac:dyDescent="0.3">
      <c r="A107">
        <v>98</v>
      </c>
      <c r="B107">
        <v>38</v>
      </c>
      <c r="C107">
        <v>19</v>
      </c>
      <c r="D107">
        <v>9</v>
      </c>
      <c r="G107">
        <f t="shared" si="3"/>
        <v>12.52513508848029</v>
      </c>
      <c r="I107">
        <f t="shared" si="4"/>
        <v>-3.5251350884802903</v>
      </c>
      <c r="J107">
        <f t="shared" si="5"/>
        <v>12.426577392034945</v>
      </c>
    </row>
    <row r="108" spans="1:10" x14ac:dyDescent="0.3">
      <c r="A108">
        <v>99</v>
      </c>
      <c r="B108">
        <v>45</v>
      </c>
      <c r="C108">
        <v>17</v>
      </c>
      <c r="D108">
        <v>8.5</v>
      </c>
      <c r="G108">
        <f t="shared" si="3"/>
        <v>11.898469892365114</v>
      </c>
      <c r="I108">
        <f t="shared" si="4"/>
        <v>-3.3984698923651138</v>
      </c>
      <c r="J108">
        <f t="shared" si="5"/>
        <v>11.549597609312148</v>
      </c>
    </row>
    <row r="109" spans="1:10" x14ac:dyDescent="0.3">
      <c r="A109">
        <v>100</v>
      </c>
      <c r="B109">
        <v>45</v>
      </c>
      <c r="C109">
        <v>10</v>
      </c>
      <c r="D109">
        <v>13.5</v>
      </c>
      <c r="G109">
        <f t="shared" si="3"/>
        <v>8.746356643569456</v>
      </c>
      <c r="I109">
        <f t="shared" si="4"/>
        <v>4.753643356430544</v>
      </c>
      <c r="J109">
        <f t="shared" si="5"/>
        <v>22.597125160136248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2A73-D43D-4DB0-8B00-100B66C027AE}">
  <dimension ref="A1:AA109"/>
  <sheetViews>
    <sheetView topLeftCell="G1" zoomScaleNormal="100" workbookViewId="0">
      <selection activeCell="M8" sqref="M8"/>
    </sheetView>
  </sheetViews>
  <sheetFormatPr defaultRowHeight="15.6" x14ac:dyDescent="0.3"/>
  <cols>
    <col min="1" max="16" width="8.6640625" style="5"/>
    <col min="17" max="17" width="23.75" style="5" bestFit="1" customWidth="1"/>
    <col min="18" max="18" width="8.6640625" style="5"/>
    <col min="19" max="19" width="22.6640625" style="5" bestFit="1" customWidth="1"/>
    <col min="20" max="16384" width="8.6640625" style="5"/>
  </cols>
  <sheetData>
    <row r="1" spans="1:27" x14ac:dyDescent="0.3">
      <c r="A1" s="5" t="s">
        <v>6</v>
      </c>
      <c r="B1" s="5">
        <f>MAX(B10:B109)</f>
        <v>74</v>
      </c>
      <c r="C1" s="5">
        <f>MAX(C10:C109)</f>
        <v>16.2</v>
      </c>
      <c r="G1" s="5" t="s">
        <v>51</v>
      </c>
    </row>
    <row r="2" spans="1:27" x14ac:dyDescent="0.3">
      <c r="A2" s="5" t="s">
        <v>7</v>
      </c>
      <c r="B2" s="5">
        <f>MIN(B10:B109)</f>
        <v>16</v>
      </c>
      <c r="C2" s="5">
        <f>MIN(C10:C109)</f>
        <v>0.3</v>
      </c>
      <c r="G2" s="5" t="s">
        <v>42</v>
      </c>
      <c r="H2" s="5" t="s">
        <v>44</v>
      </c>
      <c r="U2" s="5" t="s">
        <v>22</v>
      </c>
      <c r="V2" s="5" t="s">
        <v>21</v>
      </c>
      <c r="W2" s="5" t="s">
        <v>27</v>
      </c>
      <c r="X2" s="5" t="s">
        <v>42</v>
      </c>
      <c r="Y2" s="5" t="s">
        <v>43</v>
      </c>
      <c r="Z2" s="5" t="s">
        <v>44</v>
      </c>
      <c r="AA2" s="5" t="s">
        <v>46</v>
      </c>
    </row>
    <row r="3" spans="1:27" x14ac:dyDescent="0.3">
      <c r="A3" s="5" t="s">
        <v>8</v>
      </c>
      <c r="B3" s="6">
        <f>AVERAGE(B10:B109)</f>
        <v>45.48</v>
      </c>
      <c r="C3" s="6">
        <f>AVERAGE(C10:C109)</f>
        <v>8.5580000000000016</v>
      </c>
      <c r="G3" s="5" t="s">
        <v>43</v>
      </c>
      <c r="H3" s="5" t="s">
        <v>46</v>
      </c>
      <c r="T3" s="5" t="s">
        <v>48</v>
      </c>
      <c r="U3" s="5">
        <v>1</v>
      </c>
      <c r="V3" s="5">
        <v>1</v>
      </c>
      <c r="W3" s="13">
        <f>SUM(I10:I109)</f>
        <v>1621.6006829017119</v>
      </c>
      <c r="X3" s="5">
        <f>I8/COUNT(I10:I109)</f>
        <v>16.216006829017118</v>
      </c>
      <c r="Y3" s="9">
        <f>SQRT(X3)</f>
        <v>4.0269103328752083</v>
      </c>
      <c r="Z3" s="9">
        <f>SUM(M10:M109)/100</f>
        <v>3.316842279837926</v>
      </c>
      <c r="AA3" s="5">
        <f>SUM(N10:N109)/COUNT(N10:N109)</f>
        <v>0.97452006959310478</v>
      </c>
    </row>
    <row r="4" spans="1:27" x14ac:dyDescent="0.3">
      <c r="A4" s="5" t="s">
        <v>5</v>
      </c>
      <c r="B4" s="7">
        <f>STDEV(B10:B109)</f>
        <v>15.218595748808642</v>
      </c>
      <c r="C4" s="7">
        <f>STDEV(C10:C109)</f>
        <v>3.9695349955389037</v>
      </c>
      <c r="T4" s="5" t="s">
        <v>49</v>
      </c>
      <c r="U4" s="5">
        <v>1</v>
      </c>
      <c r="V4" s="5">
        <v>1</v>
      </c>
      <c r="W4"/>
      <c r="X4"/>
      <c r="Y4"/>
      <c r="Z4"/>
      <c r="AA4"/>
    </row>
    <row r="5" spans="1:27" x14ac:dyDescent="0.3">
      <c r="A5" s="5" t="s">
        <v>18</v>
      </c>
      <c r="B5" s="5">
        <f>B1-B2</f>
        <v>58</v>
      </c>
      <c r="C5" s="5">
        <f>C1-C2</f>
        <v>15.899999999999999</v>
      </c>
      <c r="T5" s="5" t="s">
        <v>50</v>
      </c>
      <c r="U5" s="5">
        <v>1</v>
      </c>
      <c r="V5" s="5">
        <v>1</v>
      </c>
      <c r="W5"/>
      <c r="X5"/>
      <c r="Y5"/>
      <c r="Z5"/>
      <c r="AA5"/>
    </row>
    <row r="7" spans="1:27" x14ac:dyDescent="0.3">
      <c r="E7" s="8" t="s">
        <v>21</v>
      </c>
      <c r="F7" s="5">
        <v>8.7105699594812319E-2</v>
      </c>
      <c r="I7" s="9" t="s">
        <v>27</v>
      </c>
      <c r="J7" s="9" t="s">
        <v>42</v>
      </c>
      <c r="K7" s="9" t="s">
        <v>43</v>
      </c>
      <c r="L7" s="9"/>
      <c r="M7" s="9" t="s">
        <v>44</v>
      </c>
      <c r="N7" s="9" t="s">
        <v>46</v>
      </c>
    </row>
    <row r="8" spans="1:27" x14ac:dyDescent="0.3">
      <c r="B8" s="8" t="s">
        <v>19</v>
      </c>
      <c r="C8" s="8" t="s">
        <v>20</v>
      </c>
      <c r="E8" s="8" t="s">
        <v>22</v>
      </c>
      <c r="F8" s="5">
        <v>4.9192015001116811</v>
      </c>
      <c r="H8" s="5" t="s">
        <v>25</v>
      </c>
      <c r="I8" s="9">
        <f>SUM(I10:I109)</f>
        <v>1621.6006829017119</v>
      </c>
      <c r="J8" s="9">
        <f>I8/COUNT(I10:I109)</f>
        <v>16.216006829017118</v>
      </c>
      <c r="K8" s="9">
        <f>SQRT(J8)</f>
        <v>4.0269103328752083</v>
      </c>
      <c r="L8" s="9"/>
      <c r="M8" s="9">
        <f>SUM(M10:M109)/100</f>
        <v>3.316842279837926</v>
      </c>
      <c r="N8" s="9">
        <f>SUM(N10:N109)/COUNT(N10:N109)</f>
        <v>0.97452006959310478</v>
      </c>
    </row>
    <row r="9" spans="1:27" x14ac:dyDescent="0.3">
      <c r="A9" s="5" t="s">
        <v>4</v>
      </c>
      <c r="B9" s="5" t="s">
        <v>0</v>
      </c>
      <c r="C9" s="5" t="s">
        <v>2</v>
      </c>
      <c r="F9" s="5" t="s">
        <v>23</v>
      </c>
      <c r="H9" s="5" t="s">
        <v>24</v>
      </c>
      <c r="I9" s="5" t="s">
        <v>26</v>
      </c>
      <c r="M9" s="5" t="s">
        <v>45</v>
      </c>
      <c r="N9" s="5" t="s">
        <v>47</v>
      </c>
    </row>
    <row r="10" spans="1:27" x14ac:dyDescent="0.3">
      <c r="A10" s="5">
        <v>1</v>
      </c>
      <c r="B10" s="5">
        <v>58</v>
      </c>
      <c r="C10" s="5">
        <v>10</v>
      </c>
      <c r="F10" s="5">
        <f>$F$7*B10+$F$8*1</f>
        <v>9.9713320766107962</v>
      </c>
      <c r="H10" s="5">
        <f>C10-F10</f>
        <v>2.8667923389203764E-2</v>
      </c>
      <c r="I10" s="5">
        <f>H10^2</f>
        <v>8.2184983144925627E-4</v>
      </c>
      <c r="M10" s="5">
        <f>ABS(H10)</f>
        <v>2.8667923389203764E-2</v>
      </c>
      <c r="N10" s="5">
        <f>M10/C10</f>
        <v>2.8667923389203765E-3</v>
      </c>
    </row>
    <row r="11" spans="1:27" x14ac:dyDescent="0.3">
      <c r="A11" s="5">
        <v>2</v>
      </c>
      <c r="B11" s="5">
        <v>30</v>
      </c>
      <c r="C11" s="5">
        <v>4.8</v>
      </c>
      <c r="F11" s="5">
        <f t="shared" ref="F11:F74" si="0">$F$7*B11+$F$8*1</f>
        <v>7.5323724879560512</v>
      </c>
      <c r="H11" s="5">
        <f t="shared" ref="H11:H74" si="1">C11-F11</f>
        <v>-2.7323724879560514</v>
      </c>
      <c r="I11" s="5">
        <f t="shared" ref="I11:I74" si="2">H11^2</f>
        <v>7.4658594129391425</v>
      </c>
      <c r="M11" s="5">
        <f>ABS(H11)</f>
        <v>2.7323724879560514</v>
      </c>
      <c r="N11" s="5">
        <f t="shared" ref="N11:N74" si="3">M11/C11</f>
        <v>0.5692442683241774</v>
      </c>
    </row>
    <row r="12" spans="1:27" x14ac:dyDescent="0.3">
      <c r="A12" s="5">
        <v>3</v>
      </c>
      <c r="B12" s="5">
        <v>37</v>
      </c>
      <c r="C12" s="5">
        <v>12.8</v>
      </c>
      <c r="F12" s="5">
        <f t="shared" si="0"/>
        <v>8.1421123851197379</v>
      </c>
      <c r="H12" s="5">
        <f t="shared" si="1"/>
        <v>4.6578876148802628</v>
      </c>
      <c r="I12" s="5">
        <f t="shared" si="2"/>
        <v>21.695917032854943</v>
      </c>
      <c r="M12" s="5">
        <f t="shared" ref="M12:M75" si="4">ABS(H12)</f>
        <v>4.6578876148802628</v>
      </c>
      <c r="N12" s="5">
        <f t="shared" si="3"/>
        <v>0.36389746991252053</v>
      </c>
    </row>
    <row r="13" spans="1:27" x14ac:dyDescent="0.3">
      <c r="A13" s="5">
        <v>4</v>
      </c>
      <c r="B13" s="5">
        <v>70</v>
      </c>
      <c r="C13" s="5">
        <v>5.0999999999999996</v>
      </c>
      <c r="F13" s="5">
        <f t="shared" si="0"/>
        <v>11.016600471748543</v>
      </c>
      <c r="H13" s="5">
        <f t="shared" si="1"/>
        <v>-5.9166004717485432</v>
      </c>
      <c r="I13" s="5">
        <f t="shared" si="2"/>
        <v>35.006161142295085</v>
      </c>
      <c r="M13" s="5">
        <f t="shared" si="4"/>
        <v>5.9166004717485432</v>
      </c>
      <c r="N13" s="5">
        <f t="shared" si="3"/>
        <v>1.160117739558538</v>
      </c>
    </row>
    <row r="14" spans="1:27" x14ac:dyDescent="0.3">
      <c r="A14" s="5">
        <v>5</v>
      </c>
      <c r="B14" s="5">
        <v>40</v>
      </c>
      <c r="C14" s="5">
        <v>5.3</v>
      </c>
      <c r="F14" s="5">
        <f t="shared" si="0"/>
        <v>8.4034294839041728</v>
      </c>
      <c r="H14" s="5">
        <f t="shared" si="1"/>
        <v>-3.1034294839041729</v>
      </c>
      <c r="I14" s="5">
        <f t="shared" si="2"/>
        <v>9.6312745615657214</v>
      </c>
      <c r="M14" s="5">
        <f t="shared" si="4"/>
        <v>3.1034294839041729</v>
      </c>
      <c r="N14" s="5">
        <f t="shared" si="3"/>
        <v>0.58555273281210807</v>
      </c>
    </row>
    <row r="15" spans="1:27" x14ac:dyDescent="0.3">
      <c r="A15" s="5">
        <v>6</v>
      </c>
      <c r="B15" s="5">
        <v>27</v>
      </c>
      <c r="C15" s="5">
        <v>6.2</v>
      </c>
      <c r="F15" s="5">
        <f t="shared" si="0"/>
        <v>7.2710553891716136</v>
      </c>
      <c r="H15" s="5">
        <f t="shared" si="1"/>
        <v>-1.0710553891716135</v>
      </c>
      <c r="I15" s="5">
        <f t="shared" si="2"/>
        <v>1.1471596466735563</v>
      </c>
      <c r="M15" s="5">
        <f t="shared" si="4"/>
        <v>1.0710553891716135</v>
      </c>
      <c r="N15" s="5">
        <f t="shared" si="3"/>
        <v>0.17275086922122798</v>
      </c>
    </row>
    <row r="16" spans="1:27" x14ac:dyDescent="0.3">
      <c r="A16" s="5">
        <v>7</v>
      </c>
      <c r="B16" s="5">
        <v>39</v>
      </c>
      <c r="C16" s="5">
        <v>11.7</v>
      </c>
      <c r="F16" s="5">
        <f t="shared" si="0"/>
        <v>8.3163237843093611</v>
      </c>
      <c r="H16" s="5">
        <f t="shared" si="1"/>
        <v>3.3836762156906381</v>
      </c>
      <c r="I16" s="5">
        <f t="shared" si="2"/>
        <v>11.449264732630517</v>
      </c>
      <c r="M16" s="5">
        <f t="shared" si="4"/>
        <v>3.3836762156906381</v>
      </c>
      <c r="N16" s="5">
        <f t="shared" si="3"/>
        <v>0.28920309535817423</v>
      </c>
    </row>
    <row r="17" spans="1:19" x14ac:dyDescent="0.3">
      <c r="A17" s="5">
        <v>8</v>
      </c>
      <c r="B17" s="5">
        <v>52</v>
      </c>
      <c r="C17" s="5">
        <v>5.7</v>
      </c>
      <c r="F17" s="5">
        <f t="shared" si="0"/>
        <v>9.4486978790419229</v>
      </c>
      <c r="H17" s="5">
        <f t="shared" si="1"/>
        <v>-3.7486978790419228</v>
      </c>
      <c r="I17" s="5">
        <f t="shared" si="2"/>
        <v>14.052735788333409</v>
      </c>
      <c r="M17" s="5">
        <f t="shared" si="4"/>
        <v>3.7486978790419228</v>
      </c>
      <c r="N17" s="5">
        <f t="shared" si="3"/>
        <v>0.65766629456875836</v>
      </c>
    </row>
    <row r="18" spans="1:19" x14ac:dyDescent="0.3">
      <c r="A18" s="5">
        <v>9</v>
      </c>
      <c r="B18" s="5">
        <v>61</v>
      </c>
      <c r="C18" s="5">
        <v>10.8</v>
      </c>
      <c r="F18" s="5">
        <f t="shared" si="0"/>
        <v>10.232649175395233</v>
      </c>
      <c r="H18" s="5">
        <f t="shared" si="1"/>
        <v>0.56735082460476782</v>
      </c>
      <c r="I18" s="5">
        <f t="shared" si="2"/>
        <v>0.32188695817971003</v>
      </c>
      <c r="M18" s="5">
        <f t="shared" si="4"/>
        <v>0.56735082460476782</v>
      </c>
      <c r="N18" s="5">
        <f t="shared" si="3"/>
        <v>5.2532483759700724E-2</v>
      </c>
    </row>
    <row r="19" spans="1:19" x14ac:dyDescent="0.3">
      <c r="A19" s="5">
        <v>10</v>
      </c>
      <c r="B19" s="5">
        <v>44</v>
      </c>
      <c r="C19" s="5">
        <v>15.2</v>
      </c>
      <c r="F19" s="5">
        <f t="shared" si="0"/>
        <v>8.7518522822834228</v>
      </c>
      <c r="H19" s="5">
        <f t="shared" si="1"/>
        <v>6.4481477177165765</v>
      </c>
      <c r="I19" s="5">
        <f t="shared" si="2"/>
        <v>41.578608989493496</v>
      </c>
      <c r="M19" s="5">
        <f t="shared" si="4"/>
        <v>6.4481477177165765</v>
      </c>
      <c r="N19" s="5">
        <f t="shared" si="3"/>
        <v>0.42422024458661689</v>
      </c>
      <c r="Q19" s="11" t="s">
        <v>28</v>
      </c>
      <c r="S19" s="11" t="s">
        <v>35</v>
      </c>
    </row>
    <row r="20" spans="1:19" x14ac:dyDescent="0.3">
      <c r="A20" s="5">
        <v>11</v>
      </c>
      <c r="B20" s="5">
        <v>62</v>
      </c>
      <c r="C20" s="5">
        <v>6.2</v>
      </c>
      <c r="F20" s="5">
        <f t="shared" si="0"/>
        <v>10.319754874990045</v>
      </c>
      <c r="H20" s="5">
        <f t="shared" si="1"/>
        <v>-4.1197548749900443</v>
      </c>
      <c r="I20" s="5">
        <f t="shared" si="2"/>
        <v>16.972380230004237</v>
      </c>
      <c r="M20" s="5">
        <f t="shared" si="4"/>
        <v>4.1197548749900443</v>
      </c>
      <c r="N20" s="5">
        <f t="shared" si="3"/>
        <v>0.66447659274032966</v>
      </c>
      <c r="Q20" s="10" t="s">
        <v>29</v>
      </c>
      <c r="S20" s="10" t="s">
        <v>37</v>
      </c>
    </row>
    <row r="21" spans="1:19" x14ac:dyDescent="0.3">
      <c r="A21" s="5">
        <v>12</v>
      </c>
      <c r="B21" s="5">
        <v>18</v>
      </c>
      <c r="C21" s="5">
        <v>4.9000000000000004</v>
      </c>
      <c r="F21" s="5">
        <f t="shared" si="0"/>
        <v>6.4871040928183028</v>
      </c>
      <c r="H21" s="5">
        <f t="shared" si="1"/>
        <v>-1.5871040928183024</v>
      </c>
      <c r="I21" s="5">
        <f t="shared" si="2"/>
        <v>2.5188994014406068</v>
      </c>
      <c r="M21" s="5">
        <f t="shared" si="4"/>
        <v>1.5871040928183024</v>
      </c>
      <c r="N21" s="5">
        <f t="shared" si="3"/>
        <v>0.32389879445271474</v>
      </c>
      <c r="Q21" s="10" t="s">
        <v>30</v>
      </c>
    </row>
    <row r="22" spans="1:19" x14ac:dyDescent="0.3">
      <c r="A22" s="5">
        <v>13</v>
      </c>
      <c r="B22" s="5">
        <v>16</v>
      </c>
      <c r="C22" s="5">
        <v>2.9</v>
      </c>
      <c r="F22" s="5">
        <f t="shared" si="0"/>
        <v>6.3128926936286778</v>
      </c>
      <c r="H22" s="5">
        <f t="shared" si="1"/>
        <v>-3.4128926936286779</v>
      </c>
      <c r="I22" s="5">
        <f t="shared" si="2"/>
        <v>11.647836538224013</v>
      </c>
      <c r="M22" s="5">
        <f t="shared" si="4"/>
        <v>3.4128926936286779</v>
      </c>
      <c r="N22" s="5">
        <f t="shared" si="3"/>
        <v>1.1768595495271303</v>
      </c>
      <c r="Q22" s="10" t="s">
        <v>31</v>
      </c>
    </row>
    <row r="23" spans="1:19" x14ac:dyDescent="0.3">
      <c r="A23" s="5">
        <v>14</v>
      </c>
      <c r="B23" s="5">
        <v>18</v>
      </c>
      <c r="C23" s="5">
        <v>4.5999999999999996</v>
      </c>
      <c r="F23" s="5">
        <f t="shared" si="0"/>
        <v>6.4871040928183028</v>
      </c>
      <c r="H23" s="5">
        <f t="shared" si="1"/>
        <v>-1.8871040928183032</v>
      </c>
      <c r="I23" s="5">
        <f t="shared" si="2"/>
        <v>3.5611618571315908</v>
      </c>
      <c r="M23" s="5">
        <f t="shared" si="4"/>
        <v>1.8871040928183032</v>
      </c>
      <c r="N23" s="5">
        <f t="shared" si="3"/>
        <v>0.41024002017789202</v>
      </c>
      <c r="Q23" s="10" t="s">
        <v>32</v>
      </c>
    </row>
    <row r="24" spans="1:19" x14ac:dyDescent="0.3">
      <c r="A24" s="5">
        <v>15</v>
      </c>
      <c r="B24" s="5">
        <v>71</v>
      </c>
      <c r="C24" s="5">
        <v>5</v>
      </c>
      <c r="F24" s="5">
        <f t="shared" si="0"/>
        <v>11.103706171343354</v>
      </c>
      <c r="H24" s="5">
        <f t="shared" si="1"/>
        <v>-6.1037061713433545</v>
      </c>
      <c r="I24" s="5">
        <f t="shared" si="2"/>
        <v>37.255229026094952</v>
      </c>
      <c r="M24" s="5">
        <f t="shared" si="4"/>
        <v>6.1037061713433545</v>
      </c>
      <c r="N24" s="5">
        <f t="shared" si="3"/>
        <v>1.220741234268671</v>
      </c>
      <c r="Q24" s="10" t="s">
        <v>33</v>
      </c>
    </row>
    <row r="25" spans="1:19" x14ac:dyDescent="0.3">
      <c r="A25" s="5">
        <v>16</v>
      </c>
      <c r="B25" s="5">
        <v>60</v>
      </c>
      <c r="C25" s="5">
        <v>11</v>
      </c>
      <c r="F25" s="5">
        <f t="shared" si="0"/>
        <v>10.145543475800419</v>
      </c>
      <c r="H25" s="5">
        <f t="shared" si="1"/>
        <v>0.85445652419958051</v>
      </c>
      <c r="I25" s="5">
        <f t="shared" si="2"/>
        <v>0.7300959517472283</v>
      </c>
      <c r="M25" s="5">
        <f t="shared" si="4"/>
        <v>0.85445652419958051</v>
      </c>
      <c r="N25" s="5">
        <f t="shared" si="3"/>
        <v>7.7677865836325508E-2</v>
      </c>
    </row>
    <row r="26" spans="1:19" x14ac:dyDescent="0.3">
      <c r="A26" s="5">
        <v>17</v>
      </c>
      <c r="B26" s="5">
        <v>46</v>
      </c>
      <c r="C26" s="5">
        <v>10.4</v>
      </c>
      <c r="F26" s="5">
        <f t="shared" si="0"/>
        <v>8.9260636814730479</v>
      </c>
      <c r="H26" s="5">
        <f t="shared" si="1"/>
        <v>1.4739363185269525</v>
      </c>
      <c r="I26" s="5">
        <f t="shared" si="2"/>
        <v>2.172488271072786</v>
      </c>
      <c r="M26" s="5">
        <f t="shared" si="4"/>
        <v>1.4739363185269525</v>
      </c>
      <c r="N26" s="5">
        <f t="shared" si="3"/>
        <v>0.14172464601220697</v>
      </c>
      <c r="Q26" s="11" t="s">
        <v>35</v>
      </c>
    </row>
    <row r="27" spans="1:19" x14ac:dyDescent="0.3">
      <c r="A27" s="5">
        <v>18</v>
      </c>
      <c r="B27" s="5">
        <v>58</v>
      </c>
      <c r="C27" s="5">
        <v>13.9</v>
      </c>
      <c r="F27" s="5">
        <f t="shared" si="0"/>
        <v>9.9713320766107962</v>
      </c>
      <c r="H27" s="5">
        <f t="shared" si="1"/>
        <v>3.9286679233892041</v>
      </c>
      <c r="I27" s="5">
        <f t="shared" si="2"/>
        <v>15.434431652267241</v>
      </c>
      <c r="M27" s="5">
        <f t="shared" si="4"/>
        <v>3.9286679233892041</v>
      </c>
      <c r="N27" s="5">
        <f t="shared" si="3"/>
        <v>0.28263798009994273</v>
      </c>
      <c r="Q27" s="10" t="s">
        <v>34</v>
      </c>
    </row>
    <row r="28" spans="1:19" x14ac:dyDescent="0.3">
      <c r="A28" s="5">
        <v>19</v>
      </c>
      <c r="B28" s="5">
        <v>48</v>
      </c>
      <c r="C28" s="5">
        <v>9.1</v>
      </c>
      <c r="F28" s="5">
        <f t="shared" si="0"/>
        <v>9.1002750806626729</v>
      </c>
      <c r="H28" s="5">
        <f t="shared" si="1"/>
        <v>-2.7508066267323272E-4</v>
      </c>
      <c r="I28" s="5">
        <f t="shared" si="2"/>
        <v>7.5669370976744853E-8</v>
      </c>
      <c r="M28" s="5">
        <f t="shared" si="4"/>
        <v>2.7508066267323272E-4</v>
      </c>
      <c r="N28" s="5">
        <f t="shared" si="3"/>
        <v>3.0228644249805796E-5</v>
      </c>
      <c r="Q28" s="10" t="s">
        <v>36</v>
      </c>
    </row>
    <row r="29" spans="1:19" x14ac:dyDescent="0.3">
      <c r="A29" s="5">
        <v>20</v>
      </c>
      <c r="B29" s="5">
        <v>46</v>
      </c>
      <c r="C29" s="5">
        <v>10.3</v>
      </c>
      <c r="F29" s="5">
        <f t="shared" si="0"/>
        <v>8.9260636814730479</v>
      </c>
      <c r="H29" s="5">
        <f t="shared" si="1"/>
        <v>1.3739363185269529</v>
      </c>
      <c r="I29" s="5">
        <f t="shared" si="2"/>
        <v>1.8877010073673965</v>
      </c>
      <c r="M29" s="5">
        <f t="shared" si="4"/>
        <v>1.3739363185269529</v>
      </c>
      <c r="N29" s="5">
        <f t="shared" si="3"/>
        <v>0.13339187558514104</v>
      </c>
    </row>
    <row r="30" spans="1:19" x14ac:dyDescent="0.3">
      <c r="A30" s="5">
        <v>21</v>
      </c>
      <c r="B30" s="5">
        <v>47</v>
      </c>
      <c r="C30" s="5">
        <v>10.8</v>
      </c>
      <c r="F30" s="5">
        <f t="shared" si="0"/>
        <v>9.0131693810678613</v>
      </c>
      <c r="H30" s="5">
        <f t="shared" si="1"/>
        <v>1.7868306189321395</v>
      </c>
      <c r="I30" s="5">
        <f t="shared" si="2"/>
        <v>3.1927636607534127</v>
      </c>
      <c r="M30" s="5">
        <f t="shared" si="4"/>
        <v>1.7868306189321395</v>
      </c>
      <c r="N30" s="5">
        <f t="shared" si="3"/>
        <v>0.16544727953075364</v>
      </c>
    </row>
    <row r="31" spans="1:19" x14ac:dyDescent="0.3">
      <c r="A31" s="5">
        <v>22</v>
      </c>
      <c r="B31" s="5">
        <v>36</v>
      </c>
      <c r="C31" s="5">
        <v>9.5</v>
      </c>
      <c r="F31" s="5">
        <f t="shared" si="0"/>
        <v>8.0550066855249245</v>
      </c>
      <c r="H31" s="5">
        <f t="shared" si="1"/>
        <v>1.4449933144750755</v>
      </c>
      <c r="I31" s="5">
        <f t="shared" si="2"/>
        <v>2.0880056788776646</v>
      </c>
      <c r="M31" s="5">
        <f t="shared" si="4"/>
        <v>1.4449933144750755</v>
      </c>
      <c r="N31" s="5">
        <f t="shared" si="3"/>
        <v>0.15210455941842901</v>
      </c>
    </row>
    <row r="32" spans="1:19" x14ac:dyDescent="0.3">
      <c r="A32" s="5">
        <v>23</v>
      </c>
      <c r="B32" s="5">
        <v>34</v>
      </c>
      <c r="C32" s="5">
        <v>6.7</v>
      </c>
      <c r="F32" s="5">
        <f t="shared" si="0"/>
        <v>7.8807952863352995</v>
      </c>
      <c r="H32" s="5">
        <f t="shared" si="1"/>
        <v>-1.1807952863352993</v>
      </c>
      <c r="I32" s="5">
        <f t="shared" si="2"/>
        <v>1.3942775082316614</v>
      </c>
      <c r="M32" s="5">
        <f t="shared" si="4"/>
        <v>1.1807952863352993</v>
      </c>
      <c r="N32" s="5">
        <f t="shared" si="3"/>
        <v>0.17623810243810437</v>
      </c>
    </row>
    <row r="33" spans="1:14" x14ac:dyDescent="0.3">
      <c r="A33" s="5">
        <v>24</v>
      </c>
      <c r="B33" s="5">
        <v>64</v>
      </c>
      <c r="C33" s="5">
        <v>9.9</v>
      </c>
      <c r="F33" s="5">
        <f t="shared" si="0"/>
        <v>10.49396627417967</v>
      </c>
      <c r="H33" s="5">
        <f t="shared" si="1"/>
        <v>-0.59396627417966918</v>
      </c>
      <c r="I33" s="5">
        <f t="shared" si="2"/>
        <v>0.35279593486287797</v>
      </c>
      <c r="M33" s="5">
        <f t="shared" si="4"/>
        <v>0.59396627417966918</v>
      </c>
      <c r="N33" s="5">
        <f t="shared" si="3"/>
        <v>5.9996593351481733E-2</v>
      </c>
    </row>
    <row r="34" spans="1:14" x14ac:dyDescent="0.3">
      <c r="A34" s="5">
        <v>25</v>
      </c>
      <c r="B34" s="5">
        <v>63</v>
      </c>
      <c r="C34" s="5">
        <v>3.2</v>
      </c>
      <c r="F34" s="5">
        <f t="shared" si="0"/>
        <v>10.406860574584858</v>
      </c>
      <c r="H34" s="5">
        <f t="shared" si="1"/>
        <v>-7.2068605745848577</v>
      </c>
      <c r="I34" s="5">
        <f t="shared" si="2"/>
        <v>51.938839341505584</v>
      </c>
      <c r="M34" s="5">
        <f t="shared" si="4"/>
        <v>7.2068605745848577</v>
      </c>
      <c r="N34" s="5">
        <f t="shared" si="3"/>
        <v>2.2521439295577679</v>
      </c>
    </row>
    <row r="35" spans="1:14" x14ac:dyDescent="0.3">
      <c r="A35" s="5">
        <v>26</v>
      </c>
      <c r="B35" s="5">
        <v>41</v>
      </c>
      <c r="C35" s="5">
        <v>13.3</v>
      </c>
      <c r="F35" s="5">
        <f t="shared" si="0"/>
        <v>8.4905351834989862</v>
      </c>
      <c r="H35" s="5">
        <f t="shared" si="1"/>
        <v>4.8094648165010145</v>
      </c>
      <c r="I35" s="5">
        <f t="shared" si="2"/>
        <v>23.130951821161137</v>
      </c>
      <c r="M35" s="5">
        <f t="shared" si="4"/>
        <v>4.8094648165010145</v>
      </c>
      <c r="N35" s="5">
        <f t="shared" si="3"/>
        <v>0.36161389597751986</v>
      </c>
    </row>
    <row r="36" spans="1:14" x14ac:dyDescent="0.3">
      <c r="A36" s="5">
        <v>27</v>
      </c>
      <c r="B36" s="5">
        <v>25</v>
      </c>
      <c r="C36" s="5">
        <v>1.9</v>
      </c>
      <c r="F36" s="5">
        <f t="shared" si="0"/>
        <v>7.0968439899819895</v>
      </c>
      <c r="H36" s="5">
        <f t="shared" si="1"/>
        <v>-5.1968439899819892</v>
      </c>
      <c r="I36" s="5">
        <f t="shared" si="2"/>
        <v>27.00718745621192</v>
      </c>
      <c r="M36" s="5">
        <f t="shared" si="4"/>
        <v>5.1968439899819892</v>
      </c>
      <c r="N36" s="5">
        <f t="shared" si="3"/>
        <v>2.735181047358942</v>
      </c>
    </row>
    <row r="37" spans="1:14" x14ac:dyDescent="0.3">
      <c r="A37" s="5">
        <v>28</v>
      </c>
      <c r="B37" s="5">
        <v>37</v>
      </c>
      <c r="C37" s="5">
        <v>5.6</v>
      </c>
      <c r="F37" s="5">
        <f t="shared" si="0"/>
        <v>8.1421123851197379</v>
      </c>
      <c r="H37" s="5">
        <f t="shared" si="1"/>
        <v>-2.5421123851197382</v>
      </c>
      <c r="I37" s="5">
        <f t="shared" si="2"/>
        <v>6.462335378579164</v>
      </c>
      <c r="M37" s="5">
        <f t="shared" si="4"/>
        <v>2.5421123851197382</v>
      </c>
      <c r="N37" s="5">
        <f t="shared" si="3"/>
        <v>0.45394864019995329</v>
      </c>
    </row>
    <row r="38" spans="1:14" x14ac:dyDescent="0.3">
      <c r="A38" s="5">
        <v>29</v>
      </c>
      <c r="B38" s="5">
        <v>22</v>
      </c>
      <c r="C38" s="5">
        <v>2.1</v>
      </c>
      <c r="F38" s="5">
        <f t="shared" si="0"/>
        <v>6.835526891197552</v>
      </c>
      <c r="H38" s="5">
        <f t="shared" si="1"/>
        <v>-4.7355268911975514</v>
      </c>
      <c r="I38" s="5">
        <f t="shared" si="2"/>
        <v>22.425214937255145</v>
      </c>
      <c r="M38" s="5">
        <f t="shared" si="4"/>
        <v>4.7355268911975514</v>
      </c>
      <c r="N38" s="5">
        <f t="shared" si="3"/>
        <v>2.2550128053321674</v>
      </c>
    </row>
    <row r="39" spans="1:14" x14ac:dyDescent="0.3">
      <c r="A39" s="5">
        <v>30</v>
      </c>
      <c r="B39" s="5">
        <v>49</v>
      </c>
      <c r="C39" s="5">
        <v>13.8</v>
      </c>
      <c r="F39" s="5">
        <f t="shared" si="0"/>
        <v>9.1873807802574845</v>
      </c>
      <c r="H39" s="5">
        <f t="shared" si="1"/>
        <v>4.6126192197425162</v>
      </c>
      <c r="I39" s="5">
        <f t="shared" si="2"/>
        <v>21.27625606633806</v>
      </c>
      <c r="M39" s="5">
        <f t="shared" si="4"/>
        <v>4.6126192197425162</v>
      </c>
      <c r="N39" s="5">
        <f t="shared" si="3"/>
        <v>0.3342477695465591</v>
      </c>
    </row>
    <row r="40" spans="1:14" x14ac:dyDescent="0.3">
      <c r="A40" s="5">
        <v>31</v>
      </c>
      <c r="B40" s="5">
        <v>48</v>
      </c>
      <c r="C40" s="5">
        <v>8.1</v>
      </c>
      <c r="F40" s="5">
        <f t="shared" si="0"/>
        <v>9.1002750806626729</v>
      </c>
      <c r="H40" s="5">
        <f t="shared" si="1"/>
        <v>-1.0002750806626732</v>
      </c>
      <c r="I40" s="5">
        <f t="shared" si="2"/>
        <v>1.0005502369947175</v>
      </c>
      <c r="M40" s="5">
        <f t="shared" si="4"/>
        <v>1.0002750806626732</v>
      </c>
      <c r="N40" s="5">
        <f t="shared" si="3"/>
        <v>0.12349075069909547</v>
      </c>
    </row>
    <row r="41" spans="1:14" x14ac:dyDescent="0.3">
      <c r="A41" s="5">
        <v>32</v>
      </c>
      <c r="B41" s="5">
        <v>45</v>
      </c>
      <c r="C41" s="5">
        <v>14.5</v>
      </c>
      <c r="F41" s="5">
        <f t="shared" si="0"/>
        <v>8.8389579818782344</v>
      </c>
      <c r="H41" s="5">
        <f t="shared" si="1"/>
        <v>5.6610420181217656</v>
      </c>
      <c r="I41" s="5">
        <f t="shared" si="2"/>
        <v>32.04739673094015</v>
      </c>
      <c r="M41" s="5">
        <f t="shared" si="4"/>
        <v>5.6610420181217656</v>
      </c>
      <c r="N41" s="5">
        <f t="shared" si="3"/>
        <v>0.39041669090494935</v>
      </c>
    </row>
    <row r="42" spans="1:14" x14ac:dyDescent="0.3">
      <c r="A42" s="5">
        <v>33</v>
      </c>
      <c r="B42" s="5">
        <v>66</v>
      </c>
      <c r="C42" s="5">
        <v>6.2</v>
      </c>
      <c r="F42" s="5">
        <f t="shared" si="0"/>
        <v>10.668177673369295</v>
      </c>
      <c r="H42" s="5">
        <f t="shared" si="1"/>
        <v>-4.4681776733692944</v>
      </c>
      <c r="I42" s="5">
        <f t="shared" si="2"/>
        <v>19.96461172079584</v>
      </c>
      <c r="M42" s="5">
        <f t="shared" si="4"/>
        <v>4.4681776733692944</v>
      </c>
      <c r="N42" s="5">
        <f t="shared" si="3"/>
        <v>0.72067381828537003</v>
      </c>
    </row>
    <row r="43" spans="1:14" x14ac:dyDescent="0.3">
      <c r="A43" s="5">
        <v>34</v>
      </c>
      <c r="B43" s="5">
        <v>42</v>
      </c>
      <c r="C43" s="5">
        <v>12.6</v>
      </c>
      <c r="F43" s="5">
        <f t="shared" si="0"/>
        <v>8.5776408830937996</v>
      </c>
      <c r="H43" s="5">
        <f t="shared" si="1"/>
        <v>4.0223591169062001</v>
      </c>
      <c r="I43" s="5">
        <f t="shared" si="2"/>
        <v>16.179372865358427</v>
      </c>
      <c r="M43" s="5">
        <f t="shared" si="4"/>
        <v>4.0223591169062001</v>
      </c>
      <c r="N43" s="5">
        <f t="shared" si="3"/>
        <v>0.31923485054811113</v>
      </c>
    </row>
    <row r="44" spans="1:14" x14ac:dyDescent="0.3">
      <c r="A44" s="5">
        <v>35</v>
      </c>
      <c r="B44" s="5">
        <v>22</v>
      </c>
      <c r="C44" s="5">
        <v>5.5</v>
      </c>
      <c r="F44" s="5">
        <f t="shared" si="0"/>
        <v>6.835526891197552</v>
      </c>
      <c r="H44" s="5">
        <f t="shared" si="1"/>
        <v>-1.335526891197552</v>
      </c>
      <c r="I44" s="5">
        <f t="shared" si="2"/>
        <v>1.7836320771117977</v>
      </c>
      <c r="M44" s="5">
        <f t="shared" si="4"/>
        <v>1.335526891197552</v>
      </c>
      <c r="N44" s="5">
        <f t="shared" si="3"/>
        <v>0.24282307112682763</v>
      </c>
    </row>
    <row r="45" spans="1:14" x14ac:dyDescent="0.3">
      <c r="A45" s="5">
        <v>36</v>
      </c>
      <c r="B45" s="5">
        <v>30</v>
      </c>
      <c r="C45" s="5">
        <v>9.6</v>
      </c>
      <c r="F45" s="5">
        <f t="shared" si="0"/>
        <v>7.5323724879560512</v>
      </c>
      <c r="H45" s="5">
        <f t="shared" si="1"/>
        <v>2.0676275120439485</v>
      </c>
      <c r="I45" s="5">
        <f t="shared" si="2"/>
        <v>4.2750835285610478</v>
      </c>
      <c r="M45" s="5">
        <f t="shared" si="4"/>
        <v>2.0676275120439485</v>
      </c>
      <c r="N45" s="5">
        <f t="shared" si="3"/>
        <v>0.2153778658379113</v>
      </c>
    </row>
    <row r="46" spans="1:14" x14ac:dyDescent="0.3">
      <c r="A46" s="5">
        <v>37</v>
      </c>
      <c r="B46" s="5">
        <v>66</v>
      </c>
      <c r="C46" s="5">
        <v>5.0999999999999996</v>
      </c>
      <c r="F46" s="5">
        <f t="shared" si="0"/>
        <v>10.668177673369295</v>
      </c>
      <c r="H46" s="5">
        <f t="shared" si="1"/>
        <v>-5.5681776733692949</v>
      </c>
      <c r="I46" s="5">
        <f t="shared" si="2"/>
        <v>31.004602602208294</v>
      </c>
      <c r="M46" s="5">
        <f t="shared" si="4"/>
        <v>5.5681776733692949</v>
      </c>
      <c r="N46" s="5">
        <f t="shared" si="3"/>
        <v>1.0917995437979011</v>
      </c>
    </row>
    <row r="47" spans="1:14" x14ac:dyDescent="0.3">
      <c r="A47" s="5">
        <v>38</v>
      </c>
      <c r="B47" s="5">
        <v>32</v>
      </c>
      <c r="C47" s="5">
        <v>11</v>
      </c>
      <c r="F47" s="5">
        <f t="shared" si="0"/>
        <v>7.7065838871456753</v>
      </c>
      <c r="H47" s="5">
        <f t="shared" si="1"/>
        <v>3.2934161128543247</v>
      </c>
      <c r="I47" s="5">
        <f t="shared" si="2"/>
        <v>10.846589692408489</v>
      </c>
      <c r="M47" s="5">
        <f t="shared" si="4"/>
        <v>3.2934161128543247</v>
      </c>
      <c r="N47" s="5">
        <f t="shared" si="3"/>
        <v>0.29940146480493862</v>
      </c>
    </row>
    <row r="48" spans="1:14" x14ac:dyDescent="0.3">
      <c r="A48" s="5">
        <v>39</v>
      </c>
      <c r="B48" s="5">
        <v>62</v>
      </c>
      <c r="C48" s="5">
        <v>5.4</v>
      </c>
      <c r="F48" s="5">
        <f t="shared" si="0"/>
        <v>10.319754874990045</v>
      </c>
      <c r="H48" s="5">
        <f t="shared" si="1"/>
        <v>-4.9197548749900442</v>
      </c>
      <c r="I48" s="5">
        <f t="shared" si="2"/>
        <v>24.203988029988306</v>
      </c>
      <c r="M48" s="5">
        <f t="shared" si="4"/>
        <v>4.9197548749900442</v>
      </c>
      <c r="N48" s="5">
        <f t="shared" si="3"/>
        <v>0.91106571759074884</v>
      </c>
    </row>
    <row r="49" spans="1:19" x14ac:dyDescent="0.3">
      <c r="A49" s="5">
        <v>40</v>
      </c>
      <c r="B49" s="5">
        <v>59</v>
      </c>
      <c r="C49" s="5">
        <v>1.9</v>
      </c>
      <c r="F49" s="5">
        <f t="shared" si="0"/>
        <v>10.058437776205608</v>
      </c>
      <c r="H49" s="5">
        <f t="shared" si="1"/>
        <v>-8.1584377762056075</v>
      </c>
      <c r="I49" s="5">
        <f t="shared" si="2"/>
        <v>66.560106948218703</v>
      </c>
      <c r="M49" s="5">
        <f t="shared" si="4"/>
        <v>8.1584377762056075</v>
      </c>
      <c r="N49" s="5">
        <f t="shared" si="3"/>
        <v>4.2939146190555828</v>
      </c>
    </row>
    <row r="50" spans="1:19" x14ac:dyDescent="0.3">
      <c r="A50" s="5">
        <v>41</v>
      </c>
      <c r="B50" s="5">
        <v>58</v>
      </c>
      <c r="C50" s="5">
        <v>15.8</v>
      </c>
      <c r="F50" s="5">
        <f t="shared" si="0"/>
        <v>9.9713320766107962</v>
      </c>
      <c r="H50" s="5">
        <f t="shared" si="1"/>
        <v>5.8286679233892045</v>
      </c>
      <c r="I50" s="5">
        <f t="shared" si="2"/>
        <v>33.973369761146223</v>
      </c>
      <c r="M50" s="5">
        <f t="shared" si="4"/>
        <v>5.8286679233892045</v>
      </c>
      <c r="N50" s="5">
        <f t="shared" si="3"/>
        <v>0.368903033125899</v>
      </c>
    </row>
    <row r="51" spans="1:19" x14ac:dyDescent="0.3">
      <c r="A51" s="5">
        <v>42</v>
      </c>
      <c r="B51" s="5">
        <v>72</v>
      </c>
      <c r="C51" s="5">
        <v>4</v>
      </c>
      <c r="F51" s="5">
        <f t="shared" si="0"/>
        <v>11.190811870938168</v>
      </c>
      <c r="H51" s="5">
        <f t="shared" si="1"/>
        <v>-7.1908118709381679</v>
      </c>
      <c r="I51" s="5">
        <f t="shared" si="2"/>
        <v>51.707775363225274</v>
      </c>
      <c r="M51" s="5">
        <f t="shared" si="4"/>
        <v>7.1908118709381679</v>
      </c>
      <c r="N51" s="5">
        <f t="shared" si="3"/>
        <v>1.797702967734542</v>
      </c>
    </row>
    <row r="52" spans="1:19" x14ac:dyDescent="0.3">
      <c r="A52" s="5">
        <v>43</v>
      </c>
      <c r="B52" s="5">
        <v>45</v>
      </c>
      <c r="C52" s="5">
        <v>15.1</v>
      </c>
      <c r="F52" s="5">
        <f t="shared" si="0"/>
        <v>8.8389579818782344</v>
      </c>
      <c r="H52" s="5">
        <f t="shared" si="1"/>
        <v>6.2610420181217652</v>
      </c>
      <c r="I52" s="5">
        <f t="shared" si="2"/>
        <v>39.200647152686265</v>
      </c>
      <c r="M52" s="5">
        <f t="shared" si="4"/>
        <v>6.2610420181217652</v>
      </c>
      <c r="N52" s="5">
        <f t="shared" si="3"/>
        <v>0.41463854424647451</v>
      </c>
    </row>
    <row r="53" spans="1:19" x14ac:dyDescent="0.3">
      <c r="A53" s="5">
        <v>44</v>
      </c>
      <c r="B53" s="5">
        <v>40</v>
      </c>
      <c r="C53" s="5">
        <v>9.1999999999999993</v>
      </c>
      <c r="F53" s="5">
        <f t="shared" si="0"/>
        <v>8.4034294839041728</v>
      </c>
      <c r="H53" s="5">
        <f t="shared" si="1"/>
        <v>0.79657051609582652</v>
      </c>
      <c r="I53" s="5">
        <f t="shared" si="2"/>
        <v>0.63452458711317139</v>
      </c>
      <c r="M53" s="5">
        <f t="shared" si="4"/>
        <v>0.79657051609582652</v>
      </c>
      <c r="N53" s="5">
        <f t="shared" si="3"/>
        <v>8.658375174954637E-2</v>
      </c>
    </row>
    <row r="54" spans="1:19" x14ac:dyDescent="0.3">
      <c r="A54" s="5">
        <v>45</v>
      </c>
      <c r="B54" s="5">
        <v>38</v>
      </c>
      <c r="C54" s="5">
        <v>10.4</v>
      </c>
      <c r="F54" s="5">
        <f t="shared" si="0"/>
        <v>8.2292180847145495</v>
      </c>
      <c r="H54" s="5">
        <f t="shared" si="1"/>
        <v>2.1707819152854508</v>
      </c>
      <c r="I54" s="5">
        <f t="shared" si="2"/>
        <v>4.7122941237303699</v>
      </c>
      <c r="M54" s="5">
        <f t="shared" si="4"/>
        <v>2.1707819152854508</v>
      </c>
      <c r="N54" s="5">
        <f t="shared" si="3"/>
        <v>0.20872903031590873</v>
      </c>
    </row>
    <row r="55" spans="1:19" x14ac:dyDescent="0.3">
      <c r="A55" s="5">
        <v>46</v>
      </c>
      <c r="B55" s="5">
        <v>48</v>
      </c>
      <c r="C55" s="5">
        <v>10.6</v>
      </c>
      <c r="F55" s="5">
        <f t="shared" si="0"/>
        <v>9.1002750806626729</v>
      </c>
      <c r="H55" s="5">
        <f t="shared" si="1"/>
        <v>1.4997249193373268</v>
      </c>
      <c r="I55" s="5">
        <f t="shared" si="2"/>
        <v>2.2491748336813511</v>
      </c>
      <c r="M55" s="5">
        <f t="shared" si="4"/>
        <v>1.4997249193373268</v>
      </c>
      <c r="N55" s="5">
        <f t="shared" si="3"/>
        <v>0.14148348295635158</v>
      </c>
      <c r="S55" s="10" t="s">
        <v>38</v>
      </c>
    </row>
    <row r="56" spans="1:19" x14ac:dyDescent="0.3">
      <c r="A56" s="5">
        <v>47</v>
      </c>
      <c r="B56" s="5">
        <v>64</v>
      </c>
      <c r="C56" s="5">
        <v>13.2</v>
      </c>
      <c r="F56" s="5">
        <f t="shared" si="0"/>
        <v>10.49396627417967</v>
      </c>
      <c r="H56" s="5">
        <f t="shared" si="1"/>
        <v>2.7060337258203297</v>
      </c>
      <c r="I56" s="5">
        <f t="shared" si="2"/>
        <v>7.3226185252770559</v>
      </c>
      <c r="M56" s="5">
        <f t="shared" si="4"/>
        <v>2.7060337258203297</v>
      </c>
      <c r="N56" s="5">
        <f t="shared" si="3"/>
        <v>0.20500255498638864</v>
      </c>
    </row>
    <row r="57" spans="1:19" x14ac:dyDescent="0.3">
      <c r="A57" s="5">
        <v>48</v>
      </c>
      <c r="B57" s="5">
        <v>34</v>
      </c>
      <c r="C57" s="5">
        <v>7.2</v>
      </c>
      <c r="F57" s="5">
        <f t="shared" si="0"/>
        <v>7.8807952863352995</v>
      </c>
      <c r="H57" s="5">
        <f t="shared" si="1"/>
        <v>-0.68079528633529929</v>
      </c>
      <c r="I57" s="5">
        <f t="shared" si="2"/>
        <v>0.46348222189636212</v>
      </c>
      <c r="M57" s="5">
        <f t="shared" si="4"/>
        <v>0.68079528633529929</v>
      </c>
      <c r="N57" s="5">
        <f t="shared" si="3"/>
        <v>9.4554900879902676E-2</v>
      </c>
    </row>
    <row r="58" spans="1:19" x14ac:dyDescent="0.3">
      <c r="A58" s="5">
        <v>49</v>
      </c>
      <c r="B58" s="5">
        <v>57</v>
      </c>
      <c r="C58" s="5">
        <v>12.4</v>
      </c>
      <c r="F58" s="5">
        <f t="shared" si="0"/>
        <v>9.8842263770159846</v>
      </c>
      <c r="H58" s="5">
        <f t="shared" si="1"/>
        <v>2.5157736229840157</v>
      </c>
      <c r="I58" s="5">
        <f t="shared" si="2"/>
        <v>6.3291169221021208</v>
      </c>
      <c r="M58" s="5">
        <f t="shared" si="4"/>
        <v>2.5157736229840157</v>
      </c>
      <c r="N58" s="5">
        <f t="shared" si="3"/>
        <v>0.20288496959548513</v>
      </c>
    </row>
    <row r="59" spans="1:19" x14ac:dyDescent="0.3">
      <c r="A59" s="5">
        <v>50</v>
      </c>
      <c r="B59" s="5">
        <v>46</v>
      </c>
      <c r="C59" s="5">
        <v>16.2</v>
      </c>
      <c r="F59" s="5">
        <f t="shared" si="0"/>
        <v>8.9260636814730479</v>
      </c>
      <c r="H59" s="5">
        <f t="shared" si="1"/>
        <v>7.2739363185269514</v>
      </c>
      <c r="I59" s="5">
        <f t="shared" si="2"/>
        <v>52.910149565985421</v>
      </c>
      <c r="M59" s="5">
        <f t="shared" si="4"/>
        <v>7.2739363185269514</v>
      </c>
      <c r="N59" s="5">
        <f t="shared" si="3"/>
        <v>0.44900841472388592</v>
      </c>
    </row>
    <row r="60" spans="1:19" x14ac:dyDescent="0.3">
      <c r="A60" s="5">
        <v>51</v>
      </c>
      <c r="B60" s="5">
        <v>69</v>
      </c>
      <c r="C60" s="5">
        <v>5.4</v>
      </c>
      <c r="F60" s="5">
        <f t="shared" si="0"/>
        <v>10.929494772153731</v>
      </c>
      <c r="H60" s="5">
        <f t="shared" si="1"/>
        <v>-5.5294947721537309</v>
      </c>
      <c r="I60" s="5">
        <f t="shared" si="2"/>
        <v>30.575312435275439</v>
      </c>
      <c r="M60" s="5">
        <f t="shared" si="4"/>
        <v>5.5294947721537309</v>
      </c>
      <c r="N60" s="5">
        <f t="shared" si="3"/>
        <v>1.0239805133618018</v>
      </c>
    </row>
    <row r="61" spans="1:19" x14ac:dyDescent="0.3">
      <c r="A61" s="5">
        <v>52</v>
      </c>
      <c r="B61" s="5">
        <v>52</v>
      </c>
      <c r="C61" s="5">
        <v>10.3</v>
      </c>
      <c r="F61" s="5">
        <f t="shared" si="0"/>
        <v>9.4486978790419229</v>
      </c>
      <c r="H61" s="5">
        <f t="shared" si="1"/>
        <v>0.85130212095807778</v>
      </c>
      <c r="I61" s="5">
        <f t="shared" si="2"/>
        <v>0.72471530114772165</v>
      </c>
      <c r="M61" s="5">
        <f t="shared" si="4"/>
        <v>0.85130212095807778</v>
      </c>
      <c r="N61" s="5">
        <f t="shared" si="3"/>
        <v>8.2650691355153183E-2</v>
      </c>
    </row>
    <row r="62" spans="1:19" x14ac:dyDescent="0.3">
      <c r="A62" s="5">
        <v>53</v>
      </c>
      <c r="B62" s="5">
        <v>71</v>
      </c>
      <c r="C62" s="5">
        <v>6.1</v>
      </c>
      <c r="F62" s="5">
        <f t="shared" si="0"/>
        <v>11.103706171343354</v>
      </c>
      <c r="H62" s="5">
        <f t="shared" si="1"/>
        <v>-5.0037061713433548</v>
      </c>
      <c r="I62" s="5">
        <f t="shared" si="2"/>
        <v>25.037075449139575</v>
      </c>
      <c r="M62" s="5">
        <f t="shared" si="4"/>
        <v>5.0037061713433548</v>
      </c>
      <c r="N62" s="5">
        <f t="shared" si="3"/>
        <v>0.82027970022022212</v>
      </c>
    </row>
    <row r="63" spans="1:19" x14ac:dyDescent="0.3">
      <c r="A63" s="5">
        <v>54</v>
      </c>
      <c r="B63" s="5">
        <v>74</v>
      </c>
      <c r="C63" s="5">
        <v>5.3</v>
      </c>
      <c r="F63" s="5">
        <f t="shared" si="0"/>
        <v>11.365023270127793</v>
      </c>
      <c r="H63" s="5">
        <f t="shared" si="1"/>
        <v>-6.0650232701277931</v>
      </c>
      <c r="I63" s="5">
        <f t="shared" si="2"/>
        <v>36.784507267191628</v>
      </c>
      <c r="M63" s="5">
        <f t="shared" si="4"/>
        <v>6.0650232701277931</v>
      </c>
      <c r="N63" s="5">
        <f t="shared" si="3"/>
        <v>1.1443440132316591</v>
      </c>
    </row>
    <row r="64" spans="1:19" x14ac:dyDescent="0.3">
      <c r="A64" s="5">
        <v>55</v>
      </c>
      <c r="B64" s="5">
        <v>55</v>
      </c>
      <c r="C64" s="5">
        <v>8.5</v>
      </c>
      <c r="F64" s="5">
        <f t="shared" si="0"/>
        <v>9.7100149778263578</v>
      </c>
      <c r="H64" s="5">
        <f t="shared" si="1"/>
        <v>-1.2100149778263578</v>
      </c>
      <c r="I64" s="5">
        <f t="shared" si="2"/>
        <v>1.4641362465641212</v>
      </c>
      <c r="M64" s="5">
        <f t="shared" si="4"/>
        <v>1.2100149778263578</v>
      </c>
      <c r="N64" s="5">
        <f t="shared" si="3"/>
        <v>0.14235470327368915</v>
      </c>
    </row>
    <row r="65" spans="1:19" x14ac:dyDescent="0.3">
      <c r="A65" s="5">
        <v>56</v>
      </c>
      <c r="B65" s="5">
        <v>50</v>
      </c>
      <c r="C65" s="5">
        <v>10.7</v>
      </c>
      <c r="F65" s="5">
        <f t="shared" si="0"/>
        <v>9.2744864798522961</v>
      </c>
      <c r="H65" s="5">
        <f t="shared" si="1"/>
        <v>1.4255135201477032</v>
      </c>
      <c r="I65" s="5">
        <f t="shared" si="2"/>
        <v>2.032088796123896</v>
      </c>
      <c r="M65" s="5">
        <f t="shared" si="4"/>
        <v>1.4255135201477032</v>
      </c>
      <c r="N65" s="5">
        <f t="shared" si="3"/>
        <v>0.13322556263062646</v>
      </c>
    </row>
    <row r="66" spans="1:19" x14ac:dyDescent="0.3">
      <c r="A66" s="5">
        <v>57</v>
      </c>
      <c r="B66" s="5">
        <v>18</v>
      </c>
      <c r="C66" s="5">
        <v>1.7</v>
      </c>
      <c r="F66" s="5">
        <f t="shared" si="0"/>
        <v>6.4871040928183028</v>
      </c>
      <c r="H66" s="5">
        <f t="shared" si="1"/>
        <v>-4.7871040928183026</v>
      </c>
      <c r="I66" s="5">
        <f t="shared" si="2"/>
        <v>22.916365595477743</v>
      </c>
      <c r="M66" s="5">
        <f t="shared" si="4"/>
        <v>4.7871040928183026</v>
      </c>
      <c r="N66" s="5">
        <f t="shared" si="3"/>
        <v>2.8159435840107663</v>
      </c>
    </row>
    <row r="67" spans="1:19" x14ac:dyDescent="0.3">
      <c r="A67" s="5">
        <v>58</v>
      </c>
      <c r="B67" s="5">
        <v>37</v>
      </c>
      <c r="C67" s="5">
        <v>13.8</v>
      </c>
      <c r="F67" s="5">
        <f t="shared" si="0"/>
        <v>8.1421123851197379</v>
      </c>
      <c r="H67" s="5">
        <f t="shared" si="1"/>
        <v>5.6578876148802628</v>
      </c>
      <c r="I67" s="5">
        <f t="shared" si="2"/>
        <v>32.011692262615469</v>
      </c>
      <c r="M67" s="5">
        <f t="shared" si="4"/>
        <v>5.6578876148802628</v>
      </c>
      <c r="N67" s="5">
        <f t="shared" si="3"/>
        <v>0.40999185615074368</v>
      </c>
    </row>
    <row r="68" spans="1:19" x14ac:dyDescent="0.3">
      <c r="A68" s="5">
        <v>59</v>
      </c>
      <c r="B68" s="5">
        <v>29</v>
      </c>
      <c r="C68" s="5">
        <v>1</v>
      </c>
      <c r="F68" s="5">
        <f t="shared" si="0"/>
        <v>7.4452667883612378</v>
      </c>
      <c r="H68" s="5">
        <f t="shared" si="1"/>
        <v>-6.4452667883612378</v>
      </c>
      <c r="I68" s="5">
        <f t="shared" si="2"/>
        <v>41.541463973152382</v>
      </c>
      <c r="M68" s="5">
        <f t="shared" si="4"/>
        <v>6.4452667883612378</v>
      </c>
      <c r="N68" s="5">
        <f t="shared" si="3"/>
        <v>6.4452667883612378</v>
      </c>
    </row>
    <row r="69" spans="1:19" x14ac:dyDescent="0.3">
      <c r="A69" s="5">
        <v>60</v>
      </c>
      <c r="B69" s="5">
        <v>43</v>
      </c>
      <c r="C69" s="5">
        <v>12.6</v>
      </c>
      <c r="F69" s="5">
        <f t="shared" si="0"/>
        <v>8.6647465826886112</v>
      </c>
      <c r="H69" s="5">
        <f t="shared" si="1"/>
        <v>3.9352534173113884</v>
      </c>
      <c r="I69" s="5">
        <f t="shared" si="2"/>
        <v>15.48621945846096</v>
      </c>
      <c r="M69" s="5">
        <f t="shared" si="4"/>
        <v>3.9352534173113884</v>
      </c>
      <c r="N69" s="5">
        <f t="shared" si="3"/>
        <v>0.31232169978661811</v>
      </c>
    </row>
    <row r="70" spans="1:19" x14ac:dyDescent="0.3">
      <c r="A70" s="5">
        <v>61</v>
      </c>
      <c r="B70" s="5">
        <v>52</v>
      </c>
      <c r="C70" s="5">
        <v>14.4</v>
      </c>
      <c r="F70" s="5">
        <f t="shared" si="0"/>
        <v>9.4486978790419229</v>
      </c>
      <c r="H70" s="5">
        <f t="shared" si="1"/>
        <v>4.9513021209580774</v>
      </c>
      <c r="I70" s="5">
        <f t="shared" si="2"/>
        <v>24.515392693003957</v>
      </c>
      <c r="M70" s="5">
        <f t="shared" si="4"/>
        <v>4.9513021209580774</v>
      </c>
      <c r="N70" s="5">
        <f t="shared" si="3"/>
        <v>0.34384042506653317</v>
      </c>
    </row>
    <row r="71" spans="1:19" x14ac:dyDescent="0.3">
      <c r="A71" s="5">
        <v>62</v>
      </c>
      <c r="B71" s="5">
        <v>64</v>
      </c>
      <c r="C71" s="5">
        <v>4.9000000000000004</v>
      </c>
      <c r="F71" s="5">
        <f t="shared" si="0"/>
        <v>10.49396627417967</v>
      </c>
      <c r="H71" s="5">
        <f t="shared" si="1"/>
        <v>-5.5939662741796692</v>
      </c>
      <c r="I71" s="5">
        <f t="shared" si="2"/>
        <v>31.292458676659571</v>
      </c>
      <c r="M71" s="5">
        <f t="shared" si="4"/>
        <v>5.5939662741796692</v>
      </c>
      <c r="N71" s="5">
        <f t="shared" si="3"/>
        <v>1.1416257702407486</v>
      </c>
    </row>
    <row r="72" spans="1:19" x14ac:dyDescent="0.3">
      <c r="A72" s="5">
        <v>63</v>
      </c>
      <c r="B72" s="5">
        <v>33</v>
      </c>
      <c r="C72" s="5">
        <v>7.8</v>
      </c>
      <c r="F72" s="5">
        <f t="shared" si="0"/>
        <v>7.7936895867404878</v>
      </c>
      <c r="H72" s="5">
        <f t="shared" si="1"/>
        <v>6.3104132595119822E-3</v>
      </c>
      <c r="I72" s="5">
        <f t="shared" si="2"/>
        <v>3.9821315505824643E-5</v>
      </c>
      <c r="M72" s="5">
        <f t="shared" si="4"/>
        <v>6.3104132595119822E-3</v>
      </c>
      <c r="N72" s="5">
        <f t="shared" si="3"/>
        <v>8.0902734096307465E-4</v>
      </c>
    </row>
    <row r="73" spans="1:19" x14ac:dyDescent="0.3">
      <c r="A73" s="5">
        <v>64</v>
      </c>
      <c r="B73" s="5">
        <v>40</v>
      </c>
      <c r="C73" s="5">
        <v>11</v>
      </c>
      <c r="F73" s="5">
        <f t="shared" si="0"/>
        <v>8.4034294839041728</v>
      </c>
      <c r="H73" s="5">
        <f t="shared" si="1"/>
        <v>2.5965705160958272</v>
      </c>
      <c r="I73" s="5">
        <f t="shared" si="2"/>
        <v>6.7421784450581503</v>
      </c>
      <c r="M73" s="5">
        <f t="shared" si="4"/>
        <v>2.5965705160958272</v>
      </c>
      <c r="N73" s="5">
        <f t="shared" si="3"/>
        <v>0.23605186509962064</v>
      </c>
    </row>
    <row r="74" spans="1:19" x14ac:dyDescent="0.3">
      <c r="A74" s="5">
        <v>65</v>
      </c>
      <c r="B74" s="5">
        <v>43</v>
      </c>
      <c r="C74" s="5">
        <v>12.3</v>
      </c>
      <c r="F74" s="5">
        <f t="shared" si="0"/>
        <v>8.6647465826886112</v>
      </c>
      <c r="H74" s="5">
        <f t="shared" si="1"/>
        <v>3.6352534173113895</v>
      </c>
      <c r="I74" s="5">
        <f t="shared" si="2"/>
        <v>13.215067408074136</v>
      </c>
      <c r="M74" s="5">
        <f t="shared" si="4"/>
        <v>3.6352534173113895</v>
      </c>
      <c r="N74" s="5">
        <f t="shared" si="3"/>
        <v>0.2955490583179991</v>
      </c>
    </row>
    <row r="75" spans="1:19" x14ac:dyDescent="0.3">
      <c r="A75" s="5">
        <v>66</v>
      </c>
      <c r="B75" s="5">
        <v>50</v>
      </c>
      <c r="C75" s="5">
        <v>9.6999999999999993</v>
      </c>
      <c r="F75" s="5">
        <f t="shared" ref="F75:F109" si="5">$F$7*B75+$F$8*1</f>
        <v>9.2744864798522961</v>
      </c>
      <c r="H75" s="5">
        <f t="shared" ref="H75:H109" si="6">C75-F75</f>
        <v>0.42551352014770316</v>
      </c>
      <c r="I75" s="5">
        <f t="shared" ref="I75:I109" si="7">H75^2</f>
        <v>0.1810617558284898</v>
      </c>
      <c r="M75" s="5">
        <f t="shared" si="4"/>
        <v>0.42551352014770316</v>
      </c>
      <c r="N75" s="5">
        <f t="shared" ref="N75:N109" si="8">M75/C75</f>
        <v>4.3867373211103421E-2</v>
      </c>
    </row>
    <row r="76" spans="1:19" x14ac:dyDescent="0.3">
      <c r="A76" s="5">
        <v>67</v>
      </c>
      <c r="B76" s="5">
        <v>25</v>
      </c>
      <c r="C76" s="5">
        <v>6.4</v>
      </c>
      <c r="F76" s="5">
        <f t="shared" si="5"/>
        <v>7.0968439899819895</v>
      </c>
      <c r="H76" s="5">
        <f t="shared" si="6"/>
        <v>-0.69684398998198915</v>
      </c>
      <c r="I76" s="5">
        <f t="shared" si="7"/>
        <v>0.48559154637401858</v>
      </c>
      <c r="M76" s="5">
        <f t="shared" ref="M76:M109" si="9">ABS(H76)</f>
        <v>0.69684398998198915</v>
      </c>
      <c r="N76" s="5">
        <f t="shared" si="8"/>
        <v>0.10888187343468581</v>
      </c>
    </row>
    <row r="77" spans="1:19" x14ac:dyDescent="0.3">
      <c r="A77" s="5">
        <v>68</v>
      </c>
      <c r="B77" s="5">
        <v>48</v>
      </c>
      <c r="C77" s="5">
        <v>11.1</v>
      </c>
      <c r="F77" s="5">
        <f t="shared" si="5"/>
        <v>9.1002750806626729</v>
      </c>
      <c r="H77" s="5">
        <f t="shared" si="6"/>
        <v>1.9997249193373268</v>
      </c>
      <c r="I77" s="5">
        <f t="shared" si="7"/>
        <v>3.9988997530186778</v>
      </c>
      <c r="M77" s="5">
        <f t="shared" si="9"/>
        <v>1.9997249193373268</v>
      </c>
      <c r="N77" s="5">
        <f t="shared" si="8"/>
        <v>0.1801553981384979</v>
      </c>
    </row>
    <row r="78" spans="1:19" x14ac:dyDescent="0.3">
      <c r="A78" s="5">
        <v>69</v>
      </c>
      <c r="B78" s="5">
        <v>17</v>
      </c>
      <c r="C78" s="5">
        <v>6.4</v>
      </c>
      <c r="F78" s="5">
        <f t="shared" si="5"/>
        <v>6.3999983932234903</v>
      </c>
      <c r="H78" s="5">
        <f t="shared" si="6"/>
        <v>1.6067765100657994E-6</v>
      </c>
      <c r="I78" s="5">
        <f t="shared" si="7"/>
        <v>2.5817307532992298E-12</v>
      </c>
      <c r="M78" s="5">
        <f t="shared" si="9"/>
        <v>1.6067765100657994E-6</v>
      </c>
      <c r="N78" s="5">
        <f t="shared" si="8"/>
        <v>2.5105882969778115E-7</v>
      </c>
    </row>
    <row r="79" spans="1:19" x14ac:dyDescent="0.3">
      <c r="A79" s="5">
        <v>70</v>
      </c>
      <c r="B79" s="5">
        <v>57</v>
      </c>
      <c r="C79" s="5">
        <v>10.4</v>
      </c>
      <c r="F79" s="5">
        <f t="shared" si="5"/>
        <v>9.8842263770159846</v>
      </c>
      <c r="H79" s="5">
        <f t="shared" si="6"/>
        <v>0.51577362298401574</v>
      </c>
      <c r="I79" s="5">
        <f t="shared" si="7"/>
        <v>0.26602243016605759</v>
      </c>
      <c r="M79" s="5">
        <f t="shared" si="9"/>
        <v>0.51577362298401574</v>
      </c>
      <c r="N79" s="5">
        <f t="shared" si="8"/>
        <v>4.9593617594616897E-2</v>
      </c>
    </row>
    <row r="80" spans="1:19" x14ac:dyDescent="0.3">
      <c r="A80" s="5">
        <v>71</v>
      </c>
      <c r="B80" s="5">
        <v>37</v>
      </c>
      <c r="C80" s="5">
        <v>9.1999999999999993</v>
      </c>
      <c r="F80" s="5">
        <f t="shared" si="5"/>
        <v>8.1421123851197379</v>
      </c>
      <c r="H80" s="5">
        <f t="shared" si="6"/>
        <v>1.0578876148802614</v>
      </c>
      <c r="I80" s="5">
        <f t="shared" si="7"/>
        <v>1.1191262057170484</v>
      </c>
      <c r="M80" s="5">
        <f t="shared" si="9"/>
        <v>1.0578876148802614</v>
      </c>
      <c r="N80" s="5">
        <f t="shared" si="8"/>
        <v>0.11498778422611537</v>
      </c>
      <c r="S80" s="10" t="s">
        <v>39</v>
      </c>
    </row>
    <row r="81" spans="1:14" x14ac:dyDescent="0.3">
      <c r="A81" s="5">
        <v>72</v>
      </c>
      <c r="B81" s="5">
        <v>72</v>
      </c>
      <c r="C81" s="5">
        <v>0.3</v>
      </c>
      <c r="F81" s="5">
        <f t="shared" si="5"/>
        <v>11.190811870938168</v>
      </c>
      <c r="H81" s="5">
        <f t="shared" si="6"/>
        <v>-10.890811870938167</v>
      </c>
      <c r="I81" s="5">
        <f t="shared" si="7"/>
        <v>118.6097832081677</v>
      </c>
      <c r="M81" s="5">
        <f t="shared" si="9"/>
        <v>10.890811870938167</v>
      </c>
      <c r="N81" s="5">
        <f t="shared" si="8"/>
        <v>36.302706236460558</v>
      </c>
    </row>
    <row r="82" spans="1:14" x14ac:dyDescent="0.3">
      <c r="A82" s="5">
        <v>73</v>
      </c>
      <c r="B82" s="5">
        <v>44</v>
      </c>
      <c r="C82" s="5">
        <v>8.5</v>
      </c>
      <c r="F82" s="5">
        <f t="shared" si="5"/>
        <v>8.7518522822834228</v>
      </c>
      <c r="H82" s="5">
        <f t="shared" si="6"/>
        <v>-0.25185228228342282</v>
      </c>
      <c r="I82" s="5">
        <f t="shared" si="7"/>
        <v>6.3429572091368888E-2</v>
      </c>
      <c r="M82" s="5">
        <f t="shared" si="9"/>
        <v>0.25185228228342282</v>
      </c>
      <c r="N82" s="5">
        <f t="shared" si="8"/>
        <v>2.9629680268637978E-2</v>
      </c>
    </row>
    <row r="83" spans="1:14" x14ac:dyDescent="0.3">
      <c r="A83" s="5">
        <v>74</v>
      </c>
      <c r="B83" s="5">
        <v>43</v>
      </c>
      <c r="C83" s="5">
        <v>7.4</v>
      </c>
      <c r="F83" s="5">
        <f t="shared" si="5"/>
        <v>8.6647465826886112</v>
      </c>
      <c r="H83" s="5">
        <f t="shared" si="6"/>
        <v>-1.2647465826886108</v>
      </c>
      <c r="I83" s="5">
        <f t="shared" si="7"/>
        <v>1.5995839184225191</v>
      </c>
      <c r="M83" s="5">
        <f t="shared" si="9"/>
        <v>1.2647465826886108</v>
      </c>
      <c r="N83" s="5">
        <f t="shared" si="8"/>
        <v>0.17091170036332579</v>
      </c>
    </row>
    <row r="84" spans="1:14" x14ac:dyDescent="0.3">
      <c r="A84" s="5">
        <v>75</v>
      </c>
      <c r="B84" s="5">
        <v>49</v>
      </c>
      <c r="C84" s="5">
        <v>10.7</v>
      </c>
      <c r="F84" s="5">
        <f t="shared" si="5"/>
        <v>9.1873807802574845</v>
      </c>
      <c r="H84" s="5">
        <f t="shared" si="6"/>
        <v>1.5126192197425148</v>
      </c>
      <c r="I84" s="5">
        <f t="shared" si="7"/>
        <v>2.2880169039344542</v>
      </c>
      <c r="M84" s="5">
        <f t="shared" si="9"/>
        <v>1.5126192197425148</v>
      </c>
      <c r="N84" s="5">
        <f t="shared" si="8"/>
        <v>0.14136628221892664</v>
      </c>
    </row>
    <row r="85" spans="1:14" x14ac:dyDescent="0.3">
      <c r="A85" s="5">
        <v>76</v>
      </c>
      <c r="B85" s="5">
        <v>62</v>
      </c>
      <c r="C85" s="5">
        <v>2.6</v>
      </c>
      <c r="F85" s="5">
        <f t="shared" si="5"/>
        <v>10.319754874990045</v>
      </c>
      <c r="H85" s="5">
        <f t="shared" si="6"/>
        <v>-7.7197548749900449</v>
      </c>
      <c r="I85" s="5">
        <f t="shared" si="7"/>
        <v>59.594615329932566</v>
      </c>
      <c r="M85" s="5">
        <f t="shared" si="9"/>
        <v>7.7197548749900449</v>
      </c>
      <c r="N85" s="5">
        <f t="shared" si="8"/>
        <v>2.9691364903807864</v>
      </c>
    </row>
    <row r="86" spans="1:14" x14ac:dyDescent="0.3">
      <c r="A86" s="5">
        <v>77</v>
      </c>
      <c r="B86" s="5">
        <v>45</v>
      </c>
      <c r="C86" s="5">
        <v>14.2</v>
      </c>
      <c r="F86" s="5">
        <f t="shared" si="5"/>
        <v>8.8389579818782344</v>
      </c>
      <c r="H86" s="5">
        <f t="shared" si="6"/>
        <v>5.3610420181217648</v>
      </c>
      <c r="I86" s="5">
        <f t="shared" si="7"/>
        <v>28.740771520067085</v>
      </c>
      <c r="M86" s="5">
        <f t="shared" si="9"/>
        <v>5.3610420181217648</v>
      </c>
      <c r="N86" s="5">
        <f t="shared" si="8"/>
        <v>0.37753817029026515</v>
      </c>
    </row>
    <row r="87" spans="1:14" x14ac:dyDescent="0.3">
      <c r="A87" s="5">
        <v>78</v>
      </c>
      <c r="B87" s="5">
        <v>21</v>
      </c>
      <c r="C87" s="5">
        <v>5.6</v>
      </c>
      <c r="F87" s="5">
        <f t="shared" si="5"/>
        <v>6.7484211916027395</v>
      </c>
      <c r="H87" s="5">
        <f t="shared" si="6"/>
        <v>-1.1484211916027398</v>
      </c>
      <c r="I87" s="5">
        <f t="shared" si="7"/>
        <v>1.3188712333222568</v>
      </c>
      <c r="M87" s="5">
        <f t="shared" si="9"/>
        <v>1.1484211916027398</v>
      </c>
      <c r="N87" s="5">
        <f t="shared" si="8"/>
        <v>0.20507521278620355</v>
      </c>
    </row>
    <row r="88" spans="1:14" x14ac:dyDescent="0.3">
      <c r="A88" s="5">
        <v>79</v>
      </c>
      <c r="B88" s="5">
        <v>23</v>
      </c>
      <c r="C88" s="5">
        <v>3.7</v>
      </c>
      <c r="F88" s="5">
        <f t="shared" si="5"/>
        <v>6.9226325907923645</v>
      </c>
      <c r="H88" s="5">
        <f t="shared" si="6"/>
        <v>-3.2226325907923643</v>
      </c>
      <c r="I88" s="5">
        <f t="shared" si="7"/>
        <v>10.385360815237107</v>
      </c>
      <c r="M88" s="5">
        <f t="shared" si="9"/>
        <v>3.2226325907923643</v>
      </c>
      <c r="N88" s="5">
        <f t="shared" si="8"/>
        <v>0.87098178129523351</v>
      </c>
    </row>
    <row r="89" spans="1:14" x14ac:dyDescent="0.3">
      <c r="A89" s="5">
        <v>80</v>
      </c>
      <c r="B89" s="5">
        <v>35</v>
      </c>
      <c r="C89" s="5">
        <v>9.4</v>
      </c>
      <c r="F89" s="5">
        <f t="shared" si="5"/>
        <v>7.9679009859301129</v>
      </c>
      <c r="H89" s="5">
        <f t="shared" si="6"/>
        <v>1.4320990140698875</v>
      </c>
      <c r="I89" s="5">
        <f t="shared" si="7"/>
        <v>2.0509075860999437</v>
      </c>
      <c r="M89" s="5">
        <f t="shared" si="9"/>
        <v>1.4320990140698875</v>
      </c>
      <c r="N89" s="5">
        <f t="shared" si="8"/>
        <v>0.15235095894360504</v>
      </c>
    </row>
    <row r="90" spans="1:14" x14ac:dyDescent="0.3">
      <c r="A90" s="5">
        <v>81</v>
      </c>
      <c r="B90" s="5">
        <v>48</v>
      </c>
      <c r="C90" s="5">
        <v>12.4</v>
      </c>
      <c r="F90" s="5">
        <f t="shared" si="5"/>
        <v>9.1002750806626729</v>
      </c>
      <c r="H90" s="5">
        <f t="shared" si="6"/>
        <v>3.2997249193373275</v>
      </c>
      <c r="I90" s="5">
        <f t="shared" si="7"/>
        <v>10.888184543295733</v>
      </c>
      <c r="M90" s="5">
        <f t="shared" si="9"/>
        <v>3.2997249193373275</v>
      </c>
      <c r="N90" s="5">
        <f t="shared" si="8"/>
        <v>0.26610684833365544</v>
      </c>
    </row>
    <row r="91" spans="1:14" x14ac:dyDescent="0.3">
      <c r="A91" s="5">
        <v>82</v>
      </c>
      <c r="B91" s="5">
        <v>48</v>
      </c>
      <c r="C91" s="5">
        <v>15.1</v>
      </c>
      <c r="F91" s="5">
        <f t="shared" si="5"/>
        <v>9.1002750806626729</v>
      </c>
      <c r="H91" s="5">
        <f t="shared" si="6"/>
        <v>5.9997249193373268</v>
      </c>
      <c r="I91" s="5">
        <f t="shared" si="7"/>
        <v>35.996699107717291</v>
      </c>
      <c r="M91" s="5">
        <f t="shared" si="9"/>
        <v>5.9997249193373268</v>
      </c>
      <c r="N91" s="5">
        <f t="shared" si="8"/>
        <v>0.39733277611505474</v>
      </c>
    </row>
    <row r="92" spans="1:14" x14ac:dyDescent="0.3">
      <c r="A92" s="5">
        <v>83</v>
      </c>
      <c r="B92" s="5">
        <v>28</v>
      </c>
      <c r="C92" s="5">
        <v>2.5</v>
      </c>
      <c r="F92" s="5">
        <f t="shared" si="5"/>
        <v>7.3581610887664262</v>
      </c>
      <c r="H92" s="5">
        <f t="shared" si="6"/>
        <v>-4.8581610887664262</v>
      </c>
      <c r="I92" s="5">
        <f t="shared" si="7"/>
        <v>23.601729164404187</v>
      </c>
      <c r="M92" s="5">
        <f t="shared" si="9"/>
        <v>4.8581610887664262</v>
      </c>
      <c r="N92" s="5">
        <f t="shared" si="8"/>
        <v>1.9432644355065705</v>
      </c>
    </row>
    <row r="93" spans="1:14" x14ac:dyDescent="0.3">
      <c r="A93" s="5">
        <v>84</v>
      </c>
      <c r="B93" s="5">
        <v>63</v>
      </c>
      <c r="C93" s="5">
        <v>8.1</v>
      </c>
      <c r="F93" s="5">
        <f t="shared" si="5"/>
        <v>10.406860574584858</v>
      </c>
      <c r="H93" s="5">
        <f t="shared" si="6"/>
        <v>-2.3068605745848583</v>
      </c>
      <c r="I93" s="5">
        <f t="shared" si="7"/>
        <v>5.3216057105739827</v>
      </c>
      <c r="M93" s="5">
        <f t="shared" si="9"/>
        <v>2.3068605745848583</v>
      </c>
      <c r="N93" s="5">
        <f t="shared" si="8"/>
        <v>0.28479760180059982</v>
      </c>
    </row>
    <row r="94" spans="1:14" x14ac:dyDescent="0.3">
      <c r="A94" s="5">
        <v>85</v>
      </c>
      <c r="B94" s="5">
        <v>44</v>
      </c>
      <c r="C94" s="5">
        <v>15.8</v>
      </c>
      <c r="F94" s="5">
        <f t="shared" si="5"/>
        <v>8.7518522822834228</v>
      </c>
      <c r="H94" s="5">
        <f t="shared" si="6"/>
        <v>7.0481477177165779</v>
      </c>
      <c r="I94" s="5">
        <f t="shared" si="7"/>
        <v>49.676386250753403</v>
      </c>
      <c r="M94" s="5">
        <f t="shared" si="9"/>
        <v>7.0481477177165779</v>
      </c>
      <c r="N94" s="5">
        <f t="shared" si="8"/>
        <v>0.44608529858965679</v>
      </c>
    </row>
    <row r="95" spans="1:14" x14ac:dyDescent="0.3">
      <c r="A95" s="5">
        <v>86</v>
      </c>
      <c r="B95" s="5">
        <v>48</v>
      </c>
      <c r="C95" s="5">
        <v>12.6</v>
      </c>
      <c r="F95" s="5">
        <f t="shared" si="5"/>
        <v>9.1002750806626729</v>
      </c>
      <c r="H95" s="5">
        <f t="shared" si="6"/>
        <v>3.4997249193373268</v>
      </c>
      <c r="I95" s="5">
        <f t="shared" si="7"/>
        <v>12.248074511030659</v>
      </c>
      <c r="M95" s="5">
        <f t="shared" si="9"/>
        <v>3.4997249193373268</v>
      </c>
      <c r="N95" s="5">
        <f t="shared" si="8"/>
        <v>0.27775594597915293</v>
      </c>
    </row>
    <row r="96" spans="1:14" x14ac:dyDescent="0.3">
      <c r="A96" s="5">
        <v>87</v>
      </c>
      <c r="B96" s="5">
        <v>40</v>
      </c>
      <c r="C96" s="5">
        <v>8.1</v>
      </c>
      <c r="F96" s="5">
        <f t="shared" si="5"/>
        <v>8.4034294839041728</v>
      </c>
      <c r="H96" s="5">
        <f t="shared" si="6"/>
        <v>-0.30342948390417313</v>
      </c>
      <c r="I96" s="5">
        <f t="shared" si="7"/>
        <v>9.2069451702352853E-2</v>
      </c>
      <c r="M96" s="5">
        <f t="shared" si="9"/>
        <v>0.30342948390417313</v>
      </c>
      <c r="N96" s="5">
        <f t="shared" si="8"/>
        <v>3.7460430111626315E-2</v>
      </c>
    </row>
    <row r="97" spans="1:14" x14ac:dyDescent="0.3">
      <c r="A97" s="5">
        <v>88</v>
      </c>
      <c r="B97" s="5">
        <v>72</v>
      </c>
      <c r="C97" s="5">
        <v>6.7</v>
      </c>
      <c r="F97" s="5">
        <f t="shared" si="5"/>
        <v>11.190811870938168</v>
      </c>
      <c r="H97" s="5">
        <f t="shared" si="6"/>
        <v>-4.4908118709381677</v>
      </c>
      <c r="I97" s="5">
        <f t="shared" si="7"/>
        <v>20.167391260159167</v>
      </c>
      <c r="M97" s="5">
        <f t="shared" si="9"/>
        <v>4.4908118709381677</v>
      </c>
      <c r="N97" s="5">
        <f t="shared" si="8"/>
        <v>0.67027042849823393</v>
      </c>
    </row>
    <row r="98" spans="1:14" x14ac:dyDescent="0.3">
      <c r="A98" s="5">
        <v>89</v>
      </c>
      <c r="B98" s="5">
        <v>63</v>
      </c>
      <c r="C98" s="5">
        <v>4.5</v>
      </c>
      <c r="F98" s="5">
        <f t="shared" si="5"/>
        <v>10.406860574584858</v>
      </c>
      <c r="H98" s="5">
        <f t="shared" si="6"/>
        <v>-5.9068605745848579</v>
      </c>
      <c r="I98" s="5">
        <f t="shared" si="7"/>
        <v>34.89100184758496</v>
      </c>
      <c r="M98" s="5">
        <f t="shared" si="9"/>
        <v>5.9068605745848579</v>
      </c>
      <c r="N98" s="5">
        <f t="shared" si="8"/>
        <v>1.3126356832410795</v>
      </c>
    </row>
    <row r="99" spans="1:14" x14ac:dyDescent="0.3">
      <c r="A99" s="5">
        <v>90</v>
      </c>
      <c r="B99" s="5">
        <v>28</v>
      </c>
      <c r="C99" s="5">
        <v>4.5999999999999996</v>
      </c>
      <c r="F99" s="5">
        <f t="shared" si="5"/>
        <v>7.3581610887664262</v>
      </c>
      <c r="H99" s="5">
        <f t="shared" si="6"/>
        <v>-2.7581610887664265</v>
      </c>
      <c r="I99" s="5">
        <f t="shared" si="7"/>
        <v>7.6074525915851989</v>
      </c>
      <c r="M99" s="5">
        <f t="shared" si="9"/>
        <v>2.7581610887664265</v>
      </c>
      <c r="N99" s="5">
        <f t="shared" si="8"/>
        <v>0.5996002366883536</v>
      </c>
    </row>
    <row r="100" spans="1:14" x14ac:dyDescent="0.3">
      <c r="A100" s="5">
        <v>91</v>
      </c>
      <c r="B100" s="5">
        <v>16</v>
      </c>
      <c r="C100" s="5">
        <v>3.1</v>
      </c>
      <c r="F100" s="5">
        <f t="shared" si="5"/>
        <v>6.3128926936286778</v>
      </c>
      <c r="H100" s="5">
        <f t="shared" si="6"/>
        <v>-3.2128926936286777</v>
      </c>
      <c r="I100" s="5">
        <f t="shared" si="7"/>
        <v>10.322679460772541</v>
      </c>
      <c r="M100" s="5">
        <f t="shared" si="9"/>
        <v>3.2128926936286777</v>
      </c>
      <c r="N100" s="5">
        <f t="shared" si="8"/>
        <v>1.0364169979447346</v>
      </c>
    </row>
    <row r="101" spans="1:14" x14ac:dyDescent="0.3">
      <c r="A101" s="5">
        <v>92</v>
      </c>
      <c r="B101" s="5">
        <v>23</v>
      </c>
      <c r="C101" s="5">
        <v>5.7</v>
      </c>
      <c r="F101" s="5">
        <f t="shared" si="5"/>
        <v>6.9226325907923645</v>
      </c>
      <c r="H101" s="5">
        <f t="shared" si="6"/>
        <v>-1.2226325907923643</v>
      </c>
      <c r="I101" s="5">
        <f t="shared" si="7"/>
        <v>1.494830452067649</v>
      </c>
      <c r="M101" s="5">
        <f t="shared" si="9"/>
        <v>1.2226325907923643</v>
      </c>
      <c r="N101" s="5">
        <f t="shared" si="8"/>
        <v>0.21449694575304637</v>
      </c>
    </row>
    <row r="102" spans="1:14" x14ac:dyDescent="0.3">
      <c r="A102" s="5">
        <v>93</v>
      </c>
      <c r="B102" s="5">
        <v>64</v>
      </c>
      <c r="C102" s="5">
        <v>5.5</v>
      </c>
      <c r="F102" s="5">
        <f t="shared" si="5"/>
        <v>10.49396627417967</v>
      </c>
      <c r="H102" s="5">
        <f t="shared" si="6"/>
        <v>-4.9939662741796695</v>
      </c>
      <c r="I102" s="5">
        <f t="shared" si="7"/>
        <v>24.939699147643971</v>
      </c>
      <c r="M102" s="5">
        <f t="shared" si="9"/>
        <v>4.9939662741796695</v>
      </c>
      <c r="N102" s="5">
        <f t="shared" si="8"/>
        <v>0.90799386803266724</v>
      </c>
    </row>
    <row r="103" spans="1:14" x14ac:dyDescent="0.3">
      <c r="A103" s="5">
        <v>94</v>
      </c>
      <c r="B103" s="5">
        <v>32</v>
      </c>
      <c r="C103" s="5">
        <v>9.3000000000000007</v>
      </c>
      <c r="F103" s="5">
        <f t="shared" si="5"/>
        <v>7.7065838871456753</v>
      </c>
      <c r="H103" s="5">
        <f t="shared" si="6"/>
        <v>1.5934161128543254</v>
      </c>
      <c r="I103" s="5">
        <f t="shared" si="7"/>
        <v>2.5389749087037883</v>
      </c>
      <c r="M103" s="5">
        <f t="shared" si="9"/>
        <v>1.5934161128543254</v>
      </c>
      <c r="N103" s="5">
        <f t="shared" si="8"/>
        <v>0.17133506589831454</v>
      </c>
    </row>
    <row r="104" spans="1:14" x14ac:dyDescent="0.3">
      <c r="A104" s="5">
        <v>95</v>
      </c>
      <c r="B104" s="5">
        <v>41</v>
      </c>
      <c r="C104" s="5">
        <v>12.1</v>
      </c>
      <c r="F104" s="5">
        <f t="shared" si="5"/>
        <v>8.4905351834989862</v>
      </c>
      <c r="H104" s="5">
        <f t="shared" si="6"/>
        <v>3.6094648165010135</v>
      </c>
      <c r="I104" s="5">
        <f t="shared" si="7"/>
        <v>13.028236261558694</v>
      </c>
      <c r="M104" s="5">
        <f t="shared" si="9"/>
        <v>3.6094648165010135</v>
      </c>
      <c r="N104" s="5">
        <f t="shared" si="8"/>
        <v>0.29830287739677797</v>
      </c>
    </row>
    <row r="105" spans="1:14" x14ac:dyDescent="0.3">
      <c r="A105" s="5">
        <v>96</v>
      </c>
      <c r="B105" s="5">
        <v>55</v>
      </c>
      <c r="C105" s="5">
        <v>14.1</v>
      </c>
      <c r="F105" s="5">
        <f t="shared" si="5"/>
        <v>9.7100149778263578</v>
      </c>
      <c r="H105" s="5">
        <f t="shared" si="6"/>
        <v>4.3899850221736418</v>
      </c>
      <c r="I105" s="5">
        <f t="shared" si="7"/>
        <v>19.271968494908911</v>
      </c>
      <c r="M105" s="5">
        <f t="shared" si="9"/>
        <v>4.3899850221736418</v>
      </c>
      <c r="N105" s="5">
        <f t="shared" si="8"/>
        <v>0.31134645547330791</v>
      </c>
    </row>
    <row r="106" spans="1:14" x14ac:dyDescent="0.3">
      <c r="A106" s="5">
        <v>97</v>
      </c>
      <c r="B106" s="5">
        <v>56</v>
      </c>
      <c r="C106" s="5">
        <v>6.5</v>
      </c>
      <c r="F106" s="5">
        <f t="shared" si="5"/>
        <v>9.7971206774211712</v>
      </c>
      <c r="H106" s="5">
        <f t="shared" si="6"/>
        <v>-3.2971206774211712</v>
      </c>
      <c r="I106" s="5">
        <f t="shared" si="7"/>
        <v>10.871004761478243</v>
      </c>
      <c r="M106" s="5">
        <f t="shared" si="9"/>
        <v>3.2971206774211712</v>
      </c>
      <c r="N106" s="5">
        <f t="shared" si="8"/>
        <v>0.5072493349878725</v>
      </c>
    </row>
    <row r="107" spans="1:14" x14ac:dyDescent="0.3">
      <c r="A107" s="5">
        <v>98</v>
      </c>
      <c r="B107" s="5">
        <v>38</v>
      </c>
      <c r="C107" s="5">
        <v>9</v>
      </c>
      <c r="F107" s="5">
        <f t="shared" si="5"/>
        <v>8.2292180847145495</v>
      </c>
      <c r="H107" s="5">
        <f t="shared" si="6"/>
        <v>0.77078191528545048</v>
      </c>
      <c r="I107" s="5">
        <f t="shared" si="7"/>
        <v>0.59410476093110731</v>
      </c>
      <c r="M107" s="5">
        <f t="shared" si="9"/>
        <v>0.77078191528545048</v>
      </c>
      <c r="N107" s="5">
        <f t="shared" si="8"/>
        <v>8.5642435031716715E-2</v>
      </c>
    </row>
    <row r="108" spans="1:14" x14ac:dyDescent="0.3">
      <c r="A108" s="5">
        <v>99</v>
      </c>
      <c r="B108" s="5">
        <v>45</v>
      </c>
      <c r="C108" s="5">
        <v>8.5</v>
      </c>
      <c r="F108" s="5">
        <f t="shared" si="5"/>
        <v>8.8389579818782344</v>
      </c>
      <c r="H108" s="5">
        <f t="shared" si="6"/>
        <v>-0.33895798187823445</v>
      </c>
      <c r="I108" s="5">
        <f t="shared" si="7"/>
        <v>0.11489251347896551</v>
      </c>
      <c r="M108" s="5">
        <f t="shared" si="9"/>
        <v>0.33895798187823445</v>
      </c>
      <c r="N108" s="5">
        <f t="shared" si="8"/>
        <v>3.9877409632733465E-2</v>
      </c>
    </row>
    <row r="109" spans="1:14" x14ac:dyDescent="0.3">
      <c r="A109" s="5">
        <v>100</v>
      </c>
      <c r="B109" s="5">
        <v>45</v>
      </c>
      <c r="C109" s="5">
        <v>13.5</v>
      </c>
      <c r="F109" s="5">
        <f t="shared" si="5"/>
        <v>8.8389579818782344</v>
      </c>
      <c r="H109" s="5">
        <f t="shared" si="6"/>
        <v>4.6610420181217656</v>
      </c>
      <c r="I109" s="5">
        <f t="shared" si="7"/>
        <v>21.725312694696623</v>
      </c>
      <c r="M109" s="5">
        <f t="shared" si="9"/>
        <v>4.6610420181217656</v>
      </c>
      <c r="N109" s="5">
        <f t="shared" si="8"/>
        <v>0.34526237171272339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866F-4EDD-4342-AE6C-11FB70740F4A}">
  <dimension ref="A2:R14"/>
  <sheetViews>
    <sheetView workbookViewId="0">
      <selection activeCell="F13" sqref="F13"/>
    </sheetView>
  </sheetViews>
  <sheetFormatPr defaultRowHeight="15.6" x14ac:dyDescent="0.3"/>
  <sheetData>
    <row r="2" spans="1:18" x14ac:dyDescent="0.3">
      <c r="B2" t="s">
        <v>21</v>
      </c>
      <c r="C2" s="5">
        <v>3.0730395636177875E-2</v>
      </c>
      <c r="D2" s="5">
        <v>8.7104928303585294E-2</v>
      </c>
      <c r="E2" s="5">
        <v>1</v>
      </c>
    </row>
    <row r="3" spans="1:18" x14ac:dyDescent="0.3">
      <c r="B3" t="s">
        <v>22</v>
      </c>
      <c r="C3" s="5">
        <v>7.1603816411741965</v>
      </c>
      <c r="D3" s="5">
        <v>4.9192206759507346</v>
      </c>
      <c r="E3" s="5">
        <v>1</v>
      </c>
    </row>
    <row r="5" spans="1:18" x14ac:dyDescent="0.3">
      <c r="B5" s="5"/>
      <c r="C5" s="5" t="s">
        <v>22</v>
      </c>
      <c r="D5" s="5" t="s">
        <v>21</v>
      </c>
      <c r="E5" s="5" t="s">
        <v>27</v>
      </c>
      <c r="F5" s="5" t="s">
        <v>42</v>
      </c>
      <c r="G5" s="5" t="s">
        <v>43</v>
      </c>
      <c r="H5" s="5" t="s">
        <v>44</v>
      </c>
      <c r="I5" s="5" t="s">
        <v>46</v>
      </c>
    </row>
    <row r="6" spans="1:18" x14ac:dyDescent="0.3">
      <c r="A6" t="s">
        <v>27</v>
      </c>
      <c r="B6" s="5" t="s">
        <v>48</v>
      </c>
      <c r="C6" s="5">
        <v>7.1603816411741965</v>
      </c>
      <c r="D6" s="5">
        <v>3.0730395636177875E-2</v>
      </c>
      <c r="E6" s="14">
        <v>1538.31</v>
      </c>
      <c r="F6" s="5">
        <v>15.383100000000001</v>
      </c>
      <c r="G6" s="5">
        <v>3.9221300000000001</v>
      </c>
      <c r="H6" s="5">
        <v>3.3521860000000001</v>
      </c>
      <c r="I6" s="5">
        <v>0.92088899999999996</v>
      </c>
    </row>
    <row r="7" spans="1:18" x14ac:dyDescent="0.3">
      <c r="A7" t="s">
        <v>44</v>
      </c>
      <c r="B7" s="5" t="s">
        <v>49</v>
      </c>
      <c r="C7" s="5">
        <v>4.9192206759507346</v>
      </c>
      <c r="D7" s="5">
        <v>8.7104928303585294E-2</v>
      </c>
      <c r="E7" s="5">
        <v>1621.598</v>
      </c>
      <c r="F7">
        <v>16.215976619999999</v>
      </c>
      <c r="G7">
        <v>4.0269065819999996</v>
      </c>
      <c r="H7" s="10">
        <v>3.3168420599999999</v>
      </c>
      <c r="I7">
        <v>0.97451804099999995</v>
      </c>
    </row>
    <row r="8" spans="1:18" x14ac:dyDescent="0.3">
      <c r="A8" t="s">
        <v>46</v>
      </c>
      <c r="B8" s="5" t="s">
        <v>50</v>
      </c>
      <c r="C8" s="5">
        <v>7.1603816411741965</v>
      </c>
      <c r="D8" s="5">
        <v>3.0730395636177875E-2</v>
      </c>
      <c r="E8">
        <v>2910.5062109999999</v>
      </c>
      <c r="F8">
        <v>29.105062109999999</v>
      </c>
      <c r="G8">
        <v>5.3949107600000001</v>
      </c>
      <c r="H8">
        <v>4.3479549569999998</v>
      </c>
      <c r="I8" s="10">
        <v>0.65657916999999999</v>
      </c>
    </row>
    <row r="12" spans="1:18" x14ac:dyDescent="0.3">
      <c r="A12" t="s">
        <v>52</v>
      </c>
      <c r="F12" t="s">
        <v>56</v>
      </c>
    </row>
    <row r="14" spans="1:18" x14ac:dyDescent="0.3">
      <c r="C14" t="s">
        <v>27</v>
      </c>
      <c r="L14" t="s">
        <v>44</v>
      </c>
      <c r="R14" t="s">
        <v>46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B426-C891-4F2C-AA18-F9740B7727E8}">
  <dimension ref="A1:AB112"/>
  <sheetViews>
    <sheetView topLeftCell="C1" zoomScaleNormal="100" workbookViewId="0">
      <selection activeCell="L5" sqref="L5"/>
    </sheetView>
  </sheetViews>
  <sheetFormatPr defaultRowHeight="15.6" x14ac:dyDescent="0.3"/>
  <cols>
    <col min="1" max="16" width="8.6640625" style="5"/>
    <col min="17" max="17" width="7.75" style="5" customWidth="1"/>
    <col min="18" max="18" width="8.6640625" style="5"/>
    <col min="19" max="19" width="10.58203125" style="5" customWidth="1"/>
    <col min="20" max="16384" width="8.6640625" style="5"/>
  </cols>
  <sheetData>
    <row r="1" spans="1:28" x14ac:dyDescent="0.3">
      <c r="A1" s="5" t="s">
        <v>6</v>
      </c>
      <c r="B1" s="5">
        <f>MAX(B10:B109)</f>
        <v>74</v>
      </c>
      <c r="C1" s="5">
        <f>MAX(C10:C109)</f>
        <v>16.2</v>
      </c>
      <c r="L1" s="16" t="s">
        <v>27</v>
      </c>
      <c r="M1" s="17" t="s">
        <v>42</v>
      </c>
      <c r="N1" s="18" t="s">
        <v>43</v>
      </c>
      <c r="O1" s="19" t="s">
        <v>44</v>
      </c>
      <c r="P1" s="20" t="s">
        <v>46</v>
      </c>
    </row>
    <row r="2" spans="1:28" x14ac:dyDescent="0.3">
      <c r="A2" s="5" t="s">
        <v>7</v>
      </c>
      <c r="B2" s="5">
        <f>MIN(B10:B109)</f>
        <v>16</v>
      </c>
      <c r="C2" s="5">
        <f>MIN(C10:C109)</f>
        <v>1</v>
      </c>
      <c r="K2" s="15" t="s">
        <v>53</v>
      </c>
      <c r="L2" s="16">
        <f>SUM(I10:I109)</f>
        <v>1043.3555042067828</v>
      </c>
      <c r="M2" s="17">
        <f>I8/COUNT(I10:I109)</f>
        <v>14.90507863152547</v>
      </c>
      <c r="N2" s="18">
        <f>SQRT(J8)</f>
        <v>3.8607096020712914</v>
      </c>
      <c r="O2" s="19">
        <f>SUM(M10:M109)/70</f>
        <v>3.3438876332929413</v>
      </c>
      <c r="P2" s="20">
        <f>SUM(N10:N109)/COUNT(N10:N109)</f>
        <v>0.6701839971834076</v>
      </c>
    </row>
    <row r="3" spans="1:28" x14ac:dyDescent="0.3">
      <c r="A3" s="5" t="s">
        <v>8</v>
      </c>
      <c r="B3" s="6">
        <f>AVERAGE(B10:B109)</f>
        <v>46</v>
      </c>
      <c r="C3" s="6">
        <f>AVERAGE(C10:C109)</f>
        <v>8.6642857142857128</v>
      </c>
      <c r="K3" s="15" t="s">
        <v>54</v>
      </c>
      <c r="L3" s="16">
        <f>SUM(W10:W109)</f>
        <v>496.46419210056075</v>
      </c>
      <c r="M3" s="17">
        <f>W8/COUNT(W10:W109)</f>
        <v>16.548806403352025</v>
      </c>
      <c r="N3" s="18">
        <f>SQRT(X8)</f>
        <v>4.068022419229278</v>
      </c>
      <c r="O3" s="19">
        <f>SUM(AA10:AA109)/30</f>
        <v>3.3555748715026281</v>
      </c>
      <c r="P3" s="20">
        <f>SUM(AB10:AB109)/COUNT(AB10:AB109)</f>
        <v>1.5429517331749685</v>
      </c>
    </row>
    <row r="4" spans="1:28" x14ac:dyDescent="0.3">
      <c r="A4" s="5" t="s">
        <v>5</v>
      </c>
      <c r="B4" s="7">
        <f>STDEV(B10:B109)</f>
        <v>15.449778385915865</v>
      </c>
      <c r="C4" s="7">
        <f>STDEV(C10:C109)</f>
        <v>3.9291196681266487</v>
      </c>
    </row>
    <row r="5" spans="1:28" x14ac:dyDescent="0.3">
      <c r="A5" s="5" t="s">
        <v>18</v>
      </c>
      <c r="B5" s="5">
        <f>B1-B2</f>
        <v>58</v>
      </c>
      <c r="C5" s="5">
        <f>C1-C2</f>
        <v>15.2</v>
      </c>
    </row>
    <row r="7" spans="1:28" x14ac:dyDescent="0.3">
      <c r="E7" s="8" t="s">
        <v>21</v>
      </c>
      <c r="F7" s="5">
        <v>3.6435946719229395E-2</v>
      </c>
      <c r="I7" s="9" t="s">
        <v>27</v>
      </c>
      <c r="J7" s="9" t="s">
        <v>42</v>
      </c>
      <c r="K7" s="9" t="s">
        <v>43</v>
      </c>
      <c r="L7" s="9"/>
      <c r="M7" s="9" t="s">
        <v>44</v>
      </c>
      <c r="N7" s="9" t="s">
        <v>46</v>
      </c>
      <c r="S7" s="8" t="s">
        <v>21</v>
      </c>
      <c r="T7" s="5">
        <v>3.6435946719229395E-2</v>
      </c>
      <c r="W7" s="9" t="s">
        <v>27</v>
      </c>
      <c r="X7" s="9" t="s">
        <v>42</v>
      </c>
      <c r="Y7" s="9" t="s">
        <v>43</v>
      </c>
      <c r="Z7" s="9"/>
      <c r="AA7" s="9" t="s">
        <v>44</v>
      </c>
      <c r="AB7" s="9" t="s">
        <v>46</v>
      </c>
    </row>
    <row r="8" spans="1:28" x14ac:dyDescent="0.3">
      <c r="A8" s="15" t="s">
        <v>53</v>
      </c>
      <c r="B8" s="8" t="s">
        <v>19</v>
      </c>
      <c r="C8" s="8" t="s">
        <v>20</v>
      </c>
      <c r="E8" s="8" t="s">
        <v>22</v>
      </c>
      <c r="F8" s="5">
        <v>6.9882321736678579</v>
      </c>
      <c r="H8" s="5" t="s">
        <v>25</v>
      </c>
      <c r="I8" s="9">
        <f>SUM(I10:I109)</f>
        <v>1043.3555042067828</v>
      </c>
      <c r="J8" s="9">
        <f>I8/COUNT(I10:I109)</f>
        <v>14.90507863152547</v>
      </c>
      <c r="K8" s="9">
        <f>SQRT(J8)</f>
        <v>3.8607096020712914</v>
      </c>
      <c r="L8" s="9"/>
      <c r="M8" s="9">
        <f>SUM(M10:M109)/70</f>
        <v>3.3438876332929413</v>
      </c>
      <c r="N8" s="9">
        <f>SUM(N10:N109)/COUNT(N10:N109)</f>
        <v>0.6701839971834076</v>
      </c>
      <c r="P8" s="15" t="s">
        <v>54</v>
      </c>
      <c r="Q8" s="8" t="s">
        <v>19</v>
      </c>
      <c r="R8" s="8" t="s">
        <v>20</v>
      </c>
      <c r="S8" s="8" t="s">
        <v>22</v>
      </c>
      <c r="T8" s="5">
        <v>6.9882321736678579</v>
      </c>
      <c r="V8" s="5" t="s">
        <v>25</v>
      </c>
      <c r="W8" s="9">
        <f>SUM(W10:W109)</f>
        <v>496.46419210056075</v>
      </c>
      <c r="X8" s="9">
        <f>W8/COUNT(W10:W109)</f>
        <v>16.548806403352025</v>
      </c>
      <c r="Y8" s="9">
        <f>SQRT(X8)</f>
        <v>4.068022419229278</v>
      </c>
      <c r="Z8" s="9"/>
      <c r="AA8" s="9">
        <f>SUM(AA10:AA109)/30</f>
        <v>3.3555748715026281</v>
      </c>
      <c r="AB8" s="9">
        <f>SUM(AB10:AB109)/COUNT(AB10:AB109)</f>
        <v>1.5429517331749685</v>
      </c>
    </row>
    <row r="9" spans="1:28" x14ac:dyDescent="0.3">
      <c r="A9" s="5" t="s">
        <v>4</v>
      </c>
      <c r="B9" s="5" t="s">
        <v>0</v>
      </c>
      <c r="C9" s="5" t="s">
        <v>2</v>
      </c>
      <c r="F9" s="5" t="s">
        <v>23</v>
      </c>
      <c r="H9" s="5" t="s">
        <v>24</v>
      </c>
      <c r="I9" s="5" t="s">
        <v>26</v>
      </c>
      <c r="M9" s="5" t="s">
        <v>45</v>
      </c>
      <c r="N9" s="5" t="s">
        <v>47</v>
      </c>
      <c r="P9" s="5" t="s">
        <v>4</v>
      </c>
      <c r="Q9" s="5" t="s">
        <v>55</v>
      </c>
      <c r="R9" s="5" t="s">
        <v>2</v>
      </c>
      <c r="T9" s="5" t="s">
        <v>23</v>
      </c>
      <c r="V9" s="5" t="s">
        <v>24</v>
      </c>
      <c r="W9" s="5" t="s">
        <v>26</v>
      </c>
      <c r="AA9" s="5" t="s">
        <v>45</v>
      </c>
      <c r="AB9" s="5" t="s">
        <v>47</v>
      </c>
    </row>
    <row r="10" spans="1:28" x14ac:dyDescent="0.3">
      <c r="A10" s="5">
        <v>1</v>
      </c>
      <c r="B10" s="5">
        <v>58</v>
      </c>
      <c r="C10" s="5">
        <v>10</v>
      </c>
      <c r="F10" s="5">
        <f>$F$7*B10+$F$8*1</f>
        <v>9.1015170833831629</v>
      </c>
      <c r="H10" s="5">
        <f>C10-F10</f>
        <v>0.8984829166168371</v>
      </c>
      <c r="I10" s="5">
        <f>H10^2</f>
        <v>0.80727155145229823</v>
      </c>
      <c r="M10" s="5">
        <f>ABS(H10)</f>
        <v>0.8984829166168371</v>
      </c>
      <c r="N10" s="5">
        <f>M10/C10</f>
        <v>8.9848291661683705E-2</v>
      </c>
      <c r="P10" s="5">
        <v>71</v>
      </c>
      <c r="Q10" s="5">
        <v>37</v>
      </c>
      <c r="R10" s="5">
        <v>9.1999999999999993</v>
      </c>
      <c r="T10" s="5">
        <f>$F$7*Q10+$F$8*1</f>
        <v>8.3363622022793464</v>
      </c>
      <c r="V10" s="5">
        <f>R10-T10</f>
        <v>0.86363779772065286</v>
      </c>
      <c r="W10" s="5">
        <f>V10^2</f>
        <v>0.74587024565177928</v>
      </c>
      <c r="AA10" s="5">
        <f>ABS(V10)</f>
        <v>0.86363779772065286</v>
      </c>
      <c r="AB10" s="5">
        <f>AA10/R10</f>
        <v>9.3873673665288357E-2</v>
      </c>
    </row>
    <row r="11" spans="1:28" x14ac:dyDescent="0.3">
      <c r="A11" s="5">
        <v>2</v>
      </c>
      <c r="B11" s="5">
        <v>30</v>
      </c>
      <c r="C11" s="5">
        <v>4.8</v>
      </c>
      <c r="F11" s="5">
        <f t="shared" ref="F11:F74" si="0">$F$7*B11+$F$8*1</f>
        <v>8.0813105752447392</v>
      </c>
      <c r="H11" s="5">
        <f t="shared" ref="H11:H74" si="1">C11-F11</f>
        <v>-3.2813105752447393</v>
      </c>
      <c r="I11" s="5">
        <f t="shared" ref="I11:I74" si="2">H11^2</f>
        <v>10.766999091212963</v>
      </c>
      <c r="M11" s="5">
        <f>ABS(H11)</f>
        <v>3.2813105752447393</v>
      </c>
      <c r="N11" s="5">
        <f t="shared" ref="N11:N74" si="3">M11/C11</f>
        <v>0.6836063698426541</v>
      </c>
      <c r="P11" s="5">
        <v>72</v>
      </c>
      <c r="Q11" s="5">
        <v>72</v>
      </c>
      <c r="R11" s="5">
        <v>0.3</v>
      </c>
      <c r="S11"/>
      <c r="T11" s="5">
        <f t="shared" ref="T11:T39" si="4">$F$7*Q11+$F$8*1</f>
        <v>9.6116203374523739</v>
      </c>
      <c r="V11" s="5">
        <f t="shared" ref="V11:V39" si="5">R11-T11</f>
        <v>-9.3116203374523732</v>
      </c>
      <c r="W11" s="5">
        <f t="shared" ref="W11:W74" si="6">V11^2</f>
        <v>86.706273308856652</v>
      </c>
      <c r="AA11" s="5">
        <f>ABS(V11)</f>
        <v>9.3116203374523732</v>
      </c>
      <c r="AB11" s="5">
        <f t="shared" ref="AB11:AB39" si="7">AA11/R11</f>
        <v>31.038734458174577</v>
      </c>
    </row>
    <row r="12" spans="1:28" x14ac:dyDescent="0.3">
      <c r="A12" s="5">
        <v>3</v>
      </c>
      <c r="B12" s="5">
        <v>37</v>
      </c>
      <c r="C12" s="5">
        <v>12.8</v>
      </c>
      <c r="F12" s="5">
        <f t="shared" si="0"/>
        <v>8.3363622022793464</v>
      </c>
      <c r="H12" s="5">
        <f t="shared" si="1"/>
        <v>4.4636377977206543</v>
      </c>
      <c r="I12" s="5">
        <f t="shared" si="2"/>
        <v>19.924062389240493</v>
      </c>
      <c r="M12" s="5">
        <f t="shared" ref="M12:M75" si="8">ABS(H12)</f>
        <v>4.4636377977206543</v>
      </c>
      <c r="N12" s="5">
        <f t="shared" si="3"/>
        <v>0.34872170294692612</v>
      </c>
      <c r="P12" s="5">
        <v>73</v>
      </c>
      <c r="Q12" s="5">
        <v>44</v>
      </c>
      <c r="R12" s="5">
        <v>8.5</v>
      </c>
      <c r="S12"/>
      <c r="T12" s="5">
        <f t="shared" si="4"/>
        <v>8.5914138293139519</v>
      </c>
      <c r="V12" s="5">
        <f t="shared" si="5"/>
        <v>-9.1413829313951922E-2</v>
      </c>
      <c r="W12" s="5">
        <f t="shared" si="6"/>
        <v>8.3564881898403349E-3</v>
      </c>
      <c r="AA12" s="5">
        <f t="shared" ref="AA12:AA75" si="9">ABS(V12)</f>
        <v>9.1413829313951922E-2</v>
      </c>
      <c r="AB12" s="5">
        <f t="shared" si="7"/>
        <v>1.0754568154582578E-2</v>
      </c>
    </row>
    <row r="13" spans="1:28" x14ac:dyDescent="0.3">
      <c r="A13" s="5">
        <v>4</v>
      </c>
      <c r="B13" s="5">
        <v>70</v>
      </c>
      <c r="C13" s="5">
        <v>5.0999999999999996</v>
      </c>
      <c r="F13" s="5">
        <f t="shared" si="0"/>
        <v>9.5387484440139154</v>
      </c>
      <c r="H13" s="5">
        <f t="shared" si="1"/>
        <v>-4.4387484440139158</v>
      </c>
      <c r="I13" s="5">
        <f t="shared" si="2"/>
        <v>19.70248774923596</v>
      </c>
      <c r="M13" s="5">
        <f t="shared" si="8"/>
        <v>4.4387484440139158</v>
      </c>
      <c r="N13" s="5">
        <f t="shared" si="3"/>
        <v>0.87034283215959141</v>
      </c>
      <c r="P13" s="5">
        <v>74</v>
      </c>
      <c r="Q13" s="5">
        <v>43</v>
      </c>
      <c r="R13" s="5">
        <v>7.4</v>
      </c>
      <c r="S13"/>
      <c r="T13" s="5">
        <f t="shared" si="4"/>
        <v>8.5549778825947218</v>
      </c>
      <c r="V13" s="5">
        <f t="shared" si="5"/>
        <v>-1.1549778825947215</v>
      </c>
      <c r="W13" s="5">
        <f t="shared" si="6"/>
        <v>1.3339739092829861</v>
      </c>
      <c r="AA13" s="5">
        <f t="shared" si="9"/>
        <v>1.1549778825947215</v>
      </c>
      <c r="AB13" s="5">
        <f t="shared" si="7"/>
        <v>0.15607809224252991</v>
      </c>
    </row>
    <row r="14" spans="1:28" x14ac:dyDescent="0.3">
      <c r="A14" s="5">
        <v>5</v>
      </c>
      <c r="B14" s="5">
        <v>40</v>
      </c>
      <c r="C14" s="5">
        <v>5.3</v>
      </c>
      <c r="F14" s="5">
        <f t="shared" si="0"/>
        <v>8.4456700424370332</v>
      </c>
      <c r="H14" s="5">
        <f t="shared" si="1"/>
        <v>-3.1456700424370334</v>
      </c>
      <c r="I14" s="5">
        <f t="shared" si="2"/>
        <v>9.8952400158858076</v>
      </c>
      <c r="M14" s="5">
        <f t="shared" si="8"/>
        <v>3.1456700424370334</v>
      </c>
      <c r="N14" s="5">
        <f t="shared" si="3"/>
        <v>0.59352264951642142</v>
      </c>
      <c r="P14" s="5">
        <v>75</v>
      </c>
      <c r="Q14" s="5">
        <v>49</v>
      </c>
      <c r="R14" s="5">
        <v>10.7</v>
      </c>
      <c r="S14"/>
      <c r="T14" s="5">
        <f t="shared" si="4"/>
        <v>8.773593562910099</v>
      </c>
      <c r="V14" s="5">
        <f t="shared" si="5"/>
        <v>1.9264064370899003</v>
      </c>
      <c r="W14" s="5">
        <f t="shared" si="6"/>
        <v>3.7110417608614044</v>
      </c>
      <c r="AA14" s="5">
        <f t="shared" si="9"/>
        <v>1.9264064370899003</v>
      </c>
      <c r="AB14" s="5">
        <f t="shared" si="7"/>
        <v>0.18003798477475705</v>
      </c>
    </row>
    <row r="15" spans="1:28" x14ac:dyDescent="0.3">
      <c r="A15" s="5">
        <v>6</v>
      </c>
      <c r="B15" s="5">
        <v>27</v>
      </c>
      <c r="C15" s="5">
        <v>6.2</v>
      </c>
      <c r="F15" s="5">
        <f t="shared" si="0"/>
        <v>7.9720027350870515</v>
      </c>
      <c r="H15" s="5">
        <f t="shared" si="1"/>
        <v>-1.7720027350870513</v>
      </c>
      <c r="I15" s="5">
        <f t="shared" si="2"/>
        <v>3.1399936931559904</v>
      </c>
      <c r="M15" s="5">
        <f t="shared" si="8"/>
        <v>1.7720027350870513</v>
      </c>
      <c r="N15" s="5">
        <f t="shared" si="3"/>
        <v>0.28580689275597598</v>
      </c>
      <c r="P15" s="5">
        <v>76</v>
      </c>
      <c r="Q15" s="5">
        <v>62</v>
      </c>
      <c r="R15" s="5">
        <v>2.6</v>
      </c>
      <c r="S15"/>
      <c r="T15" s="5">
        <f t="shared" si="4"/>
        <v>9.2472608702600798</v>
      </c>
      <c r="V15" s="5">
        <f t="shared" si="5"/>
        <v>-6.6472608702600802</v>
      </c>
      <c r="W15" s="5">
        <f t="shared" si="6"/>
        <v>44.186077077290797</v>
      </c>
      <c r="AA15" s="5">
        <f t="shared" si="9"/>
        <v>6.6472608702600802</v>
      </c>
      <c r="AB15" s="5">
        <f t="shared" si="7"/>
        <v>2.556638796253877</v>
      </c>
    </row>
    <row r="16" spans="1:28" x14ac:dyDescent="0.3">
      <c r="A16" s="5">
        <v>7</v>
      </c>
      <c r="B16" s="5">
        <v>39</v>
      </c>
      <c r="C16" s="5">
        <v>11.7</v>
      </c>
      <c r="F16" s="5">
        <f t="shared" si="0"/>
        <v>8.4092340957178049</v>
      </c>
      <c r="H16" s="5">
        <f t="shared" si="1"/>
        <v>3.2907659042821944</v>
      </c>
      <c r="I16" s="5">
        <f t="shared" si="2"/>
        <v>10.829140236786209</v>
      </c>
      <c r="M16" s="5">
        <f t="shared" si="8"/>
        <v>3.2907659042821944</v>
      </c>
      <c r="N16" s="5">
        <f t="shared" si="3"/>
        <v>0.28126204310104225</v>
      </c>
      <c r="P16" s="5">
        <v>77</v>
      </c>
      <c r="Q16" s="5">
        <v>45</v>
      </c>
      <c r="R16" s="5">
        <v>14.2</v>
      </c>
      <c r="S16"/>
      <c r="T16" s="5">
        <f t="shared" si="4"/>
        <v>8.6278497760331803</v>
      </c>
      <c r="V16" s="5">
        <f t="shared" si="5"/>
        <v>5.572150223966819</v>
      </c>
      <c r="W16" s="5">
        <f t="shared" si="6"/>
        <v>31.04885811845347</v>
      </c>
      <c r="AA16" s="5">
        <f t="shared" si="9"/>
        <v>5.572150223966819</v>
      </c>
      <c r="AB16" s="5">
        <f t="shared" si="7"/>
        <v>0.39240494534977599</v>
      </c>
    </row>
    <row r="17" spans="1:28" x14ac:dyDescent="0.3">
      <c r="A17" s="5">
        <v>8</v>
      </c>
      <c r="B17" s="5">
        <v>52</v>
      </c>
      <c r="C17" s="5">
        <v>5.7</v>
      </c>
      <c r="F17" s="5">
        <f t="shared" si="0"/>
        <v>8.8829014030677858</v>
      </c>
      <c r="H17" s="5">
        <f t="shared" si="1"/>
        <v>-3.1829014030677856</v>
      </c>
      <c r="I17" s="5">
        <f t="shared" si="2"/>
        <v>10.130861341650878</v>
      </c>
      <c r="M17" s="5">
        <f t="shared" si="8"/>
        <v>3.1829014030677856</v>
      </c>
      <c r="N17" s="5">
        <f t="shared" si="3"/>
        <v>0.55840375492417293</v>
      </c>
      <c r="P17" s="5">
        <v>78</v>
      </c>
      <c r="Q17" s="5">
        <v>21</v>
      </c>
      <c r="R17" s="5">
        <v>5.6</v>
      </c>
      <c r="S17"/>
      <c r="T17" s="5">
        <f t="shared" si="4"/>
        <v>7.7533870547716752</v>
      </c>
      <c r="V17" s="5">
        <f t="shared" si="5"/>
        <v>-2.1533870547716756</v>
      </c>
      <c r="W17" s="5">
        <f t="shared" si="6"/>
        <v>4.6370758076582312</v>
      </c>
      <c r="AA17" s="5">
        <f t="shared" si="9"/>
        <v>2.1533870547716756</v>
      </c>
      <c r="AB17" s="5">
        <f t="shared" si="7"/>
        <v>0.38453340263779923</v>
      </c>
    </row>
    <row r="18" spans="1:28" x14ac:dyDescent="0.3">
      <c r="A18" s="5">
        <v>9</v>
      </c>
      <c r="B18" s="5">
        <v>61</v>
      </c>
      <c r="C18" s="5">
        <v>10.8</v>
      </c>
      <c r="F18" s="5">
        <f t="shared" si="0"/>
        <v>9.2108249235408515</v>
      </c>
      <c r="H18" s="5">
        <f t="shared" si="1"/>
        <v>1.5891750764591492</v>
      </c>
      <c r="I18" s="5">
        <f t="shared" si="2"/>
        <v>2.525477423638943</v>
      </c>
      <c r="M18" s="5">
        <f t="shared" si="8"/>
        <v>1.5891750764591492</v>
      </c>
      <c r="N18" s="5">
        <f t="shared" si="3"/>
        <v>0.14714584041288417</v>
      </c>
      <c r="P18" s="5">
        <v>79</v>
      </c>
      <c r="Q18" s="5">
        <v>23</v>
      </c>
      <c r="R18" s="5">
        <v>3.7</v>
      </c>
      <c r="S18"/>
      <c r="T18" s="5">
        <f t="shared" si="4"/>
        <v>7.8262589482101337</v>
      </c>
      <c r="V18" s="5">
        <f t="shared" si="5"/>
        <v>-4.1262589482101335</v>
      </c>
      <c r="W18" s="5">
        <f t="shared" si="6"/>
        <v>17.026012907684198</v>
      </c>
      <c r="AA18" s="5">
        <f t="shared" si="9"/>
        <v>4.1262589482101335</v>
      </c>
      <c r="AB18" s="5">
        <f t="shared" si="7"/>
        <v>1.115205121137874</v>
      </c>
    </row>
    <row r="19" spans="1:28" x14ac:dyDescent="0.3">
      <c r="A19" s="5">
        <v>10</v>
      </c>
      <c r="B19" s="5">
        <v>44</v>
      </c>
      <c r="C19" s="5">
        <v>15.2</v>
      </c>
      <c r="F19" s="5">
        <f t="shared" si="0"/>
        <v>8.5914138293139519</v>
      </c>
      <c r="H19" s="5">
        <f t="shared" si="1"/>
        <v>6.6085861706860474</v>
      </c>
      <c r="I19" s="5">
        <f t="shared" si="2"/>
        <v>43.673411175382874</v>
      </c>
      <c r="M19" s="5">
        <f t="shared" si="8"/>
        <v>6.6085861706860474</v>
      </c>
      <c r="N19" s="5">
        <f t="shared" si="3"/>
        <v>0.43477540596618736</v>
      </c>
      <c r="P19" s="5">
        <v>80</v>
      </c>
      <c r="Q19" s="5">
        <v>35</v>
      </c>
      <c r="R19" s="5">
        <v>9.4</v>
      </c>
      <c r="S19"/>
      <c r="T19" s="5">
        <f t="shared" si="4"/>
        <v>8.2634903088408862</v>
      </c>
      <c r="V19" s="5">
        <f t="shared" si="5"/>
        <v>1.1365096911591142</v>
      </c>
      <c r="W19" s="5">
        <f t="shared" si="6"/>
        <v>1.2916542780985851</v>
      </c>
      <c r="AA19" s="5">
        <f t="shared" si="9"/>
        <v>1.1365096911591142</v>
      </c>
      <c r="AB19" s="5">
        <f t="shared" si="7"/>
        <v>0.12090528629352278</v>
      </c>
    </row>
    <row r="20" spans="1:28" x14ac:dyDescent="0.3">
      <c r="A20" s="5">
        <v>11</v>
      </c>
      <c r="B20" s="5">
        <v>62</v>
      </c>
      <c r="C20" s="5">
        <v>6.2</v>
      </c>
      <c r="F20" s="5">
        <f t="shared" si="0"/>
        <v>9.2472608702600798</v>
      </c>
      <c r="H20" s="5">
        <f t="shared" si="1"/>
        <v>-3.0472608702600796</v>
      </c>
      <c r="I20" s="5">
        <f t="shared" si="2"/>
        <v>9.2857988114182177</v>
      </c>
      <c r="M20" s="5">
        <f t="shared" si="8"/>
        <v>3.0472608702600796</v>
      </c>
      <c r="N20" s="5">
        <f t="shared" si="3"/>
        <v>0.49149368875162575</v>
      </c>
      <c r="P20" s="5">
        <v>81</v>
      </c>
      <c r="Q20" s="5">
        <v>48</v>
      </c>
      <c r="R20" s="5">
        <v>12.4</v>
      </c>
      <c r="S20"/>
      <c r="T20" s="5">
        <f t="shared" si="4"/>
        <v>8.7371576161908688</v>
      </c>
      <c r="V20" s="5">
        <f t="shared" si="5"/>
        <v>3.6628423838091315</v>
      </c>
      <c r="W20" s="5">
        <f t="shared" si="6"/>
        <v>13.41641432862856</v>
      </c>
      <c r="AA20" s="5">
        <f t="shared" si="9"/>
        <v>3.6628423838091315</v>
      </c>
      <c r="AB20" s="5">
        <f t="shared" si="7"/>
        <v>0.29539051482331707</v>
      </c>
    </row>
    <row r="21" spans="1:28" x14ac:dyDescent="0.3">
      <c r="A21" s="5">
        <v>12</v>
      </c>
      <c r="B21" s="5">
        <v>18</v>
      </c>
      <c r="C21" s="5">
        <v>4.9000000000000004</v>
      </c>
      <c r="F21" s="5">
        <f t="shared" si="0"/>
        <v>7.6440792146139867</v>
      </c>
      <c r="H21" s="5">
        <f t="shared" si="1"/>
        <v>-2.7440792146139863</v>
      </c>
      <c r="I21" s="5">
        <f t="shared" si="2"/>
        <v>7.5299707360765122</v>
      </c>
      <c r="M21" s="5">
        <f t="shared" si="8"/>
        <v>2.7440792146139863</v>
      </c>
      <c r="N21" s="5">
        <f t="shared" si="3"/>
        <v>0.5600161662477523</v>
      </c>
      <c r="P21" s="5">
        <v>82</v>
      </c>
      <c r="Q21" s="5">
        <v>48</v>
      </c>
      <c r="R21" s="5">
        <v>15.1</v>
      </c>
      <c r="S21"/>
      <c r="T21" s="5">
        <f t="shared" si="4"/>
        <v>8.7371576161908688</v>
      </c>
      <c r="V21" s="5">
        <f t="shared" si="5"/>
        <v>6.3628423838091308</v>
      </c>
      <c r="W21" s="5">
        <f t="shared" si="6"/>
        <v>40.485763201197862</v>
      </c>
      <c r="AA21" s="5">
        <f t="shared" si="9"/>
        <v>6.3628423838091308</v>
      </c>
      <c r="AB21" s="5">
        <f t="shared" si="7"/>
        <v>0.42138029031848551</v>
      </c>
    </row>
    <row r="22" spans="1:28" x14ac:dyDescent="0.3">
      <c r="A22" s="5">
        <v>13</v>
      </c>
      <c r="B22" s="5">
        <v>16</v>
      </c>
      <c r="C22" s="5">
        <v>2.9</v>
      </c>
      <c r="F22" s="5">
        <f t="shared" si="0"/>
        <v>7.5712073211755282</v>
      </c>
      <c r="H22" s="5">
        <f t="shared" si="1"/>
        <v>-4.6712073211755278</v>
      </c>
      <c r="I22" s="5">
        <f t="shared" si="2"/>
        <v>21.82017783740385</v>
      </c>
      <c r="M22" s="5">
        <f t="shared" si="8"/>
        <v>4.6712073211755278</v>
      </c>
      <c r="N22" s="5">
        <f t="shared" si="3"/>
        <v>1.6107611452329407</v>
      </c>
      <c r="P22" s="5">
        <v>83</v>
      </c>
      <c r="Q22" s="5">
        <v>28</v>
      </c>
      <c r="R22" s="5">
        <v>2.5</v>
      </c>
      <c r="S22"/>
      <c r="T22" s="5">
        <f t="shared" si="4"/>
        <v>8.0084386818062807</v>
      </c>
      <c r="V22" s="5">
        <f t="shared" si="5"/>
        <v>-5.5084386818062807</v>
      </c>
      <c r="W22" s="5">
        <f t="shared" si="6"/>
        <v>30.342896711219716</v>
      </c>
      <c r="AA22" s="5">
        <f t="shared" si="9"/>
        <v>5.5084386818062807</v>
      </c>
      <c r="AB22" s="5">
        <f t="shared" si="7"/>
        <v>2.2033754727225121</v>
      </c>
    </row>
    <row r="23" spans="1:28" x14ac:dyDescent="0.3">
      <c r="A23" s="5">
        <v>14</v>
      </c>
      <c r="B23" s="5">
        <v>18</v>
      </c>
      <c r="C23" s="5">
        <v>4.5999999999999996</v>
      </c>
      <c r="F23" s="5">
        <f t="shared" si="0"/>
        <v>7.6440792146139867</v>
      </c>
      <c r="H23" s="5">
        <f t="shared" si="1"/>
        <v>-3.044079214613987</v>
      </c>
      <c r="I23" s="5">
        <f t="shared" si="2"/>
        <v>9.2664182648449085</v>
      </c>
      <c r="M23" s="5">
        <f t="shared" si="8"/>
        <v>3.044079214613987</v>
      </c>
      <c r="N23" s="5">
        <f t="shared" si="3"/>
        <v>0.66175635100304075</v>
      </c>
      <c r="P23" s="5">
        <v>84</v>
      </c>
      <c r="Q23" s="5">
        <v>63</v>
      </c>
      <c r="R23" s="5">
        <v>8.1</v>
      </c>
      <c r="S23"/>
      <c r="T23" s="5">
        <f t="shared" si="4"/>
        <v>9.2836968169793099</v>
      </c>
      <c r="V23" s="5">
        <f t="shared" si="5"/>
        <v>-1.1836968169793103</v>
      </c>
      <c r="W23" s="5">
        <f t="shared" si="6"/>
        <v>1.4011381545269508</v>
      </c>
      <c r="AA23" s="5">
        <f t="shared" si="9"/>
        <v>1.1836968169793103</v>
      </c>
      <c r="AB23" s="5">
        <f t="shared" si="7"/>
        <v>0.14613540950361856</v>
      </c>
    </row>
    <row r="24" spans="1:28" x14ac:dyDescent="0.3">
      <c r="A24" s="5">
        <v>15</v>
      </c>
      <c r="B24" s="5">
        <v>71</v>
      </c>
      <c r="C24" s="5">
        <v>5</v>
      </c>
      <c r="F24" s="5">
        <f t="shared" si="0"/>
        <v>9.5751843907331455</v>
      </c>
      <c r="H24" s="5">
        <f t="shared" si="1"/>
        <v>-4.5751843907331455</v>
      </c>
      <c r="I24" s="5">
        <f t="shared" si="2"/>
        <v>20.932312209208224</v>
      </c>
      <c r="M24" s="5">
        <f t="shared" si="8"/>
        <v>4.5751843907331455</v>
      </c>
      <c r="N24" s="5">
        <f t="shared" si="3"/>
        <v>0.91503687814662915</v>
      </c>
      <c r="P24" s="5">
        <v>85</v>
      </c>
      <c r="Q24" s="5">
        <v>44</v>
      </c>
      <c r="R24" s="5">
        <v>15.8</v>
      </c>
      <c r="S24"/>
      <c r="T24" s="5">
        <f t="shared" si="4"/>
        <v>8.5914138293139519</v>
      </c>
      <c r="V24" s="5">
        <f t="shared" si="5"/>
        <v>7.2085861706860488</v>
      </c>
      <c r="W24" s="5">
        <f t="shared" si="6"/>
        <v>51.963714580206151</v>
      </c>
      <c r="AA24" s="5">
        <f t="shared" si="9"/>
        <v>7.2085861706860488</v>
      </c>
      <c r="AB24" s="5">
        <f t="shared" si="7"/>
        <v>0.45623963105607901</v>
      </c>
    </row>
    <row r="25" spans="1:28" x14ac:dyDescent="0.3">
      <c r="A25" s="5">
        <v>16</v>
      </c>
      <c r="B25" s="5">
        <v>60</v>
      </c>
      <c r="C25" s="5">
        <v>11</v>
      </c>
      <c r="F25" s="5">
        <f t="shared" si="0"/>
        <v>9.1743889768216214</v>
      </c>
      <c r="H25" s="5">
        <f t="shared" si="1"/>
        <v>1.8256110231783786</v>
      </c>
      <c r="I25" s="5">
        <f t="shared" si="2"/>
        <v>3.3328556079504064</v>
      </c>
      <c r="M25" s="5">
        <f t="shared" si="8"/>
        <v>1.8256110231783786</v>
      </c>
      <c r="N25" s="5">
        <f t="shared" si="3"/>
        <v>0.16596463847076171</v>
      </c>
      <c r="P25" s="5">
        <v>86</v>
      </c>
      <c r="Q25" s="5">
        <v>48</v>
      </c>
      <c r="R25" s="5">
        <v>12.6</v>
      </c>
      <c r="S25"/>
      <c r="T25" s="5">
        <f t="shared" si="4"/>
        <v>8.7371576161908688</v>
      </c>
      <c r="V25" s="5">
        <f t="shared" si="5"/>
        <v>3.8628423838091308</v>
      </c>
      <c r="W25" s="5">
        <f t="shared" si="6"/>
        <v>14.921551282152208</v>
      </c>
      <c r="AA25" s="5">
        <f t="shared" si="9"/>
        <v>3.8628423838091308</v>
      </c>
      <c r="AB25" s="5">
        <f t="shared" si="7"/>
        <v>0.30657479236580404</v>
      </c>
    </row>
    <row r="26" spans="1:28" x14ac:dyDescent="0.3">
      <c r="A26" s="5">
        <v>17</v>
      </c>
      <c r="B26" s="5">
        <v>46</v>
      </c>
      <c r="C26" s="5">
        <v>10.4</v>
      </c>
      <c r="F26" s="5">
        <f t="shared" si="0"/>
        <v>8.6642857227524104</v>
      </c>
      <c r="H26" s="5">
        <f t="shared" si="1"/>
        <v>1.73571427724759</v>
      </c>
      <c r="I26" s="5">
        <f t="shared" si="2"/>
        <v>3.0127040522411237</v>
      </c>
      <c r="M26" s="5">
        <f t="shared" si="8"/>
        <v>1.73571427724759</v>
      </c>
      <c r="N26" s="5">
        <f t="shared" si="3"/>
        <v>0.16689560358149902</v>
      </c>
      <c r="P26" s="5">
        <v>87</v>
      </c>
      <c r="Q26" s="5">
        <v>40</v>
      </c>
      <c r="R26" s="5">
        <v>8.1</v>
      </c>
      <c r="S26"/>
      <c r="T26" s="5">
        <f t="shared" si="4"/>
        <v>8.4456700424370332</v>
      </c>
      <c r="V26" s="5">
        <f t="shared" si="5"/>
        <v>-0.34567004243703359</v>
      </c>
      <c r="W26" s="5">
        <f t="shared" si="6"/>
        <v>0.11948777823842061</v>
      </c>
      <c r="AA26" s="5">
        <f t="shared" si="9"/>
        <v>0.34567004243703359</v>
      </c>
      <c r="AB26" s="5">
        <f t="shared" si="7"/>
        <v>4.2675313881115257E-2</v>
      </c>
    </row>
    <row r="27" spans="1:28" x14ac:dyDescent="0.3">
      <c r="A27" s="5">
        <v>18</v>
      </c>
      <c r="B27" s="5">
        <v>58</v>
      </c>
      <c r="C27" s="5">
        <v>13.9</v>
      </c>
      <c r="F27" s="5">
        <f t="shared" si="0"/>
        <v>9.1015170833831629</v>
      </c>
      <c r="H27" s="5">
        <f t="shared" si="1"/>
        <v>4.7984829166168375</v>
      </c>
      <c r="I27" s="5">
        <f t="shared" si="2"/>
        <v>23.02543830106363</v>
      </c>
      <c r="M27" s="5">
        <f t="shared" si="8"/>
        <v>4.7984829166168375</v>
      </c>
      <c r="N27" s="5">
        <f t="shared" si="3"/>
        <v>0.34521459831775808</v>
      </c>
      <c r="P27" s="5">
        <v>88</v>
      </c>
      <c r="Q27" s="5">
        <v>72</v>
      </c>
      <c r="R27" s="5">
        <v>6.7</v>
      </c>
      <c r="S27"/>
      <c r="T27" s="5">
        <f t="shared" si="4"/>
        <v>9.6116203374523739</v>
      </c>
      <c r="V27" s="5">
        <f t="shared" si="5"/>
        <v>-2.9116203374523737</v>
      </c>
      <c r="W27" s="5">
        <f t="shared" si="6"/>
        <v>8.4775329894662743</v>
      </c>
      <c r="AA27" s="5">
        <f t="shared" si="9"/>
        <v>2.9116203374523737</v>
      </c>
      <c r="AB27" s="5">
        <f t="shared" si="7"/>
        <v>0.43457019961975724</v>
      </c>
    </row>
    <row r="28" spans="1:28" x14ac:dyDescent="0.3">
      <c r="A28" s="5">
        <v>19</v>
      </c>
      <c r="B28" s="5">
        <v>48</v>
      </c>
      <c r="C28" s="5">
        <v>9.1</v>
      </c>
      <c r="F28" s="5">
        <f t="shared" si="0"/>
        <v>8.7371576161908688</v>
      </c>
      <c r="H28" s="5">
        <f t="shared" si="1"/>
        <v>0.36284238380913081</v>
      </c>
      <c r="I28" s="5">
        <f t="shared" si="2"/>
        <v>0.13165459548829259</v>
      </c>
      <c r="M28" s="5">
        <f t="shared" si="8"/>
        <v>0.36284238380913081</v>
      </c>
      <c r="N28" s="5">
        <f t="shared" si="3"/>
        <v>3.9872789429574819E-2</v>
      </c>
      <c r="P28" s="5">
        <v>89</v>
      </c>
      <c r="Q28" s="5">
        <v>63</v>
      </c>
      <c r="R28" s="5">
        <v>4.5</v>
      </c>
      <c r="S28"/>
      <c r="T28" s="5">
        <f t="shared" si="4"/>
        <v>9.2836968169793099</v>
      </c>
      <c r="V28" s="5">
        <f t="shared" si="5"/>
        <v>-4.7836968169793099</v>
      </c>
      <c r="W28" s="5">
        <f t="shared" si="6"/>
        <v>22.883755236777983</v>
      </c>
      <c r="AA28" s="5">
        <f t="shared" si="9"/>
        <v>4.7836968169793099</v>
      </c>
      <c r="AB28" s="5">
        <f t="shared" si="7"/>
        <v>1.0630437371065133</v>
      </c>
    </row>
    <row r="29" spans="1:28" x14ac:dyDescent="0.3">
      <c r="A29" s="5">
        <v>20</v>
      </c>
      <c r="B29" s="5">
        <v>46</v>
      </c>
      <c r="C29" s="5">
        <v>10.3</v>
      </c>
      <c r="F29" s="5">
        <f t="shared" si="0"/>
        <v>8.6642857227524104</v>
      </c>
      <c r="H29" s="5">
        <f t="shared" si="1"/>
        <v>1.6357142772475903</v>
      </c>
      <c r="I29" s="5">
        <f t="shared" si="2"/>
        <v>2.6755611967916066</v>
      </c>
      <c r="M29" s="5">
        <f t="shared" si="8"/>
        <v>1.6357142772475903</v>
      </c>
      <c r="N29" s="5">
        <f t="shared" si="3"/>
        <v>0.15880721138326118</v>
      </c>
      <c r="P29" s="5">
        <v>90</v>
      </c>
      <c r="Q29" s="5">
        <v>28</v>
      </c>
      <c r="R29" s="5">
        <v>4.5999999999999996</v>
      </c>
      <c r="S29"/>
      <c r="T29" s="5">
        <f t="shared" si="4"/>
        <v>8.0084386818062807</v>
      </c>
      <c r="V29" s="5">
        <f t="shared" si="5"/>
        <v>-3.4084386818062811</v>
      </c>
      <c r="W29" s="5">
        <f t="shared" si="6"/>
        <v>11.617454247633338</v>
      </c>
      <c r="AA29" s="5">
        <f t="shared" si="9"/>
        <v>3.4084386818062811</v>
      </c>
      <c r="AB29" s="5">
        <f t="shared" si="7"/>
        <v>0.74096493082745252</v>
      </c>
    </row>
    <row r="30" spans="1:28" x14ac:dyDescent="0.3">
      <c r="A30" s="5">
        <v>21</v>
      </c>
      <c r="B30" s="5">
        <v>47</v>
      </c>
      <c r="C30" s="5">
        <v>10.8</v>
      </c>
      <c r="F30" s="5">
        <f t="shared" si="0"/>
        <v>8.7007216694716387</v>
      </c>
      <c r="H30" s="5">
        <f t="shared" si="1"/>
        <v>2.099278330528362</v>
      </c>
      <c r="I30" s="5">
        <f t="shared" si="2"/>
        <v>4.4069695090259469</v>
      </c>
      <c r="M30" s="5">
        <f t="shared" si="8"/>
        <v>2.099278330528362</v>
      </c>
      <c r="N30" s="5">
        <f t="shared" si="3"/>
        <v>0.19437762319707055</v>
      </c>
      <c r="P30" s="5">
        <v>91</v>
      </c>
      <c r="Q30" s="5">
        <v>16</v>
      </c>
      <c r="R30" s="5">
        <v>3.1</v>
      </c>
      <c r="S30"/>
      <c r="T30" s="5">
        <f t="shared" si="4"/>
        <v>7.5712073211755282</v>
      </c>
      <c r="V30" s="5">
        <f t="shared" si="5"/>
        <v>-4.4712073211755285</v>
      </c>
      <c r="W30" s="5">
        <f t="shared" si="6"/>
        <v>19.991694908933646</v>
      </c>
      <c r="AA30" s="5">
        <f t="shared" si="9"/>
        <v>4.4712073211755285</v>
      </c>
      <c r="AB30" s="5">
        <f t="shared" si="7"/>
        <v>1.4423249423146867</v>
      </c>
    </row>
    <row r="31" spans="1:28" x14ac:dyDescent="0.3">
      <c r="A31" s="5">
        <v>22</v>
      </c>
      <c r="B31" s="5">
        <v>36</v>
      </c>
      <c r="C31" s="5">
        <v>9.5</v>
      </c>
      <c r="F31" s="5">
        <f t="shared" si="0"/>
        <v>8.2999262555601163</v>
      </c>
      <c r="H31" s="5">
        <f t="shared" si="1"/>
        <v>1.2000737444398837</v>
      </c>
      <c r="I31" s="5">
        <f t="shared" si="2"/>
        <v>1.4401769920939633</v>
      </c>
      <c r="M31" s="5">
        <f t="shared" si="8"/>
        <v>1.2000737444398837</v>
      </c>
      <c r="N31" s="5">
        <f t="shared" si="3"/>
        <v>0.12632355204630355</v>
      </c>
      <c r="P31" s="5">
        <v>92</v>
      </c>
      <c r="Q31" s="5">
        <v>23</v>
      </c>
      <c r="R31" s="5">
        <v>5.7</v>
      </c>
      <c r="S31"/>
      <c r="T31" s="5">
        <f t="shared" si="4"/>
        <v>7.8262589482101337</v>
      </c>
      <c r="V31" s="5">
        <f t="shared" si="5"/>
        <v>-2.1262589482101335</v>
      </c>
      <c r="W31" s="5">
        <f t="shared" si="6"/>
        <v>4.5209771148436628</v>
      </c>
      <c r="AA31" s="5">
        <f t="shared" si="9"/>
        <v>2.1262589482101335</v>
      </c>
      <c r="AB31" s="5">
        <f t="shared" si="7"/>
        <v>0.37302788565090061</v>
      </c>
    </row>
    <row r="32" spans="1:28" x14ac:dyDescent="0.3">
      <c r="A32" s="5">
        <v>23</v>
      </c>
      <c r="B32" s="5">
        <v>34</v>
      </c>
      <c r="C32" s="5">
        <v>6.7</v>
      </c>
      <c r="F32" s="5">
        <f t="shared" si="0"/>
        <v>8.2270543621216579</v>
      </c>
      <c r="H32" s="5">
        <f t="shared" si="1"/>
        <v>-1.5270543621216577</v>
      </c>
      <c r="I32" s="5">
        <f t="shared" si="2"/>
        <v>2.331895024874783</v>
      </c>
      <c r="M32" s="5">
        <f t="shared" si="8"/>
        <v>1.5270543621216577</v>
      </c>
      <c r="N32" s="5">
        <f t="shared" si="3"/>
        <v>0.22791856151069517</v>
      </c>
      <c r="P32" s="5">
        <v>93</v>
      </c>
      <c r="Q32" s="5">
        <v>64</v>
      </c>
      <c r="R32" s="5">
        <v>5.5</v>
      </c>
      <c r="S32"/>
      <c r="T32" s="5">
        <f t="shared" si="4"/>
        <v>9.3201327636985383</v>
      </c>
      <c r="V32" s="5">
        <f t="shared" si="5"/>
        <v>-3.8201327636985383</v>
      </c>
      <c r="W32" s="5">
        <f t="shared" si="6"/>
        <v>14.593414332283032</v>
      </c>
      <c r="AA32" s="5">
        <f t="shared" si="9"/>
        <v>3.8201327636985383</v>
      </c>
      <c r="AB32" s="5">
        <f t="shared" si="7"/>
        <v>0.69456959339973423</v>
      </c>
    </row>
    <row r="33" spans="1:28" x14ac:dyDescent="0.3">
      <c r="A33" s="5">
        <v>24</v>
      </c>
      <c r="B33" s="5">
        <v>64</v>
      </c>
      <c r="C33" s="5">
        <v>9.9</v>
      </c>
      <c r="F33" s="5">
        <f t="shared" si="0"/>
        <v>9.3201327636985383</v>
      </c>
      <c r="H33" s="5">
        <f t="shared" si="1"/>
        <v>0.57986723630146209</v>
      </c>
      <c r="I33" s="5">
        <f t="shared" si="2"/>
        <v>0.33624601173589569</v>
      </c>
      <c r="M33" s="5">
        <f t="shared" si="8"/>
        <v>0.57986723630146209</v>
      </c>
      <c r="N33" s="5">
        <f t="shared" si="3"/>
        <v>5.8572448111258793E-2</v>
      </c>
      <c r="P33" s="5">
        <v>94</v>
      </c>
      <c r="Q33" s="5">
        <v>32</v>
      </c>
      <c r="R33" s="5">
        <v>9.3000000000000007</v>
      </c>
      <c r="S33"/>
      <c r="T33" s="5">
        <f t="shared" si="4"/>
        <v>8.1541824686831994</v>
      </c>
      <c r="V33" s="5">
        <f t="shared" si="5"/>
        <v>1.1458175313168013</v>
      </c>
      <c r="W33" s="5">
        <f t="shared" si="6"/>
        <v>1.3128978150729289</v>
      </c>
      <c r="AA33" s="5">
        <f t="shared" si="9"/>
        <v>1.1458175313168013</v>
      </c>
      <c r="AB33" s="5">
        <f t="shared" si="7"/>
        <v>0.12320618616309691</v>
      </c>
    </row>
    <row r="34" spans="1:28" x14ac:dyDescent="0.3">
      <c r="A34" s="5">
        <v>25</v>
      </c>
      <c r="B34" s="5">
        <v>63</v>
      </c>
      <c r="C34" s="5">
        <v>3.2</v>
      </c>
      <c r="F34" s="5">
        <f t="shared" si="0"/>
        <v>9.2836968169793099</v>
      </c>
      <c r="H34" s="5">
        <f t="shared" si="1"/>
        <v>-6.0836968169793098</v>
      </c>
      <c r="I34" s="5">
        <f t="shared" si="2"/>
        <v>37.011366960924185</v>
      </c>
      <c r="M34" s="5">
        <f t="shared" si="8"/>
        <v>6.0836968169793098</v>
      </c>
      <c r="N34" s="5">
        <f t="shared" si="3"/>
        <v>1.9011552553060342</v>
      </c>
      <c r="P34" s="5">
        <v>95</v>
      </c>
      <c r="Q34" s="5">
        <v>41</v>
      </c>
      <c r="R34" s="5">
        <v>12.1</v>
      </c>
      <c r="S34"/>
      <c r="T34" s="5">
        <f t="shared" si="4"/>
        <v>8.4821059891562633</v>
      </c>
      <c r="V34" s="5">
        <f t="shared" si="5"/>
        <v>3.6178940108437363</v>
      </c>
      <c r="W34" s="5">
        <f t="shared" si="6"/>
        <v>13.089157073698978</v>
      </c>
      <c r="AA34" s="5">
        <f t="shared" si="9"/>
        <v>3.6178940108437363</v>
      </c>
      <c r="AB34" s="5">
        <f t="shared" si="7"/>
        <v>0.29899950502840794</v>
      </c>
    </row>
    <row r="35" spans="1:28" x14ac:dyDescent="0.3">
      <c r="A35" s="5">
        <v>26</v>
      </c>
      <c r="B35" s="5">
        <v>41</v>
      </c>
      <c r="C35" s="5">
        <v>13.3</v>
      </c>
      <c r="F35" s="5">
        <f t="shared" si="0"/>
        <v>8.4821059891562633</v>
      </c>
      <c r="H35" s="5">
        <f t="shared" si="1"/>
        <v>4.8178940108437374</v>
      </c>
      <c r="I35" s="5">
        <f t="shared" si="2"/>
        <v>23.212102699723953</v>
      </c>
      <c r="M35" s="5">
        <f t="shared" si="8"/>
        <v>4.8178940108437374</v>
      </c>
      <c r="N35" s="5">
        <f t="shared" si="3"/>
        <v>0.36224766998825092</v>
      </c>
      <c r="P35" s="5">
        <v>96</v>
      </c>
      <c r="Q35" s="5">
        <v>55</v>
      </c>
      <c r="R35" s="5">
        <v>14.1</v>
      </c>
      <c r="S35"/>
      <c r="T35" s="5">
        <f t="shared" si="4"/>
        <v>8.9922092432254743</v>
      </c>
      <c r="V35" s="5">
        <f t="shared" si="5"/>
        <v>5.1077907567745253</v>
      </c>
      <c r="W35" s="5">
        <f t="shared" si="6"/>
        <v>26.08952641499128</v>
      </c>
      <c r="AA35" s="5">
        <f t="shared" si="9"/>
        <v>5.1077907567745253</v>
      </c>
      <c r="AB35" s="5">
        <f t="shared" si="7"/>
        <v>0.36225466360103015</v>
      </c>
    </row>
    <row r="36" spans="1:28" x14ac:dyDescent="0.3">
      <c r="A36" s="5">
        <v>27</v>
      </c>
      <c r="B36" s="5">
        <v>25</v>
      </c>
      <c r="C36" s="5">
        <v>1.9</v>
      </c>
      <c r="F36" s="5">
        <f t="shared" si="0"/>
        <v>7.899130841648593</v>
      </c>
      <c r="H36" s="5">
        <f t="shared" si="1"/>
        <v>-5.9991308416485936</v>
      </c>
      <c r="I36" s="5">
        <f t="shared" si="2"/>
        <v>35.989570855219362</v>
      </c>
      <c r="M36" s="5">
        <f t="shared" si="8"/>
        <v>5.9991308416485936</v>
      </c>
      <c r="N36" s="5">
        <f t="shared" si="3"/>
        <v>3.1574372850782071</v>
      </c>
      <c r="P36" s="5">
        <v>97</v>
      </c>
      <c r="Q36" s="5">
        <v>56</v>
      </c>
      <c r="R36" s="5">
        <v>6.5</v>
      </c>
      <c r="S36"/>
      <c r="T36" s="5">
        <f t="shared" si="4"/>
        <v>9.0286451899447044</v>
      </c>
      <c r="V36" s="5">
        <f t="shared" si="5"/>
        <v>-2.5286451899447044</v>
      </c>
      <c r="W36" s="5">
        <f t="shared" si="6"/>
        <v>6.39404649663049</v>
      </c>
      <c r="AA36" s="5">
        <f t="shared" si="9"/>
        <v>2.5286451899447044</v>
      </c>
      <c r="AB36" s="5">
        <f t="shared" si="7"/>
        <v>0.38902233691456989</v>
      </c>
    </row>
    <row r="37" spans="1:28" x14ac:dyDescent="0.3">
      <c r="A37" s="5">
        <v>28</v>
      </c>
      <c r="B37" s="5">
        <v>37</v>
      </c>
      <c r="C37" s="5">
        <v>5.6</v>
      </c>
      <c r="F37" s="5">
        <f t="shared" si="0"/>
        <v>8.3363622022793464</v>
      </c>
      <c r="H37" s="5">
        <f t="shared" si="1"/>
        <v>-2.7363622022793468</v>
      </c>
      <c r="I37" s="5">
        <f t="shared" si="2"/>
        <v>7.4876781020630769</v>
      </c>
      <c r="M37" s="5">
        <f t="shared" si="8"/>
        <v>2.7363622022793468</v>
      </c>
      <c r="N37" s="5">
        <f t="shared" si="3"/>
        <v>0.4886361075498834</v>
      </c>
      <c r="P37" s="5">
        <v>98</v>
      </c>
      <c r="Q37" s="5">
        <v>38</v>
      </c>
      <c r="R37" s="5">
        <v>9</v>
      </c>
      <c r="S37"/>
      <c r="T37" s="5">
        <f t="shared" si="4"/>
        <v>8.3727981489985748</v>
      </c>
      <c r="V37" s="5">
        <f t="shared" si="5"/>
        <v>0.62720185100142523</v>
      </c>
      <c r="W37" s="5">
        <f t="shared" si="6"/>
        <v>0.393382161899614</v>
      </c>
      <c r="AA37" s="5">
        <f t="shared" si="9"/>
        <v>0.62720185100142523</v>
      </c>
      <c r="AB37" s="5">
        <f t="shared" si="7"/>
        <v>6.9689094555713912E-2</v>
      </c>
    </row>
    <row r="38" spans="1:28" x14ac:dyDescent="0.3">
      <c r="A38" s="5">
        <v>29</v>
      </c>
      <c r="B38" s="5">
        <v>22</v>
      </c>
      <c r="C38" s="5">
        <v>2.1</v>
      </c>
      <c r="F38" s="5">
        <f t="shared" si="0"/>
        <v>7.7898230014909045</v>
      </c>
      <c r="H38" s="5">
        <f t="shared" si="1"/>
        <v>-5.6898230014909039</v>
      </c>
      <c r="I38" s="5">
        <f t="shared" si="2"/>
        <v>32.374085788294956</v>
      </c>
      <c r="M38" s="5">
        <f t="shared" si="8"/>
        <v>5.6898230014909039</v>
      </c>
      <c r="N38" s="5">
        <f t="shared" si="3"/>
        <v>2.7094395245194778</v>
      </c>
      <c r="P38" s="5">
        <v>99</v>
      </c>
      <c r="Q38" s="5">
        <v>45</v>
      </c>
      <c r="R38" s="5">
        <v>8.5</v>
      </c>
      <c r="S38"/>
      <c r="T38" s="5">
        <f t="shared" si="4"/>
        <v>8.6278497760331803</v>
      </c>
      <c r="V38" s="5">
        <f t="shared" si="5"/>
        <v>-0.12784977603318026</v>
      </c>
      <c r="W38" s="5">
        <f t="shared" si="6"/>
        <v>1.6345565231734353E-2</v>
      </c>
      <c r="AA38" s="5">
        <f t="shared" si="9"/>
        <v>0.12784977603318026</v>
      </c>
      <c r="AB38" s="5">
        <f t="shared" si="7"/>
        <v>1.504115012155062E-2</v>
      </c>
    </row>
    <row r="39" spans="1:28" x14ac:dyDescent="0.3">
      <c r="A39" s="5">
        <v>30</v>
      </c>
      <c r="B39" s="5">
        <v>49</v>
      </c>
      <c r="C39" s="5">
        <v>13.8</v>
      </c>
      <c r="F39" s="5">
        <f t="shared" si="0"/>
        <v>8.773593562910099</v>
      </c>
      <c r="H39" s="5">
        <f t="shared" si="1"/>
        <v>5.0264064370899018</v>
      </c>
      <c r="I39" s="5">
        <f t="shared" si="2"/>
        <v>25.2647616708188</v>
      </c>
      <c r="M39" s="5">
        <f t="shared" si="8"/>
        <v>5.0264064370899018</v>
      </c>
      <c r="N39" s="5">
        <f t="shared" si="3"/>
        <v>0.36423235051376096</v>
      </c>
      <c r="P39" s="5">
        <v>100</v>
      </c>
      <c r="Q39" s="5">
        <v>45</v>
      </c>
      <c r="R39" s="5">
        <v>13.5</v>
      </c>
      <c r="S39"/>
      <c r="T39" s="5">
        <f t="shared" si="4"/>
        <v>8.6278497760331803</v>
      </c>
      <c r="V39" s="5">
        <f t="shared" si="5"/>
        <v>4.8721502239668197</v>
      </c>
      <c r="W39" s="5">
        <f t="shared" si="6"/>
        <v>23.737847804899932</v>
      </c>
      <c r="AA39" s="5">
        <f t="shared" si="9"/>
        <v>4.8721502239668197</v>
      </c>
      <c r="AB39" s="5">
        <f t="shared" si="7"/>
        <v>0.36090001659013482</v>
      </c>
    </row>
    <row r="40" spans="1:28" x14ac:dyDescent="0.3">
      <c r="A40" s="5">
        <v>31</v>
      </c>
      <c r="B40" s="5">
        <v>48</v>
      </c>
      <c r="C40" s="5">
        <v>8.1</v>
      </c>
      <c r="F40" s="5">
        <f t="shared" si="0"/>
        <v>8.7371576161908688</v>
      </c>
      <c r="H40" s="5">
        <f t="shared" si="1"/>
        <v>-0.63715761619086919</v>
      </c>
      <c r="I40" s="5">
        <f t="shared" si="2"/>
        <v>0.405969827870031</v>
      </c>
      <c r="M40" s="5">
        <f t="shared" si="8"/>
        <v>0.63715761619086919</v>
      </c>
      <c r="N40" s="5">
        <f t="shared" si="3"/>
        <v>7.8661434097638178E-2</v>
      </c>
      <c r="P40"/>
      <c r="Q40"/>
      <c r="R40"/>
      <c r="S40"/>
      <c r="T40"/>
    </row>
    <row r="41" spans="1:28" x14ac:dyDescent="0.3">
      <c r="A41" s="5">
        <v>32</v>
      </c>
      <c r="B41" s="5">
        <v>45</v>
      </c>
      <c r="C41" s="5">
        <v>14.5</v>
      </c>
      <c r="F41" s="5">
        <f t="shared" si="0"/>
        <v>8.6278497760331803</v>
      </c>
      <c r="H41" s="5">
        <f t="shared" si="1"/>
        <v>5.8721502239668197</v>
      </c>
      <c r="I41" s="5">
        <f t="shared" si="2"/>
        <v>34.482148252833568</v>
      </c>
      <c r="M41" s="5">
        <f t="shared" si="8"/>
        <v>5.8721502239668197</v>
      </c>
      <c r="N41" s="5">
        <f t="shared" si="3"/>
        <v>0.40497587751495306</v>
      </c>
      <c r="P41"/>
      <c r="Q41"/>
      <c r="R41"/>
      <c r="S41"/>
      <c r="T41"/>
    </row>
    <row r="42" spans="1:28" x14ac:dyDescent="0.3">
      <c r="A42" s="5">
        <v>33</v>
      </c>
      <c r="B42" s="5">
        <v>66</v>
      </c>
      <c r="C42" s="5">
        <v>6.2</v>
      </c>
      <c r="F42" s="5">
        <f t="shared" si="0"/>
        <v>9.3930046571369985</v>
      </c>
      <c r="H42" s="5">
        <f t="shared" si="1"/>
        <v>-3.1930046571369983</v>
      </c>
      <c r="I42" s="5">
        <f t="shared" si="2"/>
        <v>10.19527874049856</v>
      </c>
      <c r="M42" s="5">
        <f t="shared" si="8"/>
        <v>3.1930046571369983</v>
      </c>
      <c r="N42" s="5">
        <f t="shared" si="3"/>
        <v>0.51500075115112876</v>
      </c>
      <c r="P42"/>
      <c r="Q42"/>
      <c r="R42"/>
      <c r="S42"/>
      <c r="T42"/>
    </row>
    <row r="43" spans="1:28" x14ac:dyDescent="0.3">
      <c r="A43" s="5">
        <v>34</v>
      </c>
      <c r="B43" s="5">
        <v>42</v>
      </c>
      <c r="C43" s="5">
        <v>12.6</v>
      </c>
      <c r="F43" s="5">
        <f t="shared" si="0"/>
        <v>8.5185419358754935</v>
      </c>
      <c r="H43" s="5">
        <f t="shared" si="1"/>
        <v>4.0814580641245062</v>
      </c>
      <c r="I43" s="5">
        <f t="shared" si="2"/>
        <v>16.658299929206962</v>
      </c>
      <c r="M43" s="5">
        <f t="shared" si="8"/>
        <v>4.0814580641245062</v>
      </c>
      <c r="N43" s="5">
        <f t="shared" si="3"/>
        <v>0.32392524318448462</v>
      </c>
      <c r="P43"/>
      <c r="Q43"/>
      <c r="R43"/>
      <c r="S43"/>
      <c r="T43"/>
    </row>
    <row r="44" spans="1:28" x14ac:dyDescent="0.3">
      <c r="A44" s="5">
        <v>35</v>
      </c>
      <c r="B44" s="5">
        <v>22</v>
      </c>
      <c r="C44" s="5">
        <v>5.5</v>
      </c>
      <c r="F44" s="5">
        <f t="shared" si="0"/>
        <v>7.7898230014909045</v>
      </c>
      <c r="H44" s="5">
        <f t="shared" si="1"/>
        <v>-2.2898230014909045</v>
      </c>
      <c r="I44" s="5">
        <f t="shared" si="2"/>
        <v>5.2432893781568142</v>
      </c>
      <c r="M44" s="5">
        <f t="shared" si="8"/>
        <v>2.2898230014909045</v>
      </c>
      <c r="N44" s="5">
        <f t="shared" si="3"/>
        <v>0.41633145481652806</v>
      </c>
      <c r="P44"/>
      <c r="Q44"/>
      <c r="R44"/>
      <c r="S44"/>
      <c r="T44"/>
    </row>
    <row r="45" spans="1:28" x14ac:dyDescent="0.3">
      <c r="A45" s="5">
        <v>36</v>
      </c>
      <c r="B45" s="5">
        <v>30</v>
      </c>
      <c r="C45" s="5">
        <v>9.6</v>
      </c>
      <c r="F45" s="5">
        <f t="shared" si="0"/>
        <v>8.0813105752447392</v>
      </c>
      <c r="H45" s="5">
        <f t="shared" si="1"/>
        <v>1.5186894247552605</v>
      </c>
      <c r="I45" s="5">
        <f t="shared" si="2"/>
        <v>2.3064175688634641</v>
      </c>
      <c r="M45" s="5">
        <f t="shared" si="8"/>
        <v>1.5186894247552605</v>
      </c>
      <c r="N45" s="5">
        <f t="shared" si="3"/>
        <v>0.15819681507867298</v>
      </c>
      <c r="P45"/>
      <c r="Q45"/>
      <c r="R45"/>
      <c r="S45"/>
      <c r="T45"/>
    </row>
    <row r="46" spans="1:28" x14ac:dyDescent="0.3">
      <c r="A46" s="5">
        <v>37</v>
      </c>
      <c r="B46" s="5">
        <v>66</v>
      </c>
      <c r="C46" s="5">
        <v>5.0999999999999996</v>
      </c>
      <c r="F46" s="5">
        <f t="shared" si="0"/>
        <v>9.3930046571369985</v>
      </c>
      <c r="H46" s="5">
        <f t="shared" si="1"/>
        <v>-4.2930046571369989</v>
      </c>
      <c r="I46" s="5">
        <f t="shared" si="2"/>
        <v>18.429888986199963</v>
      </c>
      <c r="M46" s="5">
        <f t="shared" si="8"/>
        <v>4.2930046571369989</v>
      </c>
      <c r="N46" s="5">
        <f t="shared" si="3"/>
        <v>0.8417656190464704</v>
      </c>
      <c r="P46"/>
      <c r="Q46"/>
      <c r="R46"/>
      <c r="S46"/>
      <c r="T46"/>
    </row>
    <row r="47" spans="1:28" x14ac:dyDescent="0.3">
      <c r="A47" s="5">
        <v>38</v>
      </c>
      <c r="B47" s="5">
        <v>32</v>
      </c>
      <c r="C47" s="5">
        <v>11</v>
      </c>
      <c r="F47" s="5">
        <f t="shared" si="0"/>
        <v>8.1541824686831994</v>
      </c>
      <c r="H47" s="5">
        <f t="shared" si="1"/>
        <v>2.8458175313168006</v>
      </c>
      <c r="I47" s="5">
        <f t="shared" si="2"/>
        <v>8.0986774215500485</v>
      </c>
      <c r="M47" s="5">
        <f t="shared" si="8"/>
        <v>2.8458175313168006</v>
      </c>
      <c r="N47" s="5">
        <f t="shared" si="3"/>
        <v>0.25871068466516367</v>
      </c>
      <c r="P47"/>
      <c r="Q47"/>
      <c r="R47"/>
      <c r="S47"/>
      <c r="T47"/>
    </row>
    <row r="48" spans="1:28" x14ac:dyDescent="0.3">
      <c r="A48" s="5">
        <v>39</v>
      </c>
      <c r="B48" s="5">
        <v>62</v>
      </c>
      <c r="C48" s="5">
        <v>5.4</v>
      </c>
      <c r="F48" s="5">
        <f t="shared" si="0"/>
        <v>9.2472608702600798</v>
      </c>
      <c r="H48" s="5">
        <f t="shared" si="1"/>
        <v>-3.8472608702600795</v>
      </c>
      <c r="I48" s="5">
        <f t="shared" si="2"/>
        <v>14.801416203834345</v>
      </c>
      <c r="M48" s="5">
        <f t="shared" si="8"/>
        <v>3.8472608702600795</v>
      </c>
      <c r="N48" s="5">
        <f t="shared" si="3"/>
        <v>0.71245571671482943</v>
      </c>
      <c r="P48"/>
      <c r="Q48"/>
      <c r="R48"/>
      <c r="S48"/>
      <c r="T48"/>
    </row>
    <row r="49" spans="1:20" x14ac:dyDescent="0.3">
      <c r="A49" s="5">
        <v>40</v>
      </c>
      <c r="B49" s="5">
        <v>59</v>
      </c>
      <c r="C49" s="5">
        <v>1.9</v>
      </c>
      <c r="F49" s="5">
        <f t="shared" si="0"/>
        <v>9.1379530301023912</v>
      </c>
      <c r="H49" s="5">
        <f t="shared" si="1"/>
        <v>-7.2379530301023909</v>
      </c>
      <c r="I49" s="5">
        <f t="shared" si="2"/>
        <v>52.387964065968383</v>
      </c>
      <c r="M49" s="5">
        <f t="shared" si="8"/>
        <v>7.2379530301023909</v>
      </c>
      <c r="N49" s="5">
        <f t="shared" si="3"/>
        <v>3.8094489632117847</v>
      </c>
      <c r="P49"/>
      <c r="Q49"/>
      <c r="R49"/>
      <c r="S49"/>
      <c r="T49"/>
    </row>
    <row r="50" spans="1:20" x14ac:dyDescent="0.3">
      <c r="A50" s="5">
        <v>41</v>
      </c>
      <c r="B50" s="5">
        <v>58</v>
      </c>
      <c r="C50" s="5">
        <v>15.8</v>
      </c>
      <c r="F50" s="5">
        <f t="shared" si="0"/>
        <v>9.1015170833831629</v>
      </c>
      <c r="H50" s="5">
        <f t="shared" si="1"/>
        <v>6.6984829166168378</v>
      </c>
      <c r="I50" s="5">
        <f t="shared" si="2"/>
        <v>44.869673384207616</v>
      </c>
      <c r="M50" s="5">
        <f t="shared" si="8"/>
        <v>6.6984829166168378</v>
      </c>
      <c r="N50" s="5">
        <f t="shared" si="3"/>
        <v>0.42395461497574921</v>
      </c>
      <c r="P50"/>
      <c r="Q50"/>
      <c r="R50"/>
      <c r="S50"/>
      <c r="T50"/>
    </row>
    <row r="51" spans="1:20" x14ac:dyDescent="0.3">
      <c r="A51" s="5">
        <v>42</v>
      </c>
      <c r="B51" s="5">
        <v>72</v>
      </c>
      <c r="C51" s="5">
        <v>4</v>
      </c>
      <c r="F51" s="5">
        <f t="shared" si="0"/>
        <v>9.6116203374523739</v>
      </c>
      <c r="H51" s="5">
        <f t="shared" si="1"/>
        <v>-5.6116203374523739</v>
      </c>
      <c r="I51" s="5">
        <f t="shared" si="2"/>
        <v>31.490282811709093</v>
      </c>
      <c r="M51" s="5">
        <f t="shared" si="8"/>
        <v>5.6116203374523739</v>
      </c>
      <c r="N51" s="5">
        <f t="shared" si="3"/>
        <v>1.4029050843630935</v>
      </c>
      <c r="P51"/>
      <c r="Q51"/>
      <c r="R51"/>
      <c r="S51"/>
      <c r="T51"/>
    </row>
    <row r="52" spans="1:20" x14ac:dyDescent="0.3">
      <c r="A52" s="5">
        <v>43</v>
      </c>
      <c r="B52" s="5">
        <v>45</v>
      </c>
      <c r="C52" s="5">
        <v>15.1</v>
      </c>
      <c r="F52" s="5">
        <f t="shared" si="0"/>
        <v>8.6278497760331803</v>
      </c>
      <c r="H52" s="5">
        <f t="shared" si="1"/>
        <v>6.4721502239668194</v>
      </c>
      <c r="I52" s="5">
        <f t="shared" si="2"/>
        <v>41.888728521593748</v>
      </c>
      <c r="M52" s="5">
        <f t="shared" si="8"/>
        <v>6.4721502239668194</v>
      </c>
      <c r="N52" s="5">
        <f t="shared" si="3"/>
        <v>0.42861922013025294</v>
      </c>
      <c r="P52"/>
      <c r="Q52"/>
      <c r="R52"/>
      <c r="S52"/>
      <c r="T52"/>
    </row>
    <row r="53" spans="1:20" x14ac:dyDescent="0.3">
      <c r="A53" s="5">
        <v>44</v>
      </c>
      <c r="B53" s="5">
        <v>40</v>
      </c>
      <c r="C53" s="5">
        <v>9.1999999999999993</v>
      </c>
      <c r="F53" s="5">
        <f t="shared" si="0"/>
        <v>8.4456700424370332</v>
      </c>
      <c r="H53" s="5">
        <f t="shared" si="1"/>
        <v>0.75432995756296606</v>
      </c>
      <c r="I53" s="5">
        <f t="shared" si="2"/>
        <v>0.56901368487694615</v>
      </c>
      <c r="M53" s="5">
        <f t="shared" si="8"/>
        <v>0.75432995756296606</v>
      </c>
      <c r="N53" s="5">
        <f t="shared" si="3"/>
        <v>8.1992386691626756E-2</v>
      </c>
      <c r="P53"/>
      <c r="Q53"/>
      <c r="R53"/>
      <c r="S53"/>
      <c r="T53"/>
    </row>
    <row r="54" spans="1:20" x14ac:dyDescent="0.3">
      <c r="A54" s="5">
        <v>45</v>
      </c>
      <c r="B54" s="5">
        <v>38</v>
      </c>
      <c r="C54" s="5">
        <v>10.4</v>
      </c>
      <c r="F54" s="5">
        <f t="shared" si="0"/>
        <v>8.3727981489985748</v>
      </c>
      <c r="H54" s="5">
        <f t="shared" si="1"/>
        <v>2.0272018510014256</v>
      </c>
      <c r="I54" s="5">
        <f t="shared" si="2"/>
        <v>4.1095473447036062</v>
      </c>
      <c r="M54" s="5">
        <f t="shared" si="8"/>
        <v>2.0272018510014256</v>
      </c>
      <c r="N54" s="5">
        <f t="shared" si="3"/>
        <v>0.19492325490398321</v>
      </c>
      <c r="P54"/>
      <c r="Q54"/>
      <c r="R54"/>
      <c r="S54"/>
      <c r="T54"/>
    </row>
    <row r="55" spans="1:20" x14ac:dyDescent="0.3">
      <c r="A55" s="5">
        <v>46</v>
      </c>
      <c r="B55" s="5">
        <v>48</v>
      </c>
      <c r="C55" s="5">
        <v>10.6</v>
      </c>
      <c r="F55" s="5">
        <f t="shared" si="0"/>
        <v>8.7371576161908688</v>
      </c>
      <c r="H55" s="5">
        <f t="shared" si="1"/>
        <v>1.8628423838091308</v>
      </c>
      <c r="I55" s="5">
        <f t="shared" si="2"/>
        <v>3.470181746915685</v>
      </c>
      <c r="M55" s="5">
        <f t="shared" si="8"/>
        <v>1.8628423838091308</v>
      </c>
      <c r="N55" s="5">
        <f t="shared" si="3"/>
        <v>0.1757398475291633</v>
      </c>
      <c r="P55"/>
      <c r="Q55"/>
      <c r="R55"/>
      <c r="S55"/>
      <c r="T55"/>
    </row>
    <row r="56" spans="1:20" x14ac:dyDescent="0.3">
      <c r="A56" s="5">
        <v>47</v>
      </c>
      <c r="B56" s="5">
        <v>64</v>
      </c>
      <c r="C56" s="5">
        <v>13.2</v>
      </c>
      <c r="F56" s="5">
        <f t="shared" si="0"/>
        <v>9.3201327636985383</v>
      </c>
      <c r="H56" s="5">
        <f t="shared" si="1"/>
        <v>3.879867236301461</v>
      </c>
      <c r="I56" s="5">
        <f t="shared" si="2"/>
        <v>15.053369771325537</v>
      </c>
      <c r="M56" s="5">
        <f t="shared" si="8"/>
        <v>3.879867236301461</v>
      </c>
      <c r="N56" s="5">
        <f t="shared" si="3"/>
        <v>0.29392933608344401</v>
      </c>
      <c r="P56"/>
      <c r="Q56"/>
      <c r="R56"/>
      <c r="S56"/>
      <c r="T56"/>
    </row>
    <row r="57" spans="1:20" x14ac:dyDescent="0.3">
      <c r="A57" s="5">
        <v>48</v>
      </c>
      <c r="B57" s="5">
        <v>34</v>
      </c>
      <c r="C57" s="5">
        <v>7.2</v>
      </c>
      <c r="F57" s="5">
        <f t="shared" si="0"/>
        <v>8.2270543621216579</v>
      </c>
      <c r="H57" s="5">
        <f t="shared" si="1"/>
        <v>-1.0270543621216577</v>
      </c>
      <c r="I57" s="5">
        <f t="shared" si="2"/>
        <v>1.054840662753125</v>
      </c>
      <c r="M57" s="5">
        <f t="shared" si="8"/>
        <v>1.0270543621216577</v>
      </c>
      <c r="N57" s="5">
        <f t="shared" si="3"/>
        <v>0.14264643918356357</v>
      </c>
      <c r="P57"/>
      <c r="Q57"/>
      <c r="R57"/>
      <c r="S57"/>
      <c r="T57"/>
    </row>
    <row r="58" spans="1:20" x14ac:dyDescent="0.3">
      <c r="A58" s="5">
        <v>49</v>
      </c>
      <c r="B58" s="5">
        <v>57</v>
      </c>
      <c r="C58" s="5">
        <v>12.4</v>
      </c>
      <c r="F58" s="5">
        <f t="shared" si="0"/>
        <v>9.0650811366639328</v>
      </c>
      <c r="H58" s="5">
        <f t="shared" si="1"/>
        <v>3.3349188633360676</v>
      </c>
      <c r="I58" s="5">
        <f t="shared" si="2"/>
        <v>11.121683825034729</v>
      </c>
      <c r="M58" s="5">
        <f t="shared" si="8"/>
        <v>3.3349188633360676</v>
      </c>
      <c r="N58" s="5">
        <f t="shared" si="3"/>
        <v>0.26894506962387643</v>
      </c>
      <c r="P58"/>
      <c r="Q58"/>
      <c r="R58"/>
      <c r="S58"/>
      <c r="T58"/>
    </row>
    <row r="59" spans="1:20" x14ac:dyDescent="0.3">
      <c r="A59" s="5">
        <v>50</v>
      </c>
      <c r="B59" s="5">
        <v>46</v>
      </c>
      <c r="C59" s="5">
        <v>16.2</v>
      </c>
      <c r="F59" s="5">
        <f t="shared" si="0"/>
        <v>8.6642857227524104</v>
      </c>
      <c r="H59" s="5">
        <f t="shared" si="1"/>
        <v>7.5357142772475889</v>
      </c>
      <c r="I59" s="5">
        <f t="shared" si="2"/>
        <v>56.786989668313154</v>
      </c>
      <c r="M59" s="5">
        <f t="shared" si="8"/>
        <v>7.5357142772475889</v>
      </c>
      <c r="N59" s="5">
        <f t="shared" si="3"/>
        <v>0.46516754797824628</v>
      </c>
      <c r="P59"/>
      <c r="Q59"/>
      <c r="R59"/>
      <c r="S59"/>
      <c r="T59"/>
    </row>
    <row r="60" spans="1:20" x14ac:dyDescent="0.3">
      <c r="A60" s="5">
        <v>51</v>
      </c>
      <c r="B60" s="5">
        <v>69</v>
      </c>
      <c r="C60" s="5">
        <v>5.4</v>
      </c>
      <c r="F60" s="5">
        <f t="shared" si="0"/>
        <v>9.5023124972946853</v>
      </c>
      <c r="H60" s="5">
        <f t="shared" si="1"/>
        <v>-4.1023124972946849</v>
      </c>
      <c r="I60" s="5">
        <f t="shared" si="2"/>
        <v>16.828967825460154</v>
      </c>
      <c r="M60" s="5">
        <f t="shared" si="8"/>
        <v>4.1023124972946849</v>
      </c>
      <c r="N60" s="5">
        <f t="shared" si="3"/>
        <v>0.75968749949901571</v>
      </c>
      <c r="P60"/>
      <c r="Q60"/>
      <c r="R60"/>
      <c r="S60"/>
      <c r="T60"/>
    </row>
    <row r="61" spans="1:20" x14ac:dyDescent="0.3">
      <c r="A61" s="5">
        <v>52</v>
      </c>
      <c r="B61" s="5">
        <v>52</v>
      </c>
      <c r="C61" s="5">
        <v>10.3</v>
      </c>
      <c r="F61" s="5">
        <f t="shared" si="0"/>
        <v>8.8829014030677858</v>
      </c>
      <c r="H61" s="5">
        <f t="shared" si="1"/>
        <v>1.417098596932215</v>
      </c>
      <c r="I61" s="5">
        <f t="shared" si="2"/>
        <v>2.0081684334272523</v>
      </c>
      <c r="M61" s="5">
        <f t="shared" si="8"/>
        <v>1.417098596932215</v>
      </c>
      <c r="N61" s="5">
        <f t="shared" si="3"/>
        <v>0.13758238805167133</v>
      </c>
      <c r="P61"/>
      <c r="Q61"/>
      <c r="R61"/>
      <c r="S61"/>
      <c r="T61"/>
    </row>
    <row r="62" spans="1:20" x14ac:dyDescent="0.3">
      <c r="A62" s="5">
        <v>53</v>
      </c>
      <c r="B62" s="5">
        <v>71</v>
      </c>
      <c r="C62" s="5">
        <v>6.1</v>
      </c>
      <c r="F62" s="5">
        <f t="shared" si="0"/>
        <v>9.5751843907331455</v>
      </c>
      <c r="H62" s="5">
        <f t="shared" si="1"/>
        <v>-3.4751843907331459</v>
      </c>
      <c r="I62" s="5">
        <f t="shared" si="2"/>
        <v>12.076906549595307</v>
      </c>
      <c r="M62" s="5">
        <f t="shared" si="8"/>
        <v>3.4751843907331459</v>
      </c>
      <c r="N62" s="5">
        <f t="shared" si="3"/>
        <v>0.56970235913658129</v>
      </c>
      <c r="P62"/>
      <c r="Q62"/>
      <c r="R62"/>
      <c r="S62"/>
      <c r="T62"/>
    </row>
    <row r="63" spans="1:20" x14ac:dyDescent="0.3">
      <c r="A63" s="5">
        <v>54</v>
      </c>
      <c r="B63" s="5">
        <v>74</v>
      </c>
      <c r="C63" s="5">
        <v>5.3</v>
      </c>
      <c r="F63" s="5">
        <f t="shared" si="0"/>
        <v>9.6844922308908323</v>
      </c>
      <c r="H63" s="5">
        <f t="shared" si="1"/>
        <v>-4.3844922308908325</v>
      </c>
      <c r="I63" s="5">
        <f t="shared" si="2"/>
        <v>19.223772122742069</v>
      </c>
      <c r="M63" s="5">
        <f t="shared" si="8"/>
        <v>4.3844922308908325</v>
      </c>
      <c r="N63" s="5">
        <f t="shared" si="3"/>
        <v>0.82726268507374201</v>
      </c>
      <c r="P63"/>
      <c r="Q63"/>
      <c r="R63"/>
      <c r="S63"/>
      <c r="T63"/>
    </row>
    <row r="64" spans="1:20" x14ac:dyDescent="0.3">
      <c r="A64" s="5">
        <v>55</v>
      </c>
      <c r="B64" s="5">
        <v>55</v>
      </c>
      <c r="C64" s="5">
        <v>8.5</v>
      </c>
      <c r="F64" s="5">
        <f t="shared" si="0"/>
        <v>8.9922092432254743</v>
      </c>
      <c r="H64" s="5">
        <f t="shared" si="1"/>
        <v>-0.49220924322547432</v>
      </c>
      <c r="I64" s="5">
        <f t="shared" si="2"/>
        <v>0.24226993911659414</v>
      </c>
      <c r="M64" s="5">
        <f t="shared" si="8"/>
        <v>0.49220924322547432</v>
      </c>
      <c r="N64" s="5">
        <f t="shared" si="3"/>
        <v>5.7906969791232277E-2</v>
      </c>
      <c r="P64"/>
      <c r="Q64"/>
      <c r="R64"/>
      <c r="S64"/>
      <c r="T64"/>
    </row>
    <row r="65" spans="1:28" x14ac:dyDescent="0.3">
      <c r="A65" s="5">
        <v>56</v>
      </c>
      <c r="B65" s="5">
        <v>50</v>
      </c>
      <c r="C65" s="5">
        <v>10.7</v>
      </c>
      <c r="F65" s="5">
        <f t="shared" si="0"/>
        <v>8.8100295096293273</v>
      </c>
      <c r="H65" s="5">
        <f t="shared" si="1"/>
        <v>1.889970490370672</v>
      </c>
      <c r="I65" s="5">
        <f t="shared" si="2"/>
        <v>3.5719884544719585</v>
      </c>
      <c r="M65" s="5">
        <f t="shared" si="8"/>
        <v>1.889970490370672</v>
      </c>
      <c r="N65" s="5">
        <f t="shared" si="3"/>
        <v>0.17663275610940862</v>
      </c>
      <c r="P65"/>
      <c r="Q65"/>
      <c r="R65"/>
      <c r="S65"/>
      <c r="T65"/>
    </row>
    <row r="66" spans="1:28" x14ac:dyDescent="0.3">
      <c r="A66" s="5">
        <v>57</v>
      </c>
      <c r="B66" s="5">
        <v>18</v>
      </c>
      <c r="C66" s="5">
        <v>1.7</v>
      </c>
      <c r="F66" s="5">
        <f t="shared" si="0"/>
        <v>7.6440792146139867</v>
      </c>
      <c r="H66" s="5">
        <f t="shared" si="1"/>
        <v>-5.9440792146139865</v>
      </c>
      <c r="I66" s="5">
        <f t="shared" si="2"/>
        <v>35.332077709606025</v>
      </c>
      <c r="M66" s="5">
        <f t="shared" si="8"/>
        <v>5.9440792146139865</v>
      </c>
      <c r="N66" s="5">
        <f t="shared" si="3"/>
        <v>3.4965171850670509</v>
      </c>
      <c r="P66"/>
      <c r="Q66"/>
      <c r="R66"/>
      <c r="S66"/>
      <c r="T66"/>
    </row>
    <row r="67" spans="1:28" x14ac:dyDescent="0.3">
      <c r="A67" s="5">
        <v>58</v>
      </c>
      <c r="B67" s="5">
        <v>37</v>
      </c>
      <c r="C67" s="5">
        <v>13.8</v>
      </c>
      <c r="F67" s="5">
        <f t="shared" si="0"/>
        <v>8.3363622022793464</v>
      </c>
      <c r="H67" s="5">
        <f t="shared" si="1"/>
        <v>5.4636377977206543</v>
      </c>
      <c r="I67" s="5">
        <f t="shared" si="2"/>
        <v>29.851337984681802</v>
      </c>
      <c r="M67" s="5">
        <f t="shared" si="8"/>
        <v>5.4636377977206543</v>
      </c>
      <c r="N67" s="5">
        <f t="shared" si="3"/>
        <v>0.39591578244352565</v>
      </c>
      <c r="P67"/>
      <c r="Q67"/>
      <c r="R67"/>
      <c r="S67"/>
      <c r="T67"/>
    </row>
    <row r="68" spans="1:28" x14ac:dyDescent="0.3">
      <c r="A68" s="5">
        <v>59</v>
      </c>
      <c r="B68" s="5">
        <v>29</v>
      </c>
      <c r="C68" s="5">
        <v>1</v>
      </c>
      <c r="F68" s="5">
        <f t="shared" si="0"/>
        <v>8.0448746285255108</v>
      </c>
      <c r="H68" s="5">
        <f t="shared" si="1"/>
        <v>-7.0448746285255108</v>
      </c>
      <c r="I68" s="5">
        <f t="shared" si="2"/>
        <v>49.630258531642454</v>
      </c>
      <c r="M68" s="5">
        <f t="shared" si="8"/>
        <v>7.0448746285255108</v>
      </c>
      <c r="N68" s="5">
        <f t="shared" si="3"/>
        <v>7.0448746285255108</v>
      </c>
      <c r="P68"/>
      <c r="Q68"/>
      <c r="R68"/>
      <c r="S68"/>
      <c r="T68"/>
    </row>
    <row r="69" spans="1:28" x14ac:dyDescent="0.3">
      <c r="A69" s="5">
        <v>60</v>
      </c>
      <c r="B69" s="5">
        <v>43</v>
      </c>
      <c r="C69" s="5">
        <v>12.6</v>
      </c>
      <c r="F69" s="5">
        <f t="shared" si="0"/>
        <v>8.5549778825947218</v>
      </c>
      <c r="H69" s="5">
        <f t="shared" si="1"/>
        <v>4.0450221174052778</v>
      </c>
      <c r="I69" s="5">
        <f t="shared" si="2"/>
        <v>16.362203930297877</v>
      </c>
      <c r="M69" s="5">
        <f t="shared" si="8"/>
        <v>4.0450221174052778</v>
      </c>
      <c r="N69" s="5">
        <f t="shared" si="3"/>
        <v>0.32103350138137127</v>
      </c>
      <c r="P69"/>
      <c r="Q69"/>
      <c r="R69"/>
      <c r="S69"/>
      <c r="T69"/>
    </row>
    <row r="70" spans="1:28" x14ac:dyDescent="0.3">
      <c r="A70" s="5">
        <v>61</v>
      </c>
      <c r="B70" s="5">
        <v>52</v>
      </c>
      <c r="C70" s="5">
        <v>14.4</v>
      </c>
      <c r="F70" s="5">
        <f t="shared" si="0"/>
        <v>8.8829014030677858</v>
      </c>
      <c r="H70" s="5">
        <f t="shared" si="1"/>
        <v>5.5170985969322146</v>
      </c>
      <c r="I70" s="5">
        <f t="shared" si="2"/>
        <v>30.43837692827141</v>
      </c>
      <c r="M70" s="5">
        <f t="shared" si="8"/>
        <v>5.5170985969322146</v>
      </c>
      <c r="N70" s="5">
        <f t="shared" si="3"/>
        <v>0.38313184700918157</v>
      </c>
      <c r="P70"/>
      <c r="Q70"/>
      <c r="R70"/>
      <c r="S70"/>
      <c r="T70"/>
    </row>
    <row r="71" spans="1:28" x14ac:dyDescent="0.3">
      <c r="A71" s="5">
        <v>62</v>
      </c>
      <c r="B71" s="5">
        <v>64</v>
      </c>
      <c r="C71" s="5">
        <v>4.9000000000000004</v>
      </c>
      <c r="F71" s="5">
        <f>$F$7*B71+$F$8*1</f>
        <v>9.3201327636985383</v>
      </c>
      <c r="H71" s="5">
        <f>C71-F71</f>
        <v>-4.4201327636985379</v>
      </c>
      <c r="I71" s="5">
        <f t="shared" si="2"/>
        <v>19.537573648721274</v>
      </c>
      <c r="M71" s="5">
        <f t="shared" si="8"/>
        <v>4.4201327636985379</v>
      </c>
      <c r="N71" s="5">
        <f>M71/C71</f>
        <v>0.90206791095888528</v>
      </c>
      <c r="P71"/>
      <c r="Q71"/>
      <c r="R71"/>
      <c r="S71"/>
      <c r="T71"/>
    </row>
    <row r="72" spans="1:28" x14ac:dyDescent="0.3">
      <c r="A72" s="5">
        <v>63</v>
      </c>
      <c r="B72" s="5">
        <v>33</v>
      </c>
      <c r="C72" s="5">
        <v>7.8</v>
      </c>
      <c r="F72" s="5">
        <f>$F$7*B72+$F$8*1</f>
        <v>8.1906184154024277</v>
      </c>
      <c r="H72" s="5">
        <f>C72-F72</f>
        <v>-0.39061841540242792</v>
      </c>
      <c r="I72" s="5">
        <f t="shared" si="2"/>
        <v>0.15258274645150374</v>
      </c>
      <c r="M72" s="5">
        <f t="shared" si="8"/>
        <v>0.39061841540242792</v>
      </c>
      <c r="N72" s="5">
        <f>M72/C72</f>
        <v>5.0079284025952298E-2</v>
      </c>
      <c r="P72"/>
      <c r="Q72"/>
      <c r="R72"/>
      <c r="S72"/>
      <c r="T72"/>
    </row>
    <row r="73" spans="1:28" x14ac:dyDescent="0.3">
      <c r="A73" s="5">
        <v>64</v>
      </c>
      <c r="B73" s="5">
        <v>40</v>
      </c>
      <c r="C73" s="5">
        <v>11</v>
      </c>
      <c r="F73" s="5">
        <f>$F$7*B73+$F$8*1</f>
        <v>8.4456700424370332</v>
      </c>
      <c r="H73" s="5">
        <f>C73-F73</f>
        <v>2.5543299575629668</v>
      </c>
      <c r="I73" s="5">
        <f t="shared" si="2"/>
        <v>6.5246015321036275</v>
      </c>
      <c r="M73" s="5">
        <f t="shared" si="8"/>
        <v>2.5543299575629668</v>
      </c>
      <c r="N73" s="5">
        <f>M73/C73</f>
        <v>0.23221181432390606</v>
      </c>
      <c r="P73"/>
      <c r="Q73"/>
      <c r="R73"/>
      <c r="S73"/>
      <c r="T73"/>
    </row>
    <row r="74" spans="1:28" x14ac:dyDescent="0.3">
      <c r="A74" s="5">
        <v>65</v>
      </c>
      <c r="B74" s="5">
        <v>43</v>
      </c>
      <c r="C74" s="5">
        <v>12.3</v>
      </c>
      <c r="F74" s="5">
        <f>$F$7*B74+$F$8*1</f>
        <v>8.5549778825947218</v>
      </c>
      <c r="H74" s="5">
        <f>C74-F74</f>
        <v>3.7450221174052789</v>
      </c>
      <c r="I74" s="5">
        <f t="shared" si="2"/>
        <v>14.025190659854719</v>
      </c>
      <c r="M74" s="5">
        <f t="shared" si="8"/>
        <v>3.7450221174052789</v>
      </c>
      <c r="N74" s="5">
        <f>M74/C74</f>
        <v>0.30447334287847794</v>
      </c>
      <c r="P74"/>
      <c r="Q74"/>
      <c r="R74"/>
      <c r="S74"/>
      <c r="T74"/>
    </row>
    <row r="75" spans="1:28" x14ac:dyDescent="0.3">
      <c r="A75" s="5">
        <v>66</v>
      </c>
      <c r="B75" s="5">
        <v>50</v>
      </c>
      <c r="C75" s="5">
        <v>9.6999999999999993</v>
      </c>
      <c r="F75" s="5">
        <f>$F$7*B75+$F$8*1</f>
        <v>8.8100295096293273</v>
      </c>
      <c r="H75" s="5">
        <f>C75-F75</f>
        <v>0.889970490370672</v>
      </c>
      <c r="I75" s="5">
        <f t="shared" ref="I75:I109" si="10">H75^2</f>
        <v>0.79204747373061435</v>
      </c>
      <c r="M75" s="5">
        <f t="shared" si="8"/>
        <v>0.889970490370672</v>
      </c>
      <c r="N75" s="5">
        <f>M75/C75</f>
        <v>9.1749535089760012E-2</v>
      </c>
      <c r="P75"/>
      <c r="Q75"/>
      <c r="R75"/>
      <c r="S75"/>
      <c r="T75"/>
    </row>
    <row r="76" spans="1:28" x14ac:dyDescent="0.3">
      <c r="A76" s="5">
        <v>67</v>
      </c>
      <c r="B76" s="5">
        <v>25</v>
      </c>
      <c r="C76" s="5">
        <v>6.4</v>
      </c>
      <c r="F76" s="5">
        <f>$F$7*B76+$F$8*1</f>
        <v>7.899130841648593</v>
      </c>
      <c r="H76" s="5">
        <f>C76-F76</f>
        <v>-1.4991308416485927</v>
      </c>
      <c r="I76" s="5">
        <f t="shared" si="10"/>
        <v>2.2473932803820178</v>
      </c>
      <c r="M76" s="5">
        <f t="shared" ref="M76:M109" si="11">ABS(H76)</f>
        <v>1.4991308416485927</v>
      </c>
      <c r="N76" s="5">
        <f>M76/C76</f>
        <v>0.2342391940075926</v>
      </c>
      <c r="P76"/>
      <c r="Q76"/>
      <c r="R76"/>
      <c r="S76"/>
      <c r="T76"/>
    </row>
    <row r="77" spans="1:28" x14ac:dyDescent="0.3">
      <c r="A77" s="5">
        <v>68</v>
      </c>
      <c r="B77" s="5">
        <v>48</v>
      </c>
      <c r="C77" s="5">
        <v>11.1</v>
      </c>
      <c r="F77" s="5">
        <f>$F$7*B77+$F$8*1</f>
        <v>8.7371576161908688</v>
      </c>
      <c r="H77" s="5">
        <f>C77-F77</f>
        <v>2.3628423838091308</v>
      </c>
      <c r="I77" s="5">
        <f t="shared" si="10"/>
        <v>5.5830241307248158</v>
      </c>
      <c r="M77" s="5">
        <f t="shared" si="11"/>
        <v>2.3628423838091308</v>
      </c>
      <c r="N77" s="5">
        <f>M77/C77</f>
        <v>0.21286868322604782</v>
      </c>
      <c r="P77"/>
      <c r="Q77"/>
      <c r="R77"/>
      <c r="S77"/>
      <c r="T77"/>
    </row>
    <row r="78" spans="1:28" x14ac:dyDescent="0.3">
      <c r="A78" s="5">
        <v>69</v>
      </c>
      <c r="B78" s="5">
        <v>17</v>
      </c>
      <c r="C78" s="5">
        <v>6.4</v>
      </c>
      <c r="F78" s="5">
        <f>$F$7*B78+$F$8*1</f>
        <v>7.6076432678947574</v>
      </c>
      <c r="H78" s="5">
        <f>C78-F78</f>
        <v>-1.2076432678947571</v>
      </c>
      <c r="I78" s="5">
        <f t="shared" si="10"/>
        <v>1.458402262491528</v>
      </c>
      <c r="M78" s="5">
        <f t="shared" si="11"/>
        <v>1.2076432678947571</v>
      </c>
      <c r="N78" s="5">
        <f>M78/C78</f>
        <v>0.18869426060855579</v>
      </c>
      <c r="P78"/>
      <c r="Q78"/>
      <c r="R78"/>
      <c r="S78"/>
      <c r="T78"/>
    </row>
    <row r="79" spans="1:28" x14ac:dyDescent="0.3">
      <c r="A79" s="5">
        <v>70</v>
      </c>
      <c r="B79" s="5">
        <v>57</v>
      </c>
      <c r="C79" s="5">
        <v>10.4</v>
      </c>
      <c r="F79" s="5">
        <f>$F$7*B79+$F$8*1</f>
        <v>9.0650811366639328</v>
      </c>
      <c r="H79" s="5">
        <f>C79-F79</f>
        <v>1.3349188633360676</v>
      </c>
      <c r="I79" s="5">
        <f t="shared" si="10"/>
        <v>1.7820083716904587</v>
      </c>
      <c r="M79" s="5">
        <f t="shared" si="11"/>
        <v>1.3349188633360676</v>
      </c>
      <c r="N79" s="5">
        <f>M79/C79</f>
        <v>0.12835758301308342</v>
      </c>
      <c r="P79"/>
      <c r="Q79"/>
      <c r="R79"/>
      <c r="S79"/>
      <c r="T79"/>
    </row>
    <row r="80" spans="1:28" x14ac:dyDescent="0.3">
      <c r="F80"/>
      <c r="G80"/>
      <c r="H80"/>
      <c r="I80"/>
      <c r="J80"/>
      <c r="K80"/>
      <c r="L80"/>
      <c r="M80"/>
      <c r="N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6:28" x14ac:dyDescent="0.3">
      <c r="F81"/>
      <c r="G81"/>
      <c r="H81"/>
      <c r="I81"/>
      <c r="J81"/>
      <c r="K81"/>
      <c r="L81"/>
      <c r="M81"/>
      <c r="N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6:28" x14ac:dyDescent="0.3">
      <c r="F82"/>
      <c r="G82"/>
      <c r="H82"/>
      <c r="I82"/>
      <c r="J82"/>
      <c r="K82"/>
      <c r="L82"/>
      <c r="M82"/>
      <c r="N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6:28" x14ac:dyDescent="0.3">
      <c r="F83"/>
      <c r="G83"/>
      <c r="H83"/>
      <c r="I83"/>
      <c r="J83"/>
      <c r="K83"/>
      <c r="L83"/>
      <c r="M83"/>
      <c r="N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6:28" x14ac:dyDescent="0.3">
      <c r="F84"/>
      <c r="G84"/>
      <c r="H84"/>
      <c r="I84"/>
      <c r="J84"/>
      <c r="K84"/>
      <c r="L84"/>
      <c r="M84"/>
      <c r="N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6:28" x14ac:dyDescent="0.3">
      <c r="F85"/>
      <c r="G85"/>
      <c r="H85"/>
      <c r="I85"/>
      <c r="J85"/>
      <c r="K85"/>
      <c r="L85"/>
      <c r="M85"/>
      <c r="N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6:28" x14ac:dyDescent="0.3">
      <c r="F86"/>
      <c r="G86"/>
      <c r="H86"/>
      <c r="I86"/>
      <c r="J86"/>
      <c r="K86"/>
      <c r="L86"/>
      <c r="M86"/>
      <c r="N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6:28" x14ac:dyDescent="0.3">
      <c r="F87"/>
      <c r="G87"/>
      <c r="H87"/>
      <c r="I87"/>
      <c r="J87"/>
      <c r="K87"/>
      <c r="L87"/>
      <c r="M87"/>
      <c r="N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6:28" x14ac:dyDescent="0.3">
      <c r="F88"/>
      <c r="G88"/>
      <c r="H88"/>
      <c r="I88"/>
      <c r="J88"/>
      <c r="K88"/>
      <c r="L88"/>
      <c r="M88"/>
      <c r="N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6:28" x14ac:dyDescent="0.3">
      <c r="F89"/>
      <c r="G89"/>
      <c r="H89"/>
      <c r="I89"/>
      <c r="J89"/>
      <c r="K89"/>
      <c r="L89"/>
      <c r="M89"/>
      <c r="N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6:28" x14ac:dyDescent="0.3">
      <c r="F90"/>
      <c r="G90"/>
      <c r="H90"/>
      <c r="I90"/>
      <c r="J90"/>
      <c r="K90"/>
      <c r="L90"/>
      <c r="M90"/>
      <c r="N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6:28" x14ac:dyDescent="0.3">
      <c r="F91"/>
      <c r="G91"/>
      <c r="H91"/>
      <c r="I91"/>
      <c r="J91"/>
      <c r="K91"/>
      <c r="L91"/>
      <c r="M91"/>
      <c r="N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6:28" x14ac:dyDescent="0.3">
      <c r="F92"/>
      <c r="G92"/>
      <c r="H92"/>
      <c r="I92"/>
      <c r="J92"/>
      <c r="K92"/>
      <c r="L92"/>
      <c r="M92"/>
      <c r="N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6:28" x14ac:dyDescent="0.3">
      <c r="F93"/>
      <c r="G93"/>
      <c r="H93"/>
      <c r="I93"/>
      <c r="J93"/>
      <c r="K93"/>
      <c r="L93"/>
      <c r="M93"/>
      <c r="N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6:28" x14ac:dyDescent="0.3">
      <c r="F94"/>
      <c r="G94"/>
      <c r="H94"/>
      <c r="I94"/>
      <c r="J94"/>
      <c r="K94"/>
      <c r="L94"/>
      <c r="M94"/>
      <c r="N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6:28" x14ac:dyDescent="0.3">
      <c r="F95"/>
      <c r="G95"/>
      <c r="H95"/>
      <c r="I95"/>
      <c r="J95"/>
      <c r="K95"/>
      <c r="L95"/>
      <c r="M95"/>
      <c r="N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6:28" x14ac:dyDescent="0.3">
      <c r="F96"/>
      <c r="G96"/>
      <c r="H96"/>
      <c r="I96"/>
      <c r="J96"/>
      <c r="K96"/>
      <c r="L96"/>
      <c r="M96"/>
      <c r="N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6:28" x14ac:dyDescent="0.3">
      <c r="F97"/>
      <c r="G97"/>
      <c r="H97"/>
      <c r="I97"/>
      <c r="J97"/>
      <c r="K97"/>
      <c r="L97"/>
      <c r="M97"/>
      <c r="N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6:28" x14ac:dyDescent="0.3">
      <c r="F98"/>
      <c r="G98"/>
      <c r="H98"/>
      <c r="I98"/>
      <c r="J98"/>
      <c r="K98"/>
      <c r="L98"/>
      <c r="M98"/>
      <c r="N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6:28" x14ac:dyDescent="0.3">
      <c r="F99"/>
      <c r="G99"/>
      <c r="H99"/>
      <c r="I99"/>
      <c r="J99"/>
      <c r="K99"/>
      <c r="L99"/>
      <c r="M99"/>
      <c r="N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6:28" x14ac:dyDescent="0.3">
      <c r="F100"/>
      <c r="G100"/>
      <c r="H100"/>
      <c r="I100"/>
      <c r="J100"/>
      <c r="K100"/>
      <c r="L100"/>
      <c r="M100"/>
      <c r="N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6:28" x14ac:dyDescent="0.3">
      <c r="F101"/>
      <c r="G101"/>
      <c r="H101"/>
      <c r="I101"/>
      <c r="J101"/>
      <c r="K101"/>
      <c r="L101"/>
      <c r="M101"/>
      <c r="N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6:28" x14ac:dyDescent="0.3">
      <c r="F102"/>
      <c r="G102"/>
      <c r="H102"/>
      <c r="I102"/>
      <c r="J102"/>
      <c r="K102"/>
      <c r="L102"/>
      <c r="M102"/>
      <c r="N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6:28" x14ac:dyDescent="0.3">
      <c r="F103"/>
      <c r="G103"/>
      <c r="H103"/>
      <c r="I103"/>
      <c r="J103"/>
      <c r="K103"/>
      <c r="L103"/>
      <c r="M103"/>
      <c r="N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6:28" x14ac:dyDescent="0.3">
      <c r="F104"/>
      <c r="G104"/>
      <c r="H104"/>
      <c r="I104"/>
      <c r="J104"/>
      <c r="K104"/>
      <c r="L104"/>
      <c r="M104"/>
      <c r="N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6:28" x14ac:dyDescent="0.3">
      <c r="F105"/>
      <c r="G105"/>
      <c r="H105"/>
      <c r="I105"/>
      <c r="J105"/>
      <c r="K105"/>
      <c r="L105"/>
      <c r="M105"/>
      <c r="N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6:28" x14ac:dyDescent="0.3">
      <c r="F106"/>
      <c r="G106"/>
      <c r="H106"/>
      <c r="I106"/>
      <c r="J106"/>
      <c r="K106"/>
      <c r="L106"/>
      <c r="M106"/>
      <c r="N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6:28" x14ac:dyDescent="0.3">
      <c r="F107"/>
      <c r="G107"/>
      <c r="H107"/>
      <c r="I107"/>
      <c r="J107"/>
      <c r="K107"/>
      <c r="L107"/>
      <c r="M107"/>
      <c r="N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6:28" x14ac:dyDescent="0.3">
      <c r="F108"/>
      <c r="G108"/>
      <c r="H108"/>
      <c r="I108"/>
      <c r="J108"/>
      <c r="K108"/>
      <c r="L108"/>
      <c r="M108"/>
      <c r="N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6:28" x14ac:dyDescent="0.3">
      <c r="F109"/>
      <c r="G109"/>
      <c r="H109"/>
      <c r="I109"/>
      <c r="J109"/>
      <c r="K109"/>
      <c r="L109"/>
      <c r="M109"/>
      <c r="N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6:28" x14ac:dyDescent="0.3">
      <c r="P110"/>
      <c r="Q110"/>
      <c r="R110"/>
      <c r="S110"/>
      <c r="T110"/>
    </row>
    <row r="111" spans="6:28" x14ac:dyDescent="0.3">
      <c r="P111"/>
      <c r="Q111"/>
      <c r="R111"/>
      <c r="S111"/>
      <c r="T111"/>
    </row>
    <row r="112" spans="6:28" x14ac:dyDescent="0.3">
      <c r="P112"/>
      <c r="Q112"/>
      <c r="R112"/>
      <c r="S112"/>
      <c r="T1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標準化與正規化</vt:lpstr>
      <vt:lpstr>回歸</vt:lpstr>
      <vt:lpstr>功課</vt:lpstr>
      <vt:lpstr>第三次實作</vt:lpstr>
      <vt:lpstr>單純產總表</vt:lpstr>
      <vt:lpstr>拆分訓練測試資料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2022-09-26T05:42:41Z</dcterms:created>
  <dcterms:modified xsi:type="dcterms:W3CDTF">2023-10-27T02:47:38Z</dcterms:modified>
</cp:coreProperties>
</file>