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334DDA-66AB-42A1-B594-8AD581CA53AB}" xr6:coauthVersionLast="36" xr6:coauthVersionMax="36" xr10:uidLastSave="{00000000-0000-0000-0000-000000000000}"/>
  <bookViews>
    <workbookView xWindow="0" yWindow="0" windowWidth="23040" windowHeight="9000" xr2:uid="{24ED7A49-3614-4231-8484-08273F7C1521}"/>
  </bookViews>
  <sheets>
    <sheet name="原始值" sheetId="1" r:id="rId1"/>
    <sheet name="KNN" sheetId="2" r:id="rId2"/>
    <sheet name="產圖" sheetId="4" r:id="rId3"/>
    <sheet name="回歸" sheetId="5" r:id="rId4"/>
  </sheets>
  <definedNames>
    <definedName name="_xlnm._FilterDatabase" localSheetId="3" hidden="1">回歸!$A$7:$E$37</definedName>
    <definedName name="solver_adj" localSheetId="1" hidden="1">KNN!$B$3:$D$3</definedName>
    <definedName name="solver_adj" localSheetId="0" hidden="1">原始值!$L$4:$L$6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KNN!$B$3:$D$3</definedName>
    <definedName name="solver_lhs2" localSheetId="1" hidden="1">KNN!$B$3:$D$3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2</definedName>
    <definedName name="solver_neg" localSheetId="0" hidden="1">2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KNN!$F$3</definedName>
    <definedName name="solver_opt" localSheetId="0" hidden="1">原始值!$N$5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2" localSheetId="1" hidden="1">3</definedName>
    <definedName name="solver_rhs1" localSheetId="1" hidden="1">100</definedName>
    <definedName name="solver_rhs2" localSheetId="1" hidden="1">0.01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1" l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8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N5" i="1" l="1"/>
  <c r="I6" i="5" l="1"/>
  <c r="I3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8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8" i="5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D1" i="1"/>
  <c r="D5" i="1" s="1"/>
  <c r="D2" i="1"/>
  <c r="D3" i="1"/>
  <c r="D4" i="1"/>
  <c r="E3" i="2" l="1"/>
  <c r="G8" i="1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J12" i="2"/>
  <c r="I1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13" i="2"/>
  <c r="I14" i="2"/>
  <c r="I15" i="2"/>
  <c r="I16" i="2"/>
  <c r="I17" i="2"/>
  <c r="I18" i="2"/>
  <c r="I19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C5" i="1"/>
  <c r="C4" i="1"/>
  <c r="C3" i="1"/>
  <c r="C2" i="1"/>
  <c r="C1" i="1"/>
  <c r="B2" i="1"/>
  <c r="B1" i="1"/>
  <c r="B3" i="1"/>
  <c r="B4" i="1"/>
  <c r="G9" i="1" s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AF7" i="2" l="1"/>
  <c r="X7" i="2"/>
  <c r="P7" i="2"/>
  <c r="I6" i="2"/>
  <c r="J7" i="2"/>
  <c r="W6" i="2"/>
  <c r="O6" i="2"/>
  <c r="AE6" i="2"/>
  <c r="AL7" i="2"/>
  <c r="AD7" i="2"/>
  <c r="V7" i="2"/>
  <c r="N7" i="2"/>
  <c r="U7" i="2"/>
  <c r="AK7" i="2"/>
  <c r="AJ7" i="2"/>
  <c r="AB7" i="2"/>
  <c r="T7" i="2"/>
  <c r="L7" i="2"/>
  <c r="AC7" i="2"/>
  <c r="S7" i="2"/>
  <c r="K7" i="2"/>
  <c r="AA7" i="2"/>
  <c r="AH7" i="2"/>
  <c r="Z7" i="2"/>
  <c r="R7" i="2"/>
  <c r="M7" i="2"/>
  <c r="AI7" i="2"/>
  <c r="AG7" i="2"/>
  <c r="Y7" i="2"/>
  <c r="Q7" i="2"/>
  <c r="AE7" i="2"/>
  <c r="W7" i="2"/>
  <c r="O7" i="2"/>
  <c r="AL6" i="2"/>
  <c r="AL8" i="2" s="1"/>
  <c r="AL9" i="2" s="1"/>
  <c r="AD6" i="2"/>
  <c r="V6" i="2"/>
  <c r="N6" i="2"/>
  <c r="AK6" i="2"/>
  <c r="AK8" i="2" s="1"/>
  <c r="AK9" i="2" s="1"/>
  <c r="AC6" i="2"/>
  <c r="U6" i="2"/>
  <c r="M6" i="2"/>
  <c r="AJ6" i="2"/>
  <c r="AB6" i="2"/>
  <c r="T6" i="2"/>
  <c r="L6" i="2"/>
  <c r="AI6" i="2"/>
  <c r="AA6" i="2"/>
  <c r="S6" i="2"/>
  <c r="K6" i="2"/>
  <c r="AH6" i="2"/>
  <c r="Z6" i="2"/>
  <c r="R6" i="2"/>
  <c r="R8" i="2" s="1"/>
  <c r="R9" i="2" s="1"/>
  <c r="J6" i="2"/>
  <c r="J8" i="2" s="1"/>
  <c r="J9" i="2" s="1"/>
  <c r="AG6" i="2"/>
  <c r="Y6" i="2"/>
  <c r="Q6" i="2"/>
  <c r="AF6" i="2"/>
  <c r="AF8" i="2" s="1"/>
  <c r="AF9" i="2" s="1"/>
  <c r="X6" i="2"/>
  <c r="X8" i="2" s="1"/>
  <c r="X9" i="2" s="1"/>
  <c r="P6" i="2"/>
  <c r="P8" i="2" s="1"/>
  <c r="P9" i="2" s="1"/>
  <c r="I7" i="2"/>
  <c r="H8" i="1"/>
  <c r="B5" i="1"/>
  <c r="G12" i="1"/>
  <c r="T8" i="2" l="1"/>
  <c r="T9" i="2" s="1"/>
  <c r="I8" i="2"/>
  <c r="I9" i="2" s="1"/>
  <c r="AD8" i="2"/>
  <c r="AD9" i="2" s="1"/>
  <c r="N8" i="2"/>
  <c r="N9" i="2" s="1"/>
  <c r="AG8" i="2"/>
  <c r="AG9" i="2" s="1"/>
  <c r="Q8" i="2"/>
  <c r="Q9" i="2" s="1"/>
  <c r="S8" i="2"/>
  <c r="S9" i="2" s="1"/>
  <c r="U8" i="2"/>
  <c r="U9" i="2" s="1"/>
  <c r="W8" i="2"/>
  <c r="W9" i="2" s="1"/>
  <c r="Y8" i="2"/>
  <c r="Y9" i="2" s="1"/>
  <c r="AA8" i="2"/>
  <c r="AA9" i="2" s="1"/>
  <c r="M8" i="2"/>
  <c r="M9" i="2" s="1"/>
  <c r="L8" i="2"/>
  <c r="L9" i="2" s="1"/>
  <c r="O8" i="2"/>
  <c r="O9" i="2" s="1"/>
  <c r="AI8" i="2"/>
  <c r="AI9" i="2" s="1"/>
  <c r="AC8" i="2"/>
  <c r="AC9" i="2" s="1"/>
  <c r="AE8" i="2"/>
  <c r="AE9" i="2" s="1"/>
  <c r="V8" i="2"/>
  <c r="V9" i="2" s="1"/>
  <c r="Z8" i="2"/>
  <c r="Z9" i="2" s="1"/>
  <c r="AB8" i="2"/>
  <c r="AB9" i="2" s="1"/>
  <c r="AH8" i="2"/>
  <c r="AH9" i="2" s="1"/>
  <c r="AJ8" i="2"/>
  <c r="AJ9" i="2" s="1"/>
  <c r="K8" i="2"/>
  <c r="F3" i="2" l="1"/>
  <c r="K9" i="2"/>
</calcChain>
</file>

<file path=xl/sharedStrings.xml><?xml version="1.0" encoding="utf-8"?>
<sst xmlns="http://schemas.openxmlformats.org/spreadsheetml/2006/main" count="70" uniqueCount="61">
  <si>
    <t>No.</t>
  </si>
  <si>
    <t>Age</t>
  </si>
  <si>
    <t>Income</t>
  </si>
  <si>
    <t>標準化</t>
  </si>
  <si>
    <t>Z(Age)</t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</si>
  <si>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</si>
  <si>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</si>
  <si>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</si>
  <si>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</si>
  <si>
    <t>MAX-MIN</t>
    <phoneticPr fontId="2" type="noConversion"/>
  </si>
  <si>
    <t>Z(income)</t>
  </si>
  <si>
    <t>Z(income)</t>
    <phoneticPr fontId="3" type="noConversion"/>
  </si>
  <si>
    <t>訓練集</t>
    <phoneticPr fontId="3" type="noConversion"/>
  </si>
  <si>
    <t>驗證集</t>
    <phoneticPr fontId="3" type="noConversion"/>
  </si>
  <si>
    <t>No.</t>
    <phoneticPr fontId="3" type="noConversion"/>
  </si>
  <si>
    <t>Z1</t>
    <phoneticPr fontId="3" type="noConversion"/>
  </si>
  <si>
    <t>Z2</t>
    <phoneticPr fontId="3" type="noConversion"/>
  </si>
  <si>
    <t>W1</t>
  </si>
  <si>
    <t>W1</t>
    <phoneticPr fontId="3" type="noConversion"/>
  </si>
  <si>
    <t>W2</t>
  </si>
  <si>
    <t>W2</t>
    <phoneticPr fontId="3" type="noConversion"/>
  </si>
  <si>
    <t>半徑平方</t>
  </si>
  <si>
    <t>半徑平方</t>
    <phoneticPr fontId="3" type="noConversion"/>
  </si>
  <si>
    <t>半徑平方倒數</t>
  </si>
  <si>
    <t>半徑平方倒數</t>
    <phoneticPr fontId="3" type="noConversion"/>
  </si>
  <si>
    <t>Wij</t>
    <phoneticPr fontId="3" type="noConversion"/>
  </si>
  <si>
    <t>SUM(W*Y)</t>
    <phoneticPr fontId="3" type="noConversion"/>
  </si>
  <si>
    <t>SUM(W)</t>
    <phoneticPr fontId="3" type="noConversion"/>
  </si>
  <si>
    <t>Y_pred</t>
    <phoneticPr fontId="3" type="noConversion"/>
  </si>
  <si>
    <t>是否誤判?</t>
    <phoneticPr fontId="3" type="noConversion"/>
  </si>
  <si>
    <t>Y_分類</t>
    <phoneticPr fontId="3" type="noConversion"/>
  </si>
  <si>
    <t>誤判率</t>
    <phoneticPr fontId="3" type="noConversion"/>
  </si>
  <si>
    <t>誤差平方和_SSE</t>
  </si>
  <si>
    <t>誤差平方和_SSE</t>
    <phoneticPr fontId="3" type="noConversion"/>
  </si>
  <si>
    <t>半徑平方需從小到大</t>
    <phoneticPr fontId="3" type="noConversion"/>
  </si>
  <si>
    <t>老師還沒說</t>
    <phoneticPr fontId="3" type="noConversion"/>
  </si>
  <si>
    <t>可以針對半徑平方一起規劃求解</t>
    <phoneticPr fontId="3" type="noConversion"/>
  </si>
  <si>
    <t>也可以只對權重規劃求解</t>
    <phoneticPr fontId="3" type="noConversion"/>
  </si>
  <si>
    <t>Expense</t>
  </si>
  <si>
    <t>Z(Expense)</t>
    <phoneticPr fontId="3" type="noConversion"/>
  </si>
  <si>
    <t>Y_pred</t>
  </si>
  <si>
    <t>Z(Expense)</t>
    <phoneticPr fontId="3" type="noConversion"/>
  </si>
  <si>
    <t>SSE</t>
    <phoneticPr fontId="3" type="noConversion"/>
  </si>
  <si>
    <t>RMSE</t>
    <phoneticPr fontId="3" type="noConversion"/>
  </si>
  <si>
    <t>Expense</t>
    <phoneticPr fontId="3" type="noConversion"/>
  </si>
  <si>
    <t>Y不做標準化</t>
    <phoneticPr fontId="3" type="noConversion"/>
  </si>
  <si>
    <t>Expense</t>
    <phoneticPr fontId="3" type="noConversion"/>
  </si>
  <si>
    <t>返回不做標準化</t>
    <phoneticPr fontId="3" type="noConversion"/>
  </si>
  <si>
    <t>Error^2</t>
    <phoneticPr fontId="3" type="noConversion"/>
  </si>
  <si>
    <t>Y</t>
    <phoneticPr fontId="3" type="noConversion"/>
  </si>
  <si>
    <t>ZY_pred</t>
    <phoneticPr fontId="3" type="noConversion"/>
  </si>
  <si>
    <t>w2</t>
    <phoneticPr fontId="3" type="noConversion"/>
  </si>
  <si>
    <t>w1</t>
    <phoneticPr fontId="3" type="noConversion"/>
  </si>
  <si>
    <t>w0</t>
    <phoneticPr fontId="3" type="noConversion"/>
  </si>
  <si>
    <t>SSE</t>
    <phoneticPr fontId="3" type="noConversion"/>
  </si>
  <si>
    <t>Y_pred</t>
    <phoneticPr fontId="3" type="noConversion"/>
  </si>
  <si>
    <t>KNN_Y_pred</t>
    <phoneticPr fontId="3" type="noConversion"/>
  </si>
  <si>
    <t>標準化後的線性回歸</t>
    <phoneticPr fontId="3" type="noConversion"/>
  </si>
  <si>
    <t>Y_True</t>
    <phoneticPr fontId="3" type="noConversion"/>
  </si>
  <si>
    <t>線性回歸</t>
    <phoneticPr fontId="3" type="noConversion"/>
  </si>
  <si>
    <t>線性回歸怎麼算 開_回歸跟這個檔案對比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</si>
</sst>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000"/>
    <numFmt numFmtId="178" formatCode="0.0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2" borderId="0" xfId="1" applyFont="1" applyFill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1" fillId="0" borderId="0" xfId="1" applyFont="1" applyFill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1" applyFont="1" applyFill="1">
      <alignment vertical="center"/>
    </xf>
    <xf numFmtId="0" fontId="1" fillId="3" borderId="0" xfId="0" applyFont="1" applyFill="1">
      <alignment vertical="center"/>
    </xf>
    <xf numFmtId="178" fontId="1" fillId="3" borderId="0" xfId="0" applyNumberFormat="1" applyFont="1" applyFill="1">
      <alignment vertical="center"/>
    </xf>
    <xf numFmtId="177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8" fontId="1" fillId="7" borderId="0" xfId="0" applyNumberFormat="1" applyFont="1" applyFill="1">
      <alignment vertical="center"/>
    </xf>
    <xf numFmtId="0" fontId="4" fillId="0" borderId="0" xfId="1" applyFont="1">
      <alignment vertical="center"/>
    </xf>
    <xf numFmtId="11" fontId="1" fillId="0" borderId="0" xfId="0" applyNumberFormat="1" applyFont="1">
      <alignment vertical="center"/>
    </xf>
    <xf numFmtId="0" fontId="4" fillId="0" borderId="0" xfId="0" applyFont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產圖!$F$4:$F$7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產圖!$G$4:$G$7</c:f>
              <c:numCache>
                <c:formatCode>General</c:formatCode>
                <c:ptCount val="4"/>
                <c:pt idx="0">
                  <c:v>7.1876120489638282</c:v>
                </c:pt>
                <c:pt idx="1">
                  <c:v>6.9010325672170048</c:v>
                </c:pt>
                <c:pt idx="2">
                  <c:v>6.870803799568427</c:v>
                </c:pt>
                <c:pt idx="3">
                  <c:v>7.3742033395113911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445F-8D67-D28CD976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5040"/>
        <c:axId val="841746928"/>
      </c:scatterChart>
      <c:valAx>
        <c:axId val="6408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746928"/>
        <c:crosses val="autoZero"/>
        <c:crossBetween val="midCat"/>
      </c:valAx>
      <c:valAx>
        <c:axId val="841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8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圖表標題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回歸!$H$7</c:f>
              <c:strCache>
                <c:ptCount val="1"/>
                <c:pt idx="0">
                  <c:v>KNN_Y_pred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回歸!$G$8:$G$37</c:f>
              <c:numCache>
                <c:formatCode>General</c:formatCode>
                <c:ptCount val="30"/>
                <c:pt idx="0">
                  <c:v>9.1999999999999993</c:v>
                </c:pt>
                <c:pt idx="1">
                  <c:v>0.30000000000000071</c:v>
                </c:pt>
                <c:pt idx="2">
                  <c:v>8.5</c:v>
                </c:pt>
                <c:pt idx="3">
                  <c:v>7.4</c:v>
                </c:pt>
                <c:pt idx="4">
                  <c:v>10.7</c:v>
                </c:pt>
                <c:pt idx="5">
                  <c:v>2.5999999999999996</c:v>
                </c:pt>
                <c:pt idx="6">
                  <c:v>14.2</c:v>
                </c:pt>
                <c:pt idx="7">
                  <c:v>5.6</c:v>
                </c:pt>
                <c:pt idx="8">
                  <c:v>3.7</c:v>
                </c:pt>
                <c:pt idx="9">
                  <c:v>9.4</c:v>
                </c:pt>
                <c:pt idx="10">
                  <c:v>12.4</c:v>
                </c:pt>
                <c:pt idx="11">
                  <c:v>15.1</c:v>
                </c:pt>
                <c:pt idx="12">
                  <c:v>2.5</c:v>
                </c:pt>
                <c:pt idx="13">
                  <c:v>8.1</c:v>
                </c:pt>
                <c:pt idx="14">
                  <c:v>15.8</c:v>
                </c:pt>
                <c:pt idx="15">
                  <c:v>12.6</c:v>
                </c:pt>
                <c:pt idx="16">
                  <c:v>8.1</c:v>
                </c:pt>
                <c:pt idx="17">
                  <c:v>6.7</c:v>
                </c:pt>
                <c:pt idx="18">
                  <c:v>4.5</c:v>
                </c:pt>
                <c:pt idx="19">
                  <c:v>4.5999999999999996</c:v>
                </c:pt>
                <c:pt idx="20">
                  <c:v>3.0999999999999996</c:v>
                </c:pt>
                <c:pt idx="21">
                  <c:v>5.7</c:v>
                </c:pt>
                <c:pt idx="22">
                  <c:v>5.5</c:v>
                </c:pt>
                <c:pt idx="23">
                  <c:v>9.3000000000000007</c:v>
                </c:pt>
                <c:pt idx="24">
                  <c:v>12.1</c:v>
                </c:pt>
                <c:pt idx="25">
                  <c:v>14.1</c:v>
                </c:pt>
                <c:pt idx="26">
                  <c:v>6.5</c:v>
                </c:pt>
                <c:pt idx="27">
                  <c:v>9</c:v>
                </c:pt>
                <c:pt idx="28">
                  <c:v>8.5</c:v>
                </c:pt>
                <c:pt idx="29">
                  <c:v>13.5</c:v>
                </c:pt>
              </c:numCache>
            </c:numRef>
          </c:xVal>
          <c:yVal>
            <c:numRef>
              <c:f>回歸!$H$8:$H$37</c:f>
              <c:numCache>
                <c:formatCode>General</c:formatCode>
                <c:ptCount val="30"/>
                <c:pt idx="0">
                  <c:v>7.8725344879892019</c:v>
                </c:pt>
                <c:pt idx="1">
                  <c:v>5.9737291114722559</c:v>
                </c:pt>
                <c:pt idx="2">
                  <c:v>7.8121622386077307</c:v>
                </c:pt>
                <c:pt idx="3">
                  <c:v>7.8347448616860014</c:v>
                </c:pt>
                <c:pt idx="4">
                  <c:v>7.6281557349380229</c:v>
                </c:pt>
                <c:pt idx="5">
                  <c:v>6.7464444701420163</c:v>
                </c:pt>
                <c:pt idx="6">
                  <c:v>7.7841398721816226</c:v>
                </c:pt>
                <c:pt idx="7">
                  <c:v>7.3907875148715529</c:v>
                </c:pt>
                <c:pt idx="8">
                  <c:v>7.4762147150467975</c:v>
                </c:pt>
                <c:pt idx="9">
                  <c:v>7.8505010373859081</c:v>
                </c:pt>
                <c:pt idx="10">
                  <c:v>7.674218825427447</c:v>
                </c:pt>
                <c:pt idx="11">
                  <c:v>7.6745546462846654</c:v>
                </c:pt>
                <c:pt idx="12">
                  <c:v>7.6707996735600936</c:v>
                </c:pt>
                <c:pt idx="13">
                  <c:v>6.6668718995177176</c:v>
                </c:pt>
                <c:pt idx="14">
                  <c:v>7.8119963219813471</c:v>
                </c:pt>
                <c:pt idx="15">
                  <c:v>7.6738829811704488</c:v>
                </c:pt>
                <c:pt idx="16">
                  <c:v>7.8730452988891697</c:v>
                </c:pt>
                <c:pt idx="17">
                  <c:v>5.9732015596230728</c:v>
                </c:pt>
                <c:pt idx="18">
                  <c:v>6.6668718995177176</c:v>
                </c:pt>
                <c:pt idx="19">
                  <c:v>7.6701859620341457</c:v>
                </c:pt>
                <c:pt idx="20">
                  <c:v>7.1705534590290725</c:v>
                </c:pt>
                <c:pt idx="21">
                  <c:v>7.4768779876105933</c:v>
                </c:pt>
                <c:pt idx="22">
                  <c:v>6.5875822924224732</c:v>
                </c:pt>
                <c:pt idx="23">
                  <c:v>7.7900159919435099</c:v>
                </c:pt>
                <c:pt idx="24">
                  <c:v>7.8656244280318832</c:v>
                </c:pt>
                <c:pt idx="25">
                  <c:v>7.2733841606710161</c:v>
                </c:pt>
                <c:pt idx="26">
                  <c:v>7.2042086047447986</c:v>
                </c:pt>
                <c:pt idx="27">
                  <c:v>7.8763653510552043</c:v>
                </c:pt>
                <c:pt idx="28">
                  <c:v>7.7840566279759944</c:v>
                </c:pt>
                <c:pt idx="29">
                  <c:v>7.7846393048220737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7-4828-A98B-FEBE50DF614D}"/>
            </c:ext>
          </c:extLst>
        </c:ser>
        <c:ser>
          <c:idx val="1"/>
          <c:order val="1"/>
          <c:tx>
            <c:strRef>
              <c:f>回歸!$J$7</c:f>
              <c:strCache>
                <c:ptCount val="1"/>
                <c:pt idx="0">
                  <c:v>標準化後的線性回歸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回歸!$G$8:$G$37</c:f>
              <c:numCache>
                <c:formatCode>General</c:formatCode>
                <c:ptCount val="30"/>
                <c:pt idx="0">
                  <c:v>9.1999999999999993</c:v>
                </c:pt>
                <c:pt idx="1">
                  <c:v>0.30000000000000071</c:v>
                </c:pt>
                <c:pt idx="2">
                  <c:v>8.5</c:v>
                </c:pt>
                <c:pt idx="3">
                  <c:v>7.4</c:v>
                </c:pt>
                <c:pt idx="4">
                  <c:v>10.7</c:v>
                </c:pt>
                <c:pt idx="5">
                  <c:v>2.5999999999999996</c:v>
                </c:pt>
                <c:pt idx="6">
                  <c:v>14.2</c:v>
                </c:pt>
                <c:pt idx="7">
                  <c:v>5.6</c:v>
                </c:pt>
                <c:pt idx="8">
                  <c:v>3.7</c:v>
                </c:pt>
                <c:pt idx="9">
                  <c:v>9.4</c:v>
                </c:pt>
                <c:pt idx="10">
                  <c:v>12.4</c:v>
                </c:pt>
                <c:pt idx="11">
                  <c:v>15.1</c:v>
                </c:pt>
                <c:pt idx="12">
                  <c:v>2.5</c:v>
                </c:pt>
                <c:pt idx="13">
                  <c:v>8.1</c:v>
                </c:pt>
                <c:pt idx="14">
                  <c:v>15.8</c:v>
                </c:pt>
                <c:pt idx="15">
                  <c:v>12.6</c:v>
                </c:pt>
                <c:pt idx="16">
                  <c:v>8.1</c:v>
                </c:pt>
                <c:pt idx="17">
                  <c:v>6.7</c:v>
                </c:pt>
                <c:pt idx="18">
                  <c:v>4.5</c:v>
                </c:pt>
                <c:pt idx="19">
                  <c:v>4.5999999999999996</c:v>
                </c:pt>
                <c:pt idx="20">
                  <c:v>3.0999999999999996</c:v>
                </c:pt>
                <c:pt idx="21">
                  <c:v>5.7</c:v>
                </c:pt>
                <c:pt idx="22">
                  <c:v>5.5</c:v>
                </c:pt>
                <c:pt idx="23">
                  <c:v>9.3000000000000007</c:v>
                </c:pt>
                <c:pt idx="24">
                  <c:v>12.1</c:v>
                </c:pt>
                <c:pt idx="25">
                  <c:v>14.1</c:v>
                </c:pt>
                <c:pt idx="26">
                  <c:v>6.5</c:v>
                </c:pt>
                <c:pt idx="27">
                  <c:v>9</c:v>
                </c:pt>
                <c:pt idx="28">
                  <c:v>8.5</c:v>
                </c:pt>
                <c:pt idx="29">
                  <c:v>13.5</c:v>
                </c:pt>
              </c:numCache>
            </c:numRef>
          </c:xVal>
          <c:yVal>
            <c:numRef>
              <c:f>回歸!$J$8:$J$37</c:f>
              <c:numCache>
                <c:formatCode>General</c:formatCode>
                <c:ptCount val="30"/>
                <c:pt idx="0">
                  <c:v>6.6320729822386832</c:v>
                </c:pt>
                <c:pt idx="1">
                  <c:v>6.2005610124879542</c:v>
                </c:pt>
                <c:pt idx="2">
                  <c:v>7.8066154688857328</c:v>
                </c:pt>
                <c:pt idx="3">
                  <c:v>7.7674813259562763</c:v>
                </c:pt>
                <c:pt idx="4">
                  <c:v>12.055001871166857</c:v>
                </c:pt>
                <c:pt idx="5">
                  <c:v>6.7098230693342433</c:v>
                </c:pt>
                <c:pt idx="6">
                  <c:v>11.448163556378605</c:v>
                </c:pt>
                <c:pt idx="7">
                  <c:v>8.7077371537899406</c:v>
                </c:pt>
                <c:pt idx="8">
                  <c:v>8.7860054396488536</c:v>
                </c:pt>
                <c:pt idx="9">
                  <c:v>7.4544081825206243</c:v>
                </c:pt>
                <c:pt idx="10">
                  <c:v>10.214660755955693</c:v>
                </c:pt>
                <c:pt idx="11">
                  <c:v>8.4134537836739849</c:v>
                </c:pt>
                <c:pt idx="12">
                  <c:v>4.4786587235918676</c:v>
                </c:pt>
                <c:pt idx="13">
                  <c:v>7.199258955334126</c:v>
                </c:pt>
                <c:pt idx="14">
                  <c:v>8.7072189550265868</c:v>
                </c:pt>
                <c:pt idx="15">
                  <c:v>12.015867728237399</c:v>
                </c:pt>
                <c:pt idx="16">
                  <c:v>13.053699814013029</c:v>
                </c:pt>
                <c:pt idx="17">
                  <c:v>9.3526732139809425</c:v>
                </c:pt>
                <c:pt idx="18">
                  <c:v>7.199258955334126</c:v>
                </c:pt>
                <c:pt idx="19">
                  <c:v>8.0810726681552811</c:v>
                </c:pt>
                <c:pt idx="20">
                  <c:v>3.5587472653679617</c:v>
                </c:pt>
                <c:pt idx="21">
                  <c:v>4.7332897520150112</c:v>
                </c:pt>
                <c:pt idx="22">
                  <c:v>5.4371861259818761</c:v>
                </c:pt>
                <c:pt idx="23">
                  <c:v>10.939419698295669</c:v>
                </c:pt>
                <c:pt idx="24">
                  <c:v>7.6892130400973633</c:v>
                </c:pt>
                <c:pt idx="25">
                  <c:v>10.938901499532315</c:v>
                </c:pt>
                <c:pt idx="26">
                  <c:v>6.0247164686870764</c:v>
                </c:pt>
                <c:pt idx="27">
                  <c:v>12.525129785083688</c:v>
                </c:pt>
                <c:pt idx="28">
                  <c:v>11.898465299449031</c:v>
                </c:pt>
                <c:pt idx="29">
                  <c:v>8.7463530979560424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7-4828-A98B-FEBE50DF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9376"/>
        <c:axId val="2076820128"/>
      </c:scatterChart>
      <c:valAx>
        <c:axId val="1411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Expense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76820128"/>
        <c:crosses val="autoZero"/>
        <c:crossBetween val="midCat"/>
      </c:valAx>
      <c:valAx>
        <c:axId val="20768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Y_pred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18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7</xdr:row>
      <xdr:rowOff>64770</xdr:rowOff>
    </xdr:from>
    <xdr:to>
      <xdr:col>15</xdr:col>
      <xdr:colOff>560070</xdr:colOff>
      <xdr:row>20</xdr:row>
      <xdr:rowOff>133350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836EA0-85D0-45AF-9A46-B68E6F03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461010</xdr:colOff>
      <xdr:row>9</xdr:row>
      <xdr:rowOff>72390</xdr:rowOff>
    </xdr:from>
    <xdr:to>
      <xdr:col>21</xdr:col>
      <xdr:colOff>156210</xdr:colOff>
      <xdr:row>23</xdr:row>
      <xdr:rowOff>41910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0317CB-D986-451B-86A4-23206F6DE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13A-2C7D-4CDF-8886-53ED7E4910FA}">
  <dimension ref="A1:P107"/>
  <sheetViews>
    <sheetView tabSelected="1" workbookViewId="0">
      <selection activeCell="S14" sqref="S14"/>
    </sheetView>
  </sheetViews>
  <sheetFormatPr defaultRowHeight="15.6" x14ac:dyDescent="0.3"/>
  <cols>
    <col min="1" max="4" width="9" style="3" bestFit="1" customWidth="1"/>
    <col min="5" max="6" width="8.88671875" style="3"/>
    <col min="7" max="7" width="12.6640625" style="3" bestFit="1" customWidth="1"/>
    <col min="8" max="8" width="11.21875" style="3" bestFit="1" customWidth="1"/>
    <col min="9" max="9" width="13" style="3" bestFit="1" customWidth="1"/>
    <col min="10" max="11" width="8.88671875" style="3"/>
    <col min="12" max="12" width="12.21875" style="3" bestFit="1" customWidth="1"/>
    <col min="13" max="13" width="8.88671875" style="3"/>
    <col min="14" max="14" width="13" style="3" customWidth="1"/>
    <col min="15" max="16384" width="8.88671875" style="3"/>
  </cols>
  <sheetData>
    <row r="1" spans="1:16" x14ac:dyDescent="0.3">
      <c r="A1" s="3" t="s">
        <v>5</v>
      </c>
      <c r="B1" s="3">
        <f>MAX(B8:B107)</f>
        <v>74</v>
      </c>
      <c r="C1" s="3">
        <f>MAX(C8:C107)</f>
        <v>20</v>
      </c>
      <c r="D1" s="3">
        <f>MAX(D8:D107)</f>
        <v>16.2</v>
      </c>
    </row>
    <row r="2" spans="1:16" x14ac:dyDescent="0.3">
      <c r="A2" s="3" t="s">
        <v>6</v>
      </c>
      <c r="B2" s="3">
        <f>MIN(B8:B107)</f>
        <v>16</v>
      </c>
      <c r="C2" s="3">
        <f>MIN(C8:C107)</f>
        <v>0</v>
      </c>
      <c r="D2" s="3">
        <f>MIN(D8:D107)</f>
        <v>0.3</v>
      </c>
    </row>
    <row r="3" spans="1:16" x14ac:dyDescent="0.3">
      <c r="A3" s="3" t="s">
        <v>7</v>
      </c>
      <c r="B3" s="4">
        <f>AVERAGE(B8:B107)</f>
        <v>45.48</v>
      </c>
      <c r="C3" s="4">
        <f>AVERAGE(C8:C107)</f>
        <v>9.5399999999999991</v>
      </c>
      <c r="D3" s="4">
        <f>AVERAGE(D8:D107)</f>
        <v>8.5580000000000016</v>
      </c>
    </row>
    <row r="4" spans="1:16" x14ac:dyDescent="0.3">
      <c r="A4" s="3" t="s">
        <v>8</v>
      </c>
      <c r="B4" s="5">
        <f>STDEV(B8:B107)</f>
        <v>15.218595748808642</v>
      </c>
      <c r="C4" s="5">
        <f>STDEV(C8:C107)</f>
        <v>4.9592684374152842</v>
      </c>
      <c r="D4" s="5">
        <f>STDEV(D8:D107)</f>
        <v>3.9695349955389037</v>
      </c>
      <c r="K4" s="3" t="s">
        <v>51</v>
      </c>
      <c r="L4" s="3">
        <v>0.56257652955118487</v>
      </c>
      <c r="N4" s="3" t="s">
        <v>54</v>
      </c>
    </row>
    <row r="5" spans="1:16" x14ac:dyDescent="0.3">
      <c r="A5" s="3" t="s">
        <v>9</v>
      </c>
      <c r="B5" s="3">
        <f>B1-B2</f>
        <v>58</v>
      </c>
      <c r="C5" s="3">
        <f>C1-C2</f>
        <v>20</v>
      </c>
      <c r="D5" s="3">
        <f>D1-D2</f>
        <v>15.899999999999999</v>
      </c>
      <c r="K5" s="3" t="s">
        <v>52</v>
      </c>
      <c r="L5" s="3">
        <v>0.1500343747791151</v>
      </c>
      <c r="N5" s="3">
        <f>SUM(L8:L107)</f>
        <v>66.395760032215989</v>
      </c>
    </row>
    <row r="6" spans="1:16" x14ac:dyDescent="0.3">
      <c r="G6" s="1" t="s">
        <v>3</v>
      </c>
      <c r="I6" s="3" t="s">
        <v>58</v>
      </c>
      <c r="K6" s="3" t="s">
        <v>53</v>
      </c>
      <c r="L6" s="19">
        <v>-3.3133609300586408E-7</v>
      </c>
    </row>
    <row r="7" spans="1:16" x14ac:dyDescent="0.3">
      <c r="A7" s="1" t="s">
        <v>0</v>
      </c>
      <c r="B7" s="1" t="s">
        <v>1</v>
      </c>
      <c r="C7" s="1" t="s">
        <v>2</v>
      </c>
      <c r="D7" s="3" t="s">
        <v>38</v>
      </c>
      <c r="G7" s="1" t="s">
        <v>4</v>
      </c>
      <c r="H7" s="6" t="s">
        <v>11</v>
      </c>
      <c r="I7" s="3" t="s">
        <v>39</v>
      </c>
      <c r="K7" s="3" t="s">
        <v>55</v>
      </c>
      <c r="L7" s="3" t="s">
        <v>48</v>
      </c>
      <c r="N7" s="3" t="s">
        <v>59</v>
      </c>
      <c r="P7" s="3" t="s">
        <v>60</v>
      </c>
    </row>
    <row r="8" spans="1:16" x14ac:dyDescent="0.3">
      <c r="A8" s="1">
        <v>1</v>
      </c>
      <c r="B8" s="1">
        <v>58</v>
      </c>
      <c r="C8" s="1">
        <v>9</v>
      </c>
      <c r="D8" s="3">
        <v>10</v>
      </c>
      <c r="G8" s="7">
        <f>(B8-B$3)/B$4</f>
        <v>0.82267774285154438</v>
      </c>
      <c r="H8" s="8">
        <f>(C8-C$3)/C$4</f>
        <v>-0.10888702775715065</v>
      </c>
      <c r="I8" s="8">
        <f>(D8-D$3)/D$4</f>
        <v>0.36326673064239673</v>
      </c>
      <c r="K8" s="3">
        <f>G8*$L$5+H8*$L$4+$L$6</f>
        <v>6.2172323268570737E-2</v>
      </c>
      <c r="L8" s="3">
        <f>(I8-K8)^2</f>
        <v>9.0657842151795467E-2</v>
      </c>
    </row>
    <row r="9" spans="1:16" x14ac:dyDescent="0.3">
      <c r="A9" s="1">
        <v>2</v>
      </c>
      <c r="B9" s="1">
        <v>30</v>
      </c>
      <c r="C9" s="1">
        <v>6</v>
      </c>
      <c r="D9" s="3">
        <v>4.8</v>
      </c>
      <c r="G9" s="7">
        <f t="shared" ref="G9:G72" si="0">(B9-B$3)/B$4</f>
        <v>-1.0171766341327397</v>
      </c>
      <c r="H9" s="8">
        <f t="shared" ref="H9:H72" si="1">(C9-C$3)/C$4</f>
        <v>-0.71381495974132181</v>
      </c>
      <c r="I9" s="8">
        <f t="shared" ref="I9:I72" si="2">(D9-D$3)/D$4</f>
        <v>-0.94671038401812002</v>
      </c>
      <c r="K9" s="3">
        <f t="shared" ref="K9:K72" si="3">G9*$L$5+H9*$L$4+$L$6</f>
        <v>-0.5541873344711149</v>
      </c>
      <c r="L9" s="3">
        <f t="shared" ref="L9:L72" si="4">(I9-K9)^2</f>
        <v>0.15407434442568063</v>
      </c>
    </row>
    <row r="10" spans="1:16" x14ac:dyDescent="0.3">
      <c r="A10" s="1">
        <v>3</v>
      </c>
      <c r="B10" s="1">
        <v>37</v>
      </c>
      <c r="C10" s="1">
        <v>12</v>
      </c>
      <c r="D10" s="3">
        <v>12.8</v>
      </c>
      <c r="G10" s="7">
        <f t="shared" si="0"/>
        <v>-0.5572130398866687</v>
      </c>
      <c r="H10" s="8">
        <f t="shared" si="1"/>
        <v>0.49604090422702057</v>
      </c>
      <c r="I10" s="8">
        <f t="shared" si="2"/>
        <v>1.0686390231519058</v>
      </c>
      <c r="K10" s="3">
        <f t="shared" si="3"/>
        <v>0.19545952902120944</v>
      </c>
      <c r="L10" s="3">
        <f t="shared" si="4"/>
        <v>0.76244242897033887</v>
      </c>
    </row>
    <row r="11" spans="1:16" x14ac:dyDescent="0.3">
      <c r="A11" s="1">
        <v>4</v>
      </c>
      <c r="B11" s="1">
        <v>70</v>
      </c>
      <c r="C11" s="1">
        <v>12</v>
      </c>
      <c r="D11" s="3">
        <v>5.0999999999999996</v>
      </c>
      <c r="G11" s="7">
        <f t="shared" si="0"/>
        <v>1.6111867615590947</v>
      </c>
      <c r="H11" s="8">
        <f t="shared" si="1"/>
        <v>0.49604090422702057</v>
      </c>
      <c r="I11" s="8">
        <f t="shared" si="2"/>
        <v>-0.87113478124924404</v>
      </c>
      <c r="K11" s="3">
        <f t="shared" si="3"/>
        <v>0.52079403750228193</v>
      </c>
      <c r="L11" s="3">
        <f t="shared" si="4"/>
        <v>1.9374658364710184</v>
      </c>
    </row>
    <row r="12" spans="1:16" x14ac:dyDescent="0.3">
      <c r="A12" s="1">
        <v>5</v>
      </c>
      <c r="B12" s="1">
        <v>40</v>
      </c>
      <c r="C12" s="1">
        <v>5</v>
      </c>
      <c r="D12" s="3">
        <v>5.3</v>
      </c>
      <c r="G12" s="7">
        <f t="shared" si="0"/>
        <v>-0.36008578520978113</v>
      </c>
      <c r="H12" s="8">
        <f t="shared" si="1"/>
        <v>-0.91545760373604557</v>
      </c>
      <c r="I12" s="8">
        <f t="shared" si="2"/>
        <v>-0.82075104606999338</v>
      </c>
      <c r="K12" s="3">
        <f t="shared" si="3"/>
        <v>-0.56904053864795756</v>
      </c>
      <c r="L12" s="3">
        <f t="shared" si="4"/>
        <v>6.3358179546658747E-2</v>
      </c>
    </row>
    <row r="13" spans="1:16" x14ac:dyDescent="0.3">
      <c r="A13" s="1">
        <v>6</v>
      </c>
      <c r="B13" s="1">
        <v>27</v>
      </c>
      <c r="C13" s="1">
        <v>7</v>
      </c>
      <c r="D13" s="3">
        <v>6.2</v>
      </c>
      <c r="G13" s="7">
        <f t="shared" si="0"/>
        <v>-1.2143038888096274</v>
      </c>
      <c r="H13" s="8">
        <f t="shared" si="1"/>
        <v>-0.51217231574659805</v>
      </c>
      <c r="I13" s="8">
        <f t="shared" si="2"/>
        <v>-0.59402423776336544</v>
      </c>
      <c r="K13" s="3">
        <f t="shared" si="3"/>
        <v>-0.47032378001040831</v>
      </c>
      <c r="L13" s="3">
        <f t="shared" si="4"/>
        <v>1.5301803248291132E-2</v>
      </c>
    </row>
    <row r="14" spans="1:16" x14ac:dyDescent="0.3">
      <c r="A14" s="1">
        <v>7</v>
      </c>
      <c r="B14" s="1">
        <v>39</v>
      </c>
      <c r="C14" s="1">
        <v>13</v>
      </c>
      <c r="D14" s="3">
        <v>11.7</v>
      </c>
      <c r="G14" s="7">
        <f t="shared" si="0"/>
        <v>-0.42579487010207701</v>
      </c>
      <c r="H14" s="8">
        <f t="shared" si="1"/>
        <v>0.69768354822174428</v>
      </c>
      <c r="I14" s="8">
        <f t="shared" si="2"/>
        <v>0.79152847966602702</v>
      </c>
      <c r="K14" s="3">
        <f t="shared" si="3"/>
        <v>0.32861619082753296</v>
      </c>
      <c r="L14" s="3">
        <f t="shared" si="4"/>
        <v>0.21428778715769334</v>
      </c>
    </row>
    <row r="15" spans="1:16" x14ac:dyDescent="0.3">
      <c r="A15" s="1">
        <v>8</v>
      </c>
      <c r="B15" s="1">
        <v>52</v>
      </c>
      <c r="C15" s="1">
        <v>6</v>
      </c>
      <c r="D15" s="3">
        <v>5.7</v>
      </c>
      <c r="G15" s="7">
        <f t="shared" si="0"/>
        <v>0.42842323349776923</v>
      </c>
      <c r="H15" s="8">
        <f t="shared" si="1"/>
        <v>-0.71381495974132181</v>
      </c>
      <c r="I15" s="8">
        <f t="shared" si="2"/>
        <v>-0.71998357571149207</v>
      </c>
      <c r="K15" s="3">
        <f t="shared" si="3"/>
        <v>-0.33729766215039991</v>
      </c>
      <c r="L15" s="3">
        <f t="shared" si="4"/>
        <v>0.14644850843808771</v>
      </c>
    </row>
    <row r="16" spans="1:16" x14ac:dyDescent="0.3">
      <c r="A16" s="1">
        <v>9</v>
      </c>
      <c r="B16" s="1">
        <v>61</v>
      </c>
      <c r="C16" s="1">
        <v>8</v>
      </c>
      <c r="D16" s="3">
        <v>10.8</v>
      </c>
      <c r="G16" s="7">
        <f t="shared" si="0"/>
        <v>1.019804997528432</v>
      </c>
      <c r="H16" s="8">
        <f t="shared" si="1"/>
        <v>-0.31052967175187435</v>
      </c>
      <c r="I16" s="8">
        <f t="shared" si="2"/>
        <v>0.56480167135939952</v>
      </c>
      <c r="K16" s="3">
        <f t="shared" si="3"/>
        <v>-2.1691231192135757E-2</v>
      </c>
      <c r="L16" s="3">
        <f t="shared" si="4"/>
        <v>0.34397392474332467</v>
      </c>
    </row>
    <row r="17" spans="1:12" x14ac:dyDescent="0.3">
      <c r="A17" s="1">
        <v>10</v>
      </c>
      <c r="B17" s="1">
        <v>44</v>
      </c>
      <c r="C17" s="1">
        <v>14</v>
      </c>
      <c r="D17" s="3">
        <v>15.2</v>
      </c>
      <c r="G17" s="7">
        <f t="shared" si="0"/>
        <v>-9.7249445640597676E-2</v>
      </c>
      <c r="H17" s="8">
        <f t="shared" si="1"/>
        <v>0.89932619221646803</v>
      </c>
      <c r="I17" s="8">
        <f t="shared" si="2"/>
        <v>1.6732438453029133</v>
      </c>
      <c r="K17" s="3">
        <f t="shared" si="3"/>
        <v>0.49134871704122679</v>
      </c>
      <c r="L17" s="3">
        <f t="shared" si="4"/>
        <v>1.3968760942087084</v>
      </c>
    </row>
    <row r="18" spans="1:12" x14ac:dyDescent="0.3">
      <c r="A18" s="1">
        <v>11</v>
      </c>
      <c r="B18" s="1">
        <v>62</v>
      </c>
      <c r="C18" s="1">
        <v>17</v>
      </c>
      <c r="D18" s="3">
        <v>6.2</v>
      </c>
      <c r="G18" s="7">
        <f t="shared" si="0"/>
        <v>1.0855140824207279</v>
      </c>
      <c r="H18" s="8">
        <f t="shared" si="1"/>
        <v>1.5042541242006393</v>
      </c>
      <c r="I18" s="8">
        <f t="shared" si="2"/>
        <v>-0.59402423776336544</v>
      </c>
      <c r="K18" s="3">
        <f t="shared" si="3"/>
        <v>1.0091221600896783</v>
      </c>
      <c r="L18" s="3">
        <f t="shared" si="4"/>
        <v>2.5700783729491889</v>
      </c>
    </row>
    <row r="19" spans="1:12" x14ac:dyDescent="0.3">
      <c r="A19" s="1">
        <v>12</v>
      </c>
      <c r="B19" s="1">
        <v>18</v>
      </c>
      <c r="C19" s="1">
        <v>5</v>
      </c>
      <c r="D19" s="3">
        <v>4.9000000000000004</v>
      </c>
      <c r="G19" s="7">
        <f t="shared" si="0"/>
        <v>-1.80568565284029</v>
      </c>
      <c r="H19" s="8">
        <f t="shared" si="1"/>
        <v>-0.91545760373604557</v>
      </c>
      <c r="I19" s="8">
        <f t="shared" si="2"/>
        <v>-0.92151851642849458</v>
      </c>
      <c r="K19" s="3">
        <f t="shared" si="3"/>
        <v>-0.78593021096867255</v>
      </c>
      <c r="L19" s="3">
        <f t="shared" si="4"/>
        <v>1.8384188577466005E-2</v>
      </c>
    </row>
    <row r="20" spans="1:12" x14ac:dyDescent="0.3">
      <c r="A20" s="1">
        <v>13</v>
      </c>
      <c r="B20" s="1">
        <v>16</v>
      </c>
      <c r="C20" s="1">
        <v>0</v>
      </c>
      <c r="D20" s="3">
        <v>2.9</v>
      </c>
      <c r="G20" s="7">
        <f t="shared" si="0"/>
        <v>-1.9371038226248818</v>
      </c>
      <c r="H20" s="8">
        <f t="shared" si="1"/>
        <v>-1.9236708237096642</v>
      </c>
      <c r="I20" s="8">
        <f t="shared" si="2"/>
        <v>-1.425355868221001</v>
      </c>
      <c r="K20" s="3">
        <f t="shared" si="3"/>
        <v>-1.3728445482473031</v>
      </c>
      <c r="L20" s="3">
        <f t="shared" si="4"/>
        <v>2.7574387253800898E-3</v>
      </c>
    </row>
    <row r="21" spans="1:12" x14ac:dyDescent="0.3">
      <c r="A21" s="1">
        <v>14</v>
      </c>
      <c r="B21" s="1">
        <v>18</v>
      </c>
      <c r="C21" s="1">
        <v>12</v>
      </c>
      <c r="D21" s="3">
        <v>4.5999999999999996</v>
      </c>
      <c r="G21" s="7">
        <f t="shared" si="0"/>
        <v>-1.80568565284029</v>
      </c>
      <c r="H21" s="8">
        <f t="shared" si="1"/>
        <v>0.49604090422702057</v>
      </c>
      <c r="I21" s="8">
        <f t="shared" si="2"/>
        <v>-0.99709411919737068</v>
      </c>
      <c r="K21" s="3">
        <f t="shared" si="3"/>
        <v>8.1457211078647136E-3</v>
      </c>
      <c r="L21" s="3">
        <f t="shared" si="4"/>
        <v>1.0105071365368952</v>
      </c>
    </row>
    <row r="22" spans="1:12" x14ac:dyDescent="0.3">
      <c r="A22" s="1">
        <v>15</v>
      </c>
      <c r="B22" s="1">
        <v>71</v>
      </c>
      <c r="C22" s="1">
        <v>2</v>
      </c>
      <c r="D22" s="3">
        <v>5</v>
      </c>
      <c r="G22" s="7">
        <f t="shared" si="0"/>
        <v>1.6768958464513906</v>
      </c>
      <c r="H22" s="8">
        <f t="shared" si="1"/>
        <v>-1.5203855357202167</v>
      </c>
      <c r="I22" s="8">
        <f t="shared" si="2"/>
        <v>-0.89632664883886937</v>
      </c>
      <c r="K22" s="3">
        <f t="shared" si="3"/>
        <v>-0.60374152970936212</v>
      </c>
      <c r="L22" s="3">
        <f t="shared" si="4"/>
        <v>8.5606051936027952E-2</v>
      </c>
    </row>
    <row r="23" spans="1:12" x14ac:dyDescent="0.3">
      <c r="A23" s="1">
        <v>16</v>
      </c>
      <c r="B23" s="1">
        <v>60</v>
      </c>
      <c r="C23" s="1">
        <v>8</v>
      </c>
      <c r="D23" s="3">
        <v>11</v>
      </c>
      <c r="G23" s="7">
        <f t="shared" si="0"/>
        <v>0.95409591263613613</v>
      </c>
      <c r="H23" s="8">
        <f t="shared" si="1"/>
        <v>-0.31052967175187435</v>
      </c>
      <c r="I23" s="8">
        <f t="shared" si="2"/>
        <v>0.61518540653864995</v>
      </c>
      <c r="K23" s="3">
        <f t="shared" si="3"/>
        <v>-3.1549852661259176E-2</v>
      </c>
      <c r="L23" s="3">
        <f t="shared" si="4"/>
        <v>0.41826649549237366</v>
      </c>
    </row>
    <row r="24" spans="1:12" x14ac:dyDescent="0.3">
      <c r="A24" s="1">
        <v>17</v>
      </c>
      <c r="B24" s="1">
        <v>46</v>
      </c>
      <c r="C24" s="1">
        <v>9</v>
      </c>
      <c r="D24" s="3">
        <v>10.4</v>
      </c>
      <c r="G24" s="7">
        <f t="shared" si="0"/>
        <v>3.4168724143994057E-2</v>
      </c>
      <c r="H24" s="8">
        <f t="shared" si="1"/>
        <v>-0.10888702775715065</v>
      </c>
      <c r="I24" s="8">
        <f t="shared" si="2"/>
        <v>0.46403420100089809</v>
      </c>
      <c r="K24" s="3">
        <f t="shared" si="3"/>
        <v>-5.6131134360910148E-2</v>
      </c>
      <c r="L24" s="3">
        <f t="shared" si="4"/>
        <v>0.27057197611206241</v>
      </c>
    </row>
    <row r="25" spans="1:12" x14ac:dyDescent="0.3">
      <c r="A25" s="1">
        <v>18</v>
      </c>
      <c r="B25" s="1">
        <v>58</v>
      </c>
      <c r="C25" s="1">
        <v>9</v>
      </c>
      <c r="D25" s="3">
        <v>13.9</v>
      </c>
      <c r="G25" s="7">
        <f t="shared" si="0"/>
        <v>0.82267774285154438</v>
      </c>
      <c r="H25" s="8">
        <f t="shared" si="1"/>
        <v>-0.10888702775715065</v>
      </c>
      <c r="I25" s="8">
        <f t="shared" si="2"/>
        <v>1.3457495666377843</v>
      </c>
      <c r="K25" s="3">
        <f t="shared" si="3"/>
        <v>6.2172323268570737E-2</v>
      </c>
      <c r="L25" s="3">
        <f t="shared" si="4"/>
        <v>1.6475705396953095</v>
      </c>
    </row>
    <row r="26" spans="1:12" x14ac:dyDescent="0.3">
      <c r="A26" s="1">
        <v>19</v>
      </c>
      <c r="B26" s="1">
        <v>48</v>
      </c>
      <c r="C26" s="1">
        <v>5</v>
      </c>
      <c r="D26" s="3">
        <v>9.1</v>
      </c>
      <c r="G26" s="7">
        <f t="shared" si="0"/>
        <v>0.16558689392858578</v>
      </c>
      <c r="H26" s="8">
        <f t="shared" si="1"/>
        <v>-0.91545760373604557</v>
      </c>
      <c r="I26" s="8">
        <f t="shared" si="2"/>
        <v>0.13653992233576875</v>
      </c>
      <c r="K26" s="3">
        <f t="shared" si="3"/>
        <v>-0.49017156689497032</v>
      </c>
      <c r="L26" s="3">
        <f t="shared" si="4"/>
        <v>0.39276729073381073</v>
      </c>
    </row>
    <row r="27" spans="1:12" x14ac:dyDescent="0.3">
      <c r="A27" s="1">
        <v>20</v>
      </c>
      <c r="B27" s="1">
        <v>46</v>
      </c>
      <c r="C27" s="1">
        <v>6</v>
      </c>
      <c r="D27" s="3">
        <v>10.3</v>
      </c>
      <c r="G27" s="7">
        <f t="shared" si="0"/>
        <v>3.4168724143994057E-2</v>
      </c>
      <c r="H27" s="8">
        <f t="shared" si="1"/>
        <v>-0.71381495974132181</v>
      </c>
      <c r="I27" s="8">
        <f t="shared" si="2"/>
        <v>0.43884233341127288</v>
      </c>
      <c r="K27" s="3">
        <f t="shared" si="3"/>
        <v>-0.39644939096514037</v>
      </c>
      <c r="L27" s="3">
        <f t="shared" si="4"/>
        <v>0.69771226481172199</v>
      </c>
    </row>
    <row r="28" spans="1:12" x14ac:dyDescent="0.3">
      <c r="A28" s="1">
        <v>21</v>
      </c>
      <c r="B28" s="1">
        <v>47</v>
      </c>
      <c r="C28" s="1">
        <v>10</v>
      </c>
      <c r="D28" s="3">
        <v>10.8</v>
      </c>
      <c r="G28" s="7">
        <f t="shared" si="0"/>
        <v>9.9877809036289913E-2</v>
      </c>
      <c r="H28" s="8">
        <f t="shared" si="1"/>
        <v>9.2755616237573085E-2</v>
      </c>
      <c r="I28" s="8">
        <f t="shared" si="2"/>
        <v>0.56480167135939952</v>
      </c>
      <c r="K28" s="3">
        <f t="shared" si="3"/>
        <v>6.7166905976289992E-2</v>
      </c>
      <c r="L28" s="3">
        <f t="shared" si="4"/>
        <v>0.24764035971790246</v>
      </c>
    </row>
    <row r="29" spans="1:12" x14ac:dyDescent="0.3">
      <c r="A29" s="1">
        <v>22</v>
      </c>
      <c r="B29" s="1">
        <v>36</v>
      </c>
      <c r="C29" s="1">
        <v>18</v>
      </c>
      <c r="D29" s="3">
        <v>9.5</v>
      </c>
      <c r="G29" s="7">
        <f t="shared" si="0"/>
        <v>-0.62292212477896458</v>
      </c>
      <c r="H29" s="8">
        <f t="shared" si="1"/>
        <v>1.705896768195363</v>
      </c>
      <c r="I29" s="8">
        <f t="shared" si="2"/>
        <v>0.23730739269427012</v>
      </c>
      <c r="K29" s="3">
        <f t="shared" si="3"/>
        <v>0.86623742076054655</v>
      </c>
      <c r="L29" s="3">
        <f t="shared" si="4"/>
        <v>0.3955529802034472</v>
      </c>
    </row>
    <row r="30" spans="1:12" x14ac:dyDescent="0.3">
      <c r="A30" s="1">
        <v>23</v>
      </c>
      <c r="B30" s="1">
        <v>34</v>
      </c>
      <c r="C30" s="1">
        <v>8</v>
      </c>
      <c r="D30" s="3">
        <v>6.7</v>
      </c>
      <c r="G30" s="7">
        <f t="shared" si="0"/>
        <v>-0.75434029456355634</v>
      </c>
      <c r="H30" s="8">
        <f t="shared" si="1"/>
        <v>-0.31052967175187435</v>
      </c>
      <c r="I30" s="8">
        <f t="shared" si="2"/>
        <v>-0.4680648998152388</v>
      </c>
      <c r="K30" s="3">
        <f t="shared" si="3"/>
        <v>-0.28787401085846775</v>
      </c>
      <c r="L30" s="3">
        <f t="shared" si="4"/>
        <v>3.2468756463031392E-2</v>
      </c>
    </row>
    <row r="31" spans="1:12" x14ac:dyDescent="0.3">
      <c r="A31" s="1">
        <v>24</v>
      </c>
      <c r="B31" s="1">
        <v>64</v>
      </c>
      <c r="C31" s="1">
        <v>12</v>
      </c>
      <c r="D31" s="3">
        <v>9.9</v>
      </c>
      <c r="G31" s="7">
        <f t="shared" si="0"/>
        <v>1.2169322522053196</v>
      </c>
      <c r="H31" s="8">
        <f t="shared" si="1"/>
        <v>0.49604090422702057</v>
      </c>
      <c r="I31" s="8">
        <f t="shared" si="2"/>
        <v>0.33807486305277151</v>
      </c>
      <c r="K31" s="3">
        <f t="shared" si="3"/>
        <v>0.46164230868754141</v>
      </c>
      <c r="L31" s="3">
        <f t="shared" si="4"/>
        <v>1.5268913620701815E-2</v>
      </c>
    </row>
    <row r="32" spans="1:12" x14ac:dyDescent="0.3">
      <c r="A32" s="1">
        <v>25</v>
      </c>
      <c r="B32" s="1">
        <v>63</v>
      </c>
      <c r="C32" s="1">
        <v>3</v>
      </c>
      <c r="D32" s="3">
        <v>3.2</v>
      </c>
      <c r="G32" s="7">
        <f t="shared" si="0"/>
        <v>1.1512231673130238</v>
      </c>
      <c r="H32" s="8">
        <f t="shared" si="1"/>
        <v>-1.3187428917254931</v>
      </c>
      <c r="I32" s="8">
        <f t="shared" si="2"/>
        <v>-1.3497802654521251</v>
      </c>
      <c r="K32" s="3">
        <f t="shared" si="3"/>
        <v>-0.56917108259427274</v>
      </c>
      <c r="L32" s="3">
        <f t="shared" si="4"/>
        <v>0.60935069636200412</v>
      </c>
    </row>
    <row r="33" spans="1:12" x14ac:dyDescent="0.3">
      <c r="A33" s="1">
        <v>26</v>
      </c>
      <c r="B33" s="1">
        <v>41</v>
      </c>
      <c r="C33" s="1">
        <v>15</v>
      </c>
      <c r="D33" s="3">
        <v>13.3</v>
      </c>
      <c r="G33" s="7">
        <f t="shared" si="0"/>
        <v>-0.29437670031748525</v>
      </c>
      <c r="H33" s="8">
        <f t="shared" si="1"/>
        <v>1.1009688362111918</v>
      </c>
      <c r="I33" s="8">
        <f t="shared" si="2"/>
        <v>1.1945983611000326</v>
      </c>
      <c r="K33" s="3">
        <f t="shared" si="3"/>
        <v>0.57521227150193333</v>
      </c>
      <c r="L33" s="3">
        <f t="shared" si="4"/>
        <v>0.38363912798762467</v>
      </c>
    </row>
    <row r="34" spans="1:12" x14ac:dyDescent="0.3">
      <c r="A34" s="1">
        <v>27</v>
      </c>
      <c r="B34" s="1">
        <v>25</v>
      </c>
      <c r="C34" s="1">
        <v>2</v>
      </c>
      <c r="D34" s="3">
        <v>1.9</v>
      </c>
      <c r="G34" s="7">
        <f t="shared" si="0"/>
        <v>-1.3457220585942191</v>
      </c>
      <c r="H34" s="8">
        <f t="shared" si="1"/>
        <v>-1.5203855357202167</v>
      </c>
      <c r="I34" s="8">
        <f t="shared" si="2"/>
        <v>-1.6772745441172541</v>
      </c>
      <c r="K34" s="3">
        <f t="shared" si="3"/>
        <v>-1.0572381172890388</v>
      </c>
      <c r="L34" s="3">
        <f t="shared" si="4"/>
        <v>0.38444517059390071</v>
      </c>
    </row>
    <row r="35" spans="1:12" x14ac:dyDescent="0.3">
      <c r="A35" s="1">
        <v>28</v>
      </c>
      <c r="B35" s="1">
        <v>37</v>
      </c>
      <c r="C35" s="1">
        <v>5</v>
      </c>
      <c r="D35" s="3">
        <v>5.6</v>
      </c>
      <c r="G35" s="7">
        <f t="shared" si="0"/>
        <v>-0.5572130398866687</v>
      </c>
      <c r="H35" s="8">
        <f t="shared" si="1"/>
        <v>-0.91545760373604557</v>
      </c>
      <c r="I35" s="8">
        <f t="shared" si="2"/>
        <v>-0.74517544330111751</v>
      </c>
      <c r="K35" s="3">
        <f t="shared" si="3"/>
        <v>-0.59861640305532782</v>
      </c>
      <c r="L35" s="3">
        <f t="shared" si="4"/>
        <v>2.1479552277767003E-2</v>
      </c>
    </row>
    <row r="36" spans="1:12" x14ac:dyDescent="0.3">
      <c r="A36" s="1">
        <v>29</v>
      </c>
      <c r="B36" s="1">
        <v>22</v>
      </c>
      <c r="C36" s="1">
        <v>7</v>
      </c>
      <c r="D36" s="3">
        <v>2.1</v>
      </c>
      <c r="G36" s="7">
        <f t="shared" si="0"/>
        <v>-1.5428493132711067</v>
      </c>
      <c r="H36" s="8">
        <f t="shared" si="1"/>
        <v>-0.51217231574659805</v>
      </c>
      <c r="I36" s="8">
        <f t="shared" si="2"/>
        <v>-1.6268908089380036</v>
      </c>
      <c r="K36" s="3">
        <f t="shared" si="3"/>
        <v>-0.5196168873560254</v>
      </c>
      <c r="L36" s="3">
        <f t="shared" si="4"/>
        <v>1.2260555374155329</v>
      </c>
    </row>
    <row r="37" spans="1:12" x14ac:dyDescent="0.3">
      <c r="A37" s="1">
        <v>30</v>
      </c>
      <c r="B37" s="1">
        <v>49</v>
      </c>
      <c r="C37" s="1">
        <v>11</v>
      </c>
      <c r="D37" s="3">
        <v>13.8</v>
      </c>
      <c r="G37" s="7">
        <f t="shared" si="0"/>
        <v>0.23129597882088165</v>
      </c>
      <c r="H37" s="8">
        <f t="shared" si="1"/>
        <v>0.29439826023229682</v>
      </c>
      <c r="I37" s="8">
        <f t="shared" si="2"/>
        <v>1.3205576990481591</v>
      </c>
      <c r="K37" s="3">
        <f t="shared" si="3"/>
        <v>0.20032356778261357</v>
      </c>
      <c r="L37" s="3">
        <f t="shared" si="4"/>
        <v>1.2549245088522714</v>
      </c>
    </row>
    <row r="38" spans="1:12" x14ac:dyDescent="0.3">
      <c r="A38" s="1">
        <v>31</v>
      </c>
      <c r="B38" s="1">
        <v>48</v>
      </c>
      <c r="C38" s="1">
        <v>18</v>
      </c>
      <c r="D38" s="3">
        <v>8.1</v>
      </c>
      <c r="G38" s="7">
        <f t="shared" si="0"/>
        <v>0.16558689392858578</v>
      </c>
      <c r="H38" s="8">
        <f t="shared" si="1"/>
        <v>1.705896768195363</v>
      </c>
      <c r="I38" s="8">
        <f t="shared" si="2"/>
        <v>-0.11537875356048446</v>
      </c>
      <c r="K38" s="3">
        <f t="shared" si="3"/>
        <v>0.98454087839002735</v>
      </c>
      <c r="L38" s="3">
        <f t="shared" si="4"/>
        <v>1.2098231967501494</v>
      </c>
    </row>
    <row r="39" spans="1:12" x14ac:dyDescent="0.3">
      <c r="A39" s="1">
        <v>32</v>
      </c>
      <c r="B39" s="1">
        <v>45</v>
      </c>
      <c r="C39" s="1">
        <v>15</v>
      </c>
      <c r="D39" s="3">
        <v>14.5</v>
      </c>
      <c r="G39" s="7">
        <f t="shared" si="0"/>
        <v>-3.1540360748301806E-2</v>
      </c>
      <c r="H39" s="8">
        <f t="shared" si="1"/>
        <v>1.1009688362111918</v>
      </c>
      <c r="I39" s="8">
        <f t="shared" si="2"/>
        <v>1.4969007721755361</v>
      </c>
      <c r="K39" s="3">
        <f t="shared" si="3"/>
        <v>0.614646757378427</v>
      </c>
      <c r="L39" s="3">
        <f t="shared" si="4"/>
        <v>0.7783721466256176</v>
      </c>
    </row>
    <row r="40" spans="1:12" x14ac:dyDescent="0.3">
      <c r="A40" s="1">
        <v>33</v>
      </c>
      <c r="B40" s="1">
        <v>66</v>
      </c>
      <c r="C40" s="1">
        <v>6</v>
      </c>
      <c r="D40" s="3">
        <v>6.2</v>
      </c>
      <c r="G40" s="7">
        <f t="shared" si="0"/>
        <v>1.3483504219899114</v>
      </c>
      <c r="H40" s="8">
        <f t="shared" si="1"/>
        <v>-0.71381495974132181</v>
      </c>
      <c r="I40" s="8">
        <f t="shared" si="2"/>
        <v>-0.59402423776336544</v>
      </c>
      <c r="K40" s="3">
        <f t="shared" si="3"/>
        <v>-0.19927696158267222</v>
      </c>
      <c r="L40" s="3">
        <f t="shared" si="4"/>
        <v>0.15582541205207648</v>
      </c>
    </row>
    <row r="41" spans="1:12" x14ac:dyDescent="0.3">
      <c r="A41" s="1">
        <v>34</v>
      </c>
      <c r="B41" s="1">
        <v>42</v>
      </c>
      <c r="C41" s="1">
        <v>12</v>
      </c>
      <c r="D41" s="3">
        <v>12.6</v>
      </c>
      <c r="G41" s="7">
        <f t="shared" si="0"/>
        <v>-0.2286676154251894</v>
      </c>
      <c r="H41" s="8">
        <f t="shared" si="1"/>
        <v>0.49604090422702057</v>
      </c>
      <c r="I41" s="8">
        <f t="shared" si="2"/>
        <v>1.018255287972655</v>
      </c>
      <c r="K41" s="3">
        <f t="shared" si="3"/>
        <v>0.24475263636682648</v>
      </c>
      <c r="L41" s="3">
        <f t="shared" si="4"/>
        <v>0.59830635204124771</v>
      </c>
    </row>
    <row r="42" spans="1:12" x14ac:dyDescent="0.3">
      <c r="A42" s="1">
        <v>35</v>
      </c>
      <c r="B42" s="1">
        <v>22</v>
      </c>
      <c r="C42" s="1">
        <v>13</v>
      </c>
      <c r="D42" s="3">
        <v>5.5</v>
      </c>
      <c r="G42" s="7">
        <f t="shared" si="0"/>
        <v>-1.5428493132711067</v>
      </c>
      <c r="H42" s="8">
        <f t="shared" si="1"/>
        <v>0.69768354822174428</v>
      </c>
      <c r="I42" s="8">
        <f t="shared" si="2"/>
        <v>-0.77036731089074273</v>
      </c>
      <c r="K42" s="3">
        <f t="shared" si="3"/>
        <v>0.16101962585243504</v>
      </c>
      <c r="L42" s="3">
        <f t="shared" si="4"/>
        <v>0.86748162593584022</v>
      </c>
    </row>
    <row r="43" spans="1:12" x14ac:dyDescent="0.3">
      <c r="A43" s="1">
        <v>36</v>
      </c>
      <c r="B43" s="1">
        <v>30</v>
      </c>
      <c r="C43" s="1">
        <v>12</v>
      </c>
      <c r="D43" s="3">
        <v>9.6</v>
      </c>
      <c r="G43" s="7">
        <f t="shared" si="0"/>
        <v>-1.0171766341327397</v>
      </c>
      <c r="H43" s="8">
        <f t="shared" si="1"/>
        <v>0.49604090422702057</v>
      </c>
      <c r="I43" s="8">
        <f t="shared" si="2"/>
        <v>0.26249926028389536</v>
      </c>
      <c r="K43" s="3">
        <f t="shared" si="3"/>
        <v>0.12644917873734557</v>
      </c>
      <c r="L43" s="3">
        <f t="shared" si="4"/>
        <v>1.8509624688822848E-2</v>
      </c>
    </row>
    <row r="44" spans="1:12" x14ac:dyDescent="0.3">
      <c r="A44" s="1">
        <v>37</v>
      </c>
      <c r="B44" s="1">
        <v>66</v>
      </c>
      <c r="C44" s="1">
        <v>6</v>
      </c>
      <c r="D44" s="3">
        <v>5.0999999999999996</v>
      </c>
      <c r="G44" s="7">
        <f t="shared" si="0"/>
        <v>1.3483504219899114</v>
      </c>
      <c r="H44" s="8">
        <f t="shared" si="1"/>
        <v>-0.71381495974132181</v>
      </c>
      <c r="I44" s="8">
        <f t="shared" si="2"/>
        <v>-0.87113478124924404</v>
      </c>
      <c r="K44" s="3">
        <f t="shared" si="3"/>
        <v>-0.19927696158267222</v>
      </c>
      <c r="L44" s="3">
        <f t="shared" si="4"/>
        <v>0.45139292984711982</v>
      </c>
    </row>
    <row r="45" spans="1:12" x14ac:dyDescent="0.3">
      <c r="A45" s="1">
        <v>38</v>
      </c>
      <c r="B45" s="1">
        <v>32</v>
      </c>
      <c r="C45" s="1">
        <v>12</v>
      </c>
      <c r="D45" s="3">
        <v>11</v>
      </c>
      <c r="G45" s="7">
        <f t="shared" si="0"/>
        <v>-0.88575846434814798</v>
      </c>
      <c r="H45" s="8">
        <f t="shared" si="1"/>
        <v>0.49604090422702057</v>
      </c>
      <c r="I45" s="8">
        <f t="shared" si="2"/>
        <v>0.61518540653864995</v>
      </c>
      <c r="K45" s="3">
        <f t="shared" si="3"/>
        <v>0.14616642167559241</v>
      </c>
      <c r="L45" s="3">
        <f t="shared" si="4"/>
        <v>0.21997880816197299</v>
      </c>
    </row>
    <row r="46" spans="1:12" x14ac:dyDescent="0.3">
      <c r="A46" s="1">
        <v>39</v>
      </c>
      <c r="B46" s="1">
        <v>62</v>
      </c>
      <c r="C46" s="1">
        <v>5</v>
      </c>
      <c r="D46" s="3">
        <v>5.4</v>
      </c>
      <c r="G46" s="7">
        <f t="shared" si="0"/>
        <v>1.0855140824207279</v>
      </c>
      <c r="H46" s="8">
        <f t="shared" si="1"/>
        <v>-0.91545760373604557</v>
      </c>
      <c r="I46" s="8">
        <f t="shared" si="2"/>
        <v>-0.79555917848036795</v>
      </c>
      <c r="K46" s="3">
        <f t="shared" si="3"/>
        <v>-0.35215086632724257</v>
      </c>
      <c r="L46" s="3">
        <f t="shared" si="4"/>
        <v>0.19661093128648346</v>
      </c>
    </row>
    <row r="47" spans="1:12" x14ac:dyDescent="0.3">
      <c r="A47" s="1">
        <v>40</v>
      </c>
      <c r="B47" s="1">
        <v>59</v>
      </c>
      <c r="C47" s="1">
        <v>0</v>
      </c>
      <c r="D47" s="3">
        <v>1.9</v>
      </c>
      <c r="G47" s="7">
        <f t="shared" si="0"/>
        <v>0.88838682774384026</v>
      </c>
      <c r="H47" s="8">
        <f t="shared" si="1"/>
        <v>-1.9236708237096642</v>
      </c>
      <c r="I47" s="8">
        <f t="shared" si="2"/>
        <v>-1.6772745441172541</v>
      </c>
      <c r="K47" s="3">
        <f t="shared" si="3"/>
        <v>-0.94892382507499662</v>
      </c>
      <c r="L47" s="3">
        <f t="shared" si="4"/>
        <v>0.5304947699293735</v>
      </c>
    </row>
    <row r="48" spans="1:12" x14ac:dyDescent="0.3">
      <c r="A48" s="1">
        <v>41</v>
      </c>
      <c r="B48" s="1">
        <v>58</v>
      </c>
      <c r="C48" s="1">
        <v>13</v>
      </c>
      <c r="D48" s="3">
        <v>15.8</v>
      </c>
      <c r="G48" s="7">
        <f t="shared" si="0"/>
        <v>0.82267774285154438</v>
      </c>
      <c r="H48" s="8">
        <f t="shared" si="1"/>
        <v>0.69768354822174428</v>
      </c>
      <c r="I48" s="8">
        <f t="shared" si="2"/>
        <v>1.8243950508406654</v>
      </c>
      <c r="K48" s="3">
        <f t="shared" si="3"/>
        <v>0.51592999874087775</v>
      </c>
      <c r="L48" s="3">
        <f t="shared" si="4"/>
        <v>1.7120807925664998</v>
      </c>
    </row>
    <row r="49" spans="1:12" x14ac:dyDescent="0.3">
      <c r="A49" s="1">
        <v>42</v>
      </c>
      <c r="B49" s="1">
        <v>72</v>
      </c>
      <c r="C49" s="1">
        <v>1</v>
      </c>
      <c r="D49" s="3">
        <v>4</v>
      </c>
      <c r="G49" s="7">
        <f t="shared" si="0"/>
        <v>1.7426049313436864</v>
      </c>
      <c r="H49" s="8">
        <f t="shared" si="1"/>
        <v>-1.7220281797149404</v>
      </c>
      <c r="I49" s="8">
        <f t="shared" si="2"/>
        <v>-1.1482453247351225</v>
      </c>
      <c r="K49" s="3">
        <f t="shared" si="3"/>
        <v>-0.70732232710831544</v>
      </c>
      <c r="L49" s="3">
        <f t="shared" si="4"/>
        <v>0.19441308983620934</v>
      </c>
    </row>
    <row r="50" spans="1:12" x14ac:dyDescent="0.3">
      <c r="A50" s="1">
        <v>43</v>
      </c>
      <c r="B50" s="1">
        <v>45</v>
      </c>
      <c r="C50" s="1">
        <v>11</v>
      </c>
      <c r="D50" s="3">
        <v>15.1</v>
      </c>
      <c r="G50" s="7">
        <f t="shared" si="0"/>
        <v>-3.1540360748301806E-2</v>
      </c>
      <c r="H50" s="8">
        <f t="shared" si="1"/>
        <v>0.29439826023229682</v>
      </c>
      <c r="I50" s="8">
        <f t="shared" si="2"/>
        <v>1.648051977713288</v>
      </c>
      <c r="K50" s="3">
        <f t="shared" si="3"/>
        <v>0.16088908190611992</v>
      </c>
      <c r="L50" s="3">
        <f t="shared" si="4"/>
        <v>2.2116534786655619</v>
      </c>
    </row>
    <row r="51" spans="1:12" x14ac:dyDescent="0.3">
      <c r="A51" s="1">
        <v>44</v>
      </c>
      <c r="B51" s="1">
        <v>40</v>
      </c>
      <c r="C51" s="1">
        <v>9</v>
      </c>
      <c r="D51" s="3">
        <v>9.1999999999999993</v>
      </c>
      <c r="G51" s="7">
        <f t="shared" si="0"/>
        <v>-0.36008578520978113</v>
      </c>
      <c r="H51" s="8">
        <f t="shared" si="1"/>
        <v>-0.10888702775715065</v>
      </c>
      <c r="I51" s="8">
        <f t="shared" si="2"/>
        <v>0.16173178992539397</v>
      </c>
      <c r="K51" s="3">
        <f t="shared" si="3"/>
        <v>-0.11528286317565059</v>
      </c>
      <c r="L51" s="3">
        <f t="shared" si="4"/>
        <v>7.673711803269205E-2</v>
      </c>
    </row>
    <row r="52" spans="1:12" x14ac:dyDescent="0.3">
      <c r="A52" s="1">
        <v>45</v>
      </c>
      <c r="B52" s="1">
        <v>38</v>
      </c>
      <c r="C52" s="1">
        <v>10</v>
      </c>
      <c r="D52" s="3">
        <v>10.4</v>
      </c>
      <c r="G52" s="7">
        <f t="shared" si="0"/>
        <v>-0.49150395499437283</v>
      </c>
      <c r="H52" s="8">
        <f t="shared" si="1"/>
        <v>9.2755616237573085E-2</v>
      </c>
      <c r="I52" s="8">
        <f t="shared" si="2"/>
        <v>0.46403420100089809</v>
      </c>
      <c r="K52" s="3">
        <f t="shared" si="3"/>
        <v>-2.1560687245820671E-2</v>
      </c>
      <c r="L52" s="3">
        <f t="shared" si="4"/>
        <v>0.23580239549134327</v>
      </c>
    </row>
    <row r="53" spans="1:12" x14ac:dyDescent="0.3">
      <c r="A53" s="1">
        <v>46</v>
      </c>
      <c r="B53" s="1">
        <v>48</v>
      </c>
      <c r="C53" s="1">
        <v>9</v>
      </c>
      <c r="D53" s="3">
        <v>10.6</v>
      </c>
      <c r="G53" s="7">
        <f t="shared" si="0"/>
        <v>0.16558689392858578</v>
      </c>
      <c r="H53" s="8">
        <f t="shared" si="1"/>
        <v>-0.10888702775715065</v>
      </c>
      <c r="I53" s="8">
        <f t="shared" si="2"/>
        <v>0.51441793618014853</v>
      </c>
      <c r="K53" s="3">
        <f t="shared" si="3"/>
        <v>-3.6413891422663339E-2</v>
      </c>
      <c r="L53" s="3">
        <f t="shared" si="4"/>
        <v>0.30341570230025389</v>
      </c>
    </row>
    <row r="54" spans="1:12" x14ac:dyDescent="0.3">
      <c r="A54" s="1">
        <v>47</v>
      </c>
      <c r="B54" s="1">
        <v>64</v>
      </c>
      <c r="C54" s="1">
        <v>12</v>
      </c>
      <c r="D54" s="3">
        <v>13.2</v>
      </c>
      <c r="G54" s="7">
        <f t="shared" si="0"/>
        <v>1.2169322522053196</v>
      </c>
      <c r="H54" s="8">
        <f t="shared" si="1"/>
        <v>0.49604090422702057</v>
      </c>
      <c r="I54" s="8">
        <f t="shared" si="2"/>
        <v>1.1694064935104067</v>
      </c>
      <c r="K54" s="3">
        <f t="shared" si="3"/>
        <v>0.46164230868754141</v>
      </c>
      <c r="L54" s="3">
        <f t="shared" si="4"/>
        <v>0.50093014131797498</v>
      </c>
    </row>
    <row r="55" spans="1:12" x14ac:dyDescent="0.3">
      <c r="A55" s="1">
        <v>48</v>
      </c>
      <c r="B55" s="1">
        <v>34</v>
      </c>
      <c r="C55" s="1">
        <v>5</v>
      </c>
      <c r="D55" s="3">
        <v>7.2</v>
      </c>
      <c r="G55" s="7">
        <f t="shared" si="0"/>
        <v>-0.75434029456355634</v>
      </c>
      <c r="H55" s="8">
        <f t="shared" si="1"/>
        <v>-0.91545760373604557</v>
      </c>
      <c r="I55" s="8">
        <f t="shared" si="2"/>
        <v>-0.34210556186711222</v>
      </c>
      <c r="K55" s="3">
        <f t="shared" si="3"/>
        <v>-0.62819226746269796</v>
      </c>
      <c r="L55" s="3">
        <f t="shared" si="4"/>
        <v>8.1845603118535351E-2</v>
      </c>
    </row>
    <row r="56" spans="1:12" x14ac:dyDescent="0.3">
      <c r="A56" s="1">
        <v>49</v>
      </c>
      <c r="B56" s="1">
        <v>57</v>
      </c>
      <c r="C56" s="1">
        <v>15</v>
      </c>
      <c r="D56" s="3">
        <v>12.4</v>
      </c>
      <c r="G56" s="7">
        <f t="shared" si="0"/>
        <v>0.7569686579592485</v>
      </c>
      <c r="H56" s="8">
        <f t="shared" si="1"/>
        <v>1.1009688362111918</v>
      </c>
      <c r="I56" s="8">
        <f t="shared" si="2"/>
        <v>0.96787155279340453</v>
      </c>
      <c r="K56" s="3">
        <f t="shared" si="3"/>
        <v>0.7329502150079078</v>
      </c>
      <c r="L56" s="3">
        <f t="shared" si="4"/>
        <v>5.5188034946927457E-2</v>
      </c>
    </row>
    <row r="57" spans="1:12" x14ac:dyDescent="0.3">
      <c r="A57" s="1">
        <v>50</v>
      </c>
      <c r="B57" s="1">
        <v>46</v>
      </c>
      <c r="C57" s="1">
        <v>10</v>
      </c>
      <c r="D57" s="3">
        <v>16.2</v>
      </c>
      <c r="G57" s="7">
        <f t="shared" si="0"/>
        <v>3.4168724143994057E-2</v>
      </c>
      <c r="H57" s="8">
        <f t="shared" si="1"/>
        <v>9.2755616237573085E-2</v>
      </c>
      <c r="I57" s="8">
        <f t="shared" si="2"/>
        <v>1.9251625211991665</v>
      </c>
      <c r="K57" s="3">
        <f t="shared" si="3"/>
        <v>5.7308284507166588E-2</v>
      </c>
      <c r="L57" s="3">
        <f t="shared" si="4"/>
        <v>3.4888794495282536</v>
      </c>
    </row>
    <row r="58" spans="1:12" x14ac:dyDescent="0.3">
      <c r="A58" s="1">
        <v>51</v>
      </c>
      <c r="B58" s="1">
        <v>69</v>
      </c>
      <c r="C58" s="1">
        <v>14</v>
      </c>
      <c r="D58" s="3">
        <v>5.4</v>
      </c>
      <c r="G58" s="7">
        <f t="shared" si="0"/>
        <v>1.5454776766667988</v>
      </c>
      <c r="H58" s="8">
        <f t="shared" si="1"/>
        <v>0.89932619221646803</v>
      </c>
      <c r="I58" s="8">
        <f t="shared" si="2"/>
        <v>-0.79555917848036795</v>
      </c>
      <c r="K58" s="3">
        <f t="shared" si="3"/>
        <v>0.73781425376931198</v>
      </c>
      <c r="L58" s="3">
        <f t="shared" si="4"/>
        <v>2.3512340827291638</v>
      </c>
    </row>
    <row r="59" spans="1:12" x14ac:dyDescent="0.3">
      <c r="A59" s="1">
        <v>52</v>
      </c>
      <c r="B59" s="1">
        <v>52</v>
      </c>
      <c r="C59" s="1">
        <v>7</v>
      </c>
      <c r="D59" s="3">
        <v>10.3</v>
      </c>
      <c r="G59" s="7">
        <f t="shared" si="0"/>
        <v>0.42842323349776923</v>
      </c>
      <c r="H59" s="8">
        <f t="shared" si="1"/>
        <v>-0.51217231574659805</v>
      </c>
      <c r="I59" s="8">
        <f t="shared" si="2"/>
        <v>0.43884233341127288</v>
      </c>
      <c r="K59" s="3">
        <f t="shared" si="3"/>
        <v>-0.22385824328232312</v>
      </c>
      <c r="L59" s="3">
        <f t="shared" si="4"/>
        <v>0.43917205435002477</v>
      </c>
    </row>
    <row r="60" spans="1:12" x14ac:dyDescent="0.3">
      <c r="A60" s="1">
        <v>53</v>
      </c>
      <c r="B60" s="1">
        <v>71</v>
      </c>
      <c r="C60" s="1">
        <v>7</v>
      </c>
      <c r="D60" s="3">
        <v>6.1</v>
      </c>
      <c r="G60" s="7">
        <f t="shared" si="0"/>
        <v>1.6768958464513906</v>
      </c>
      <c r="H60" s="8">
        <f t="shared" si="1"/>
        <v>-0.51217231574659805</v>
      </c>
      <c r="I60" s="8">
        <f t="shared" si="2"/>
        <v>-0.61921610535299088</v>
      </c>
      <c r="K60" s="3">
        <f t="shared" si="3"/>
        <v>-3.654443536897839E-2</v>
      </c>
      <c r="L60" s="3">
        <f t="shared" si="4"/>
        <v>0.3395062750019579</v>
      </c>
    </row>
    <row r="61" spans="1:12" x14ac:dyDescent="0.3">
      <c r="A61" s="1">
        <v>54</v>
      </c>
      <c r="B61" s="1">
        <v>74</v>
      </c>
      <c r="C61" s="1">
        <v>10</v>
      </c>
      <c r="D61" s="3">
        <v>5.3</v>
      </c>
      <c r="G61" s="7">
        <f t="shared" si="0"/>
        <v>1.8740231011282782</v>
      </c>
      <c r="H61" s="8">
        <f t="shared" si="1"/>
        <v>9.2755616237573085E-2</v>
      </c>
      <c r="I61" s="8">
        <f t="shared" si="2"/>
        <v>-0.82075104606999338</v>
      </c>
      <c r="K61" s="3">
        <f t="shared" si="3"/>
        <v>0.33334968564262196</v>
      </c>
      <c r="L61" s="3">
        <f t="shared" si="4"/>
        <v>1.331948498939594</v>
      </c>
    </row>
    <row r="62" spans="1:12" x14ac:dyDescent="0.3">
      <c r="A62" s="1">
        <v>55</v>
      </c>
      <c r="B62" s="1">
        <v>55</v>
      </c>
      <c r="C62" s="1">
        <v>18</v>
      </c>
      <c r="D62" s="3">
        <v>8.5</v>
      </c>
      <c r="G62" s="7">
        <f t="shared" si="0"/>
        <v>0.62555048817465686</v>
      </c>
      <c r="H62" s="8">
        <f t="shared" si="1"/>
        <v>1.705896768195363</v>
      </c>
      <c r="I62" s="8">
        <f t="shared" si="2"/>
        <v>-1.4611283201983091E-2</v>
      </c>
      <c r="K62" s="3">
        <f t="shared" si="3"/>
        <v>1.0535512286738913</v>
      </c>
      <c r="L62" s="3">
        <f t="shared" si="4"/>
        <v>1.1409711517769776</v>
      </c>
    </row>
    <row r="63" spans="1:12" x14ac:dyDescent="0.3">
      <c r="A63" s="1">
        <v>56</v>
      </c>
      <c r="B63" s="1">
        <v>50</v>
      </c>
      <c r="C63" s="1">
        <v>15</v>
      </c>
      <c r="D63" s="3">
        <v>10.7</v>
      </c>
      <c r="G63" s="7">
        <f t="shared" si="0"/>
        <v>0.29700506371317753</v>
      </c>
      <c r="H63" s="8">
        <f t="shared" si="1"/>
        <v>1.1009688362111918</v>
      </c>
      <c r="I63" s="8">
        <f t="shared" si="2"/>
        <v>0.53960980376977374</v>
      </c>
      <c r="K63" s="3">
        <f t="shared" si="3"/>
        <v>0.66393986472404398</v>
      </c>
      <c r="L63" s="3">
        <f t="shared" si="4"/>
        <v>1.5457964056892553E-2</v>
      </c>
    </row>
    <row r="64" spans="1:12" x14ac:dyDescent="0.3">
      <c r="A64" s="1">
        <v>57</v>
      </c>
      <c r="B64" s="1">
        <v>18</v>
      </c>
      <c r="C64" s="1">
        <v>9</v>
      </c>
      <c r="D64" s="3">
        <v>1.7</v>
      </c>
      <c r="G64" s="7">
        <f t="shared" si="0"/>
        <v>-1.80568565284029</v>
      </c>
      <c r="H64" s="8">
        <f t="shared" si="1"/>
        <v>-0.10888702775715065</v>
      </c>
      <c r="I64" s="8">
        <f t="shared" si="2"/>
        <v>-1.727658279296505</v>
      </c>
      <c r="K64" s="3">
        <f t="shared" si="3"/>
        <v>-0.33217253549636555</v>
      </c>
      <c r="L64" s="3">
        <f t="shared" si="4"/>
        <v>1.9473804611494281</v>
      </c>
    </row>
    <row r="65" spans="1:14" x14ac:dyDescent="0.3">
      <c r="A65" s="1">
        <v>58</v>
      </c>
      <c r="B65" s="1">
        <v>37</v>
      </c>
      <c r="C65" s="1">
        <v>16</v>
      </c>
      <c r="D65" s="3">
        <v>13.8</v>
      </c>
      <c r="G65" s="7">
        <f t="shared" si="0"/>
        <v>-0.5572130398866687</v>
      </c>
      <c r="H65" s="8">
        <f t="shared" si="1"/>
        <v>1.3026114802059154</v>
      </c>
      <c r="I65" s="8">
        <f t="shared" si="2"/>
        <v>1.3205576990481591</v>
      </c>
      <c r="K65" s="3">
        <f t="shared" si="3"/>
        <v>0.64921720449351639</v>
      </c>
      <c r="L65" s="3">
        <f t="shared" si="4"/>
        <v>0.45069805962887227</v>
      </c>
    </row>
    <row r="66" spans="1:14" x14ac:dyDescent="0.3">
      <c r="A66" s="1">
        <v>59</v>
      </c>
      <c r="B66" s="1">
        <v>29</v>
      </c>
      <c r="C66" s="1">
        <v>3</v>
      </c>
      <c r="D66" s="3">
        <v>1</v>
      </c>
      <c r="G66" s="7">
        <f t="shared" si="0"/>
        <v>-1.0828857190250356</v>
      </c>
      <c r="H66" s="8">
        <f t="shared" si="1"/>
        <v>-1.3187428917254931</v>
      </c>
      <c r="I66" s="8">
        <f t="shared" si="2"/>
        <v>-1.9040013524238821</v>
      </c>
      <c r="K66" s="3">
        <f t="shared" si="3"/>
        <v>-0.90436421254446864</v>
      </c>
      <c r="L66" s="3">
        <f t="shared" si="4"/>
        <v>0.99927441142629414</v>
      </c>
    </row>
    <row r="67" spans="1:14" x14ac:dyDescent="0.3">
      <c r="A67" s="1">
        <v>60</v>
      </c>
      <c r="B67" s="1">
        <v>43</v>
      </c>
      <c r="C67" s="1">
        <v>8</v>
      </c>
      <c r="D67" s="3">
        <v>12.6</v>
      </c>
      <c r="G67" s="7">
        <f t="shared" si="0"/>
        <v>-0.16295853053289353</v>
      </c>
      <c r="H67" s="8">
        <f t="shared" si="1"/>
        <v>-0.31052967175187435</v>
      </c>
      <c r="I67" s="8">
        <f t="shared" si="2"/>
        <v>1.018255287972655</v>
      </c>
      <c r="K67" s="3">
        <f t="shared" si="3"/>
        <v>-0.1991464176363571</v>
      </c>
      <c r="L67" s="3">
        <f t="shared" si="4"/>
        <v>1.4820669128197317</v>
      </c>
    </row>
    <row r="68" spans="1:14" x14ac:dyDescent="0.3">
      <c r="A68" s="1">
        <v>61</v>
      </c>
      <c r="B68" s="1">
        <v>52</v>
      </c>
      <c r="C68" s="1">
        <v>12</v>
      </c>
      <c r="D68" s="3">
        <v>14.4</v>
      </c>
      <c r="G68" s="7">
        <f t="shared" si="0"/>
        <v>0.42842323349776923</v>
      </c>
      <c r="H68" s="8">
        <f t="shared" si="1"/>
        <v>0.49604090422702057</v>
      </c>
      <c r="I68" s="8">
        <f t="shared" si="2"/>
        <v>1.4717089045859109</v>
      </c>
      <c r="K68" s="3">
        <f t="shared" si="3"/>
        <v>0.34333885105806056</v>
      </c>
      <c r="L68" s="3">
        <f t="shared" si="4"/>
        <v>1.2732189776984437</v>
      </c>
    </row>
    <row r="69" spans="1:14" x14ac:dyDescent="0.3">
      <c r="A69" s="1">
        <v>62</v>
      </c>
      <c r="B69" s="1">
        <v>64</v>
      </c>
      <c r="C69" s="1">
        <v>1</v>
      </c>
      <c r="D69" s="3">
        <v>4.9000000000000004</v>
      </c>
      <c r="G69" s="7">
        <f t="shared" si="0"/>
        <v>1.2169322522053196</v>
      </c>
      <c r="H69" s="8">
        <f t="shared" si="1"/>
        <v>-1.7220281797149404</v>
      </c>
      <c r="I69" s="8">
        <f t="shared" si="2"/>
        <v>-0.92151851642849458</v>
      </c>
      <c r="K69" s="3">
        <f t="shared" si="3"/>
        <v>-0.78619129886130268</v>
      </c>
      <c r="L69" s="3">
        <f t="shared" si="4"/>
        <v>1.8313455814478092E-2</v>
      </c>
    </row>
    <row r="70" spans="1:14" x14ac:dyDescent="0.3">
      <c r="A70" s="1">
        <v>63</v>
      </c>
      <c r="B70" s="1">
        <v>33</v>
      </c>
      <c r="C70" s="1">
        <v>6</v>
      </c>
      <c r="D70" s="3">
        <v>7.8</v>
      </c>
      <c r="G70" s="7">
        <f t="shared" si="0"/>
        <v>-0.82004937945585221</v>
      </c>
      <c r="H70" s="8">
        <f t="shared" si="1"/>
        <v>-0.71381495974132181</v>
      </c>
      <c r="I70" s="8">
        <f t="shared" si="2"/>
        <v>-0.19095435632936039</v>
      </c>
      <c r="K70" s="3">
        <f t="shared" si="3"/>
        <v>-0.52461147006374464</v>
      </c>
      <c r="L70" s="3">
        <f t="shared" si="4"/>
        <v>0.11132706954555981</v>
      </c>
    </row>
    <row r="71" spans="1:14" x14ac:dyDescent="0.3">
      <c r="A71" s="1">
        <v>64</v>
      </c>
      <c r="B71" s="1">
        <v>40</v>
      </c>
      <c r="C71" s="1">
        <v>15</v>
      </c>
      <c r="D71" s="3">
        <v>11</v>
      </c>
      <c r="G71" s="7">
        <f t="shared" si="0"/>
        <v>-0.36008578520978113</v>
      </c>
      <c r="H71" s="8">
        <f t="shared" si="1"/>
        <v>1.1009688362111918</v>
      </c>
      <c r="I71" s="8">
        <f t="shared" si="2"/>
        <v>0.61518540653864995</v>
      </c>
      <c r="K71" s="3">
        <f t="shared" si="3"/>
        <v>0.56535365003280991</v>
      </c>
      <c r="L71" s="3">
        <f t="shared" si="4"/>
        <v>2.4832039564573311E-3</v>
      </c>
    </row>
    <row r="72" spans="1:14" x14ac:dyDescent="0.3">
      <c r="A72" s="1">
        <v>65</v>
      </c>
      <c r="B72" s="1">
        <v>43</v>
      </c>
      <c r="C72" s="1">
        <v>11</v>
      </c>
      <c r="D72" s="3">
        <v>12.3</v>
      </c>
      <c r="G72" s="7">
        <f t="shared" si="0"/>
        <v>-0.16295853053289353</v>
      </c>
      <c r="H72" s="8">
        <f t="shared" si="1"/>
        <v>0.29439826023229682</v>
      </c>
      <c r="I72" s="8">
        <f t="shared" si="2"/>
        <v>0.94267968520377932</v>
      </c>
      <c r="K72" s="3">
        <f t="shared" si="3"/>
        <v>0.14117183896787311</v>
      </c>
      <c r="L72" s="3">
        <f t="shared" si="4"/>
        <v>0.64241482757772106</v>
      </c>
    </row>
    <row r="73" spans="1:14" x14ac:dyDescent="0.3">
      <c r="A73" s="1">
        <v>66</v>
      </c>
      <c r="B73" s="1">
        <v>50</v>
      </c>
      <c r="C73" s="1">
        <v>9</v>
      </c>
      <c r="D73" s="3">
        <v>9.6999999999999993</v>
      </c>
      <c r="G73" s="7">
        <f t="shared" ref="G73:G107" si="5">(B73-B$3)/B$4</f>
        <v>0.29700506371317753</v>
      </c>
      <c r="H73" s="8">
        <f t="shared" ref="H73:H107" si="6">(C73-C$3)/C$4</f>
        <v>-0.10888702775715065</v>
      </c>
      <c r="I73" s="8">
        <f t="shared" ref="I73:I107" si="7">(D73-D$3)/D$4</f>
        <v>0.28769112787352058</v>
      </c>
      <c r="K73" s="3">
        <f t="shared" ref="K73:K107" si="8">G73*$L$5+H73*$L$4+$L$6</f>
        <v>-1.6696648484416515E-2</v>
      </c>
      <c r="L73" s="3">
        <f t="shared" ref="L73:L107" si="9">(I73-K73)^2</f>
        <v>9.2651918396129546E-2</v>
      </c>
    </row>
    <row r="74" spans="1:14" x14ac:dyDescent="0.3">
      <c r="A74" s="1">
        <v>67</v>
      </c>
      <c r="B74" s="1">
        <v>25</v>
      </c>
      <c r="C74" s="1">
        <v>15</v>
      </c>
      <c r="D74" s="3">
        <v>6.4</v>
      </c>
      <c r="G74" s="7">
        <f t="shared" si="5"/>
        <v>-1.3457220585942191</v>
      </c>
      <c r="H74" s="8">
        <f t="shared" si="6"/>
        <v>1.1009688362111918</v>
      </c>
      <c r="I74" s="8">
        <f t="shared" si="7"/>
        <v>-0.54364050258411478</v>
      </c>
      <c r="K74" s="3">
        <f t="shared" si="8"/>
        <v>0.41747432799595879</v>
      </c>
      <c r="L74" s="3">
        <f t="shared" si="9"/>
        <v>0.92374171756096368</v>
      </c>
    </row>
    <row r="75" spans="1:14" x14ac:dyDescent="0.3">
      <c r="A75" s="1">
        <v>68</v>
      </c>
      <c r="B75" s="1">
        <v>48</v>
      </c>
      <c r="C75" s="1">
        <v>19</v>
      </c>
      <c r="D75" s="3">
        <v>11.1</v>
      </c>
      <c r="G75" s="7">
        <f t="shared" si="5"/>
        <v>0.16558689392858578</v>
      </c>
      <c r="H75" s="8">
        <f t="shared" si="6"/>
        <v>1.9075394121900866</v>
      </c>
      <c r="I75" s="8">
        <f t="shared" si="7"/>
        <v>0.64037727412827516</v>
      </c>
      <c r="K75" s="3">
        <f t="shared" si="8"/>
        <v>1.0979802972581041</v>
      </c>
      <c r="L75" s="3">
        <f t="shared" si="9"/>
        <v>0.20940052677755874</v>
      </c>
    </row>
    <row r="76" spans="1:14" x14ac:dyDescent="0.3">
      <c r="A76" s="1">
        <v>69</v>
      </c>
      <c r="B76" s="1">
        <v>17</v>
      </c>
      <c r="C76" s="1">
        <v>10</v>
      </c>
      <c r="D76" s="3">
        <v>6.4</v>
      </c>
      <c r="G76" s="7">
        <f t="shared" si="5"/>
        <v>-1.8713947377325859</v>
      </c>
      <c r="H76" s="8">
        <f t="shared" si="6"/>
        <v>9.2755616237573085E-2</v>
      </c>
      <c r="I76" s="8">
        <f t="shared" si="7"/>
        <v>-0.54364050258411478</v>
      </c>
      <c r="K76" s="3">
        <f t="shared" si="8"/>
        <v>-0.22859173809741221</v>
      </c>
      <c r="L76" s="3">
        <f t="shared" si="9"/>
        <v>9.9255724004597798E-2</v>
      </c>
    </row>
    <row r="77" spans="1:14" x14ac:dyDescent="0.3">
      <c r="A77" s="1">
        <v>70</v>
      </c>
      <c r="B77" s="1">
        <v>57</v>
      </c>
      <c r="C77" s="1">
        <v>14</v>
      </c>
      <c r="D77" s="3">
        <v>10.4</v>
      </c>
      <c r="G77" s="7">
        <f t="shared" si="5"/>
        <v>0.7569686579592485</v>
      </c>
      <c r="H77" s="8">
        <f t="shared" si="6"/>
        <v>0.89932619221646803</v>
      </c>
      <c r="I77" s="8">
        <f t="shared" si="7"/>
        <v>0.46403420100089809</v>
      </c>
      <c r="K77" s="3">
        <f t="shared" si="8"/>
        <v>0.61951079613983107</v>
      </c>
      <c r="L77" s="3">
        <f t="shared" si="9"/>
        <v>2.4172971635995674E-2</v>
      </c>
    </row>
    <row r="78" spans="1:14" x14ac:dyDescent="0.3">
      <c r="A78" s="1">
        <v>71</v>
      </c>
      <c r="B78" s="1">
        <v>37</v>
      </c>
      <c r="C78" s="1">
        <v>6</v>
      </c>
      <c r="D78" s="3">
        <v>9.1999999999999993</v>
      </c>
      <c r="G78" s="7">
        <f t="shared" si="5"/>
        <v>-0.5572130398866687</v>
      </c>
      <c r="H78" s="8">
        <f t="shared" si="6"/>
        <v>-0.71381495974132181</v>
      </c>
      <c r="I78" s="8">
        <f t="shared" si="7"/>
        <v>0.16173178992539397</v>
      </c>
      <c r="K78" s="3">
        <f t="shared" si="8"/>
        <v>-0.48517698418725103</v>
      </c>
      <c r="L78" s="3">
        <f t="shared" si="9"/>
        <v>0.41849096202392516</v>
      </c>
      <c r="N78" s="20">
        <f>K78*$D$4+$D$3</f>
        <v>6.6320729822386832</v>
      </c>
    </row>
    <row r="79" spans="1:14" x14ac:dyDescent="0.3">
      <c r="A79" s="1">
        <v>72</v>
      </c>
      <c r="B79" s="1">
        <v>72</v>
      </c>
      <c r="C79" s="1">
        <v>2</v>
      </c>
      <c r="D79" s="3">
        <v>0.3</v>
      </c>
      <c r="G79" s="7">
        <f t="shared" si="5"/>
        <v>1.7426049313436864</v>
      </c>
      <c r="H79" s="8">
        <f t="shared" si="6"/>
        <v>-1.5203855357202167</v>
      </c>
      <c r="I79" s="8">
        <f t="shared" si="7"/>
        <v>-2.0803444255512593</v>
      </c>
      <c r="K79" s="3">
        <f t="shared" si="8"/>
        <v>-0.5938829082402387</v>
      </c>
      <c r="L79" s="3">
        <f t="shared" si="9"/>
        <v>2.2095678424465812</v>
      </c>
      <c r="N79" s="20">
        <f t="shared" ref="N79:N107" si="10">K79*$D$4+$D$3</f>
        <v>6.2005610124879542</v>
      </c>
    </row>
    <row r="80" spans="1:14" x14ac:dyDescent="0.3">
      <c r="A80" s="1">
        <v>73</v>
      </c>
      <c r="B80" s="1">
        <v>44</v>
      </c>
      <c r="C80" s="1">
        <v>8</v>
      </c>
      <c r="D80" s="3">
        <v>8.5</v>
      </c>
      <c r="G80" s="7">
        <f t="shared" si="5"/>
        <v>-9.7249445640597676E-2</v>
      </c>
      <c r="H80" s="8">
        <f t="shared" si="6"/>
        <v>-0.31052967175187435</v>
      </c>
      <c r="I80" s="8">
        <f t="shared" si="7"/>
        <v>-1.4611283201983091E-2</v>
      </c>
      <c r="K80" s="3">
        <f t="shared" si="8"/>
        <v>-0.18928779616723368</v>
      </c>
      <c r="L80" s="3">
        <f t="shared" si="9"/>
        <v>3.0511884181699353E-2</v>
      </c>
      <c r="N80" s="20">
        <f t="shared" si="10"/>
        <v>7.8066154688857328</v>
      </c>
    </row>
    <row r="81" spans="1:14" x14ac:dyDescent="0.3">
      <c r="A81" s="1">
        <v>74</v>
      </c>
      <c r="B81" s="1">
        <v>43</v>
      </c>
      <c r="C81" s="1">
        <v>8</v>
      </c>
      <c r="D81" s="3">
        <v>7.4</v>
      </c>
      <c r="G81" s="7">
        <f t="shared" si="5"/>
        <v>-0.16295853053289353</v>
      </c>
      <c r="H81" s="8">
        <f t="shared" si="6"/>
        <v>-0.31052967175187435</v>
      </c>
      <c r="I81" s="8">
        <f t="shared" si="7"/>
        <v>-0.29172182668786151</v>
      </c>
      <c r="K81" s="3">
        <f t="shared" si="8"/>
        <v>-0.1991464176363571</v>
      </c>
      <c r="L81" s="3">
        <f t="shared" si="9"/>
        <v>8.5702063610533646E-3</v>
      </c>
      <c r="N81" s="20">
        <f t="shared" si="10"/>
        <v>7.7674813259562763</v>
      </c>
    </row>
    <row r="82" spans="1:14" x14ac:dyDescent="0.3">
      <c r="A82" s="1">
        <v>75</v>
      </c>
      <c r="B82" s="1">
        <v>49</v>
      </c>
      <c r="C82" s="1">
        <v>17</v>
      </c>
      <c r="D82" s="3">
        <v>10.7</v>
      </c>
      <c r="G82" s="7">
        <f t="shared" si="5"/>
        <v>0.23129597882088165</v>
      </c>
      <c r="H82" s="8">
        <f t="shared" si="6"/>
        <v>1.5042541242006393</v>
      </c>
      <c r="I82" s="8">
        <f t="shared" si="7"/>
        <v>0.53960980376977374</v>
      </c>
      <c r="K82" s="3">
        <f t="shared" si="8"/>
        <v>0.88096008099107403</v>
      </c>
      <c r="L82" s="3">
        <f t="shared" si="9"/>
        <v>0.11652001175905856</v>
      </c>
      <c r="N82" s="20">
        <f t="shared" si="10"/>
        <v>12.055001871166857</v>
      </c>
    </row>
    <row r="83" spans="1:14" x14ac:dyDescent="0.3">
      <c r="A83" s="1">
        <v>76</v>
      </c>
      <c r="B83" s="1">
        <v>62</v>
      </c>
      <c r="C83" s="1">
        <v>4</v>
      </c>
      <c r="D83" s="3">
        <v>2.6</v>
      </c>
      <c r="G83" s="7">
        <f t="shared" si="5"/>
        <v>1.0855140824207279</v>
      </c>
      <c r="H83" s="8">
        <f t="shared" si="6"/>
        <v>-1.1171002477307692</v>
      </c>
      <c r="I83" s="8">
        <f t="shared" si="7"/>
        <v>-1.5009314709898771</v>
      </c>
      <c r="K83" s="3">
        <f t="shared" si="8"/>
        <v>-0.46559028519531931</v>
      </c>
      <c r="L83" s="3">
        <f t="shared" si="9"/>
        <v>1.0719313710024811</v>
      </c>
      <c r="N83" s="20">
        <f t="shared" si="10"/>
        <v>6.7098230693342433</v>
      </c>
    </row>
    <row r="84" spans="1:14" x14ac:dyDescent="0.3">
      <c r="A84" s="1">
        <v>77</v>
      </c>
      <c r="B84" s="1">
        <v>45</v>
      </c>
      <c r="C84" s="1">
        <v>16</v>
      </c>
      <c r="D84" s="3">
        <v>14.2</v>
      </c>
      <c r="G84" s="7">
        <f t="shared" si="5"/>
        <v>-3.1540360748301806E-2</v>
      </c>
      <c r="H84" s="8">
        <f t="shared" si="6"/>
        <v>1.3026114802059154</v>
      </c>
      <c r="I84" s="8">
        <f t="shared" si="7"/>
        <v>1.42132516940666</v>
      </c>
      <c r="K84" s="3">
        <f t="shared" si="8"/>
        <v>0.72808617624650374</v>
      </c>
      <c r="L84" s="3">
        <f t="shared" si="9"/>
        <v>0.48058030163770715</v>
      </c>
      <c r="N84" s="20">
        <f t="shared" si="10"/>
        <v>11.448163556378605</v>
      </c>
    </row>
    <row r="85" spans="1:14" x14ac:dyDescent="0.3">
      <c r="A85" s="1">
        <v>78</v>
      </c>
      <c r="B85" s="1">
        <v>21</v>
      </c>
      <c r="C85" s="1">
        <v>12</v>
      </c>
      <c r="D85" s="3">
        <v>5.6</v>
      </c>
      <c r="G85" s="7">
        <f t="shared" si="5"/>
        <v>-1.6085583981634026</v>
      </c>
      <c r="H85" s="8">
        <f t="shared" si="6"/>
        <v>0.49604090422702057</v>
      </c>
      <c r="I85" s="8">
        <f t="shared" si="7"/>
        <v>-0.74517544330111751</v>
      </c>
      <c r="K85" s="3">
        <f t="shared" si="8"/>
        <v>3.7721585515234884E-2</v>
      </c>
      <c r="L85" s="3">
        <f t="shared" si="9"/>
        <v>0.6129277577294725</v>
      </c>
      <c r="N85" s="20">
        <f t="shared" si="10"/>
        <v>8.7077371537899406</v>
      </c>
    </row>
    <row r="86" spans="1:14" x14ac:dyDescent="0.3">
      <c r="A86" s="1">
        <v>79</v>
      </c>
      <c r="B86" s="1">
        <v>23</v>
      </c>
      <c r="C86" s="1">
        <v>12</v>
      </c>
      <c r="D86" s="3">
        <v>3.7</v>
      </c>
      <c r="G86" s="7">
        <f t="shared" si="5"/>
        <v>-1.4771402283788109</v>
      </c>
      <c r="H86" s="8">
        <f t="shared" si="6"/>
        <v>0.49604090422702057</v>
      </c>
      <c r="I86" s="8">
        <f t="shared" si="7"/>
        <v>-1.2238209275039984</v>
      </c>
      <c r="K86" s="3">
        <f t="shared" si="8"/>
        <v>5.7438828453481694E-2</v>
      </c>
      <c r="L86" s="3">
        <f t="shared" si="9"/>
        <v>1.6416265622362214</v>
      </c>
      <c r="N86" s="20">
        <f t="shared" si="10"/>
        <v>8.7860054396488536</v>
      </c>
    </row>
    <row r="87" spans="1:14" x14ac:dyDescent="0.3">
      <c r="A87" s="1">
        <v>80</v>
      </c>
      <c r="B87" s="1">
        <v>35</v>
      </c>
      <c r="C87" s="1">
        <v>8</v>
      </c>
      <c r="D87" s="3">
        <v>9.4</v>
      </c>
      <c r="G87" s="7">
        <f t="shared" si="5"/>
        <v>-0.68863120967126046</v>
      </c>
      <c r="H87" s="8">
        <f t="shared" si="6"/>
        <v>-0.31052967175187435</v>
      </c>
      <c r="I87" s="8">
        <f t="shared" si="7"/>
        <v>0.21211552510464488</v>
      </c>
      <c r="K87" s="3">
        <f t="shared" si="8"/>
        <v>-0.27801538938934434</v>
      </c>
      <c r="L87" s="3">
        <f t="shared" si="9"/>
        <v>0.24022831334271416</v>
      </c>
      <c r="N87" s="20">
        <f t="shared" si="10"/>
        <v>7.4544081825206243</v>
      </c>
    </row>
    <row r="88" spans="1:14" x14ac:dyDescent="0.3">
      <c r="A88" s="1">
        <v>81</v>
      </c>
      <c r="B88" s="1">
        <v>48</v>
      </c>
      <c r="C88" s="1">
        <v>13</v>
      </c>
      <c r="D88" s="3">
        <v>12.4</v>
      </c>
      <c r="G88" s="7">
        <f t="shared" si="5"/>
        <v>0.16558689392858578</v>
      </c>
      <c r="H88" s="8">
        <f t="shared" si="6"/>
        <v>0.69768354822174428</v>
      </c>
      <c r="I88" s="8">
        <f t="shared" si="7"/>
        <v>0.96787155279340453</v>
      </c>
      <c r="K88" s="3">
        <f t="shared" si="8"/>
        <v>0.41734378404964367</v>
      </c>
      <c r="L88" s="3">
        <f t="shared" si="9"/>
        <v>0.30308082415798382</v>
      </c>
      <c r="N88" s="20">
        <f t="shared" si="10"/>
        <v>10.214660755955693</v>
      </c>
    </row>
    <row r="89" spans="1:14" x14ac:dyDescent="0.3">
      <c r="A89" s="1">
        <v>82</v>
      </c>
      <c r="B89" s="1">
        <v>48</v>
      </c>
      <c r="C89" s="1">
        <v>9</v>
      </c>
      <c r="D89" s="3">
        <v>15.1</v>
      </c>
      <c r="G89" s="7">
        <f t="shared" si="5"/>
        <v>0.16558689392858578</v>
      </c>
      <c r="H89" s="8">
        <f t="shared" si="6"/>
        <v>-0.10888702775715065</v>
      </c>
      <c r="I89" s="8">
        <f t="shared" si="7"/>
        <v>1.648051977713288</v>
      </c>
      <c r="K89" s="3">
        <f t="shared" si="8"/>
        <v>-3.6413891422663339E-2</v>
      </c>
      <c r="L89" s="3">
        <f t="shared" si="9"/>
        <v>2.8374252642839357</v>
      </c>
      <c r="N89" s="20">
        <f t="shared" si="10"/>
        <v>8.4134537836739849</v>
      </c>
    </row>
    <row r="90" spans="1:14" x14ac:dyDescent="0.3">
      <c r="A90" s="1">
        <v>83</v>
      </c>
      <c r="B90" s="1">
        <v>28</v>
      </c>
      <c r="C90" s="1">
        <v>2</v>
      </c>
      <c r="D90" s="3">
        <v>2.5</v>
      </c>
      <c r="G90" s="7">
        <f t="shared" si="5"/>
        <v>-1.1485948039173315</v>
      </c>
      <c r="H90" s="8">
        <f t="shared" si="6"/>
        <v>-1.5203855357202167</v>
      </c>
      <c r="I90" s="8">
        <f t="shared" si="7"/>
        <v>-1.5261233385795023</v>
      </c>
      <c r="K90" s="3">
        <f t="shared" si="8"/>
        <v>-1.0276622528816686</v>
      </c>
      <c r="L90" s="3">
        <f t="shared" si="9"/>
        <v>0.24846345395506317</v>
      </c>
      <c r="N90" s="20">
        <f t="shared" si="10"/>
        <v>4.4786587235918676</v>
      </c>
    </row>
    <row r="91" spans="1:14" x14ac:dyDescent="0.3">
      <c r="A91" s="1">
        <v>84</v>
      </c>
      <c r="B91" s="1">
        <v>63</v>
      </c>
      <c r="C91" s="1">
        <v>5</v>
      </c>
      <c r="D91" s="3">
        <v>8.1</v>
      </c>
      <c r="G91" s="7">
        <f t="shared" si="5"/>
        <v>1.1512231673130238</v>
      </c>
      <c r="H91" s="8">
        <f t="shared" si="6"/>
        <v>-0.91545760373604557</v>
      </c>
      <c r="I91" s="8">
        <f t="shared" si="7"/>
        <v>-0.11537875356048446</v>
      </c>
      <c r="K91" s="3">
        <f t="shared" si="8"/>
        <v>-0.34229224485811915</v>
      </c>
      <c r="L91" s="3">
        <f t="shared" si="9"/>
        <v>5.1489732532881735E-2</v>
      </c>
      <c r="N91" s="20">
        <f t="shared" si="10"/>
        <v>7.199258955334126</v>
      </c>
    </row>
    <row r="92" spans="1:14" x14ac:dyDescent="0.3">
      <c r="A92" s="1">
        <v>85</v>
      </c>
      <c r="B92" s="1">
        <v>44</v>
      </c>
      <c r="C92" s="1">
        <v>10</v>
      </c>
      <c r="D92" s="3">
        <v>15.8</v>
      </c>
      <c r="G92" s="7">
        <f t="shared" si="5"/>
        <v>-9.7249445640597676E-2</v>
      </c>
      <c r="H92" s="8">
        <f t="shared" si="6"/>
        <v>9.2755616237573085E-2</v>
      </c>
      <c r="I92" s="8">
        <f t="shared" si="7"/>
        <v>1.8243950508406654</v>
      </c>
      <c r="K92" s="3">
        <f t="shared" si="8"/>
        <v>3.7591041568919778E-2</v>
      </c>
      <c r="L92" s="3">
        <f t="shared" si="9"/>
        <v>3.1926685675495845</v>
      </c>
      <c r="N92" s="20">
        <f t="shared" si="10"/>
        <v>8.7072189550265868</v>
      </c>
    </row>
    <row r="93" spans="1:14" x14ac:dyDescent="0.3">
      <c r="A93" s="1">
        <v>86</v>
      </c>
      <c r="B93" s="1">
        <v>48</v>
      </c>
      <c r="C93" s="1">
        <v>17</v>
      </c>
      <c r="D93" s="3">
        <v>12.6</v>
      </c>
      <c r="G93" s="7">
        <f t="shared" si="5"/>
        <v>0.16558689392858578</v>
      </c>
      <c r="H93" s="8">
        <f t="shared" si="6"/>
        <v>1.5042541242006393</v>
      </c>
      <c r="I93" s="8">
        <f t="shared" si="7"/>
        <v>1.018255287972655</v>
      </c>
      <c r="K93" s="3">
        <f t="shared" si="8"/>
        <v>0.87110145952195062</v>
      </c>
      <c r="L93" s="3">
        <f t="shared" si="9"/>
        <v>2.1654249227699325E-2</v>
      </c>
      <c r="N93" s="20">
        <f t="shared" si="10"/>
        <v>12.015867728237399</v>
      </c>
    </row>
    <row r="94" spans="1:14" x14ac:dyDescent="0.3">
      <c r="A94" s="1">
        <v>87</v>
      </c>
      <c r="B94" s="1">
        <v>40</v>
      </c>
      <c r="C94" s="1">
        <v>20</v>
      </c>
      <c r="D94" s="3">
        <v>8.1</v>
      </c>
      <c r="G94" s="7">
        <f t="shared" si="5"/>
        <v>-0.36008578520978113</v>
      </c>
      <c r="H94" s="8">
        <f t="shared" si="6"/>
        <v>2.1091820561848102</v>
      </c>
      <c r="I94" s="8">
        <f t="shared" si="7"/>
        <v>-0.11537875356048446</v>
      </c>
      <c r="K94" s="3">
        <f t="shared" si="8"/>
        <v>1.1325507443731937</v>
      </c>
      <c r="L94" s="3">
        <f t="shared" si="9"/>
        <v>1.5573280318130021</v>
      </c>
      <c r="N94" s="20">
        <f t="shared" si="10"/>
        <v>13.053699814013029</v>
      </c>
    </row>
    <row r="95" spans="1:14" x14ac:dyDescent="0.3">
      <c r="A95" s="1">
        <v>88</v>
      </c>
      <c r="B95" s="1">
        <v>72</v>
      </c>
      <c r="C95" s="1">
        <v>9</v>
      </c>
      <c r="D95" s="3">
        <v>6.7</v>
      </c>
      <c r="G95" s="7">
        <f t="shared" si="5"/>
        <v>1.7426049313436864</v>
      </c>
      <c r="H95" s="8">
        <f t="shared" si="6"/>
        <v>-0.10888702775715065</v>
      </c>
      <c r="I95" s="8">
        <f t="shared" si="7"/>
        <v>-0.4680648998152388</v>
      </c>
      <c r="K95" s="3">
        <f t="shared" si="8"/>
        <v>0.20019302383629844</v>
      </c>
      <c r="L95" s="3">
        <f t="shared" si="9"/>
        <v>0.44656865252306377</v>
      </c>
      <c r="N95" s="20">
        <f t="shared" si="10"/>
        <v>9.3526732139809425</v>
      </c>
    </row>
    <row r="96" spans="1:14" x14ac:dyDescent="0.3">
      <c r="A96" s="1">
        <v>89</v>
      </c>
      <c r="B96" s="1">
        <v>63</v>
      </c>
      <c r="C96" s="1">
        <v>5</v>
      </c>
      <c r="D96" s="3">
        <v>4.5</v>
      </c>
      <c r="G96" s="7">
        <f t="shared" si="5"/>
        <v>1.1512231673130238</v>
      </c>
      <c r="H96" s="8">
        <f t="shared" si="6"/>
        <v>-0.91545760373604557</v>
      </c>
      <c r="I96" s="8">
        <f t="shared" si="7"/>
        <v>-1.022285986786996</v>
      </c>
      <c r="K96" s="3">
        <f t="shared" si="8"/>
        <v>-0.34229224485811915</v>
      </c>
      <c r="L96" s="3">
        <f t="shared" si="9"/>
        <v>0.46239148906243599</v>
      </c>
      <c r="N96" s="20">
        <f t="shared" si="10"/>
        <v>7.199258955334126</v>
      </c>
    </row>
    <row r="97" spans="1:14" x14ac:dyDescent="0.3">
      <c r="A97" s="1">
        <v>90</v>
      </c>
      <c r="B97" s="1">
        <v>28</v>
      </c>
      <c r="C97" s="1">
        <v>10</v>
      </c>
      <c r="D97" s="3">
        <v>4.5999999999999996</v>
      </c>
      <c r="G97" s="7">
        <f t="shared" si="5"/>
        <v>-1.1485948039173315</v>
      </c>
      <c r="H97" s="8">
        <f t="shared" si="6"/>
        <v>9.2755616237573085E-2</v>
      </c>
      <c r="I97" s="8">
        <f t="shared" si="7"/>
        <v>-0.99709411919737068</v>
      </c>
      <c r="K97" s="3">
        <f t="shared" si="8"/>
        <v>-0.12014690193705474</v>
      </c>
      <c r="L97" s="3">
        <f t="shared" si="9"/>
        <v>0.76903642186061172</v>
      </c>
      <c r="N97" s="20">
        <f t="shared" si="10"/>
        <v>8.0810726681552811</v>
      </c>
    </row>
    <row r="98" spans="1:14" x14ac:dyDescent="0.3">
      <c r="A98" s="1">
        <v>91</v>
      </c>
      <c r="B98" s="1">
        <v>16</v>
      </c>
      <c r="C98" s="1">
        <v>1</v>
      </c>
      <c r="D98" s="3">
        <v>3.1</v>
      </c>
      <c r="G98" s="7">
        <f t="shared" si="5"/>
        <v>-1.9371038226248818</v>
      </c>
      <c r="H98" s="8">
        <f t="shared" si="6"/>
        <v>-1.7220281797149404</v>
      </c>
      <c r="I98" s="8">
        <f t="shared" si="7"/>
        <v>-1.3749721330417506</v>
      </c>
      <c r="K98" s="3">
        <f t="shared" si="8"/>
        <v>-1.2594051293792263</v>
      </c>
      <c r="L98" s="3">
        <f t="shared" si="9"/>
        <v>1.3355732335533896E-2</v>
      </c>
      <c r="N98" s="20">
        <f t="shared" si="10"/>
        <v>3.5587472653679617</v>
      </c>
    </row>
    <row r="99" spans="1:14" x14ac:dyDescent="0.3">
      <c r="A99" s="1">
        <v>92</v>
      </c>
      <c r="B99" s="1">
        <v>23</v>
      </c>
      <c r="C99" s="1">
        <v>3</v>
      </c>
      <c r="D99" s="3">
        <v>5.7</v>
      </c>
      <c r="G99" s="7">
        <f t="shared" si="5"/>
        <v>-1.4771402283788109</v>
      </c>
      <c r="H99" s="8">
        <f t="shared" si="6"/>
        <v>-1.3187428917254931</v>
      </c>
      <c r="I99" s="8">
        <f t="shared" si="7"/>
        <v>-0.71998357571149207</v>
      </c>
      <c r="K99" s="3">
        <f t="shared" si="8"/>
        <v>-0.96351594135920915</v>
      </c>
      <c r="L99" s="3">
        <f t="shared" si="9"/>
        <v>5.9308013117973367E-2</v>
      </c>
      <c r="N99" s="20">
        <f t="shared" si="10"/>
        <v>4.7332897520150112</v>
      </c>
    </row>
    <row r="100" spans="1:14" x14ac:dyDescent="0.3">
      <c r="A100" s="1">
        <v>93</v>
      </c>
      <c r="B100" s="1">
        <v>64</v>
      </c>
      <c r="C100" s="1">
        <v>1</v>
      </c>
      <c r="D100" s="3">
        <v>5.5</v>
      </c>
      <c r="G100" s="7">
        <f t="shared" si="5"/>
        <v>1.2169322522053196</v>
      </c>
      <c r="H100" s="8">
        <f t="shared" si="6"/>
        <v>-1.7220281797149404</v>
      </c>
      <c r="I100" s="8">
        <f t="shared" si="7"/>
        <v>-0.77036731089074273</v>
      </c>
      <c r="K100" s="3">
        <f t="shared" si="8"/>
        <v>-0.78619129886130268</v>
      </c>
      <c r="L100" s="3">
        <f t="shared" si="9"/>
        <v>2.5039859529242601E-4</v>
      </c>
      <c r="N100" s="20">
        <f t="shared" si="10"/>
        <v>5.4371861259818761</v>
      </c>
    </row>
    <row r="101" spans="1:14" x14ac:dyDescent="0.3">
      <c r="A101" s="1">
        <v>94</v>
      </c>
      <c r="B101" s="1">
        <v>32</v>
      </c>
      <c r="C101" s="1">
        <v>16</v>
      </c>
      <c r="D101" s="3">
        <v>9.3000000000000007</v>
      </c>
      <c r="G101" s="7">
        <f t="shared" si="5"/>
        <v>-0.88575846434814798</v>
      </c>
      <c r="H101" s="8">
        <f t="shared" si="6"/>
        <v>1.3026114802059154</v>
      </c>
      <c r="I101" s="8">
        <f t="shared" si="7"/>
        <v>0.18692365751501966</v>
      </c>
      <c r="K101" s="3">
        <f t="shared" si="8"/>
        <v>0.5999240971478994</v>
      </c>
      <c r="L101" s="3">
        <f t="shared" si="9"/>
        <v>0.17056936313695195</v>
      </c>
      <c r="N101" s="20">
        <f t="shared" si="10"/>
        <v>10.939419698295669</v>
      </c>
    </row>
    <row r="102" spans="1:14" x14ac:dyDescent="0.3">
      <c r="A102" s="1">
        <v>95</v>
      </c>
      <c r="B102" s="1">
        <v>41</v>
      </c>
      <c r="C102" s="1">
        <v>8</v>
      </c>
      <c r="D102" s="3">
        <v>12.1</v>
      </c>
      <c r="G102" s="7">
        <f t="shared" si="5"/>
        <v>-0.29437670031748525</v>
      </c>
      <c r="H102" s="8">
        <f t="shared" si="6"/>
        <v>-0.31052967175187435</v>
      </c>
      <c r="I102" s="8">
        <f t="shared" si="7"/>
        <v>0.89229595002452833</v>
      </c>
      <c r="K102" s="3">
        <f t="shared" si="8"/>
        <v>-0.21886366057460391</v>
      </c>
      <c r="L102" s="3">
        <f t="shared" si="9"/>
        <v>1.2346756802268151</v>
      </c>
      <c r="N102" s="20">
        <f t="shared" si="10"/>
        <v>7.6892130400973633</v>
      </c>
    </row>
    <row r="103" spans="1:14" x14ac:dyDescent="0.3">
      <c r="A103" s="1">
        <v>96</v>
      </c>
      <c r="B103" s="1">
        <v>55</v>
      </c>
      <c r="C103" s="1">
        <v>14</v>
      </c>
      <c r="D103" s="3">
        <v>14.1</v>
      </c>
      <c r="G103" s="7">
        <f t="shared" si="5"/>
        <v>0.62555048817465686</v>
      </c>
      <c r="H103" s="8">
        <f t="shared" si="6"/>
        <v>0.89932619221646803</v>
      </c>
      <c r="I103" s="8">
        <f t="shared" si="7"/>
        <v>1.3961333018170348</v>
      </c>
      <c r="K103" s="3">
        <f t="shared" si="8"/>
        <v>0.59979355320158434</v>
      </c>
      <c r="L103" s="3">
        <f t="shared" si="9"/>
        <v>0.63415699522491875</v>
      </c>
      <c r="N103" s="20">
        <f t="shared" si="10"/>
        <v>10.938901499532315</v>
      </c>
    </row>
    <row r="104" spans="1:14" x14ac:dyDescent="0.3">
      <c r="A104" s="1">
        <v>97</v>
      </c>
      <c r="B104" s="1">
        <v>56</v>
      </c>
      <c r="C104" s="1">
        <v>3</v>
      </c>
      <c r="D104" s="3">
        <v>6.5</v>
      </c>
      <c r="G104" s="7">
        <f t="shared" si="5"/>
        <v>0.69125957306695263</v>
      </c>
      <c r="H104" s="8">
        <f t="shared" si="6"/>
        <v>-1.3187428917254931</v>
      </c>
      <c r="I104" s="8">
        <f t="shared" si="7"/>
        <v>-0.51844863499448945</v>
      </c>
      <c r="K104" s="3">
        <f t="shared" si="8"/>
        <v>-0.63818143287813667</v>
      </c>
      <c r="L104" s="3">
        <f t="shared" si="9"/>
        <v>1.4335942889046315E-2</v>
      </c>
      <c r="N104" s="20">
        <f t="shared" si="10"/>
        <v>6.0247164686870764</v>
      </c>
    </row>
    <row r="105" spans="1:14" x14ac:dyDescent="0.3">
      <c r="A105" s="1">
        <v>98</v>
      </c>
      <c r="B105" s="1">
        <v>38</v>
      </c>
      <c r="C105" s="1">
        <v>19</v>
      </c>
      <c r="D105" s="3">
        <v>9</v>
      </c>
      <c r="G105" s="7">
        <f t="shared" si="5"/>
        <v>-0.49150395499437283</v>
      </c>
      <c r="H105" s="8">
        <f t="shared" si="6"/>
        <v>1.9075394121900866</v>
      </c>
      <c r="I105" s="8">
        <f t="shared" si="7"/>
        <v>0.11134805474614351</v>
      </c>
      <c r="K105" s="3">
        <f t="shared" si="8"/>
        <v>0.99939408256687001</v>
      </c>
      <c r="L105" s="3">
        <f t="shared" si="9"/>
        <v>0.7886257475281705</v>
      </c>
      <c r="N105" s="20">
        <f t="shared" si="10"/>
        <v>12.525129785083688</v>
      </c>
    </row>
    <row r="106" spans="1:14" x14ac:dyDescent="0.3">
      <c r="A106" s="1">
        <v>99</v>
      </c>
      <c r="B106" s="1">
        <v>45</v>
      </c>
      <c r="C106" s="1">
        <v>17</v>
      </c>
      <c r="D106" s="3">
        <v>8.5</v>
      </c>
      <c r="G106" s="7">
        <f t="shared" si="5"/>
        <v>-3.1540360748301806E-2</v>
      </c>
      <c r="H106" s="8">
        <f t="shared" si="6"/>
        <v>1.5042541242006393</v>
      </c>
      <c r="I106" s="8">
        <f t="shared" si="7"/>
        <v>-1.4611283201983091E-2</v>
      </c>
      <c r="K106" s="3">
        <f t="shared" si="8"/>
        <v>0.84152559511458047</v>
      </c>
      <c r="L106" s="3">
        <f t="shared" si="9"/>
        <v>0.73297035441363045</v>
      </c>
      <c r="N106" s="20">
        <f t="shared" si="10"/>
        <v>11.898465299449031</v>
      </c>
    </row>
    <row r="107" spans="1:14" x14ac:dyDescent="0.3">
      <c r="A107" s="1">
        <v>100</v>
      </c>
      <c r="B107" s="1">
        <v>45</v>
      </c>
      <c r="C107" s="1">
        <v>10</v>
      </c>
      <c r="D107" s="3">
        <v>13.5</v>
      </c>
      <c r="G107" s="7">
        <f t="shared" si="5"/>
        <v>-3.1540360748301806E-2</v>
      </c>
      <c r="H107" s="8">
        <f t="shared" si="6"/>
        <v>9.2755616237573085E-2</v>
      </c>
      <c r="I107" s="8">
        <f t="shared" si="7"/>
        <v>1.244982096279283</v>
      </c>
      <c r="K107" s="3">
        <f t="shared" si="8"/>
        <v>4.7449663038043183E-2</v>
      </c>
      <c r="L107" s="3">
        <f t="shared" si="9"/>
        <v>1.4340839286646845</v>
      </c>
      <c r="N107" s="20">
        <f t="shared" si="10"/>
        <v>8.7463530979560424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500-BA10-4BC2-B3F5-997FC3AB5C90}">
  <dimension ref="A2:AL81"/>
  <sheetViews>
    <sheetView workbookViewId="0">
      <selection activeCell="B3" sqref="B3:C3"/>
    </sheetView>
  </sheetViews>
  <sheetFormatPr defaultRowHeight="15.6" x14ac:dyDescent="0.3"/>
  <cols>
    <col min="1" max="1" width="8.88671875" style="3"/>
    <col min="2" max="2" width="11.5546875" style="3" bestFit="1" customWidth="1"/>
    <col min="3" max="3" width="11.21875" style="3" bestFit="1" customWidth="1"/>
    <col min="4" max="4" width="10.44140625" style="3" bestFit="1" customWidth="1"/>
    <col min="5" max="6" width="18" style="3" bestFit="1" customWidth="1"/>
    <col min="7" max="7" width="8.88671875" style="3"/>
    <col min="8" max="8" width="12.6640625" style="3" bestFit="1" customWidth="1"/>
    <col min="9" max="9" width="17.109375" style="3" bestFit="1" customWidth="1"/>
    <col min="10" max="10" width="21.44140625" style="3" bestFit="1" customWidth="1"/>
    <col min="11" max="12" width="17.88671875" style="3" bestFit="1" customWidth="1"/>
    <col min="13" max="13" width="21.44140625" style="3" bestFit="1" customWidth="1"/>
    <col min="14" max="14" width="17.88671875" style="3" bestFit="1" customWidth="1"/>
    <col min="15" max="15" width="20" style="3" bestFit="1" customWidth="1"/>
    <col min="16" max="16" width="21.44140625" style="3" bestFit="1" customWidth="1"/>
    <col min="17" max="17" width="20" style="3" bestFit="1" customWidth="1"/>
    <col min="18" max="18" width="17.88671875" style="3" bestFit="1" customWidth="1"/>
    <col min="19" max="19" width="17.109375" style="3" bestFit="1" customWidth="1"/>
    <col min="20" max="20" width="17.88671875" style="3" bestFit="1" customWidth="1"/>
    <col min="21" max="21" width="20" style="3" bestFit="1" customWidth="1"/>
    <col min="22" max="23" width="17.88671875" style="3" bestFit="1" customWidth="1"/>
    <col min="24" max="24" width="21.44140625" style="3" bestFit="1" customWidth="1"/>
    <col min="25" max="25" width="22.88671875" style="3" bestFit="1" customWidth="1"/>
    <col min="26" max="26" width="21.44140625" style="3" bestFit="1" customWidth="1"/>
    <col min="27" max="27" width="17.88671875" style="3" bestFit="1" customWidth="1"/>
    <col min="28" max="28" width="18.5546875" style="3" bestFit="1" customWidth="1"/>
    <col min="29" max="29" width="22.88671875" style="3" bestFit="1" customWidth="1"/>
    <col min="30" max="32" width="20" style="3" bestFit="1" customWidth="1"/>
    <col min="33" max="33" width="17.88671875" style="3" bestFit="1" customWidth="1"/>
    <col min="34" max="34" width="20" style="3" bestFit="1" customWidth="1"/>
    <col min="35" max="35" width="17.88671875" style="3" bestFit="1" customWidth="1"/>
    <col min="36" max="36" width="21.44140625" style="3" bestFit="1" customWidth="1"/>
    <col min="37" max="37" width="20" style="3" bestFit="1" customWidth="1"/>
    <col min="38" max="38" width="17.88671875" style="3" bestFit="1" customWidth="1"/>
    <col min="39" max="16384" width="8.88671875" style="3"/>
  </cols>
  <sheetData>
    <row r="2" spans="1:38" x14ac:dyDescent="0.3">
      <c r="B2" s="14" t="s">
        <v>18</v>
      </c>
      <c r="C2" s="14" t="s">
        <v>20</v>
      </c>
      <c r="D2" s="14" t="s">
        <v>22</v>
      </c>
      <c r="E2" s="14" t="s">
        <v>24</v>
      </c>
      <c r="F2" s="3" t="s">
        <v>33</v>
      </c>
      <c r="G2" s="3" t="s">
        <v>13</v>
      </c>
      <c r="H2" s="3" t="s">
        <v>14</v>
      </c>
      <c r="I2" s="2">
        <v>71</v>
      </c>
      <c r="J2" s="2">
        <v>72</v>
      </c>
      <c r="K2" s="2">
        <v>73</v>
      </c>
      <c r="L2" s="2">
        <v>74</v>
      </c>
      <c r="M2" s="2">
        <v>75</v>
      </c>
      <c r="N2" s="2">
        <v>76</v>
      </c>
      <c r="O2" s="2">
        <v>77</v>
      </c>
      <c r="P2" s="2">
        <v>78</v>
      </c>
      <c r="Q2" s="2">
        <v>79</v>
      </c>
      <c r="R2" s="2">
        <v>80</v>
      </c>
      <c r="S2" s="2">
        <v>81</v>
      </c>
      <c r="T2" s="2">
        <v>82</v>
      </c>
      <c r="U2" s="2">
        <v>83</v>
      </c>
      <c r="V2" s="2">
        <v>84</v>
      </c>
      <c r="W2" s="2">
        <v>85</v>
      </c>
      <c r="X2" s="2">
        <v>86</v>
      </c>
      <c r="Y2" s="2">
        <v>87</v>
      </c>
      <c r="Z2" s="2">
        <v>88</v>
      </c>
      <c r="AA2" s="2">
        <v>89</v>
      </c>
      <c r="AB2" s="2">
        <v>90</v>
      </c>
      <c r="AC2" s="2">
        <v>91</v>
      </c>
      <c r="AD2" s="2">
        <v>92</v>
      </c>
      <c r="AE2" s="2">
        <v>93</v>
      </c>
      <c r="AF2" s="2">
        <v>94</v>
      </c>
      <c r="AG2" s="2">
        <v>95</v>
      </c>
      <c r="AH2" s="2">
        <v>96</v>
      </c>
      <c r="AI2" s="2">
        <v>97</v>
      </c>
      <c r="AJ2" s="2">
        <v>98</v>
      </c>
      <c r="AK2" s="2">
        <v>99</v>
      </c>
      <c r="AL2" s="2">
        <v>100</v>
      </c>
    </row>
    <row r="3" spans="1:38" x14ac:dyDescent="0.3">
      <c r="B3" s="14">
        <v>28.515713363275776</v>
      </c>
      <c r="C3" s="14">
        <v>1.0000000000000009E-2</v>
      </c>
      <c r="D3" s="14">
        <v>100</v>
      </c>
      <c r="E3" s="14">
        <f>D3/D3^2</f>
        <v>0.01</v>
      </c>
      <c r="F3" s="15">
        <f>SUMXMY2(I5:AL5,I8:AL8)</f>
        <v>453.97146425879896</v>
      </c>
      <c r="H3" s="3" t="s">
        <v>15</v>
      </c>
      <c r="I3" s="9">
        <v>-0.5572130398866687</v>
      </c>
      <c r="J3" s="9">
        <v>1.7426049313436864</v>
      </c>
      <c r="K3" s="9">
        <v>-9.7249445640597676E-2</v>
      </c>
      <c r="L3" s="9">
        <v>-0.16295853053289353</v>
      </c>
      <c r="M3" s="9">
        <v>0.23129597882088165</v>
      </c>
      <c r="N3" s="9">
        <v>1.0855140824207279</v>
      </c>
      <c r="O3" s="9">
        <v>-3.1540360748301806E-2</v>
      </c>
      <c r="P3" s="9">
        <v>-1.6085583981634026</v>
      </c>
      <c r="Q3" s="9">
        <v>-1.4771402283788109</v>
      </c>
      <c r="R3" s="9">
        <v>-0.68863120967126046</v>
      </c>
      <c r="S3" s="9">
        <v>0.16558689392858578</v>
      </c>
      <c r="T3" s="9">
        <v>0.16558689392858578</v>
      </c>
      <c r="U3" s="9">
        <v>-1.1485948039173315</v>
      </c>
      <c r="V3" s="9">
        <v>1.1512231673130238</v>
      </c>
      <c r="W3" s="9">
        <v>-9.7249445640597676E-2</v>
      </c>
      <c r="X3" s="9">
        <v>0.16558689392858578</v>
      </c>
      <c r="Y3" s="9">
        <v>-0.36008578520978113</v>
      </c>
      <c r="Z3" s="9">
        <v>1.7426049313436864</v>
      </c>
      <c r="AA3" s="9">
        <v>1.1512231673130238</v>
      </c>
      <c r="AB3" s="9">
        <v>-1.1485948039173315</v>
      </c>
      <c r="AC3" s="9">
        <v>-1.9371038226248818</v>
      </c>
      <c r="AD3" s="9">
        <v>-1.4771402283788109</v>
      </c>
      <c r="AE3" s="9">
        <v>1.2169322522053196</v>
      </c>
      <c r="AF3" s="9">
        <v>-0.88575846434814798</v>
      </c>
      <c r="AG3" s="9">
        <v>-0.29437670031748525</v>
      </c>
      <c r="AH3" s="9">
        <v>0.62555048817465686</v>
      </c>
      <c r="AI3" s="9">
        <v>0.69125957306695263</v>
      </c>
      <c r="AJ3" s="9">
        <v>-0.49150395499437283</v>
      </c>
      <c r="AK3" s="9">
        <v>-3.1540360748301806E-2</v>
      </c>
      <c r="AL3" s="9">
        <v>-3.1540360748301806E-2</v>
      </c>
    </row>
    <row r="4" spans="1:38" x14ac:dyDescent="0.3">
      <c r="H4" s="3" t="s">
        <v>16</v>
      </c>
      <c r="I4" s="9">
        <v>-0.71381495974132181</v>
      </c>
      <c r="J4" s="9">
        <v>-1.5203855357202167</v>
      </c>
      <c r="K4" s="9">
        <v>-0.31052967175187435</v>
      </c>
      <c r="L4" s="9">
        <v>-0.31052967175187435</v>
      </c>
      <c r="M4" s="9">
        <v>1.5042541242006393</v>
      </c>
      <c r="N4" s="9">
        <v>-1.1171002477307692</v>
      </c>
      <c r="O4" s="9">
        <v>1.3026114802059154</v>
      </c>
      <c r="P4" s="9">
        <v>0.49604090422702057</v>
      </c>
      <c r="Q4" s="9">
        <v>0.49604090422702057</v>
      </c>
      <c r="R4" s="9">
        <v>-0.31052967175187435</v>
      </c>
      <c r="S4" s="9">
        <v>0.69768354822174428</v>
      </c>
      <c r="T4" s="9">
        <v>-0.10888702775715065</v>
      </c>
      <c r="U4" s="9">
        <v>-1.5203855357202167</v>
      </c>
      <c r="V4" s="9">
        <v>-0.91545760373604557</v>
      </c>
      <c r="W4" s="9">
        <v>9.2755616237573085E-2</v>
      </c>
      <c r="X4" s="9">
        <v>1.5042541242006393</v>
      </c>
      <c r="Y4" s="9">
        <v>2.1091820561848102</v>
      </c>
      <c r="Z4" s="9">
        <v>-0.10888702775715065</v>
      </c>
      <c r="AA4" s="9">
        <v>-0.91545760373604557</v>
      </c>
      <c r="AB4" s="9">
        <v>9.2755616237573085E-2</v>
      </c>
      <c r="AC4" s="9">
        <v>-1.7220281797149404</v>
      </c>
      <c r="AD4" s="9">
        <v>-1.3187428917254931</v>
      </c>
      <c r="AE4" s="9">
        <v>-1.7220281797149404</v>
      </c>
      <c r="AF4" s="9">
        <v>1.3026114802059154</v>
      </c>
      <c r="AG4" s="9">
        <v>-0.31052967175187435</v>
      </c>
      <c r="AH4" s="9">
        <v>0.89932619221646803</v>
      </c>
      <c r="AI4" s="9">
        <v>-1.3187428917254931</v>
      </c>
      <c r="AJ4" s="9">
        <v>1.9075394121900866</v>
      </c>
      <c r="AK4" s="9">
        <v>1.5042541242006393</v>
      </c>
      <c r="AL4" s="9">
        <v>9.2755616237573085E-2</v>
      </c>
    </row>
    <row r="5" spans="1:38" x14ac:dyDescent="0.3">
      <c r="D5" s="3" t="s">
        <v>36</v>
      </c>
      <c r="H5" s="18" t="s">
        <v>44</v>
      </c>
      <c r="I5" s="9">
        <v>9.1999999999999993</v>
      </c>
      <c r="J5" s="9">
        <v>0.3</v>
      </c>
      <c r="K5" s="9">
        <v>8.5</v>
      </c>
      <c r="L5" s="9">
        <v>7.4</v>
      </c>
      <c r="M5" s="9">
        <v>10.7</v>
      </c>
      <c r="N5" s="9">
        <v>2.6</v>
      </c>
      <c r="O5" s="9">
        <v>14.2</v>
      </c>
      <c r="P5" s="9">
        <v>5.6</v>
      </c>
      <c r="Q5" s="9">
        <v>3.7</v>
      </c>
      <c r="R5" s="9">
        <v>9.4</v>
      </c>
      <c r="S5" s="9">
        <v>12.4</v>
      </c>
      <c r="T5" s="9">
        <v>15.1</v>
      </c>
      <c r="U5" s="9">
        <v>2.5</v>
      </c>
      <c r="V5" s="9">
        <v>8.1</v>
      </c>
      <c r="W5" s="9">
        <v>15.8</v>
      </c>
      <c r="X5" s="9">
        <v>12.6</v>
      </c>
      <c r="Y5" s="9">
        <v>8.1</v>
      </c>
      <c r="Z5" s="9">
        <v>6.7</v>
      </c>
      <c r="AA5" s="9">
        <v>4.5</v>
      </c>
      <c r="AB5" s="9">
        <v>4.5999999999999996</v>
      </c>
      <c r="AC5" s="9">
        <v>3.1</v>
      </c>
      <c r="AD5" s="9">
        <v>5.7</v>
      </c>
      <c r="AE5" s="9">
        <v>5.5</v>
      </c>
      <c r="AF5" s="9">
        <v>9.3000000000000007</v>
      </c>
      <c r="AG5" s="9">
        <v>12.1</v>
      </c>
      <c r="AH5" s="9">
        <v>14.1</v>
      </c>
      <c r="AI5" s="9">
        <v>6.5</v>
      </c>
      <c r="AJ5" s="9">
        <v>9</v>
      </c>
      <c r="AK5" s="9">
        <v>8.5</v>
      </c>
      <c r="AL5" s="9">
        <v>13.5</v>
      </c>
    </row>
    <row r="6" spans="1:38" x14ac:dyDescent="0.3">
      <c r="D6" s="3" t="s">
        <v>37</v>
      </c>
      <c r="F6" s="3" t="s">
        <v>31</v>
      </c>
      <c r="H6" s="3" t="s">
        <v>26</v>
      </c>
      <c r="I6" s="3">
        <f>SUMPRODUCT($D$12:$D$81,I12:I81)</f>
        <v>-909.01313569950594</v>
      </c>
      <c r="J6" s="3">
        <f t="shared" ref="J6:AL6" si="0">SUMPRODUCT($D$12:$D$81,J12:J81)</f>
        <v>-2669.2704752610571</v>
      </c>
      <c r="K6" s="3">
        <f t="shared" si="0"/>
        <v>-774.9480327607796</v>
      </c>
      <c r="L6" s="3">
        <f t="shared" si="0"/>
        <v>-783.91092449969722</v>
      </c>
      <c r="M6" s="3">
        <f t="shared" si="0"/>
        <v>-774.89969484827907</v>
      </c>
      <c r="N6" s="3">
        <f t="shared" si="0"/>
        <v>-1216.292443957406</v>
      </c>
      <c r="O6" s="3">
        <f t="shared" si="0"/>
        <v>-769.08879837638653</v>
      </c>
      <c r="P6" s="3">
        <f t="shared" si="0"/>
        <v>-2548.9862153621762</v>
      </c>
      <c r="Q6" s="3">
        <f t="shared" si="0"/>
        <v>-2134.3339304329343</v>
      </c>
      <c r="R6" s="3">
        <f t="shared" si="0"/>
        <v>-983.71161633584256</v>
      </c>
      <c r="S6" s="3">
        <f t="shared" si="0"/>
        <v>-768.89387177831236</v>
      </c>
      <c r="T6" s="3">
        <f t="shared" si="0"/>
        <v>-768.87822993674126</v>
      </c>
      <c r="U6" s="3">
        <f t="shared" si="0"/>
        <v>-1453.8211146532617</v>
      </c>
      <c r="V6" s="3">
        <f t="shared" si="0"/>
        <v>-1293.5683791307465</v>
      </c>
      <c r="W6" s="3">
        <f t="shared" si="0"/>
        <v>-774.93111221831543</v>
      </c>
      <c r="X6" s="3">
        <f t="shared" si="0"/>
        <v>-769.00957830625759</v>
      </c>
      <c r="Y6" s="3">
        <f t="shared" si="0"/>
        <v>-830.33574994785874</v>
      </c>
      <c r="Z6" s="3">
        <f t="shared" si="0"/>
        <v>-2668.6057284671056</v>
      </c>
      <c r="AA6" s="3">
        <f t="shared" si="0"/>
        <v>-1293.5683791307465</v>
      </c>
      <c r="AB6" s="3">
        <f t="shared" si="0"/>
        <v>-1453.449308434482</v>
      </c>
      <c r="AC6" s="3">
        <f t="shared" si="0"/>
        <v>-4212.0515685791443</v>
      </c>
      <c r="AD6" s="3">
        <f t="shared" si="0"/>
        <v>-2134.6849852029095</v>
      </c>
      <c r="AE6" s="3">
        <f t="shared" si="0"/>
        <v>-1381.3903491747628</v>
      </c>
      <c r="AF6" s="3">
        <f t="shared" si="0"/>
        <v>-1138.3095760493297</v>
      </c>
      <c r="AG6" s="3">
        <f t="shared" si="0"/>
        <v>-811.30668499291983</v>
      </c>
      <c r="AH6" s="3">
        <f t="shared" si="0"/>
        <v>-879.64191267879835</v>
      </c>
      <c r="AI6" s="3">
        <f t="shared" si="0"/>
        <v>-910.84906066304552</v>
      </c>
      <c r="AJ6" s="3">
        <f t="shared" si="0"/>
        <v>-878.84408766597892</v>
      </c>
      <c r="AK6" s="3">
        <f t="shared" si="0"/>
        <v>-769.1272452881293</v>
      </c>
      <c r="AL6" s="3">
        <f t="shared" si="0"/>
        <v>-768.98948574666179</v>
      </c>
    </row>
    <row r="7" spans="1:38" x14ac:dyDescent="0.3">
      <c r="F7" s="15" t="s">
        <v>35</v>
      </c>
      <c r="H7" s="3" t="s">
        <v>27</v>
      </c>
      <c r="I7" s="8">
        <f>SUM(I12:I81)</f>
        <v>-115.46638976787622</v>
      </c>
      <c r="J7" s="8">
        <f t="shared" ref="J7:AL7" si="1">SUM(J12:J81)</f>
        <v>-446.83487062742682</v>
      </c>
      <c r="K7" s="8">
        <f t="shared" si="1"/>
        <v>-99.197636845137126</v>
      </c>
      <c r="L7" s="8">
        <f t="shared" si="1"/>
        <v>-100.0557054887482</v>
      </c>
      <c r="M7" s="8">
        <f t="shared" si="1"/>
        <v>-101.58414716760019</v>
      </c>
      <c r="N7" s="8">
        <f t="shared" si="1"/>
        <v>-180.28643815988994</v>
      </c>
      <c r="O7" s="8">
        <f t="shared" si="1"/>
        <v>-98.802027065763895</v>
      </c>
      <c r="P7" s="8">
        <f t="shared" si="1"/>
        <v>-344.88695689728229</v>
      </c>
      <c r="Q7" s="8">
        <f t="shared" si="1"/>
        <v>-285.48323069374311</v>
      </c>
      <c r="R7" s="8">
        <f t="shared" si="1"/>
        <v>-125.30558388492464</v>
      </c>
      <c r="S7" s="8">
        <f t="shared" si="1"/>
        <v>-100.1918096447293</v>
      </c>
      <c r="T7" s="8">
        <f t="shared" si="1"/>
        <v>-100.18538733838821</v>
      </c>
      <c r="U7" s="8">
        <f t="shared" si="1"/>
        <v>-189.52666950008614</v>
      </c>
      <c r="V7" s="8">
        <f t="shared" si="1"/>
        <v>-194.02928366011602</v>
      </c>
      <c r="W7" s="8">
        <f t="shared" si="1"/>
        <v>-99.197577704656965</v>
      </c>
      <c r="X7" s="8">
        <f t="shared" si="1"/>
        <v>-100.21127246064275</v>
      </c>
      <c r="Y7" s="8">
        <f t="shared" si="1"/>
        <v>-105.46563856607243</v>
      </c>
      <c r="Z7" s="8">
        <f t="shared" si="1"/>
        <v>-446.76304679438817</v>
      </c>
      <c r="AA7" s="8">
        <f t="shared" si="1"/>
        <v>-194.02928366011602</v>
      </c>
      <c r="AB7" s="8">
        <f t="shared" si="1"/>
        <v>-189.49335981001283</v>
      </c>
      <c r="AC7" s="8">
        <f t="shared" si="1"/>
        <v>-587.40954824589789</v>
      </c>
      <c r="AD7" s="8">
        <f t="shared" si="1"/>
        <v>-285.5048575780998</v>
      </c>
      <c r="AE7" s="8">
        <f t="shared" si="1"/>
        <v>-209.69610512889216</v>
      </c>
      <c r="AF7" s="8">
        <f t="shared" si="1"/>
        <v>-146.12416420577344</v>
      </c>
      <c r="AG7" s="8">
        <f t="shared" si="1"/>
        <v>-103.14587130066823</v>
      </c>
      <c r="AH7" s="8">
        <f t="shared" si="1"/>
        <v>-120.93983944127241</v>
      </c>
      <c r="AI7" s="8">
        <f t="shared" si="1"/>
        <v>-126.43291033530835</v>
      </c>
      <c r="AJ7" s="8">
        <f t="shared" si="1"/>
        <v>-111.57990373098998</v>
      </c>
      <c r="AK7" s="8">
        <f t="shared" si="1"/>
        <v>-98.8080228607881</v>
      </c>
      <c r="AL7" s="8">
        <f t="shared" si="1"/>
        <v>-98.782930794099187</v>
      </c>
    </row>
    <row r="8" spans="1:38" x14ac:dyDescent="0.3">
      <c r="H8" s="16" t="s">
        <v>28</v>
      </c>
      <c r="I8" s="16">
        <f>I6/I7</f>
        <v>7.8725344884074788</v>
      </c>
      <c r="J8" s="16">
        <f>J6/J7</f>
        <v>5.9737291127547394</v>
      </c>
      <c r="K8" s="16">
        <f>K6/K7</f>
        <v>7.8121622390117365</v>
      </c>
      <c r="L8" s="16">
        <f t="shared" ref="L8:AL8" si="2">L6/L7</f>
        <v>7.8347448620793765</v>
      </c>
      <c r="M8" s="16">
        <f t="shared" si="2"/>
        <v>7.6281557354593792</v>
      </c>
      <c r="N8" s="16">
        <f t="shared" si="2"/>
        <v>6.7464444712070764</v>
      </c>
      <c r="O8" s="16">
        <f t="shared" si="2"/>
        <v>7.7841398726007025</v>
      </c>
      <c r="P8" s="16">
        <f t="shared" si="2"/>
        <v>7.3907875156941376</v>
      </c>
      <c r="Q8" s="16">
        <f t="shared" si="2"/>
        <v>7.4762147158218779</v>
      </c>
      <c r="R8" s="16">
        <f t="shared" si="2"/>
        <v>7.850501037840754</v>
      </c>
      <c r="S8" s="16">
        <f t="shared" si="2"/>
        <v>7.6742188259173822</v>
      </c>
      <c r="T8" s="16">
        <f t="shared" si="2"/>
        <v>7.6745546467746086</v>
      </c>
      <c r="U8" s="16">
        <f t="shared" si="2"/>
        <v>7.6707996741988911</v>
      </c>
      <c r="V8" s="16">
        <f t="shared" si="2"/>
        <v>6.6668719006184114</v>
      </c>
      <c r="W8" s="16">
        <f t="shared" si="2"/>
        <v>7.8119963223853528</v>
      </c>
      <c r="X8" s="16">
        <f t="shared" si="2"/>
        <v>7.6738829816603769</v>
      </c>
      <c r="Y8" s="16">
        <f t="shared" si="2"/>
        <v>7.8730452992769537</v>
      </c>
      <c r="Z8" s="16">
        <f t="shared" si="2"/>
        <v>5.973201560905431</v>
      </c>
      <c r="AA8" s="16">
        <f t="shared" si="2"/>
        <v>6.6668719006184114</v>
      </c>
      <c r="AB8" s="16">
        <f t="shared" si="2"/>
        <v>7.670185962672881</v>
      </c>
      <c r="AC8" s="16">
        <f t="shared" si="2"/>
        <v>7.170553459944645</v>
      </c>
      <c r="AD8" s="16">
        <f t="shared" si="2"/>
        <v>7.4768779883857732</v>
      </c>
      <c r="AE8" s="16">
        <f t="shared" si="2"/>
        <v>6.5875822935560731</v>
      </c>
      <c r="AF8" s="16">
        <f t="shared" si="2"/>
        <v>7.7900159924702894</v>
      </c>
      <c r="AG8" s="16">
        <f t="shared" si="2"/>
        <v>7.8656244284172701</v>
      </c>
      <c r="AH8" s="16">
        <f t="shared" si="2"/>
        <v>7.2733841614362875</v>
      </c>
      <c r="AI8" s="16">
        <f t="shared" si="2"/>
        <v>7.2042086055554222</v>
      </c>
      <c r="AJ8" s="16">
        <f t="shared" si="2"/>
        <v>7.8763653514597047</v>
      </c>
      <c r="AK8" s="16">
        <f t="shared" si="2"/>
        <v>7.7840566283950707</v>
      </c>
      <c r="AL8" s="16">
        <f t="shared" si="2"/>
        <v>7.7846393052411589</v>
      </c>
    </row>
    <row r="9" spans="1:38" x14ac:dyDescent="0.3">
      <c r="H9" s="3" t="s">
        <v>30</v>
      </c>
      <c r="I9" s="3">
        <f>IF(I8&gt;0.5,1,0)</f>
        <v>1</v>
      </c>
      <c r="J9" s="3">
        <f t="shared" ref="J9:AL9" si="3">IF(J8&gt;0.5,1,0)</f>
        <v>1</v>
      </c>
      <c r="K9" s="3">
        <f t="shared" si="3"/>
        <v>1</v>
      </c>
      <c r="L9" s="3">
        <f t="shared" si="3"/>
        <v>1</v>
      </c>
      <c r="M9" s="3">
        <f t="shared" si="3"/>
        <v>1</v>
      </c>
      <c r="N9" s="3">
        <f t="shared" si="3"/>
        <v>1</v>
      </c>
      <c r="O9" s="3">
        <f t="shared" si="3"/>
        <v>1</v>
      </c>
      <c r="P9" s="3">
        <f t="shared" si="3"/>
        <v>1</v>
      </c>
      <c r="Q9" s="3">
        <f t="shared" si="3"/>
        <v>1</v>
      </c>
      <c r="R9" s="3">
        <f t="shared" si="3"/>
        <v>1</v>
      </c>
      <c r="S9" s="3">
        <f t="shared" si="3"/>
        <v>1</v>
      </c>
      <c r="T9" s="3">
        <f t="shared" si="3"/>
        <v>1</v>
      </c>
      <c r="U9" s="3">
        <f t="shared" si="3"/>
        <v>1</v>
      </c>
      <c r="V9" s="3">
        <f t="shared" si="3"/>
        <v>1</v>
      </c>
      <c r="W9" s="3">
        <f t="shared" si="3"/>
        <v>1</v>
      </c>
      <c r="X9" s="3">
        <f t="shared" si="3"/>
        <v>1</v>
      </c>
      <c r="Y9" s="3">
        <f t="shared" si="3"/>
        <v>1</v>
      </c>
      <c r="Z9" s="3">
        <f t="shared" si="3"/>
        <v>1</v>
      </c>
      <c r="AA9" s="3">
        <f t="shared" si="3"/>
        <v>1</v>
      </c>
      <c r="AB9" s="3">
        <f t="shared" si="3"/>
        <v>1</v>
      </c>
      <c r="AC9" s="3">
        <f t="shared" si="3"/>
        <v>1</v>
      </c>
      <c r="AD9" s="3">
        <f t="shared" si="3"/>
        <v>1</v>
      </c>
      <c r="AE9" s="3">
        <f t="shared" si="3"/>
        <v>1</v>
      </c>
      <c r="AF9" s="3">
        <f t="shared" si="3"/>
        <v>1</v>
      </c>
      <c r="AG9" s="3">
        <f t="shared" si="3"/>
        <v>1</v>
      </c>
      <c r="AH9" s="3">
        <f t="shared" si="3"/>
        <v>1</v>
      </c>
      <c r="AI9" s="3">
        <f t="shared" si="3"/>
        <v>1</v>
      </c>
      <c r="AJ9" s="3">
        <f t="shared" si="3"/>
        <v>1</v>
      </c>
      <c r="AK9" s="3">
        <f t="shared" si="3"/>
        <v>1</v>
      </c>
      <c r="AL9" s="3">
        <f t="shared" si="3"/>
        <v>1</v>
      </c>
    </row>
    <row r="10" spans="1:38" x14ac:dyDescent="0.3">
      <c r="A10" s="3" t="s">
        <v>12</v>
      </c>
      <c r="H10" s="3" t="s">
        <v>29</v>
      </c>
    </row>
    <row r="11" spans="1:38" x14ac:dyDescent="0.3">
      <c r="A11" s="1" t="s">
        <v>0</v>
      </c>
      <c r="B11" s="3" t="s">
        <v>4</v>
      </c>
      <c r="C11" s="3" t="s">
        <v>10</v>
      </c>
      <c r="D11" s="1" t="s">
        <v>44</v>
      </c>
      <c r="H11" s="3" t="s">
        <v>25</v>
      </c>
    </row>
    <row r="12" spans="1:38" x14ac:dyDescent="0.3">
      <c r="A12" s="10">
        <v>1</v>
      </c>
      <c r="B12" s="13">
        <v>0.82267774285154438</v>
      </c>
      <c r="C12" s="12">
        <v>-0.10888702775715065</v>
      </c>
      <c r="D12" s="10">
        <v>10</v>
      </c>
      <c r="I12" s="17">
        <f>-EXP((1/$D$3)*($B$3*($B12-I$3)^2+$C$3*($C12-I$4)^2))</f>
        <v>-1.7211692989286302</v>
      </c>
      <c r="J12" s="17">
        <f>-EXP((1/$D$3)*($B$3*($B12-J$3)^2+$C$3*($C12-J$4)^2))</f>
        <v>-1.2731804086458287</v>
      </c>
      <c r="K12" s="17">
        <f t="shared" ref="K12:AL27" si="4">-EXP((1/$D$3)*($B$3*($B12-K$3)^2+$C$3*($C12-K$4)^2))</f>
        <v>-1.2729319503099348</v>
      </c>
      <c r="L12" s="17">
        <f t="shared" si="4"/>
        <v>-1.3192035642028481</v>
      </c>
      <c r="M12" s="17">
        <f t="shared" si="4"/>
        <v>-1.1051586601897492</v>
      </c>
      <c r="N12" s="17">
        <f t="shared" si="4"/>
        <v>-1.019998485959557</v>
      </c>
      <c r="O12" s="17">
        <f t="shared" si="4"/>
        <v>-1.2315519640767911</v>
      </c>
      <c r="P12" s="17">
        <f t="shared" si="4"/>
        <v>-5.3955498438725487</v>
      </c>
      <c r="Q12" s="17">
        <f t="shared" si="4"/>
        <v>-4.5189473016583888</v>
      </c>
      <c r="R12" s="17">
        <f t="shared" si="4"/>
        <v>-1.9180682725740323</v>
      </c>
      <c r="S12" s="17">
        <f t="shared" si="4"/>
        <v>-1.1310957920378775</v>
      </c>
      <c r="T12" s="17">
        <f t="shared" si="4"/>
        <v>-1.1310222103053107</v>
      </c>
      <c r="U12" s="17">
        <f t="shared" si="4"/>
        <v>-3.0291914784083542</v>
      </c>
      <c r="V12" s="17">
        <f t="shared" si="4"/>
        <v>-1.0313261664183413</v>
      </c>
      <c r="W12" s="17">
        <f t="shared" si="4"/>
        <v>-1.2729319503099348</v>
      </c>
      <c r="X12" s="17">
        <f t="shared" si="4"/>
        <v>-1.131316565959184</v>
      </c>
      <c r="Y12" s="17">
        <f t="shared" si="4"/>
        <v>-1.4909399015235802</v>
      </c>
      <c r="Z12" s="17">
        <f t="shared" si="4"/>
        <v>-1.2729267746102222</v>
      </c>
      <c r="AA12" s="17">
        <f t="shared" si="4"/>
        <v>-1.0313261664183413</v>
      </c>
      <c r="AB12" s="17">
        <f t="shared" si="4"/>
        <v>-3.0286003384028075</v>
      </c>
      <c r="AC12" s="17">
        <f t="shared" si="4"/>
        <v>-8.7769536833376502</v>
      </c>
      <c r="AD12" s="17">
        <f t="shared" si="4"/>
        <v>-4.519443424984523</v>
      </c>
      <c r="AE12" s="17">
        <f t="shared" si="4"/>
        <v>-1.045592889527778</v>
      </c>
      <c r="AF12" s="17">
        <f t="shared" si="4"/>
        <v>-2.2990657284188512</v>
      </c>
      <c r="AG12" s="17">
        <f t="shared" si="4"/>
        <v>-1.4273594063260246</v>
      </c>
      <c r="AH12" s="17">
        <f t="shared" si="4"/>
        <v>-1.0112453736653404</v>
      </c>
      <c r="AI12" s="17">
        <f t="shared" si="4"/>
        <v>-1.0050841290541579</v>
      </c>
      <c r="AJ12" s="17">
        <f t="shared" si="4"/>
        <v>-1.6370468810282026</v>
      </c>
      <c r="AK12" s="17">
        <f t="shared" si="4"/>
        <v>-1.2316270782706755</v>
      </c>
      <c r="AL12" s="17">
        <f t="shared" si="4"/>
        <v>-1.2313116294396231</v>
      </c>
    </row>
    <row r="13" spans="1:38" x14ac:dyDescent="0.3">
      <c r="A13" s="10">
        <v>2</v>
      </c>
      <c r="B13" s="11">
        <v>-1.0171766341327397</v>
      </c>
      <c r="C13" s="11">
        <v>-0.71381495974132181</v>
      </c>
      <c r="D13" s="10">
        <v>4.8</v>
      </c>
      <c r="I13" s="17">
        <f t="shared" ref="I13:I76" si="5">-EXP((1/$D$3)*($B$3*(B13-I$3)^2+$C$3*(C13-I$4)^2))</f>
        <v>-1.062186690714056</v>
      </c>
      <c r="J13" s="17">
        <f t="shared" ref="J13:N76" si="6">-EXP((1/$D$3)*($B$3*($B13-J$3)^2+$C$3*($C13-J$4)^2))</f>
        <v>-8.7752408802725306</v>
      </c>
      <c r="K13" s="17">
        <f t="shared" si="4"/>
        <v>-1.2729474775353389</v>
      </c>
      <c r="L13" s="17">
        <f t="shared" si="4"/>
        <v>-1.2313266489803052</v>
      </c>
      <c r="M13" s="17">
        <f t="shared" si="4"/>
        <v>-1.5604305960972542</v>
      </c>
      <c r="N13" s="17">
        <f t="shared" si="4"/>
        <v>-3.5281859766705743</v>
      </c>
      <c r="O13" s="17">
        <f t="shared" si="4"/>
        <v>-1.3197346921928124</v>
      </c>
      <c r="P13" s="17">
        <f t="shared" si="4"/>
        <v>-1.1050328480038543</v>
      </c>
      <c r="Q13" s="17">
        <f t="shared" si="4"/>
        <v>-1.0623421797991908</v>
      </c>
      <c r="R13" s="17">
        <f t="shared" si="4"/>
        <v>-1.0312758474817372</v>
      </c>
      <c r="S13" s="17">
        <f t="shared" si="4"/>
        <v>-1.490503492388688</v>
      </c>
      <c r="T13" s="17">
        <f t="shared" si="4"/>
        <v>-1.4902610980680715</v>
      </c>
      <c r="U13" s="17">
        <f t="shared" si="4"/>
        <v>-1.005002399426663</v>
      </c>
      <c r="V13" s="17">
        <f t="shared" si="4"/>
        <v>-3.8221031955504756</v>
      </c>
      <c r="W13" s="17">
        <f t="shared" si="4"/>
        <v>-1.2730095883309898</v>
      </c>
      <c r="X13" s="17">
        <f t="shared" si="4"/>
        <v>-1.4909399015235802</v>
      </c>
      <c r="Y13" s="17">
        <f t="shared" si="4"/>
        <v>-1.1319239164609478</v>
      </c>
      <c r="Z13" s="17">
        <f t="shared" si="4"/>
        <v>-8.7749911244204331</v>
      </c>
      <c r="AA13" s="17">
        <f t="shared" si="4"/>
        <v>-3.8221031955504756</v>
      </c>
      <c r="AB13" s="17">
        <f t="shared" si="4"/>
        <v>-1.005002399426663</v>
      </c>
      <c r="AC13" s="17">
        <f t="shared" si="4"/>
        <v>-1.2730561734165287</v>
      </c>
      <c r="AD13" s="17">
        <f t="shared" si="4"/>
        <v>-1.0622255608516407</v>
      </c>
      <c r="AE13" s="17">
        <f t="shared" si="4"/>
        <v>-4.1511693204663676</v>
      </c>
      <c r="AF13" s="17">
        <f t="shared" si="4"/>
        <v>-1.0053457085291757</v>
      </c>
      <c r="AG13" s="17">
        <f t="shared" si="4"/>
        <v>-1.1606656582932948</v>
      </c>
      <c r="AH13" s="17">
        <f t="shared" si="4"/>
        <v>-2.1592732123531944</v>
      </c>
      <c r="AI13" s="17">
        <f t="shared" si="4"/>
        <v>-2.2986918410189641</v>
      </c>
      <c r="AJ13" s="17">
        <f t="shared" si="4"/>
        <v>-1.0827294528154752</v>
      </c>
      <c r="AK13" s="17">
        <f t="shared" si="4"/>
        <v>-1.3198473831936872</v>
      </c>
      <c r="AL13" s="17">
        <f t="shared" si="4"/>
        <v>-1.3192840243987514</v>
      </c>
    </row>
    <row r="14" spans="1:38" x14ac:dyDescent="0.3">
      <c r="A14" s="10">
        <v>3</v>
      </c>
      <c r="B14" s="11">
        <v>-0.5572130398866687</v>
      </c>
      <c r="C14" s="11">
        <v>0.49604090422702057</v>
      </c>
      <c r="D14" s="10">
        <v>12.8</v>
      </c>
      <c r="I14" s="17">
        <f t="shared" si="5"/>
        <v>-1.0001463858345185</v>
      </c>
      <c r="J14" s="17">
        <f t="shared" si="6"/>
        <v>-4.5206196386011808</v>
      </c>
      <c r="K14" s="17">
        <f t="shared" si="4"/>
        <v>-1.0622557941642798</v>
      </c>
      <c r="L14" s="17">
        <f t="shared" si="4"/>
        <v>-1.0453888443919981</v>
      </c>
      <c r="M14" s="17">
        <f t="shared" si="4"/>
        <v>-1.1941051678378534</v>
      </c>
      <c r="N14" s="17">
        <f t="shared" si="4"/>
        <v>-2.1592732123531944</v>
      </c>
      <c r="O14" s="17">
        <f t="shared" si="4"/>
        <v>-1.0820561024978188</v>
      </c>
      <c r="P14" s="17">
        <f t="shared" si="4"/>
        <v>-1.3705222846090992</v>
      </c>
      <c r="Q14" s="17">
        <f t="shared" si="4"/>
        <v>-1.2729267746102222</v>
      </c>
      <c r="R14" s="17">
        <f t="shared" si="4"/>
        <v>-1.005002399426663</v>
      </c>
      <c r="S14" s="17">
        <f t="shared" si="4"/>
        <v>-1.1606515006649456</v>
      </c>
      <c r="T14" s="17">
        <f t="shared" si="4"/>
        <v>-1.1606892547243111</v>
      </c>
      <c r="U14" s="17">
        <f t="shared" si="4"/>
        <v>-1.1053204397624965</v>
      </c>
      <c r="V14" s="17">
        <f t="shared" si="4"/>
        <v>-2.2990657284188512</v>
      </c>
      <c r="W14" s="17">
        <f t="shared" si="4"/>
        <v>-1.062203966155155</v>
      </c>
      <c r="X14" s="17">
        <f t="shared" si="4"/>
        <v>-1.1607647665273118</v>
      </c>
      <c r="Y14" s="17">
        <f t="shared" si="4"/>
        <v>-1.0114057426412013</v>
      </c>
      <c r="Z14" s="17">
        <f t="shared" si="4"/>
        <v>-4.5189473016583888</v>
      </c>
      <c r="AA14" s="17">
        <f t="shared" si="4"/>
        <v>-2.2990657284188512</v>
      </c>
      <c r="AB14" s="17">
        <f t="shared" si="4"/>
        <v>-1.1048890801862843</v>
      </c>
      <c r="AC14" s="17">
        <f t="shared" si="4"/>
        <v>-1.7219532794466368</v>
      </c>
      <c r="AD14" s="17">
        <f t="shared" si="4"/>
        <v>-1.2733460744778167</v>
      </c>
      <c r="AE14" s="17">
        <f t="shared" si="4"/>
        <v>-2.4548119462561968</v>
      </c>
      <c r="AF14" s="17">
        <f t="shared" si="4"/>
        <v>-1.0313261664183413</v>
      </c>
      <c r="AG14" s="17">
        <f t="shared" si="4"/>
        <v>-1.0199611610420003</v>
      </c>
      <c r="AH14" s="17">
        <f t="shared" si="4"/>
        <v>-1.4902308015498145</v>
      </c>
      <c r="AI14" s="17">
        <f t="shared" si="4"/>
        <v>-1.5601768298255601</v>
      </c>
      <c r="AJ14" s="17">
        <f t="shared" si="4"/>
        <v>-1.00143147473405</v>
      </c>
      <c r="AK14" s="17">
        <f t="shared" si="4"/>
        <v>-1.0820956997455964</v>
      </c>
      <c r="AL14" s="17">
        <f t="shared" si="4"/>
        <v>-1.0820033084214182</v>
      </c>
    </row>
    <row r="15" spans="1:38" x14ac:dyDescent="0.3">
      <c r="A15" s="10">
        <v>4</v>
      </c>
      <c r="B15" s="11">
        <v>1.6111867615590947</v>
      </c>
      <c r="C15" s="11">
        <v>0.49604090422702057</v>
      </c>
      <c r="D15" s="10">
        <v>5.0999999999999996</v>
      </c>
      <c r="I15" s="17">
        <f t="shared" si="5"/>
        <v>-3.8226471544947644</v>
      </c>
      <c r="J15" s="17">
        <f t="shared" si="6"/>
        <v>-1.0053457085291757</v>
      </c>
      <c r="K15" s="17">
        <f t="shared" si="4"/>
        <v>-2.2987572669243952</v>
      </c>
      <c r="L15" s="17">
        <f t="shared" si="4"/>
        <v>-2.4537641433681912</v>
      </c>
      <c r="M15" s="17">
        <f t="shared" si="4"/>
        <v>-1.7212812742885315</v>
      </c>
      <c r="N15" s="17">
        <f t="shared" si="4"/>
        <v>-1.0822673045644373</v>
      </c>
      <c r="O15" s="17">
        <f t="shared" si="4"/>
        <v>-2.1588518349698811</v>
      </c>
      <c r="P15" s="17">
        <f t="shared" si="4"/>
        <v>-19.223918350352864</v>
      </c>
      <c r="Q15" s="17">
        <f t="shared" si="4"/>
        <v>-15.176699567374795</v>
      </c>
      <c r="R15" s="17">
        <f t="shared" si="4"/>
        <v>-4.5190759209946272</v>
      </c>
      <c r="S15" s="17">
        <f t="shared" si="4"/>
        <v>-1.8146883517049948</v>
      </c>
      <c r="T15" s="17">
        <f t="shared" si="4"/>
        <v>-1.8147473804933267</v>
      </c>
      <c r="U15" s="17">
        <f t="shared" si="4"/>
        <v>-8.7782385050271152</v>
      </c>
      <c r="V15" s="17">
        <f t="shared" si="4"/>
        <v>-1.0623983342290695</v>
      </c>
      <c r="W15" s="17">
        <f t="shared" si="4"/>
        <v>-2.2986451093694438</v>
      </c>
      <c r="X15" s="17">
        <f t="shared" si="4"/>
        <v>-1.8148654438303777</v>
      </c>
      <c r="Y15" s="17">
        <f t="shared" si="4"/>
        <v>-3.0293762333213903</v>
      </c>
      <c r="Z15" s="17">
        <f t="shared" si="4"/>
        <v>-1.0049737956271714</v>
      </c>
      <c r="AA15" s="17">
        <f t="shared" si="4"/>
        <v>-1.0623983342290695</v>
      </c>
      <c r="AB15" s="17">
        <f t="shared" si="4"/>
        <v>-8.7748127317353202</v>
      </c>
      <c r="AC15" s="17">
        <f t="shared" si="4"/>
        <v>-36.260343658431928</v>
      </c>
      <c r="AD15" s="17">
        <f t="shared" si="4"/>
        <v>-15.181698745839771</v>
      </c>
      <c r="AE15" s="17">
        <f t="shared" si="4"/>
        <v>-1.0458352448552224</v>
      </c>
      <c r="AF15" s="17">
        <f t="shared" si="4"/>
        <v>-5.9176792217301646</v>
      </c>
      <c r="AG15" s="17">
        <f t="shared" si="4"/>
        <v>-2.8165695855459698</v>
      </c>
      <c r="AH15" s="17">
        <f t="shared" si="4"/>
        <v>-1.319219655849452</v>
      </c>
      <c r="AI15" s="17">
        <f t="shared" si="4"/>
        <v>-1.2733460744778167</v>
      </c>
      <c r="AJ15" s="17">
        <f t="shared" si="4"/>
        <v>-3.5288315840440623</v>
      </c>
      <c r="AK15" s="17">
        <f t="shared" si="4"/>
        <v>-2.1589308369650895</v>
      </c>
      <c r="AL15" s="17">
        <f t="shared" si="4"/>
        <v>-2.1587465034732518</v>
      </c>
    </row>
    <row r="16" spans="1:38" x14ac:dyDescent="0.3">
      <c r="A16" s="10">
        <v>5</v>
      </c>
      <c r="B16" s="11">
        <v>-0.36008578520978113</v>
      </c>
      <c r="C16" s="11">
        <v>-0.91545760373604557</v>
      </c>
      <c r="D16" s="10">
        <v>5.3</v>
      </c>
      <c r="I16" s="17">
        <f t="shared" si="5"/>
        <v>-1.011146697703927</v>
      </c>
      <c r="J16" s="17">
        <f t="shared" si="6"/>
        <v>-3.5282577049899357</v>
      </c>
      <c r="K16" s="17">
        <f t="shared" si="4"/>
        <v>-1.0199321314948508</v>
      </c>
      <c r="L16" s="17">
        <f t="shared" si="4"/>
        <v>-1.0111795886211665</v>
      </c>
      <c r="M16" s="17">
        <f t="shared" si="4"/>
        <v>-1.1055182025128223</v>
      </c>
      <c r="N16" s="17">
        <f t="shared" si="4"/>
        <v>-1.814688351704995</v>
      </c>
      <c r="O16" s="17">
        <f t="shared" si="4"/>
        <v>-1.0317665618567413</v>
      </c>
      <c r="P16" s="17">
        <f t="shared" si="4"/>
        <v>-1.5599738465221662</v>
      </c>
      <c r="Q16" s="17">
        <f t="shared" si="4"/>
        <v>-1.427638006719967</v>
      </c>
      <c r="R16" s="17">
        <f t="shared" si="4"/>
        <v>-1.031296813406954</v>
      </c>
      <c r="S16" s="17">
        <f t="shared" si="4"/>
        <v>-1.0822673045644373</v>
      </c>
      <c r="T16" s="17">
        <f t="shared" si="4"/>
        <v>-1.0820561024978188</v>
      </c>
      <c r="U16" s="17">
        <f t="shared" si="4"/>
        <v>-1.1940274871252783</v>
      </c>
      <c r="V16" s="17">
        <f t="shared" si="4"/>
        <v>-1.9180604737711158</v>
      </c>
      <c r="W16" s="17">
        <f t="shared" si="4"/>
        <v>-1.019998485959557</v>
      </c>
      <c r="X16" s="17">
        <f t="shared" si="4"/>
        <v>-1.0826193996209086</v>
      </c>
      <c r="Y16" s="17">
        <f t="shared" si="4"/>
        <v>-1.0009152631051137</v>
      </c>
      <c r="Z16" s="17">
        <f t="shared" si="4"/>
        <v>-3.5283581270868978</v>
      </c>
      <c r="AA16" s="17">
        <f t="shared" si="4"/>
        <v>-1.9180604737711158</v>
      </c>
      <c r="AB16" s="17">
        <f t="shared" si="4"/>
        <v>-1.1941051678378534</v>
      </c>
      <c r="AC16" s="17">
        <f t="shared" si="4"/>
        <v>-2.0324598809636663</v>
      </c>
      <c r="AD16" s="17">
        <f t="shared" si="4"/>
        <v>-1.4273768172577161</v>
      </c>
      <c r="AE16" s="17">
        <f t="shared" si="4"/>
        <v>-2.0324598809636671</v>
      </c>
      <c r="AF16" s="17">
        <f t="shared" si="4"/>
        <v>-1.0825181605616492</v>
      </c>
      <c r="AG16" s="17">
        <f t="shared" si="4"/>
        <v>-1.0012686161408286</v>
      </c>
      <c r="AH16" s="17">
        <f t="shared" si="4"/>
        <v>-1.3196327419590976</v>
      </c>
      <c r="AI16" s="17">
        <f t="shared" si="4"/>
        <v>-1.3705445748309681</v>
      </c>
      <c r="AJ16" s="17">
        <f t="shared" si="4"/>
        <v>-1.0057382053929376</v>
      </c>
      <c r="AK16" s="17">
        <f t="shared" si="4"/>
        <v>-1.031863054534558</v>
      </c>
      <c r="AL16" s="17">
        <f t="shared" si="4"/>
        <v>-1.0313639072320173</v>
      </c>
    </row>
    <row r="17" spans="1:38" x14ac:dyDescent="0.3">
      <c r="A17" s="10">
        <v>6</v>
      </c>
      <c r="B17" s="11">
        <v>-1.2143038888096274</v>
      </c>
      <c r="C17" s="11">
        <v>-0.51217231574659805</v>
      </c>
      <c r="D17" s="10">
        <v>6.2</v>
      </c>
      <c r="I17" s="17">
        <f t="shared" si="5"/>
        <v>-1.1310268090233562</v>
      </c>
      <c r="J17" s="17">
        <f t="shared" si="6"/>
        <v>-12.101371606238979</v>
      </c>
      <c r="K17" s="17">
        <f t="shared" si="4"/>
        <v>-1.4273594063260246</v>
      </c>
      <c r="L17" s="17">
        <f t="shared" si="4"/>
        <v>-1.3705278571305795</v>
      </c>
      <c r="M17" s="17">
        <f t="shared" si="4"/>
        <v>-1.8154189681184181</v>
      </c>
      <c r="N17" s="17">
        <f t="shared" si="4"/>
        <v>-4.5189473016583888</v>
      </c>
      <c r="O17" s="17">
        <f t="shared" si="4"/>
        <v>-1.4906974362315799</v>
      </c>
      <c r="P17" s="17">
        <f t="shared" si="4"/>
        <v>-1.045427099821638</v>
      </c>
      <c r="Q17" s="17">
        <f t="shared" si="4"/>
        <v>-1.019998485959557</v>
      </c>
      <c r="R17" s="17">
        <f t="shared" si="4"/>
        <v>-1.0819901103047995</v>
      </c>
      <c r="S17" s="17">
        <f t="shared" si="4"/>
        <v>-1.7213582615742249</v>
      </c>
      <c r="T17" s="17">
        <f t="shared" si="4"/>
        <v>-1.7211343081225523</v>
      </c>
      <c r="U17" s="17">
        <f t="shared" si="4"/>
        <v>-1.0013337563996749</v>
      </c>
      <c r="V17" s="17">
        <f t="shared" si="4"/>
        <v>-4.9316580087935113</v>
      </c>
      <c r="W17" s="17">
        <f t="shared" si="4"/>
        <v>-1.4274058359491557</v>
      </c>
      <c r="X17" s="17">
        <f t="shared" si="4"/>
        <v>-1.7218062559036189</v>
      </c>
      <c r="Y17" s="17">
        <f t="shared" si="4"/>
        <v>-1.2321530059206685</v>
      </c>
      <c r="Z17" s="17">
        <f t="shared" si="4"/>
        <v>-12.100338368839241</v>
      </c>
      <c r="AA17" s="17">
        <f t="shared" si="4"/>
        <v>-4.9316580087935113</v>
      </c>
      <c r="AB17" s="17">
        <f t="shared" si="4"/>
        <v>-1.0012686161408286</v>
      </c>
      <c r="AC17" s="17">
        <f t="shared" si="4"/>
        <v>-1.1608166837415623</v>
      </c>
      <c r="AD17" s="17">
        <f t="shared" si="4"/>
        <v>-1.0199611610420003</v>
      </c>
      <c r="AE17" s="17">
        <f t="shared" si="4"/>
        <v>-5.3961422070837513</v>
      </c>
      <c r="AF17" s="17">
        <f t="shared" si="4"/>
        <v>-1.0315987699957541</v>
      </c>
      <c r="AG17" s="17">
        <f t="shared" si="4"/>
        <v>-1.2729319503099348</v>
      </c>
      <c r="AH17" s="17">
        <f t="shared" si="4"/>
        <v>-2.6260331954014142</v>
      </c>
      <c r="AI17" s="17">
        <f t="shared" si="4"/>
        <v>-2.8165695855459698</v>
      </c>
      <c r="AJ17" s="17">
        <f t="shared" si="4"/>
        <v>-1.161326539726891</v>
      </c>
      <c r="AK17" s="17">
        <f t="shared" si="4"/>
        <v>-1.4908126023283204</v>
      </c>
      <c r="AL17" s="17">
        <f t="shared" si="4"/>
        <v>-1.4902610980680715</v>
      </c>
    </row>
    <row r="18" spans="1:38" x14ac:dyDescent="0.3">
      <c r="A18" s="10">
        <v>7</v>
      </c>
      <c r="B18" s="11">
        <v>-0.42579487010207701</v>
      </c>
      <c r="C18" s="11">
        <v>0.69768354822174428</v>
      </c>
      <c r="D18" s="10">
        <v>11.7</v>
      </c>
      <c r="I18" s="17">
        <f t="shared" si="5"/>
        <v>-1.0051372568761727</v>
      </c>
      <c r="J18" s="17">
        <f t="shared" si="6"/>
        <v>-3.8239685199697058</v>
      </c>
      <c r="K18" s="17">
        <f t="shared" si="4"/>
        <v>-1.0313639072320173</v>
      </c>
      <c r="L18" s="17">
        <f t="shared" si="4"/>
        <v>-1.019998485959557</v>
      </c>
      <c r="M18" s="17">
        <f t="shared" si="4"/>
        <v>-1.1310957920378775</v>
      </c>
      <c r="N18" s="17">
        <f t="shared" si="4"/>
        <v>-1.9186922795581665</v>
      </c>
      <c r="O18" s="17">
        <f t="shared" si="4"/>
        <v>-1.0453590911367694</v>
      </c>
      <c r="P18" s="17">
        <f t="shared" si="4"/>
        <v>-1.4902126239345019</v>
      </c>
      <c r="Q18" s="17">
        <f t="shared" si="4"/>
        <v>-1.3705278571305795</v>
      </c>
      <c r="R18" s="17">
        <f t="shared" si="4"/>
        <v>-1.019998485959557</v>
      </c>
      <c r="S18" s="17">
        <f t="shared" si="4"/>
        <v>-1.1048711105243045</v>
      </c>
      <c r="T18" s="17">
        <f t="shared" si="4"/>
        <v>-1.1049429909257982</v>
      </c>
      <c r="U18" s="17">
        <f t="shared" si="4"/>
        <v>-1.1612179405216523</v>
      </c>
      <c r="V18" s="17">
        <f t="shared" si="4"/>
        <v>-2.0328565884229084</v>
      </c>
      <c r="W18" s="17">
        <f t="shared" si="4"/>
        <v>-1.031296813406954</v>
      </c>
      <c r="X18" s="17">
        <f t="shared" si="4"/>
        <v>-1.1049429909257982</v>
      </c>
      <c r="Y18" s="17">
        <f t="shared" si="4"/>
        <v>-1.00143147473405</v>
      </c>
      <c r="Z18" s="17">
        <f t="shared" si="4"/>
        <v>-3.82233631133353</v>
      </c>
      <c r="AA18" s="17">
        <f t="shared" si="4"/>
        <v>-2.0328565884229084</v>
      </c>
      <c r="AB18" s="17">
        <f t="shared" si="4"/>
        <v>-1.1606892547243111</v>
      </c>
      <c r="AC18" s="17">
        <f t="shared" si="4"/>
        <v>-1.9191838279381739</v>
      </c>
      <c r="AD18" s="17">
        <f t="shared" si="4"/>
        <v>-1.3710796489280705</v>
      </c>
      <c r="AE18" s="17">
        <f t="shared" si="4"/>
        <v>-2.1599756907708962</v>
      </c>
      <c r="AF18" s="17">
        <f t="shared" si="4"/>
        <v>-1.0622255608516407</v>
      </c>
      <c r="AG18" s="17">
        <f t="shared" si="4"/>
        <v>-1.0050391769365679</v>
      </c>
      <c r="AH18" s="17">
        <f t="shared" si="4"/>
        <v>-1.3705278571305795</v>
      </c>
      <c r="AI18" s="17">
        <f t="shared" si="4"/>
        <v>-1.4279340792218616</v>
      </c>
      <c r="AJ18" s="17">
        <f t="shared" si="4"/>
        <v>-1.0013785427859148</v>
      </c>
      <c r="AK18" s="17">
        <f t="shared" si="4"/>
        <v>-1.0453888443919981</v>
      </c>
      <c r="AL18" s="17">
        <f t="shared" si="4"/>
        <v>-1.0453590911367694</v>
      </c>
    </row>
    <row r="19" spans="1:38" x14ac:dyDescent="0.3">
      <c r="A19" s="10">
        <v>8</v>
      </c>
      <c r="B19" s="11">
        <v>0.42842323349776923</v>
      </c>
      <c r="C19" s="11">
        <v>-0.71381495974132181</v>
      </c>
      <c r="D19" s="10">
        <v>5.7</v>
      </c>
      <c r="I19" s="17">
        <f t="shared" si="5"/>
        <v>-1.3191982003642655</v>
      </c>
      <c r="J19" s="17">
        <f t="shared" si="6"/>
        <v>-1.636487856315878</v>
      </c>
      <c r="K19" s="17">
        <f t="shared" si="4"/>
        <v>-1.0820033084214182</v>
      </c>
      <c r="L19" s="17">
        <f t="shared" si="4"/>
        <v>-1.1048890801862843</v>
      </c>
      <c r="M19" s="17">
        <f t="shared" si="4"/>
        <v>-1.0116401738164627</v>
      </c>
      <c r="N19" s="17">
        <f t="shared" si="4"/>
        <v>-1.1310406052896826</v>
      </c>
      <c r="O19" s="17">
        <f t="shared" si="4"/>
        <v>-1.0626186610425497</v>
      </c>
      <c r="P19" s="17">
        <f t="shared" si="4"/>
        <v>-3.2652855166871895</v>
      </c>
      <c r="Q19" s="17">
        <f t="shared" si="4"/>
        <v>-2.8167986369225355</v>
      </c>
      <c r="R19" s="17">
        <f t="shared" si="4"/>
        <v>-1.4273768172577161</v>
      </c>
      <c r="S19" s="17">
        <f t="shared" si="4"/>
        <v>-1.0200980257508365</v>
      </c>
      <c r="T19" s="17">
        <f t="shared" si="4"/>
        <v>-1.0199321314948508</v>
      </c>
      <c r="U19" s="17">
        <f t="shared" si="4"/>
        <v>-2.0324598809636663</v>
      </c>
      <c r="V19" s="17">
        <f t="shared" si="4"/>
        <v>-1.1606515006649456</v>
      </c>
      <c r="W19" s="17">
        <f t="shared" si="4"/>
        <v>-1.0820561024978188</v>
      </c>
      <c r="X19" s="17">
        <f t="shared" si="4"/>
        <v>-1.0203967034119066</v>
      </c>
      <c r="Y19" s="17">
        <f t="shared" si="4"/>
        <v>-1.1949356961509496</v>
      </c>
      <c r="Z19" s="17">
        <f t="shared" si="4"/>
        <v>-1.6364412795409977</v>
      </c>
      <c r="AA19" s="17">
        <f t="shared" si="4"/>
        <v>-1.1606515006649456</v>
      </c>
      <c r="AB19" s="17">
        <f t="shared" si="4"/>
        <v>-2.0324598809636663</v>
      </c>
      <c r="AC19" s="17">
        <f t="shared" si="4"/>
        <v>-4.9320791187940811</v>
      </c>
      <c r="AD19" s="17">
        <f t="shared" ref="AD19:AL34" si="7">-EXP((1/$D$3)*($B$3*($B19-AD$3)^2+$C$3*($C19-AD$4)^2))</f>
        <v>-2.8164894219645449</v>
      </c>
      <c r="AE19" s="17">
        <f t="shared" si="7"/>
        <v>-1.1941051678378534</v>
      </c>
      <c r="AF19" s="17">
        <f t="shared" si="7"/>
        <v>-1.6370468810282026</v>
      </c>
      <c r="AG19" s="17">
        <f t="shared" si="7"/>
        <v>-1.1606656582932948</v>
      </c>
      <c r="AH19" s="17">
        <f t="shared" si="7"/>
        <v>-1.0114057426412013</v>
      </c>
      <c r="AI19" s="17">
        <f t="shared" si="7"/>
        <v>-1.0199321314948508</v>
      </c>
      <c r="AJ19" s="17">
        <f t="shared" si="7"/>
        <v>-1.273801766674334</v>
      </c>
      <c r="AK19" s="17">
        <f t="shared" si="7"/>
        <v>-1.0627093971284989</v>
      </c>
      <c r="AL19" s="17">
        <f t="shared" si="7"/>
        <v>-1.0622557941642798</v>
      </c>
    </row>
    <row r="20" spans="1:38" x14ac:dyDescent="0.3">
      <c r="A20" s="10">
        <v>9</v>
      </c>
      <c r="B20" s="11">
        <v>1.019804997528432</v>
      </c>
      <c r="C20" s="11">
        <v>-0.31052967175187435</v>
      </c>
      <c r="D20" s="10">
        <v>10.8</v>
      </c>
      <c r="I20" s="17">
        <f t="shared" si="5"/>
        <v>-2.0323607161957868</v>
      </c>
      <c r="J20" s="17">
        <f t="shared" si="6"/>
        <v>-1.1608166837415623</v>
      </c>
      <c r="K20" s="17">
        <f t="shared" si="4"/>
        <v>-1.4273536027293223</v>
      </c>
      <c r="L20" s="17">
        <f t="shared" si="4"/>
        <v>-1.4902065647786706</v>
      </c>
      <c r="M20" s="17">
        <f t="shared" si="4"/>
        <v>-1.1943770901321515</v>
      </c>
      <c r="N20" s="17">
        <f t="shared" si="4"/>
        <v>-1.0012971144826339</v>
      </c>
      <c r="O20" s="17">
        <f t="shared" si="4"/>
        <v>-1.370878971665779</v>
      </c>
      <c r="P20" s="17">
        <f t="shared" ref="P20:AE35" si="8">-EXP((1/$D$3)*($B$3*($B20-P$3)^2+$C$3*($C20-P$4)^2))</f>
        <v>-7.1707798243503182</v>
      </c>
      <c r="Q20" s="17">
        <f t="shared" si="8"/>
        <v>-5.9176792217301681</v>
      </c>
      <c r="R20" s="17">
        <f t="shared" si="8"/>
        <v>-2.2986077247338565</v>
      </c>
      <c r="S20" s="17">
        <f t="shared" si="8"/>
        <v>-1.2314317908950385</v>
      </c>
      <c r="T20" s="17">
        <f t="shared" si="8"/>
        <v>-1.2313116294396231</v>
      </c>
      <c r="U20" s="17">
        <f t="shared" si="8"/>
        <v>-3.8226471544947644</v>
      </c>
      <c r="V20" s="17">
        <f t="shared" si="8"/>
        <v>-1.0049737956271714</v>
      </c>
      <c r="W20" s="17">
        <f t="shared" si="8"/>
        <v>-1.4273768172577161</v>
      </c>
      <c r="X20" s="17">
        <f t="shared" si="8"/>
        <v>-1.2317122132287415</v>
      </c>
      <c r="Y20" s="17">
        <f t="shared" si="8"/>
        <v>-1.7221143196364934</v>
      </c>
      <c r="Z20" s="17">
        <f t="shared" si="8"/>
        <v>-1.1606515006649456</v>
      </c>
      <c r="AA20" s="17">
        <f t="shared" si="8"/>
        <v>-1.0049737956271714</v>
      </c>
      <c r="AB20" s="17">
        <f t="shared" si="8"/>
        <v>-3.8221498175696822</v>
      </c>
      <c r="AC20" s="17">
        <f t="shared" si="8"/>
        <v>-12.10255255701534</v>
      </c>
      <c r="AD20" s="17">
        <f t="shared" si="8"/>
        <v>-5.9178957759456763</v>
      </c>
      <c r="AE20" s="17">
        <f t="shared" si="8"/>
        <v>-1.0113440592563609</v>
      </c>
      <c r="AF20" s="17">
        <f t="shared" si="7"/>
        <v>-2.8171193401436003</v>
      </c>
      <c r="AG20" s="17">
        <f t="shared" si="7"/>
        <v>-1.6363813970640275</v>
      </c>
      <c r="AH20" s="17">
        <f t="shared" si="7"/>
        <v>-1.0454738583590177</v>
      </c>
      <c r="AI20" s="17">
        <f t="shared" si="7"/>
        <v>-1.0313639072320173</v>
      </c>
      <c r="AJ20" s="17">
        <f t="shared" si="7"/>
        <v>-1.9190043591744013</v>
      </c>
      <c r="AK20" s="17">
        <f t="shared" si="7"/>
        <v>-1.3709737322680955</v>
      </c>
      <c r="AL20" s="17">
        <f t="shared" si="7"/>
        <v>-1.3705445748309681</v>
      </c>
    </row>
    <row r="21" spans="1:38" x14ac:dyDescent="0.3">
      <c r="A21" s="10">
        <v>10</v>
      </c>
      <c r="B21" s="11">
        <v>-9.7249445640597676E-2</v>
      </c>
      <c r="C21" s="11">
        <v>0.89932619221646803</v>
      </c>
      <c r="D21" s="10">
        <v>15.2</v>
      </c>
      <c r="I21" s="17">
        <f t="shared" si="5"/>
        <v>-1.0624631314904012</v>
      </c>
      <c r="J21" s="17">
        <f t="shared" si="6"/>
        <v>-2.6270477430844692</v>
      </c>
      <c r="K21" s="17">
        <f t="shared" si="4"/>
        <v>-1.0001463858345185</v>
      </c>
      <c r="L21" s="17">
        <f t="shared" si="4"/>
        <v>-1.0013785427859148</v>
      </c>
      <c r="M21" s="17">
        <f t="shared" si="4"/>
        <v>-1.031296813406954</v>
      </c>
      <c r="N21" s="17">
        <f t="shared" si="4"/>
        <v>-1.4908126023283204</v>
      </c>
      <c r="O21" s="17">
        <f t="shared" si="4"/>
        <v>-1.0012482606789914</v>
      </c>
      <c r="P21" s="17">
        <f t="shared" si="8"/>
        <v>-1.9180916691730432</v>
      </c>
      <c r="Q21" s="17">
        <f t="shared" si="8"/>
        <v>-1.7211343081225523</v>
      </c>
      <c r="R21" s="17">
        <f t="shared" si="8"/>
        <v>-1.105032848003854</v>
      </c>
      <c r="S21" s="17">
        <f t="shared" si="8"/>
        <v>-1.0198989558812364</v>
      </c>
      <c r="T21" s="17">
        <f t="shared" si="8"/>
        <v>-1.019998485959557</v>
      </c>
      <c r="U21" s="17">
        <f t="shared" si="8"/>
        <v>-1.3713249610317224</v>
      </c>
      <c r="V21" s="17">
        <f t="shared" si="8"/>
        <v>-1.5601768298255603</v>
      </c>
      <c r="W21" s="17">
        <f t="shared" si="8"/>
        <v>-1.0000650577255656</v>
      </c>
      <c r="X21" s="17">
        <f t="shared" si="8"/>
        <v>-1.0199321314948508</v>
      </c>
      <c r="Y21" s="17">
        <f t="shared" si="8"/>
        <v>-1.0200441071581479</v>
      </c>
      <c r="Z21" s="17">
        <f t="shared" si="8"/>
        <v>-2.625776950619477</v>
      </c>
      <c r="AA21" s="17">
        <f t="shared" si="8"/>
        <v>-1.5601768298255603</v>
      </c>
      <c r="AB21" s="17">
        <f t="shared" si="8"/>
        <v>-1.3706114476717726</v>
      </c>
      <c r="AC21" s="17">
        <f t="shared" si="8"/>
        <v>-2.6273147944568223</v>
      </c>
      <c r="AD21" s="17">
        <f t="shared" si="8"/>
        <v>-1.721953279446637</v>
      </c>
      <c r="AE21" s="17">
        <f t="shared" si="8"/>
        <v>-1.6375062227530226</v>
      </c>
      <c r="AF21" s="17">
        <f t="shared" si="7"/>
        <v>-1.1940032129389562</v>
      </c>
      <c r="AG21" s="17">
        <f t="shared" si="7"/>
        <v>-1.0112906033658264</v>
      </c>
      <c r="AH21" s="17">
        <f t="shared" si="7"/>
        <v>-1.1606467814938721</v>
      </c>
      <c r="AI21" s="17">
        <f t="shared" si="7"/>
        <v>-1.1945713582531523</v>
      </c>
      <c r="AJ21" s="17">
        <f t="shared" si="7"/>
        <v>-1.045427099821638</v>
      </c>
      <c r="AK21" s="17">
        <f t="shared" si="7"/>
        <v>-1.0012686161408286</v>
      </c>
      <c r="AL21" s="17">
        <f t="shared" si="7"/>
        <v>-1.0012971144826339</v>
      </c>
    </row>
    <row r="22" spans="1:38" x14ac:dyDescent="0.3">
      <c r="A22" s="10">
        <v>11</v>
      </c>
      <c r="B22" s="11">
        <v>1.0855140824207279</v>
      </c>
      <c r="C22" s="11">
        <v>1.5042541242006393</v>
      </c>
      <c r="D22" s="10">
        <v>6.2</v>
      </c>
      <c r="I22" s="17">
        <f t="shared" si="5"/>
        <v>-2.1597737048217862</v>
      </c>
      <c r="J22" s="17">
        <f t="shared" si="6"/>
        <v>-1.1320573932054674</v>
      </c>
      <c r="K22" s="17">
        <f t="shared" si="4"/>
        <v>-1.4906974362315799</v>
      </c>
      <c r="L22" s="17">
        <f t="shared" si="4"/>
        <v>-1.5601768298255603</v>
      </c>
      <c r="M22" s="17">
        <f t="shared" si="4"/>
        <v>-1.2313066229667751</v>
      </c>
      <c r="N22" s="17">
        <f t="shared" si="4"/>
        <v>-1.0006873860158845</v>
      </c>
      <c r="O22" s="17">
        <f t="shared" si="4"/>
        <v>-1.4273594063260246</v>
      </c>
      <c r="P22" s="17">
        <f t="shared" si="8"/>
        <v>-7.9230773979038771</v>
      </c>
      <c r="Q22" s="17">
        <f t="shared" si="8"/>
        <v>-6.5063898975673284</v>
      </c>
      <c r="R22" s="17">
        <f t="shared" si="8"/>
        <v>-2.4544127305032704</v>
      </c>
      <c r="S22" s="17">
        <f t="shared" si="8"/>
        <v>-1.2730095883309898</v>
      </c>
      <c r="T22" s="17">
        <f t="shared" si="8"/>
        <v>-1.2732580618207285</v>
      </c>
      <c r="U22" s="17">
        <f t="shared" si="8"/>
        <v>-4.1545464040176938</v>
      </c>
      <c r="V22" s="17">
        <f t="shared" si="8"/>
        <v>-1.0018183700650796</v>
      </c>
      <c r="W22" s="17">
        <f t="shared" si="8"/>
        <v>-1.490503492388688</v>
      </c>
      <c r="X22" s="17">
        <f t="shared" si="8"/>
        <v>-1.2729267746102222</v>
      </c>
      <c r="Y22" s="17">
        <f t="shared" si="8"/>
        <v>-1.814747380493327</v>
      </c>
      <c r="Z22" s="17">
        <f t="shared" si="8"/>
        <v>-1.131316565959184</v>
      </c>
      <c r="AA22" s="17">
        <f t="shared" si="8"/>
        <v>-1.0018183700650796</v>
      </c>
      <c r="AB22" s="17">
        <f t="shared" si="8"/>
        <v>-4.1515744255066327</v>
      </c>
      <c r="AC22" s="17">
        <f t="shared" si="8"/>
        <v>-13.548812593417439</v>
      </c>
      <c r="AD22" s="17">
        <f t="shared" si="8"/>
        <v>-6.5109152452264114</v>
      </c>
      <c r="AE22" s="17">
        <f t="shared" si="8"/>
        <v>-1.0059835937434578</v>
      </c>
      <c r="AF22" s="17">
        <f t="shared" si="7"/>
        <v>-3.0286003384028075</v>
      </c>
      <c r="AG22" s="17">
        <f t="shared" si="7"/>
        <v>-1.7216732454195878</v>
      </c>
      <c r="AH22" s="17">
        <f t="shared" si="7"/>
        <v>-1.0622255608516407</v>
      </c>
      <c r="AI22" s="17">
        <f t="shared" si="7"/>
        <v>-1.0461542190311228</v>
      </c>
      <c r="AJ22" s="17">
        <f t="shared" si="7"/>
        <v>-2.0323607161957868</v>
      </c>
      <c r="AK22" s="17">
        <f t="shared" si="7"/>
        <v>-1.4273536027293223</v>
      </c>
      <c r="AL22" s="17">
        <f t="shared" si="7"/>
        <v>-1.427638006719967</v>
      </c>
    </row>
    <row r="23" spans="1:38" x14ac:dyDescent="0.3">
      <c r="A23" s="10">
        <v>12</v>
      </c>
      <c r="B23" s="11">
        <v>-1.80568565284029</v>
      </c>
      <c r="C23" s="11">
        <v>-0.91545760373604557</v>
      </c>
      <c r="D23" s="10">
        <v>4.9000000000000004</v>
      </c>
      <c r="I23" s="17">
        <f t="shared" si="5"/>
        <v>-1.559669421082289</v>
      </c>
      <c r="J23" s="17">
        <f t="shared" si="6"/>
        <v>-36.243834846407964</v>
      </c>
      <c r="K23" s="17">
        <f t="shared" si="4"/>
        <v>-2.2986918410189641</v>
      </c>
      <c r="L23" s="17">
        <f t="shared" si="4"/>
        <v>-2.1587903909722796</v>
      </c>
      <c r="M23" s="17">
        <f t="shared" si="4"/>
        <v>-3.2667197012469118</v>
      </c>
      <c r="N23" s="17">
        <f t="shared" si="4"/>
        <v>-10.844334587372797</v>
      </c>
      <c r="O23" s="17">
        <f t="shared" si="4"/>
        <v>-2.4548119462561968</v>
      </c>
      <c r="P23" s="17">
        <f t="shared" si="8"/>
        <v>-1.0113440592563609</v>
      </c>
      <c r="Q23" s="17">
        <f t="shared" si="8"/>
        <v>-1.0314645561540228</v>
      </c>
      <c r="R23" s="17">
        <f t="shared" si="8"/>
        <v>-1.4274058359491555</v>
      </c>
      <c r="S23" s="17">
        <f t="shared" si="8"/>
        <v>-3.0293762333213903</v>
      </c>
      <c r="T23" s="17">
        <f t="shared" si="8"/>
        <v>-3.0287850572613313</v>
      </c>
      <c r="U23" s="17">
        <f t="shared" si="8"/>
        <v>-1.1310635994408651</v>
      </c>
      <c r="V23" s="17">
        <f t="shared" si="8"/>
        <v>-12.100141571717945</v>
      </c>
      <c r="W23" s="17">
        <f t="shared" si="8"/>
        <v>-2.2988413886819168</v>
      </c>
      <c r="X23" s="17">
        <f t="shared" si="8"/>
        <v>-3.0303617831864242</v>
      </c>
      <c r="Y23" s="17">
        <f t="shared" si="8"/>
        <v>-1.8163418837838174</v>
      </c>
      <c r="Z23" s="17">
        <f t="shared" si="8"/>
        <v>-36.244866426922073</v>
      </c>
      <c r="AA23" s="17">
        <f t="shared" si="8"/>
        <v>-12.100141571717945</v>
      </c>
      <c r="AB23" s="17">
        <f t="shared" si="8"/>
        <v>-1.1311371838661146</v>
      </c>
      <c r="AC23" s="17">
        <f t="shared" si="8"/>
        <v>-1.005002399426663</v>
      </c>
      <c r="AD23" s="17">
        <f t="shared" si="8"/>
        <v>-1.0312758474817372</v>
      </c>
      <c r="AE23" s="17">
        <f t="shared" si="8"/>
        <v>-13.535597648364</v>
      </c>
      <c r="AF23" s="17">
        <f t="shared" si="7"/>
        <v>-1.2735531870817978</v>
      </c>
      <c r="AG23" s="17">
        <f t="shared" si="7"/>
        <v>-1.918130664138932</v>
      </c>
      <c r="AH23" s="17">
        <f t="shared" si="7"/>
        <v>-5.3971296236259398</v>
      </c>
      <c r="AI23" s="17">
        <f t="shared" si="7"/>
        <v>-5.9173904951029348</v>
      </c>
      <c r="AJ23" s="17">
        <f t="shared" si="7"/>
        <v>-1.6376860002497635</v>
      </c>
      <c r="AK23" s="17">
        <f t="shared" si="7"/>
        <v>-2.4550415247160804</v>
      </c>
      <c r="AL23" s="17">
        <f t="shared" si="7"/>
        <v>-2.4538539375170791</v>
      </c>
    </row>
    <row r="24" spans="1:38" x14ac:dyDescent="0.3">
      <c r="A24" s="10">
        <v>13</v>
      </c>
      <c r="B24" s="11">
        <v>-1.9371038226248818</v>
      </c>
      <c r="C24" s="11">
        <v>-1.9236708237096642</v>
      </c>
      <c r="D24" s="10">
        <v>2.9</v>
      </c>
      <c r="I24" s="17">
        <f t="shared" si="5"/>
        <v>-1.7213582615742244</v>
      </c>
      <c r="J24" s="17">
        <f t="shared" si="6"/>
        <v>-47.518399792932954</v>
      </c>
      <c r="K24" s="17">
        <f t="shared" si="4"/>
        <v>-2.6261933610885637</v>
      </c>
      <c r="L24" s="17">
        <f t="shared" si="4"/>
        <v>-2.4542430834683189</v>
      </c>
      <c r="M24" s="17">
        <f t="shared" si="4"/>
        <v>-3.8265815036369055</v>
      </c>
      <c r="N24" s="17">
        <f t="shared" si="4"/>
        <v>-13.535597648364</v>
      </c>
      <c r="O24" s="17">
        <f t="shared" si="4"/>
        <v>-2.819319431786905</v>
      </c>
      <c r="P24" s="17">
        <f t="shared" si="8"/>
        <v>-1.031863054534558</v>
      </c>
      <c r="Q24" s="17">
        <f t="shared" si="8"/>
        <v>-1.0628087836363203</v>
      </c>
      <c r="R24" s="17">
        <f t="shared" si="8"/>
        <v>-1.5600689916572315</v>
      </c>
      <c r="S24" s="17">
        <f t="shared" si="8"/>
        <v>-3.5305537813234893</v>
      </c>
      <c r="T24" s="17">
        <f t="shared" si="8"/>
        <v>-3.5292907544933922</v>
      </c>
      <c r="U24" s="17">
        <f t="shared" si="8"/>
        <v>-1.1940032129389562</v>
      </c>
      <c r="V24" s="17">
        <f t="shared" si="8"/>
        <v>-15.1782423480334</v>
      </c>
      <c r="W24" s="17">
        <f t="shared" si="8"/>
        <v>-2.626577798595334</v>
      </c>
      <c r="X24" s="17">
        <f t="shared" si="8"/>
        <v>-3.5322768190973965</v>
      </c>
      <c r="Y24" s="17">
        <f t="shared" si="8"/>
        <v>-2.0356357095715527</v>
      </c>
      <c r="Z24" s="17">
        <f t="shared" si="8"/>
        <v>-47.533279188354349</v>
      </c>
      <c r="AA24" s="17">
        <f t="shared" si="8"/>
        <v>-15.1782423480334</v>
      </c>
      <c r="AB24" s="17">
        <f t="shared" si="8"/>
        <v>-1.1944693635500585</v>
      </c>
      <c r="AC24" s="17">
        <f t="shared" si="8"/>
        <v>-1.0000040659838538</v>
      </c>
      <c r="AD24" s="17">
        <f t="shared" si="8"/>
        <v>-1.0622255608516407</v>
      </c>
      <c r="AE24" s="17">
        <f t="shared" si="8"/>
        <v>-17.059907797797923</v>
      </c>
      <c r="AF24" s="17">
        <f t="shared" si="7"/>
        <v>-1.3719495899127827</v>
      </c>
      <c r="AG24" s="17">
        <f t="shared" si="7"/>
        <v>-2.1592732123531944</v>
      </c>
      <c r="AH24" s="17">
        <f t="shared" si="7"/>
        <v>-6.5109152452264114</v>
      </c>
      <c r="AI24" s="17">
        <f t="shared" si="7"/>
        <v>-7.1705757337447489</v>
      </c>
      <c r="AJ24" s="17">
        <f t="shared" si="7"/>
        <v>-1.8173465489735627</v>
      </c>
      <c r="AK24" s="17">
        <f t="shared" si="7"/>
        <v>-2.8196977455383365</v>
      </c>
      <c r="AL24" s="17">
        <f t="shared" si="7"/>
        <v>-2.817531726509146</v>
      </c>
    </row>
    <row r="25" spans="1:38" x14ac:dyDescent="0.3">
      <c r="A25" s="10">
        <v>14</v>
      </c>
      <c r="B25" s="11">
        <v>-1.80568565284029</v>
      </c>
      <c r="C25" s="11">
        <v>0.49604090422702057</v>
      </c>
      <c r="D25" s="10">
        <v>4.5999999999999996</v>
      </c>
      <c r="I25" s="17">
        <f t="shared" si="5"/>
        <v>-1.5598913920988533</v>
      </c>
      <c r="J25" s="17">
        <f t="shared" si="6"/>
        <v>-36.257247683495009</v>
      </c>
      <c r="K25" s="17">
        <f t="shared" si="4"/>
        <v>-2.2987572669243952</v>
      </c>
      <c r="L25" s="17">
        <f t="shared" si="4"/>
        <v>-2.1588518349698811</v>
      </c>
      <c r="M25" s="17">
        <f t="shared" si="4"/>
        <v>-3.2651394776698894</v>
      </c>
      <c r="N25" s="17">
        <f t="shared" si="4"/>
        <v>-10.84711278956576</v>
      </c>
      <c r="O25" s="17">
        <f t="shared" si="4"/>
        <v>-2.4537641433681912</v>
      </c>
      <c r="P25" s="17">
        <f t="shared" si="8"/>
        <v>-1.0111425864144967</v>
      </c>
      <c r="Q25" s="17">
        <f t="shared" si="8"/>
        <v>-1.0312590750484498</v>
      </c>
      <c r="R25" s="17">
        <f t="shared" si="8"/>
        <v>-1.4274464631082935</v>
      </c>
      <c r="S25" s="17">
        <f t="shared" si="8"/>
        <v>-3.0286003384028075</v>
      </c>
      <c r="T25" s="17">
        <f t="shared" si="8"/>
        <v>-3.0286988537253694</v>
      </c>
      <c r="U25" s="17">
        <f t="shared" si="8"/>
        <v>-1.1314821746787964</v>
      </c>
      <c r="V25" s="17">
        <f t="shared" si="8"/>
        <v>-12.10255255701534</v>
      </c>
      <c r="W25" s="17">
        <f t="shared" si="8"/>
        <v>-2.2986451093694438</v>
      </c>
      <c r="X25" s="17">
        <f t="shared" si="8"/>
        <v>-3.0288958939842159</v>
      </c>
      <c r="Y25" s="17">
        <f t="shared" si="8"/>
        <v>-1.8151532553943477</v>
      </c>
      <c r="Z25" s="17">
        <f t="shared" si="8"/>
        <v>-36.243834846407964</v>
      </c>
      <c r="AA25" s="17">
        <f t="shared" si="8"/>
        <v>-12.10255255701534</v>
      </c>
      <c r="AB25" s="17">
        <f t="shared" si="8"/>
        <v>-1.1310406052896826</v>
      </c>
      <c r="AC25" s="17">
        <f t="shared" si="8"/>
        <v>-1.0054315541273777</v>
      </c>
      <c r="AD25" s="17">
        <f t="shared" si="8"/>
        <v>-1.0315987699957541</v>
      </c>
      <c r="AE25" s="17">
        <f t="shared" si="8"/>
        <v>-13.541377600094552</v>
      </c>
      <c r="AF25" s="17">
        <f t="shared" si="7"/>
        <v>-1.2730095883309898</v>
      </c>
      <c r="AG25" s="17">
        <f t="shared" si="7"/>
        <v>-1.9181852584230363</v>
      </c>
      <c r="AH25" s="17">
        <f t="shared" si="7"/>
        <v>-5.3954401541178054</v>
      </c>
      <c r="AI25" s="17">
        <f t="shared" si="7"/>
        <v>-5.9192434024698279</v>
      </c>
      <c r="AJ25" s="17">
        <f t="shared" si="7"/>
        <v>-1.6367074503970289</v>
      </c>
      <c r="AK25" s="17">
        <f t="shared" si="7"/>
        <v>-2.4538539375170791</v>
      </c>
      <c r="AL25" s="17">
        <f t="shared" si="7"/>
        <v>-2.4536444229476375</v>
      </c>
    </row>
    <row r="26" spans="1:38" x14ac:dyDescent="0.3">
      <c r="A26" s="10">
        <v>15</v>
      </c>
      <c r="B26" s="11">
        <v>1.6768958464513906</v>
      </c>
      <c r="C26" s="11">
        <v>-1.5203855357202167</v>
      </c>
      <c r="D26" s="10">
        <v>5</v>
      </c>
      <c r="I26" s="17">
        <f t="shared" si="5"/>
        <v>-4.1510174162677007</v>
      </c>
      <c r="J26" s="17">
        <f t="shared" si="6"/>
        <v>-1.0012319766074724</v>
      </c>
      <c r="K26" s="17">
        <f t="shared" si="4"/>
        <v>-2.4539636903837132</v>
      </c>
      <c r="L26" s="17">
        <f t="shared" si="4"/>
        <v>-2.6258943930405869</v>
      </c>
      <c r="M26" s="17">
        <f t="shared" si="4"/>
        <v>-1.8163418837838174</v>
      </c>
      <c r="N26" s="17">
        <f t="shared" si="4"/>
        <v>-1.1048890801862843</v>
      </c>
      <c r="O26" s="17">
        <f t="shared" si="4"/>
        <v>-2.3004402870972673</v>
      </c>
      <c r="P26" s="17">
        <f t="shared" si="8"/>
        <v>-21.724756549033451</v>
      </c>
      <c r="Q26" s="17">
        <f t="shared" si="8"/>
        <v>-17.066776331800938</v>
      </c>
      <c r="R26" s="17">
        <f t="shared" si="8"/>
        <v>-4.9322997145734302</v>
      </c>
      <c r="S26" s="17">
        <f t="shared" si="8"/>
        <v>-1.9190043591744013</v>
      </c>
      <c r="T26" s="17">
        <f t="shared" si="8"/>
        <v>-1.9184426524071558</v>
      </c>
      <c r="U26" s="17">
        <f t="shared" si="8"/>
        <v>-9.7427432281864217</v>
      </c>
      <c r="V26" s="17">
        <f t="shared" si="8"/>
        <v>-1.0820253056402072</v>
      </c>
      <c r="W26" s="17">
        <f t="shared" si="8"/>
        <v>-2.4542430834683189</v>
      </c>
      <c r="X26" s="17">
        <f t="shared" si="8"/>
        <v>-1.9198160037561349</v>
      </c>
      <c r="Y26" s="17">
        <f t="shared" si="8"/>
        <v>-3.2691114088166606</v>
      </c>
      <c r="Z26" s="17">
        <f t="shared" si="8"/>
        <v>-1.00143147473405</v>
      </c>
      <c r="AA26" s="17">
        <f t="shared" si="8"/>
        <v>-1.0820253056402072</v>
      </c>
      <c r="AB26" s="17">
        <f t="shared" si="8"/>
        <v>-9.7452788384753397</v>
      </c>
      <c r="AC26" s="17">
        <f t="shared" si="8"/>
        <v>-41.447997353128109</v>
      </c>
      <c r="AD26" s="17">
        <f t="shared" si="8"/>
        <v>-17.059907797797923</v>
      </c>
      <c r="AE26" s="17">
        <f t="shared" si="8"/>
        <v>-1.0621910095479903</v>
      </c>
      <c r="AF26" s="17">
        <f t="shared" si="7"/>
        <v>-6.5109152452264061</v>
      </c>
      <c r="AG26" s="17">
        <f t="shared" si="7"/>
        <v>-3.0290313665981383</v>
      </c>
      <c r="AH26" s="17">
        <f t="shared" si="7"/>
        <v>-1.3713249610317224</v>
      </c>
      <c r="AI26" s="17">
        <f t="shared" si="7"/>
        <v>-1.3192035642028481</v>
      </c>
      <c r="AJ26" s="17">
        <f t="shared" si="7"/>
        <v>-3.8265815036369055</v>
      </c>
      <c r="AK26" s="17">
        <f t="shared" si="7"/>
        <v>-2.3007115555774345</v>
      </c>
      <c r="AL26" s="17">
        <f t="shared" si="7"/>
        <v>-2.2992059518717913</v>
      </c>
    </row>
    <row r="27" spans="1:38" x14ac:dyDescent="0.3">
      <c r="A27" s="10">
        <v>16</v>
      </c>
      <c r="B27" s="11">
        <v>0.95409591263613613</v>
      </c>
      <c r="C27" s="11">
        <v>-0.31052967175187435</v>
      </c>
      <c r="D27" s="10">
        <v>11</v>
      </c>
      <c r="I27" s="17">
        <f t="shared" si="5"/>
        <v>-1.9180916691730427</v>
      </c>
      <c r="J27" s="17">
        <f t="shared" si="6"/>
        <v>-1.1941585762592875</v>
      </c>
      <c r="K27" s="17">
        <f t="shared" si="4"/>
        <v>-1.370522284609099</v>
      </c>
      <c r="L27" s="17">
        <f t="shared" si="4"/>
        <v>-1.4273536027293223</v>
      </c>
      <c r="M27" s="17">
        <f t="shared" si="4"/>
        <v>-1.1610290965268426</v>
      </c>
      <c r="N27" s="17">
        <f t="shared" si="4"/>
        <v>-1.005002399426663</v>
      </c>
      <c r="O27" s="17">
        <f t="shared" si="4"/>
        <v>-1.3195415300047608</v>
      </c>
      <c r="P27" s="17">
        <f t="shared" si="8"/>
        <v>-6.5061518085212544</v>
      </c>
      <c r="Q27" s="17">
        <f t="shared" si="8"/>
        <v>-5.395703413275605</v>
      </c>
      <c r="R27" s="17">
        <f t="shared" si="8"/>
        <v>-2.1587113941164273</v>
      </c>
      <c r="S27" s="17">
        <f t="shared" si="8"/>
        <v>-1.1941051678378534</v>
      </c>
      <c r="T27" s="17">
        <f t="shared" si="8"/>
        <v>-1.193988648664037</v>
      </c>
      <c r="U27" s="17">
        <f t="shared" si="8"/>
        <v>-3.528645063113677</v>
      </c>
      <c r="V27" s="17">
        <f t="shared" si="8"/>
        <v>-1.0111795886211665</v>
      </c>
      <c r="W27" s="17">
        <f t="shared" si="8"/>
        <v>-1.3705445748309681</v>
      </c>
      <c r="X27" s="17">
        <f t="shared" si="8"/>
        <v>-1.1943770901321515</v>
      </c>
      <c r="Y27" s="17">
        <f t="shared" si="8"/>
        <v>-1.637339779704422</v>
      </c>
      <c r="Z27" s="17">
        <f t="shared" si="8"/>
        <v>-1.193988648664037</v>
      </c>
      <c r="AA27" s="17">
        <f t="shared" si="8"/>
        <v>-1.0111795886211665</v>
      </c>
      <c r="AB27" s="17">
        <f t="shared" si="8"/>
        <v>-3.5281859766705743</v>
      </c>
      <c r="AC27" s="17">
        <f t="shared" si="8"/>
        <v>-10.84645124830255</v>
      </c>
      <c r="AD27" s="17">
        <f t="shared" si="8"/>
        <v>-5.3959008660735668</v>
      </c>
      <c r="AE27" s="17">
        <f t="shared" si="8"/>
        <v>-1.0200980257508365</v>
      </c>
      <c r="AF27" s="17">
        <f t="shared" si="7"/>
        <v>-2.6261933610885637</v>
      </c>
      <c r="AG27" s="17">
        <f t="shared" si="7"/>
        <v>-1.5596630795173905</v>
      </c>
      <c r="AH27" s="17">
        <f t="shared" si="7"/>
        <v>-1.0314100367687558</v>
      </c>
      <c r="AI27" s="17">
        <f t="shared" si="7"/>
        <v>-1.019998485959557</v>
      </c>
      <c r="AJ27" s="17">
        <f t="shared" si="7"/>
        <v>-1.8155739851697497</v>
      </c>
      <c r="AK27" s="17">
        <f t="shared" si="7"/>
        <v>-1.3196327419590976</v>
      </c>
      <c r="AL27" s="17">
        <f t="shared" si="7"/>
        <v>-1.319219655849452</v>
      </c>
    </row>
    <row r="28" spans="1:38" x14ac:dyDescent="0.3">
      <c r="A28" s="10">
        <v>17</v>
      </c>
      <c r="B28" s="11">
        <v>3.4168724143994057E-2</v>
      </c>
      <c r="C28" s="11">
        <v>-0.10888702775715065</v>
      </c>
      <c r="D28" s="10">
        <v>10.4</v>
      </c>
      <c r="I28" s="17">
        <f t="shared" si="5"/>
        <v>-1.1049115426747493</v>
      </c>
      <c r="J28" s="17">
        <f t="shared" si="6"/>
        <v>-2.2990657284188512</v>
      </c>
      <c r="K28" s="17">
        <f t="shared" si="6"/>
        <v>-1.0049411065674716</v>
      </c>
      <c r="L28" s="17">
        <f t="shared" si="6"/>
        <v>-1.011146697703927</v>
      </c>
      <c r="M28" s="17">
        <f t="shared" si="6"/>
        <v>-1.0114057426412013</v>
      </c>
      <c r="N28" s="17">
        <f t="shared" si="6"/>
        <v>-1.3706616044436581</v>
      </c>
      <c r="O28" s="17">
        <f t="shared" ref="O28:AD81" si="9">-EXP((1/$D$3)*($B$3*($B28-O$3)^2+$C$3*($C28-O$4)^2))</f>
        <v>-1.00143147473405</v>
      </c>
      <c r="P28" s="17">
        <f t="shared" si="8"/>
        <v>-2.1587903909722801</v>
      </c>
      <c r="Q28" s="17">
        <f t="shared" si="8"/>
        <v>-1.9181306641389324</v>
      </c>
      <c r="R28" s="17">
        <f t="shared" si="8"/>
        <v>-1.1606515006649456</v>
      </c>
      <c r="S28" s="17">
        <f t="shared" si="8"/>
        <v>-1.005002399426663</v>
      </c>
      <c r="T28" s="17">
        <f t="shared" si="8"/>
        <v>-1.0049370205097721</v>
      </c>
      <c r="U28" s="17">
        <f t="shared" si="8"/>
        <v>-1.490503492388688</v>
      </c>
      <c r="V28" s="17">
        <f t="shared" si="8"/>
        <v>-1.4274464631082937</v>
      </c>
      <c r="W28" s="17">
        <f t="shared" si="8"/>
        <v>-1.0049411065674716</v>
      </c>
      <c r="X28" s="17">
        <f t="shared" si="8"/>
        <v>-1.0051985616988646</v>
      </c>
      <c r="Y28" s="17">
        <f t="shared" si="8"/>
        <v>-1.0458352448552224</v>
      </c>
      <c r="Z28" s="17">
        <f t="shared" si="8"/>
        <v>-2.2986077247338565</v>
      </c>
      <c r="AA28" s="17">
        <f t="shared" si="8"/>
        <v>-1.4274464631082937</v>
      </c>
      <c r="AB28" s="17">
        <f t="shared" si="8"/>
        <v>-1.4902126239345019</v>
      </c>
      <c r="AC28" s="17">
        <f t="shared" si="8"/>
        <v>-3.0293762333213903</v>
      </c>
      <c r="AD28" s="17">
        <f t="shared" si="8"/>
        <v>-1.9183412506542259</v>
      </c>
      <c r="AE28" s="17">
        <f t="shared" si="8"/>
        <v>-1.4905944004230853</v>
      </c>
      <c r="AF28" s="17">
        <f t="shared" si="7"/>
        <v>-1.2731804086458287</v>
      </c>
      <c r="AG28" s="17">
        <f t="shared" si="7"/>
        <v>-1.0312632681311982</v>
      </c>
      <c r="AH28" s="17">
        <f t="shared" si="7"/>
        <v>-1.1049834257066669</v>
      </c>
      <c r="AI28" s="17">
        <f t="shared" si="7"/>
        <v>-1.1311877759354254</v>
      </c>
      <c r="AJ28" s="17">
        <f t="shared" si="7"/>
        <v>-1.0824257331669882</v>
      </c>
      <c r="AK28" s="17">
        <f t="shared" si="7"/>
        <v>-1.0014925535355534</v>
      </c>
      <c r="AL28" s="17">
        <f t="shared" si="7"/>
        <v>-1.0012360476005233</v>
      </c>
    </row>
    <row r="29" spans="1:38" x14ac:dyDescent="0.3">
      <c r="A29" s="10">
        <v>18</v>
      </c>
      <c r="B29" s="11">
        <v>0.82267774285154438</v>
      </c>
      <c r="C29" s="11">
        <v>-0.10888702775715065</v>
      </c>
      <c r="D29" s="10">
        <v>13.9</v>
      </c>
      <c r="I29" s="17">
        <f t="shared" si="5"/>
        <v>-1.7211692989286302</v>
      </c>
      <c r="J29" s="17">
        <f t="shared" si="6"/>
        <v>-1.2731804086458287</v>
      </c>
      <c r="K29" s="17">
        <f t="shared" si="6"/>
        <v>-1.2729319503099348</v>
      </c>
      <c r="L29" s="17">
        <f t="shared" si="6"/>
        <v>-1.3192035642028481</v>
      </c>
      <c r="M29" s="17">
        <f t="shared" si="6"/>
        <v>-1.1051586601897492</v>
      </c>
      <c r="N29" s="17">
        <f t="shared" si="6"/>
        <v>-1.019998485959557</v>
      </c>
      <c r="O29" s="17">
        <f t="shared" si="9"/>
        <v>-1.2315519640767911</v>
      </c>
      <c r="P29" s="17">
        <f t="shared" si="8"/>
        <v>-5.3955498438725487</v>
      </c>
      <c r="Q29" s="17">
        <f t="shared" si="8"/>
        <v>-4.5189473016583888</v>
      </c>
      <c r="R29" s="17">
        <f t="shared" si="8"/>
        <v>-1.9180682725740323</v>
      </c>
      <c r="S29" s="17">
        <f t="shared" si="8"/>
        <v>-1.1310957920378775</v>
      </c>
      <c r="T29" s="17">
        <f t="shared" si="8"/>
        <v>-1.1310222103053107</v>
      </c>
      <c r="U29" s="17">
        <f t="shared" si="8"/>
        <v>-3.0291914784083542</v>
      </c>
      <c r="V29" s="17">
        <f t="shared" si="8"/>
        <v>-1.0313261664183413</v>
      </c>
      <c r="W29" s="17">
        <f t="shared" si="8"/>
        <v>-1.2729319503099348</v>
      </c>
      <c r="X29" s="17">
        <f t="shared" si="8"/>
        <v>-1.131316565959184</v>
      </c>
      <c r="Y29" s="17">
        <f t="shared" si="8"/>
        <v>-1.4909399015235802</v>
      </c>
      <c r="Z29" s="17">
        <f t="shared" si="8"/>
        <v>-1.2729267746102222</v>
      </c>
      <c r="AA29" s="17">
        <f t="shared" si="8"/>
        <v>-1.0313261664183413</v>
      </c>
      <c r="AB29" s="17">
        <f t="shared" si="8"/>
        <v>-3.0286003384028075</v>
      </c>
      <c r="AC29" s="17">
        <f t="shared" si="8"/>
        <v>-8.7769536833376502</v>
      </c>
      <c r="AD29" s="17">
        <f t="shared" si="8"/>
        <v>-4.519443424984523</v>
      </c>
      <c r="AE29" s="17">
        <f t="shared" si="8"/>
        <v>-1.045592889527778</v>
      </c>
      <c r="AF29" s="17">
        <f t="shared" si="7"/>
        <v>-2.2990657284188512</v>
      </c>
      <c r="AG29" s="17">
        <f t="shared" si="7"/>
        <v>-1.4273594063260246</v>
      </c>
      <c r="AH29" s="17">
        <f t="shared" si="7"/>
        <v>-1.0112453736653404</v>
      </c>
      <c r="AI29" s="17">
        <f t="shared" si="7"/>
        <v>-1.0050841290541579</v>
      </c>
      <c r="AJ29" s="17">
        <f t="shared" si="7"/>
        <v>-1.6370468810282026</v>
      </c>
      <c r="AK29" s="17">
        <f t="shared" si="7"/>
        <v>-1.2316270782706755</v>
      </c>
      <c r="AL29" s="17">
        <f t="shared" si="7"/>
        <v>-1.2313116294396231</v>
      </c>
    </row>
    <row r="30" spans="1:38" x14ac:dyDescent="0.3">
      <c r="A30" s="10">
        <v>19</v>
      </c>
      <c r="B30" s="11">
        <v>0.16558689392858578</v>
      </c>
      <c r="C30" s="11">
        <v>-0.91545760373604557</v>
      </c>
      <c r="D30" s="10">
        <v>9.1</v>
      </c>
      <c r="I30" s="17">
        <f t="shared" si="5"/>
        <v>-1.1606515006649456</v>
      </c>
      <c r="J30" s="17">
        <f t="shared" si="6"/>
        <v>-2.0324020342610685</v>
      </c>
      <c r="K30" s="17">
        <f t="shared" si="6"/>
        <v>-1.0199321314948508</v>
      </c>
      <c r="L30" s="17">
        <f t="shared" si="6"/>
        <v>-1.031296813406954</v>
      </c>
      <c r="M30" s="17">
        <f t="shared" si="6"/>
        <v>-1.0018183700650796</v>
      </c>
      <c r="N30" s="17">
        <f t="shared" si="6"/>
        <v>-1.2729319503099348</v>
      </c>
      <c r="O30" s="17">
        <f t="shared" si="9"/>
        <v>-1.0116401738164627</v>
      </c>
      <c r="P30" s="17">
        <f t="shared" si="8"/>
        <v>-2.4540934046458385</v>
      </c>
      <c r="Q30" s="17">
        <f t="shared" si="8"/>
        <v>-2.1591415230865461</v>
      </c>
      <c r="R30" s="17">
        <f t="shared" si="8"/>
        <v>-1.2313516819552393</v>
      </c>
      <c r="S30" s="17">
        <f t="shared" si="8"/>
        <v>-1.0002602562984095</v>
      </c>
      <c r="T30" s="17">
        <f t="shared" si="8"/>
        <v>-1.0000650577255656</v>
      </c>
      <c r="U30" s="17">
        <f t="shared" si="8"/>
        <v>-1.6364412795409979</v>
      </c>
      <c r="V30" s="17">
        <f t="shared" si="8"/>
        <v>-1.3191982003642655</v>
      </c>
      <c r="W30" s="17">
        <f t="shared" si="8"/>
        <v>-1.019998485959557</v>
      </c>
      <c r="X30" s="17">
        <f t="shared" si="8"/>
        <v>-1.0005856719234978</v>
      </c>
      <c r="Y30" s="17">
        <f t="shared" si="8"/>
        <v>-1.0829760125698784</v>
      </c>
      <c r="Z30" s="17">
        <f t="shared" si="8"/>
        <v>-2.0324598809636663</v>
      </c>
      <c r="AA30" s="17">
        <f t="shared" si="8"/>
        <v>-1.3191982003642655</v>
      </c>
      <c r="AB30" s="17">
        <f t="shared" si="8"/>
        <v>-1.6365477426886665</v>
      </c>
      <c r="AC30" s="17">
        <f t="shared" si="8"/>
        <v>-3.5283581270868978</v>
      </c>
      <c r="AD30" s="17">
        <f t="shared" si="8"/>
        <v>-2.1587465034732523</v>
      </c>
      <c r="AE30" s="17">
        <f t="shared" si="8"/>
        <v>-1.3706114476717726</v>
      </c>
      <c r="AF30" s="17">
        <f t="shared" si="7"/>
        <v>-1.3711967242302738</v>
      </c>
      <c r="AG30" s="17">
        <f t="shared" si="7"/>
        <v>-1.0622255608516407</v>
      </c>
      <c r="AH30" s="17">
        <f t="shared" si="7"/>
        <v>-1.0625365731642178</v>
      </c>
      <c r="AI30" s="17">
        <f t="shared" si="7"/>
        <v>-1.0820033084214182</v>
      </c>
      <c r="AJ30" s="17">
        <f t="shared" si="7"/>
        <v>-1.1319239164609478</v>
      </c>
      <c r="AK30" s="17">
        <f t="shared" si="7"/>
        <v>-1.0117347842380127</v>
      </c>
      <c r="AL30" s="17">
        <f t="shared" si="7"/>
        <v>-1.0112453736653404</v>
      </c>
    </row>
    <row r="31" spans="1:38" x14ac:dyDescent="0.3">
      <c r="A31" s="10">
        <v>20</v>
      </c>
      <c r="B31" s="11">
        <v>3.4168724143994057E-2</v>
      </c>
      <c r="C31" s="11">
        <v>-0.71381495974132181</v>
      </c>
      <c r="D31" s="10">
        <v>10.3</v>
      </c>
      <c r="I31" s="17">
        <f t="shared" si="5"/>
        <v>-1.1048711105243045</v>
      </c>
      <c r="J31" s="17">
        <f t="shared" si="6"/>
        <v>-2.2987572669243952</v>
      </c>
      <c r="K31" s="17">
        <f t="shared" si="6"/>
        <v>-1.0049533648402533</v>
      </c>
      <c r="L31" s="17">
        <f t="shared" si="6"/>
        <v>-1.0111590316725168</v>
      </c>
      <c r="M31" s="17">
        <f t="shared" si="6"/>
        <v>-1.0116401738164627</v>
      </c>
      <c r="N31" s="17">
        <f t="shared" si="6"/>
        <v>-1.3705445748309681</v>
      </c>
      <c r="O31" s="17">
        <f t="shared" si="9"/>
        <v>-1.0016391578587671</v>
      </c>
      <c r="P31" s="17">
        <f t="shared" si="8"/>
        <v>-2.1590273988853399</v>
      </c>
      <c r="Q31" s="17">
        <f t="shared" si="8"/>
        <v>-1.9183412506542259</v>
      </c>
      <c r="R31" s="17">
        <f t="shared" si="8"/>
        <v>-1.1606656582932948</v>
      </c>
      <c r="S31" s="17">
        <f t="shared" si="8"/>
        <v>-1.0051372568761727</v>
      </c>
      <c r="T31" s="17">
        <f t="shared" si="8"/>
        <v>-1.0049737956271714</v>
      </c>
      <c r="U31" s="17">
        <f t="shared" si="8"/>
        <v>-1.4903035142283978</v>
      </c>
      <c r="V31" s="17">
        <f t="shared" si="8"/>
        <v>-1.4273594063260246</v>
      </c>
      <c r="W31" s="17">
        <f t="shared" si="8"/>
        <v>-1.005002399426663</v>
      </c>
      <c r="X31" s="17">
        <f t="shared" si="8"/>
        <v>-1.0054315541273777</v>
      </c>
      <c r="Y31" s="17">
        <f t="shared" si="8"/>
        <v>-1.0461542190311228</v>
      </c>
      <c r="Z31" s="17">
        <f t="shared" si="8"/>
        <v>-2.2986918410189641</v>
      </c>
      <c r="AA31" s="17">
        <f t="shared" si="8"/>
        <v>-1.4273594063260246</v>
      </c>
      <c r="AB31" s="17">
        <f t="shared" si="8"/>
        <v>-1.4903035142283978</v>
      </c>
      <c r="AC31" s="17">
        <f t="shared" si="8"/>
        <v>-3.0288958939842159</v>
      </c>
      <c r="AD31" s="17">
        <f t="shared" si="8"/>
        <v>-1.9181306641389324</v>
      </c>
      <c r="AE31" s="17">
        <f t="shared" si="8"/>
        <v>-1.4903580510656107</v>
      </c>
      <c r="AF31" s="17">
        <f t="shared" si="7"/>
        <v>-1.2734444487646659</v>
      </c>
      <c r="AG31" s="17">
        <f t="shared" si="7"/>
        <v>-1.0312758474817372</v>
      </c>
      <c r="AH31" s="17">
        <f t="shared" si="7"/>
        <v>-1.1051586601897492</v>
      </c>
      <c r="AI31" s="17">
        <f t="shared" si="7"/>
        <v>-1.1310635994408651</v>
      </c>
      <c r="AJ31" s="17">
        <f t="shared" si="7"/>
        <v>-1.0827294528154752</v>
      </c>
      <c r="AK31" s="17">
        <f t="shared" si="7"/>
        <v>-1.0017246869578216</v>
      </c>
      <c r="AL31" s="17">
        <f t="shared" si="7"/>
        <v>-1.0012971144826339</v>
      </c>
    </row>
    <row r="32" spans="1:38" x14ac:dyDescent="0.3">
      <c r="A32" s="10">
        <v>21</v>
      </c>
      <c r="B32" s="11">
        <v>9.9877809036289913E-2</v>
      </c>
      <c r="C32" s="11">
        <v>9.2755616237573085E-2</v>
      </c>
      <c r="D32" s="10">
        <v>10.8</v>
      </c>
      <c r="I32" s="17">
        <f t="shared" si="5"/>
        <v>-1.1310957920378775</v>
      </c>
      <c r="J32" s="17">
        <f t="shared" si="6"/>
        <v>-2.1592732123531944</v>
      </c>
      <c r="K32" s="17">
        <f t="shared" si="6"/>
        <v>-1.0111590316725168</v>
      </c>
      <c r="L32" s="17">
        <f t="shared" si="6"/>
        <v>-1.0199113966098814</v>
      </c>
      <c r="M32" s="17">
        <f t="shared" si="6"/>
        <v>-1.0051372568761727</v>
      </c>
      <c r="N32" s="17">
        <f t="shared" si="6"/>
        <v>-1.3193913122937213</v>
      </c>
      <c r="O32" s="17">
        <f t="shared" si="9"/>
        <v>-1.0050841290541579</v>
      </c>
      <c r="P32" s="17">
        <f t="shared" si="8"/>
        <v>-2.2986451093694438</v>
      </c>
      <c r="Q32" s="17">
        <f t="shared" si="8"/>
        <v>-2.0323607161957873</v>
      </c>
      <c r="R32" s="17">
        <f t="shared" si="8"/>
        <v>-1.1940032129389562</v>
      </c>
      <c r="S32" s="17">
        <f t="shared" si="8"/>
        <v>-1.0012686161408286</v>
      </c>
      <c r="T32" s="17">
        <f t="shared" si="8"/>
        <v>-1.0012360476005233</v>
      </c>
      <c r="U32" s="17">
        <f t="shared" si="8"/>
        <v>-1.5600689916572317</v>
      </c>
      <c r="V32" s="17">
        <f t="shared" si="8"/>
        <v>-1.3706616044436581</v>
      </c>
      <c r="W32" s="17">
        <f t="shared" si="8"/>
        <v>-1.0111425864144967</v>
      </c>
      <c r="X32" s="17">
        <f t="shared" si="8"/>
        <v>-1.00143147473405</v>
      </c>
      <c r="Y32" s="17">
        <f t="shared" si="8"/>
        <v>-1.0626186610425497</v>
      </c>
      <c r="Z32" s="17">
        <f t="shared" si="8"/>
        <v>-2.1587201714021007</v>
      </c>
      <c r="AA32" s="17">
        <f t="shared" si="8"/>
        <v>-1.3706616044436581</v>
      </c>
      <c r="AB32" s="17">
        <f t="shared" si="8"/>
        <v>-1.5596630795173905</v>
      </c>
      <c r="AC32" s="17">
        <f t="shared" si="8"/>
        <v>-3.2658830170514155</v>
      </c>
      <c r="AD32" s="17">
        <f t="shared" si="8"/>
        <v>-2.0327326090247482</v>
      </c>
      <c r="AE32" s="17">
        <f t="shared" si="8"/>
        <v>-1.4278237705257519</v>
      </c>
      <c r="AF32" s="17">
        <f t="shared" si="7"/>
        <v>-1.3193913122937213</v>
      </c>
      <c r="AG32" s="17">
        <f t="shared" si="7"/>
        <v>-1.0453378393300685</v>
      </c>
      <c r="AH32" s="17">
        <f t="shared" si="7"/>
        <v>-1.0820561024978188</v>
      </c>
      <c r="AI32" s="17">
        <f t="shared" si="7"/>
        <v>-1.105091259023163</v>
      </c>
      <c r="AJ32" s="17">
        <f t="shared" si="7"/>
        <v>-1.1052350531481789</v>
      </c>
      <c r="AK32" s="17">
        <f t="shared" si="7"/>
        <v>-1.0051372568761727</v>
      </c>
      <c r="AL32" s="17">
        <f t="shared" si="7"/>
        <v>-1.0049370205097721</v>
      </c>
    </row>
    <row r="33" spans="1:38" x14ac:dyDescent="0.3">
      <c r="A33" s="10">
        <v>22</v>
      </c>
      <c r="B33" s="11">
        <v>-0.62292212477896458</v>
      </c>
      <c r="C33" s="11">
        <v>1.705896768195363</v>
      </c>
      <c r="D33" s="10">
        <v>9.5</v>
      </c>
      <c r="I33" s="17">
        <f t="shared" si="5"/>
        <v>-1.0018183700650796</v>
      </c>
      <c r="J33" s="17">
        <f t="shared" si="6"/>
        <v>-4.9367137027183583</v>
      </c>
      <c r="K33" s="17">
        <f t="shared" si="6"/>
        <v>-1.0824257331669882</v>
      </c>
      <c r="L33" s="17">
        <f t="shared" si="6"/>
        <v>-1.0626186610425497</v>
      </c>
      <c r="M33" s="17">
        <f t="shared" si="6"/>
        <v>-1.2313116294396231</v>
      </c>
      <c r="N33" s="17">
        <f t="shared" si="6"/>
        <v>-2.3004402870972673</v>
      </c>
      <c r="O33" s="17">
        <f t="shared" si="9"/>
        <v>-1.1048890801862843</v>
      </c>
      <c r="P33" s="17">
        <f t="shared" si="8"/>
        <v>-1.3193913122937213</v>
      </c>
      <c r="Q33" s="17">
        <f t="shared" si="8"/>
        <v>-1.2314868688143266</v>
      </c>
      <c r="R33" s="17">
        <f t="shared" si="8"/>
        <v>-1.0016391578587671</v>
      </c>
      <c r="S33" s="17">
        <f t="shared" si="8"/>
        <v>-1.1941051678378534</v>
      </c>
      <c r="T33" s="17">
        <f t="shared" si="8"/>
        <v>-1.1943770901321515</v>
      </c>
      <c r="U33" s="17">
        <f t="shared" si="8"/>
        <v>-1.0831125251479832</v>
      </c>
      <c r="V33" s="17">
        <f t="shared" si="8"/>
        <v>-2.4552910908726475</v>
      </c>
      <c r="W33" s="17">
        <f t="shared" si="8"/>
        <v>-1.0822673045644373</v>
      </c>
      <c r="X33" s="17">
        <f t="shared" si="8"/>
        <v>-1.193988648664037</v>
      </c>
      <c r="Y33" s="17">
        <f t="shared" si="8"/>
        <v>-1.0199113966098814</v>
      </c>
      <c r="Z33" s="17">
        <f t="shared" si="8"/>
        <v>-4.9332022545996743</v>
      </c>
      <c r="AA33" s="17">
        <f t="shared" si="8"/>
        <v>-2.4552910908726475</v>
      </c>
      <c r="AB33" s="17">
        <f t="shared" si="8"/>
        <v>-1.0822673045644373</v>
      </c>
      <c r="AC33" s="17">
        <f t="shared" si="8"/>
        <v>-1.6383053849387785</v>
      </c>
      <c r="AD33" s="17">
        <f t="shared" si="8"/>
        <v>-1.2324335924898588</v>
      </c>
      <c r="AE33" s="17">
        <f t="shared" si="8"/>
        <v>-2.6285970189788626</v>
      </c>
      <c r="AF33" s="17">
        <f t="shared" si="7"/>
        <v>-1.0199113966098814</v>
      </c>
      <c r="AG33" s="17">
        <f t="shared" si="7"/>
        <v>-1.0316784677270676</v>
      </c>
      <c r="AH33" s="17">
        <f t="shared" si="7"/>
        <v>-1.5597645476499926</v>
      </c>
      <c r="AI33" s="17">
        <f t="shared" si="7"/>
        <v>-1.6378791165826545</v>
      </c>
      <c r="AJ33" s="17">
        <f t="shared" si="7"/>
        <v>-1.0049411065674716</v>
      </c>
      <c r="AK33" s="17">
        <f t="shared" si="7"/>
        <v>-1.1048756029124005</v>
      </c>
      <c r="AL33" s="17">
        <f t="shared" si="7"/>
        <v>-1.1051586601897492</v>
      </c>
    </row>
    <row r="34" spans="1:38" x14ac:dyDescent="0.3">
      <c r="A34" s="10">
        <v>23</v>
      </c>
      <c r="B34" s="11">
        <v>-0.75434029456355634</v>
      </c>
      <c r="C34" s="11">
        <v>-0.31052967175187435</v>
      </c>
      <c r="D34" s="10">
        <v>6.7</v>
      </c>
      <c r="I34" s="17">
        <f t="shared" si="5"/>
        <v>-1.0111590316725168</v>
      </c>
      <c r="J34" s="17">
        <f t="shared" si="6"/>
        <v>-5.9181604640821313</v>
      </c>
      <c r="K34" s="17">
        <f t="shared" si="6"/>
        <v>-1.1310222103053109</v>
      </c>
      <c r="L34" s="17">
        <f t="shared" si="6"/>
        <v>-1.1048711105243045</v>
      </c>
      <c r="M34" s="17">
        <f t="shared" si="6"/>
        <v>-1.3196327419590976</v>
      </c>
      <c r="N34" s="17">
        <f t="shared" si="6"/>
        <v>-2.6256808652727308</v>
      </c>
      <c r="O34" s="17">
        <f t="shared" si="9"/>
        <v>-1.1609488471289846</v>
      </c>
      <c r="P34" s="17">
        <f t="shared" si="8"/>
        <v>-1.2313867289751392</v>
      </c>
      <c r="Q34" s="17">
        <f t="shared" si="8"/>
        <v>-1.1607222905336609</v>
      </c>
      <c r="R34" s="17">
        <f t="shared" si="8"/>
        <v>-1.0012319766074724</v>
      </c>
      <c r="S34" s="17">
        <f t="shared" si="8"/>
        <v>-1.2730561734165287</v>
      </c>
      <c r="T34" s="17">
        <f t="shared" si="8"/>
        <v>-1.2729319503099348</v>
      </c>
      <c r="U34" s="17">
        <f t="shared" si="8"/>
        <v>-1.0454738583590177</v>
      </c>
      <c r="V34" s="17">
        <f t="shared" si="8"/>
        <v>-2.8164894219645449</v>
      </c>
      <c r="W34" s="17">
        <f t="shared" si="8"/>
        <v>-1.1310406052896826</v>
      </c>
      <c r="X34" s="17">
        <f t="shared" si="8"/>
        <v>-1.2733460744778167</v>
      </c>
      <c r="Y34" s="17">
        <f t="shared" si="8"/>
        <v>-1.0459330532617572</v>
      </c>
      <c r="Z34" s="17">
        <f t="shared" si="8"/>
        <v>-5.9173183156472726</v>
      </c>
      <c r="AA34" s="17">
        <f t="shared" si="8"/>
        <v>-2.8164894219645449</v>
      </c>
      <c r="AB34" s="17">
        <f t="shared" si="8"/>
        <v>-1.0453378393300685</v>
      </c>
      <c r="AC34" s="17">
        <f t="shared" si="8"/>
        <v>-1.4905034923886877</v>
      </c>
      <c r="AD34" s="17">
        <f t="shared" si="8"/>
        <v>-1.1607647665273118</v>
      </c>
      <c r="AE34" s="17">
        <f t="shared" si="8"/>
        <v>-3.0291914784083542</v>
      </c>
      <c r="AF34" s="17">
        <f t="shared" si="7"/>
        <v>-1.0051985616988646</v>
      </c>
      <c r="AG34" s="17">
        <f t="shared" si="7"/>
        <v>-1.062186690714056</v>
      </c>
      <c r="AH34" s="17">
        <f t="shared" si="7"/>
        <v>-1.7213582615742249</v>
      </c>
      <c r="AI34" s="17">
        <f t="shared" si="7"/>
        <v>-1.8148654438303777</v>
      </c>
      <c r="AJ34" s="17">
        <f t="shared" si="7"/>
        <v>-1.0203967034119066</v>
      </c>
      <c r="AK34" s="17">
        <f t="shared" si="7"/>
        <v>-1.1610290965268426</v>
      </c>
      <c r="AL34" s="17">
        <f t="shared" si="7"/>
        <v>-1.1606656582932948</v>
      </c>
    </row>
    <row r="35" spans="1:38" x14ac:dyDescent="0.3">
      <c r="A35" s="10">
        <v>24</v>
      </c>
      <c r="B35" s="11">
        <v>1.2169322522053196</v>
      </c>
      <c r="C35" s="11">
        <v>0.49604090422702057</v>
      </c>
      <c r="D35" s="10">
        <v>9.9</v>
      </c>
      <c r="I35" s="17">
        <f t="shared" si="5"/>
        <v>-2.4539636903837132</v>
      </c>
      <c r="J35" s="17">
        <f t="shared" si="6"/>
        <v>-1.0824257331669882</v>
      </c>
      <c r="K35" s="17">
        <f t="shared" si="6"/>
        <v>-1.6364878563158782</v>
      </c>
      <c r="L35" s="17">
        <f t="shared" si="6"/>
        <v>-1.7212182872522384</v>
      </c>
      <c r="M35" s="17">
        <f t="shared" si="6"/>
        <v>-1.31933230287182</v>
      </c>
      <c r="N35" s="17">
        <f t="shared" si="6"/>
        <v>-1.0051985616988646</v>
      </c>
      <c r="O35" s="17">
        <f t="shared" si="9"/>
        <v>-1.5597645476499926</v>
      </c>
      <c r="P35" s="17">
        <f t="shared" si="8"/>
        <v>-9.7427432281864252</v>
      </c>
      <c r="Q35" s="17">
        <f t="shared" si="8"/>
        <v>-7.9222720628534917</v>
      </c>
      <c r="R35" s="17">
        <f t="shared" si="8"/>
        <v>-2.8165695855459698</v>
      </c>
      <c r="S35" s="17">
        <f t="shared" si="8"/>
        <v>-1.3705278571305795</v>
      </c>
      <c r="T35" s="17">
        <f t="shared" si="8"/>
        <v>-1.3705724381181115</v>
      </c>
      <c r="U35" s="17">
        <f t="shared" si="8"/>
        <v>-4.933583376639791</v>
      </c>
      <c r="V35" s="17">
        <f t="shared" si="8"/>
        <v>-1.00143147473405</v>
      </c>
      <c r="W35" s="17">
        <f t="shared" si="8"/>
        <v>-1.6364080112277026</v>
      </c>
      <c r="X35" s="17">
        <f t="shared" si="8"/>
        <v>-1.3706616044436581</v>
      </c>
      <c r="Y35" s="17">
        <f t="shared" si="8"/>
        <v>-2.0328565884229084</v>
      </c>
      <c r="Z35" s="17">
        <f t="shared" si="8"/>
        <v>-1.0820253056402072</v>
      </c>
      <c r="AA35" s="17">
        <f t="shared" si="8"/>
        <v>-1.00143147473405</v>
      </c>
      <c r="AB35" s="17">
        <f t="shared" si="8"/>
        <v>-4.9316580087935113</v>
      </c>
      <c r="AC35" s="17">
        <f t="shared" si="8"/>
        <v>-17.06823364903137</v>
      </c>
      <c r="AD35" s="17">
        <f t="shared" si="8"/>
        <v>-7.924881645504481</v>
      </c>
      <c r="AE35" s="17">
        <f t="shared" ref="AE35:AL64" si="10">-EXP((1/$D$3)*($B$3*($B35-AE$3)^2+$C$3*($C35-AE$4)^2))</f>
        <v>-1.0004921040896224</v>
      </c>
      <c r="AF35" s="17">
        <f t="shared" si="10"/>
        <v>-3.5283581270868978</v>
      </c>
      <c r="AG35" s="17">
        <f t="shared" si="10"/>
        <v>-1.9181852584230366</v>
      </c>
      <c r="AH35" s="17">
        <f t="shared" si="10"/>
        <v>-1.1048890801862843</v>
      </c>
      <c r="AI35" s="17">
        <f t="shared" si="10"/>
        <v>-1.0823421151813974</v>
      </c>
      <c r="AJ35" s="17">
        <f t="shared" si="10"/>
        <v>-2.2990657284188512</v>
      </c>
      <c r="AK35" s="17">
        <f t="shared" si="10"/>
        <v>-1.5598216263755094</v>
      </c>
      <c r="AL35" s="17">
        <f t="shared" si="10"/>
        <v>-1.559688445931694</v>
      </c>
    </row>
    <row r="36" spans="1:38" x14ac:dyDescent="0.3">
      <c r="A36" s="10">
        <v>25</v>
      </c>
      <c r="B36" s="11">
        <v>1.1512231673130238</v>
      </c>
      <c r="C36" s="11">
        <v>-1.3187428917254931</v>
      </c>
      <c r="D36" s="10">
        <v>3.2</v>
      </c>
      <c r="I36" s="17">
        <f t="shared" si="5"/>
        <v>-2.2986918410189641</v>
      </c>
      <c r="J36" s="17">
        <f t="shared" si="6"/>
        <v>-1.1048756029124005</v>
      </c>
      <c r="K36" s="17">
        <f t="shared" si="6"/>
        <v>-1.5598216263755094</v>
      </c>
      <c r="L36" s="17">
        <f t="shared" si="6"/>
        <v>-1.6365477426886665</v>
      </c>
      <c r="M36" s="17">
        <f t="shared" si="6"/>
        <v>-1.2739416140164541</v>
      </c>
      <c r="N36" s="17">
        <f t="shared" si="6"/>
        <v>-1.0012360476005233</v>
      </c>
      <c r="O36" s="17">
        <f t="shared" si="9"/>
        <v>-1.4912309119320786</v>
      </c>
      <c r="P36" s="17">
        <f t="shared" si="9"/>
        <v>-8.7775603812553609</v>
      </c>
      <c r="Q36" s="17">
        <f t="shared" si="9"/>
        <v>-7.1726752288272024</v>
      </c>
      <c r="R36" s="17">
        <f t="shared" si="9"/>
        <v>-2.625776950619477</v>
      </c>
      <c r="S36" s="17">
        <f t="shared" si="9"/>
        <v>-1.3197346921928124</v>
      </c>
      <c r="T36" s="17">
        <f t="shared" si="9"/>
        <v>-1.3193913122937213</v>
      </c>
      <c r="U36" s="17">
        <f t="shared" si="9"/>
        <v>-4.5188003126137319</v>
      </c>
      <c r="V36" s="17">
        <f t="shared" si="9"/>
        <v>-1.0000162640346089</v>
      </c>
      <c r="W36" s="17">
        <f t="shared" si="9"/>
        <v>-1.5599738465221662</v>
      </c>
      <c r="X36" s="17">
        <f t="shared" si="9"/>
        <v>-1.3202499296114327</v>
      </c>
      <c r="Y36" s="17">
        <f t="shared" si="9"/>
        <v>-1.9203156479629002</v>
      </c>
      <c r="Z36" s="17">
        <f t="shared" si="9"/>
        <v>-1.105032848003854</v>
      </c>
      <c r="AA36" s="17">
        <f t="shared" si="9"/>
        <v>-1.0000162640346089</v>
      </c>
      <c r="AB36" s="17">
        <f t="shared" si="9"/>
        <v>-4.519682318604417</v>
      </c>
      <c r="AC36" s="17">
        <f t="shared" si="9"/>
        <v>-15.176946401741803</v>
      </c>
      <c r="AD36" s="17">
        <f t="shared" si="9"/>
        <v>-7.1703133400728207</v>
      </c>
      <c r="AE36" s="17">
        <f t="shared" si="10"/>
        <v>-1.0012482606789914</v>
      </c>
      <c r="AF36" s="17">
        <f t="shared" si="10"/>
        <v>-3.2670517781882644</v>
      </c>
      <c r="AG36" s="17">
        <f t="shared" si="10"/>
        <v>-1.814865443830378</v>
      </c>
      <c r="AH36" s="17">
        <f t="shared" si="10"/>
        <v>-1.0825181605616492</v>
      </c>
      <c r="AI36" s="17">
        <f t="shared" si="10"/>
        <v>-1.062186690714056</v>
      </c>
      <c r="AJ36" s="17">
        <f t="shared" si="10"/>
        <v>-2.1609595445161296</v>
      </c>
      <c r="AK36" s="17">
        <f t="shared" si="10"/>
        <v>-1.4913946302475785</v>
      </c>
      <c r="AL36" s="17">
        <f t="shared" si="10"/>
        <v>-1.490503492388688</v>
      </c>
    </row>
    <row r="37" spans="1:38" x14ac:dyDescent="0.3">
      <c r="A37" s="10">
        <v>26</v>
      </c>
      <c r="B37" s="11">
        <v>-0.29437670031748525</v>
      </c>
      <c r="C37" s="11">
        <v>1.1009688362111918</v>
      </c>
      <c r="D37" s="10">
        <v>13.3</v>
      </c>
      <c r="I37" s="17">
        <f t="shared" si="5"/>
        <v>-1.0202307605832277</v>
      </c>
      <c r="J37" s="17">
        <f t="shared" si="6"/>
        <v>-3.2670517781882644</v>
      </c>
      <c r="K37" s="17">
        <f t="shared" si="6"/>
        <v>-1.0113440592563609</v>
      </c>
      <c r="L37" s="17">
        <f t="shared" si="6"/>
        <v>-1.0051372568761727</v>
      </c>
      <c r="M37" s="17">
        <f t="shared" si="6"/>
        <v>-1.0820033084214182</v>
      </c>
      <c r="N37" s="17">
        <f t="shared" si="6"/>
        <v>-1.721953279446637</v>
      </c>
      <c r="O37" s="17">
        <f t="shared" si="9"/>
        <v>-1.0198989558812364</v>
      </c>
      <c r="P37" s="17">
        <f t="shared" si="9"/>
        <v>-1.6364412795409979</v>
      </c>
      <c r="Q37" s="17">
        <f t="shared" si="9"/>
        <v>-1.4902610980680715</v>
      </c>
      <c r="R37" s="17">
        <f t="shared" si="9"/>
        <v>-1.0455291211449502</v>
      </c>
      <c r="S37" s="17">
        <f t="shared" si="9"/>
        <v>-1.062203966155155</v>
      </c>
      <c r="T37" s="17">
        <f t="shared" si="9"/>
        <v>-1.0623421797991908</v>
      </c>
      <c r="U37" s="17">
        <f t="shared" si="9"/>
        <v>-1.2321530059206685</v>
      </c>
      <c r="V37" s="17">
        <f t="shared" si="9"/>
        <v>-1.8154189681184181</v>
      </c>
      <c r="W37" s="17">
        <f t="shared" si="9"/>
        <v>-1.0112453736653404</v>
      </c>
      <c r="X37" s="17">
        <f t="shared" si="9"/>
        <v>-1.062203966155155</v>
      </c>
      <c r="Y37" s="17">
        <f t="shared" si="9"/>
        <v>-1.0013337563996749</v>
      </c>
      <c r="Z37" s="17">
        <f t="shared" si="9"/>
        <v>-3.2652855166871895</v>
      </c>
      <c r="AA37" s="17">
        <f t="shared" si="9"/>
        <v>-1.8154189681184181</v>
      </c>
      <c r="AB37" s="17">
        <f t="shared" si="9"/>
        <v>-1.2314317908950385</v>
      </c>
      <c r="AC37" s="17">
        <f t="shared" si="9"/>
        <v>-2.16043242429124</v>
      </c>
      <c r="AD37" s="17">
        <f t="shared" si="9"/>
        <v>-1.4910793369238735</v>
      </c>
      <c r="AE37" s="17">
        <f t="shared" si="10"/>
        <v>-1.9195896452766132</v>
      </c>
      <c r="AF37" s="17">
        <f t="shared" si="10"/>
        <v>-1.1048756029124005</v>
      </c>
      <c r="AG37" s="17">
        <f t="shared" si="10"/>
        <v>-1.0001992526519714</v>
      </c>
      <c r="AH37" s="17">
        <f t="shared" si="10"/>
        <v>-1.2729319503099348</v>
      </c>
      <c r="AI37" s="17">
        <f t="shared" si="10"/>
        <v>-1.3199708177117475</v>
      </c>
      <c r="AJ37" s="17">
        <f t="shared" si="10"/>
        <v>-1.0112083690513913</v>
      </c>
      <c r="AK37" s="17">
        <f t="shared" si="10"/>
        <v>-1.0199113966098814</v>
      </c>
      <c r="AL37" s="17">
        <f t="shared" si="10"/>
        <v>-1.019998485959557</v>
      </c>
    </row>
    <row r="38" spans="1:38" x14ac:dyDescent="0.3">
      <c r="A38" s="10">
        <v>27</v>
      </c>
      <c r="B38" s="11">
        <v>-1.3457220585942191</v>
      </c>
      <c r="C38" s="11">
        <v>-1.5203855357202167</v>
      </c>
      <c r="D38" s="10">
        <v>1.9</v>
      </c>
      <c r="I38" s="17">
        <f t="shared" si="5"/>
        <v>-1.1940614718152052</v>
      </c>
      <c r="J38" s="17">
        <f t="shared" si="6"/>
        <v>-15.176699567374795</v>
      </c>
      <c r="K38" s="17">
        <f t="shared" si="6"/>
        <v>-1.5598913920988535</v>
      </c>
      <c r="L38" s="17">
        <f t="shared" si="6"/>
        <v>-1.4904247099102608</v>
      </c>
      <c r="M38" s="17">
        <f t="shared" si="6"/>
        <v>-2.0341877768751999</v>
      </c>
      <c r="N38" s="17">
        <f t="shared" si="6"/>
        <v>-5.3954401541178054</v>
      </c>
      <c r="O38" s="17">
        <f t="shared" si="9"/>
        <v>-1.6376860002497637</v>
      </c>
      <c r="P38" s="17">
        <f t="shared" si="9"/>
        <v>-1.0203095800616913</v>
      </c>
      <c r="Q38" s="17">
        <f t="shared" si="9"/>
        <v>-1.0053457085291757</v>
      </c>
      <c r="R38" s="17">
        <f t="shared" si="9"/>
        <v>-1.1311877759354254</v>
      </c>
      <c r="S38" s="17">
        <f t="shared" si="9"/>
        <v>-1.9190043591744015</v>
      </c>
      <c r="T38" s="17">
        <f t="shared" si="9"/>
        <v>-1.9184426524071561</v>
      </c>
      <c r="U38" s="17">
        <f t="shared" si="9"/>
        <v>-1.0111425864144967</v>
      </c>
      <c r="V38" s="17">
        <f t="shared" si="9"/>
        <v>-5.9175107961522695</v>
      </c>
      <c r="W38" s="17">
        <f t="shared" si="9"/>
        <v>-1.5600689916572317</v>
      </c>
      <c r="X38" s="17">
        <f t="shared" si="9"/>
        <v>-1.9198160037561351</v>
      </c>
      <c r="Y38" s="17">
        <f t="shared" si="9"/>
        <v>-1.3209372257556835</v>
      </c>
      <c r="Z38" s="17">
        <f t="shared" si="9"/>
        <v>-15.179723565011768</v>
      </c>
      <c r="AA38" s="17">
        <f t="shared" si="9"/>
        <v>-5.9175107961522695</v>
      </c>
      <c r="AB38" s="17">
        <f t="shared" si="9"/>
        <v>-1.0114057426412013</v>
      </c>
      <c r="AC38" s="17">
        <f t="shared" si="9"/>
        <v>-1.1048756029124005</v>
      </c>
      <c r="AD38" s="17">
        <f t="shared" si="9"/>
        <v>-1.0049411065674716</v>
      </c>
      <c r="AE38" s="17">
        <f t="shared" si="10"/>
        <v>-6.5057550128052393</v>
      </c>
      <c r="AF38" s="17">
        <f t="shared" si="10"/>
        <v>-1.0630335178309118</v>
      </c>
      <c r="AG38" s="17">
        <f t="shared" si="10"/>
        <v>-1.3707229096574578</v>
      </c>
      <c r="AH38" s="17">
        <f t="shared" si="10"/>
        <v>-3.0303617831864242</v>
      </c>
      <c r="AI38" s="17">
        <f t="shared" si="10"/>
        <v>-3.2648208697578043</v>
      </c>
      <c r="AJ38" s="17">
        <f t="shared" si="10"/>
        <v>-1.232754341094676</v>
      </c>
      <c r="AK38" s="17">
        <f t="shared" si="10"/>
        <v>-1.6378791165826547</v>
      </c>
      <c r="AL38" s="17">
        <f t="shared" si="10"/>
        <v>-1.6368072756292138</v>
      </c>
    </row>
    <row r="39" spans="1:38" x14ac:dyDescent="0.3">
      <c r="A39" s="10">
        <v>28</v>
      </c>
      <c r="B39" s="11">
        <v>-0.5572130398866687</v>
      </c>
      <c r="C39" s="11">
        <v>-0.91545760373604557</v>
      </c>
      <c r="D39" s="10">
        <v>5.6</v>
      </c>
      <c r="I39" s="17">
        <f t="shared" si="5"/>
        <v>-1.0000040659838538</v>
      </c>
      <c r="J39" s="17">
        <f t="shared" si="6"/>
        <v>-4.5189473016583888</v>
      </c>
      <c r="K39" s="17">
        <f t="shared" si="6"/>
        <v>-1.0622255608516407</v>
      </c>
      <c r="L39" s="17">
        <f t="shared" si="6"/>
        <v>-1.0453590911367694</v>
      </c>
      <c r="M39" s="17">
        <f t="shared" si="6"/>
        <v>-1.1946830767304339</v>
      </c>
      <c r="N39" s="17">
        <f t="shared" si="6"/>
        <v>-2.1587201714021007</v>
      </c>
      <c r="O39" s="17">
        <f t="shared" si="9"/>
        <v>-1.0825181605616492</v>
      </c>
      <c r="P39" s="17">
        <f t="shared" si="9"/>
        <v>-1.3707953648088933</v>
      </c>
      <c r="Q39" s="17">
        <f t="shared" si="9"/>
        <v>-1.2731804086458287</v>
      </c>
      <c r="R39" s="17">
        <f t="shared" si="9"/>
        <v>-1.0049737956271714</v>
      </c>
      <c r="S39" s="17">
        <f t="shared" si="9"/>
        <v>-1.1609488471289846</v>
      </c>
      <c r="T39" s="17">
        <f t="shared" si="9"/>
        <v>-1.1607222905336609</v>
      </c>
      <c r="U39" s="17">
        <f t="shared" si="9"/>
        <v>-1.1049115426747493</v>
      </c>
      <c r="V39" s="17">
        <f t="shared" si="9"/>
        <v>-2.2986077247338565</v>
      </c>
      <c r="W39" s="17">
        <f t="shared" si="9"/>
        <v>-1.0622946668306674</v>
      </c>
      <c r="X39" s="17">
        <f t="shared" si="9"/>
        <v>-1.161326539726891</v>
      </c>
      <c r="Y39" s="17">
        <f t="shared" si="9"/>
        <v>-1.0120680479178512</v>
      </c>
      <c r="Z39" s="17">
        <f t="shared" si="9"/>
        <v>-4.5190759209946272</v>
      </c>
      <c r="AA39" s="17">
        <f t="shared" si="9"/>
        <v>-2.2986077247338565</v>
      </c>
      <c r="AB39" s="17">
        <f t="shared" si="9"/>
        <v>-1.1049834257066669</v>
      </c>
      <c r="AC39" s="17">
        <f t="shared" si="9"/>
        <v>-1.7212182872522379</v>
      </c>
      <c r="AD39" s="17">
        <f t="shared" si="9"/>
        <v>-1.2729474775353391</v>
      </c>
      <c r="AE39" s="17">
        <f t="shared" si="10"/>
        <v>-2.4537641433681912</v>
      </c>
      <c r="AF39" s="17">
        <f t="shared" si="10"/>
        <v>-1.0317665618567413</v>
      </c>
      <c r="AG39" s="17">
        <f t="shared" si="10"/>
        <v>-1.0199321314948508</v>
      </c>
      <c r="AH39" s="17">
        <f t="shared" si="10"/>
        <v>-1.4906974362315799</v>
      </c>
      <c r="AI39" s="17">
        <f t="shared" si="10"/>
        <v>-1.5596884459316938</v>
      </c>
      <c r="AJ39" s="17">
        <f t="shared" si="10"/>
        <v>-1.0020302076486505</v>
      </c>
      <c r="AK39" s="17">
        <f t="shared" si="10"/>
        <v>-1.0826193996209086</v>
      </c>
      <c r="AL39" s="17">
        <f t="shared" si="10"/>
        <v>-1.0820956997455964</v>
      </c>
    </row>
    <row r="40" spans="1:38" x14ac:dyDescent="0.3">
      <c r="A40" s="10">
        <v>29</v>
      </c>
      <c r="B40" s="11">
        <v>-1.5428493132711067</v>
      </c>
      <c r="C40" s="11">
        <v>-0.51217231574659805</v>
      </c>
      <c r="D40" s="10">
        <v>2.1</v>
      </c>
      <c r="I40" s="17">
        <f t="shared" si="5"/>
        <v>-1.3192035642028481</v>
      </c>
      <c r="J40" s="17">
        <f t="shared" si="6"/>
        <v>-21.718132634326796</v>
      </c>
      <c r="K40" s="17">
        <f t="shared" si="6"/>
        <v>-1.814688351704995</v>
      </c>
      <c r="L40" s="17">
        <f t="shared" si="6"/>
        <v>-1.7211133139803549</v>
      </c>
      <c r="M40" s="17">
        <f t="shared" si="6"/>
        <v>-2.4546023498902043</v>
      </c>
      <c r="N40" s="17">
        <f t="shared" si="6"/>
        <v>-7.1705757337447515</v>
      </c>
      <c r="O40" s="17">
        <f t="shared" si="9"/>
        <v>-1.9186922795581665</v>
      </c>
      <c r="P40" s="17">
        <f t="shared" si="9"/>
        <v>-1.0013337563996749</v>
      </c>
      <c r="Q40" s="17">
        <f t="shared" si="9"/>
        <v>-1.0013337563996749</v>
      </c>
      <c r="R40" s="17">
        <f t="shared" si="9"/>
        <v>-1.2313116294396234</v>
      </c>
      <c r="S40" s="17">
        <f t="shared" si="9"/>
        <v>-2.2989442083438725</v>
      </c>
      <c r="T40" s="17">
        <f t="shared" si="9"/>
        <v>-2.2986451093694438</v>
      </c>
      <c r="U40" s="17">
        <f t="shared" si="9"/>
        <v>-1.045427099821638</v>
      </c>
      <c r="V40" s="17">
        <f t="shared" si="9"/>
        <v>-7.922400910960504</v>
      </c>
      <c r="W40" s="17">
        <f t="shared" si="9"/>
        <v>-1.814747380493327</v>
      </c>
      <c r="X40" s="17">
        <f t="shared" si="9"/>
        <v>-2.2995425230537863</v>
      </c>
      <c r="Y40" s="17">
        <f t="shared" si="9"/>
        <v>-1.4912309119320786</v>
      </c>
      <c r="Z40" s="17">
        <f t="shared" si="9"/>
        <v>-21.716278300155388</v>
      </c>
      <c r="AA40" s="17">
        <f t="shared" si="9"/>
        <v>-7.922400910960504</v>
      </c>
      <c r="AB40" s="17">
        <f t="shared" si="9"/>
        <v>-1.0453590911367694</v>
      </c>
      <c r="AC40" s="17">
        <f t="shared" si="9"/>
        <v>-1.0454738583590177</v>
      </c>
      <c r="AD40" s="17">
        <f t="shared" si="9"/>
        <v>-1.0012971144826339</v>
      </c>
      <c r="AE40" s="17">
        <f t="shared" si="10"/>
        <v>-8.7759545075919707</v>
      </c>
      <c r="AF40" s="17">
        <f t="shared" si="10"/>
        <v>-1.1313947670560105</v>
      </c>
      <c r="AG40" s="17">
        <f t="shared" si="10"/>
        <v>-1.5596694210822892</v>
      </c>
      <c r="AH40" s="17">
        <f t="shared" si="10"/>
        <v>-3.82284921610511</v>
      </c>
      <c r="AI40" s="17">
        <f t="shared" si="10"/>
        <v>-4.1510174162677007</v>
      </c>
      <c r="AJ40" s="17">
        <f t="shared" si="10"/>
        <v>-1.3713249610317226</v>
      </c>
      <c r="AK40" s="17">
        <f t="shared" si="10"/>
        <v>-1.9188405110472075</v>
      </c>
      <c r="AL40" s="17">
        <f t="shared" si="10"/>
        <v>-1.9181306641389324</v>
      </c>
    </row>
    <row r="41" spans="1:38" x14ac:dyDescent="0.3">
      <c r="A41" s="10">
        <v>30</v>
      </c>
      <c r="B41" s="11">
        <v>0.23129597882088165</v>
      </c>
      <c r="C41" s="11">
        <v>0.29439826023229682</v>
      </c>
      <c r="D41" s="10">
        <v>13.8</v>
      </c>
      <c r="I41" s="17">
        <f t="shared" si="5"/>
        <v>-1.1941051678378534</v>
      </c>
      <c r="J41" s="17">
        <f t="shared" si="6"/>
        <v>-1.918692279558166</v>
      </c>
      <c r="K41" s="17">
        <f t="shared" si="6"/>
        <v>-1.031296813406954</v>
      </c>
      <c r="L41" s="17">
        <f t="shared" si="6"/>
        <v>-1.0453590911367694</v>
      </c>
      <c r="M41" s="17">
        <f t="shared" si="6"/>
        <v>-1.0001463858345185</v>
      </c>
      <c r="N41" s="17">
        <f t="shared" si="6"/>
        <v>-1.2315519640767911</v>
      </c>
      <c r="O41" s="17">
        <f t="shared" si="9"/>
        <v>-1.019998485959557</v>
      </c>
      <c r="P41" s="17">
        <f t="shared" si="9"/>
        <v>-2.6255207308415609</v>
      </c>
      <c r="Q41" s="17">
        <f t="shared" si="9"/>
        <v>-2.2986170708357516</v>
      </c>
      <c r="R41" s="17">
        <f t="shared" si="9"/>
        <v>-1.2729733566652384</v>
      </c>
      <c r="S41" s="17">
        <f t="shared" si="9"/>
        <v>-1.0012482606789914</v>
      </c>
      <c r="T41" s="17">
        <f t="shared" si="9"/>
        <v>-1.0012482606789914</v>
      </c>
      <c r="U41" s="17">
        <f t="shared" si="9"/>
        <v>-1.7216732454195878</v>
      </c>
      <c r="V41" s="17">
        <f t="shared" si="9"/>
        <v>-1.2731131130584046</v>
      </c>
      <c r="W41" s="17">
        <f t="shared" si="9"/>
        <v>-1.0312632681311982</v>
      </c>
      <c r="X41" s="17">
        <f t="shared" si="9"/>
        <v>-1.0013785427859148</v>
      </c>
      <c r="Y41" s="17">
        <f t="shared" si="9"/>
        <v>-1.1052350531481789</v>
      </c>
      <c r="Z41" s="17">
        <f t="shared" si="9"/>
        <v>-1.9180916691730427</v>
      </c>
      <c r="AA41" s="17">
        <f t="shared" si="9"/>
        <v>-1.2731131130584046</v>
      </c>
      <c r="AB41" s="17">
        <f t="shared" si="9"/>
        <v>-1.7211133139803549</v>
      </c>
      <c r="AC41" s="17">
        <f t="shared" si="9"/>
        <v>-3.8236420224933192</v>
      </c>
      <c r="AD41" s="17">
        <f t="shared" si="9"/>
        <v>-2.2992059518717918</v>
      </c>
      <c r="AE41" s="17">
        <f t="shared" si="10"/>
        <v>-1.3197346921928124</v>
      </c>
      <c r="AF41" s="17">
        <f t="shared" si="10"/>
        <v>-1.4274986997263015</v>
      </c>
      <c r="AG41" s="17">
        <f t="shared" si="10"/>
        <v>-1.0820253056402072</v>
      </c>
      <c r="AH41" s="17">
        <f t="shared" si="10"/>
        <v>-1.0453590911367694</v>
      </c>
      <c r="AI41" s="17">
        <f t="shared" si="10"/>
        <v>-1.0624631314904012</v>
      </c>
      <c r="AJ41" s="17">
        <f t="shared" si="10"/>
        <v>-1.1609488471289846</v>
      </c>
      <c r="AK41" s="17">
        <f t="shared" si="10"/>
        <v>-1.0200441071581479</v>
      </c>
      <c r="AL41" s="17">
        <f t="shared" si="10"/>
        <v>-1.0198989558812364</v>
      </c>
    </row>
    <row r="42" spans="1:38" x14ac:dyDescent="0.3">
      <c r="A42" s="10">
        <v>31</v>
      </c>
      <c r="B42" s="11">
        <v>0.16558689392858578</v>
      </c>
      <c r="C42" s="11">
        <v>1.705896768195363</v>
      </c>
      <c r="D42" s="10">
        <v>8.1</v>
      </c>
      <c r="I42" s="17">
        <f t="shared" si="5"/>
        <v>-1.161326539726891</v>
      </c>
      <c r="J42" s="17">
        <f t="shared" si="6"/>
        <v>-2.0344441927279489</v>
      </c>
      <c r="K42" s="17">
        <f t="shared" si="6"/>
        <v>-1.0203095800616913</v>
      </c>
      <c r="L42" s="17">
        <f t="shared" si="6"/>
        <v>-1.0316784677270676</v>
      </c>
      <c r="M42" s="17">
        <f t="shared" si="6"/>
        <v>-1.0012360476005233</v>
      </c>
      <c r="N42" s="17">
        <f t="shared" si="6"/>
        <v>-1.2739416140164541</v>
      </c>
      <c r="O42" s="17">
        <f t="shared" si="9"/>
        <v>-1.0111590316725168</v>
      </c>
      <c r="P42" s="17">
        <f t="shared" si="9"/>
        <v>-2.4539636903837136</v>
      </c>
      <c r="Q42" s="17">
        <f t="shared" si="9"/>
        <v>-2.1590273988853399</v>
      </c>
      <c r="R42" s="17">
        <f t="shared" si="9"/>
        <v>-1.2318073710283439</v>
      </c>
      <c r="S42" s="17">
        <f t="shared" si="9"/>
        <v>-1.0001016545561672</v>
      </c>
      <c r="T42" s="17">
        <f t="shared" si="9"/>
        <v>-1.000329398262302</v>
      </c>
      <c r="U42" s="17">
        <f t="shared" si="9"/>
        <v>-1.6380855764656379</v>
      </c>
      <c r="V42" s="17">
        <f t="shared" si="9"/>
        <v>-1.3201049987593756</v>
      </c>
      <c r="W42" s="17">
        <f t="shared" si="9"/>
        <v>-1.0201602430531693</v>
      </c>
      <c r="X42" s="17">
        <f t="shared" si="9"/>
        <v>-1.0000040659838538</v>
      </c>
      <c r="Y42" s="17">
        <f t="shared" si="9"/>
        <v>-1.0820033084214182</v>
      </c>
      <c r="Z42" s="17">
        <f t="shared" si="9"/>
        <v>-2.0329971075487561</v>
      </c>
      <c r="AA42" s="17">
        <f t="shared" si="9"/>
        <v>-1.3201049987593756</v>
      </c>
      <c r="AB42" s="17">
        <f t="shared" si="9"/>
        <v>-1.6368072756292138</v>
      </c>
      <c r="AC42" s="17">
        <f t="shared" si="9"/>
        <v>-3.5322768190973965</v>
      </c>
      <c r="AD42" s="17">
        <f t="shared" si="9"/>
        <v>-2.1606871830100509</v>
      </c>
      <c r="AE42" s="17">
        <f t="shared" si="10"/>
        <v>-1.372133686610121</v>
      </c>
      <c r="AF42" s="17">
        <f t="shared" si="10"/>
        <v>-1.3705445748309681</v>
      </c>
      <c r="AG42" s="17">
        <f t="shared" si="10"/>
        <v>-1.0626186610425497</v>
      </c>
      <c r="AH42" s="17">
        <f t="shared" si="10"/>
        <v>-1.0622557941642798</v>
      </c>
      <c r="AI42" s="17">
        <f t="shared" si="10"/>
        <v>-1.0829760125698782</v>
      </c>
      <c r="AJ42" s="17">
        <f t="shared" si="10"/>
        <v>-1.1310268090233562</v>
      </c>
      <c r="AK42" s="17">
        <f t="shared" si="10"/>
        <v>-1.011146697703927</v>
      </c>
      <c r="AL42" s="17">
        <f t="shared" si="10"/>
        <v>-1.0114057426412013</v>
      </c>
    </row>
    <row r="43" spans="1:38" x14ac:dyDescent="0.3">
      <c r="A43" s="10">
        <v>32</v>
      </c>
      <c r="B43" s="11">
        <v>-3.1540360748301806E-2</v>
      </c>
      <c r="C43" s="11">
        <v>1.1009688362111918</v>
      </c>
      <c r="D43" s="10">
        <v>14.5</v>
      </c>
      <c r="I43" s="17">
        <f t="shared" si="5"/>
        <v>-1.0823421151813974</v>
      </c>
      <c r="J43" s="17">
        <f t="shared" si="6"/>
        <v>-2.4552910908726475</v>
      </c>
      <c r="K43" s="17">
        <f t="shared" si="6"/>
        <v>-1.00143147473405</v>
      </c>
      <c r="L43" s="17">
        <f t="shared" si="6"/>
        <v>-1.0051372568761727</v>
      </c>
      <c r="M43" s="17">
        <f t="shared" si="6"/>
        <v>-1.0199113966098814</v>
      </c>
      <c r="N43" s="17">
        <f t="shared" si="6"/>
        <v>-1.4280560092745627</v>
      </c>
      <c r="O43" s="17">
        <f t="shared" si="9"/>
        <v>-1.0000040659838538</v>
      </c>
      <c r="P43" s="17">
        <f t="shared" si="9"/>
        <v>-2.0324020342610689</v>
      </c>
      <c r="Q43" s="17">
        <f t="shared" si="9"/>
        <v>-1.814747380493327</v>
      </c>
      <c r="R43" s="17">
        <f t="shared" si="9"/>
        <v>-1.1312475694801527</v>
      </c>
      <c r="S43" s="17">
        <f t="shared" si="9"/>
        <v>-1.0111590316725168</v>
      </c>
      <c r="T43" s="17">
        <f t="shared" si="9"/>
        <v>-1.0112906033658264</v>
      </c>
      <c r="U43" s="17">
        <f t="shared" si="9"/>
        <v>-1.4283347456355606</v>
      </c>
      <c r="V43" s="17">
        <f t="shared" si="9"/>
        <v>-1.4908126023283204</v>
      </c>
      <c r="W43" s="17">
        <f t="shared" si="9"/>
        <v>-1.0013337563996749</v>
      </c>
      <c r="X43" s="17">
        <f t="shared" si="9"/>
        <v>-1.0111590316725168</v>
      </c>
      <c r="Y43" s="17">
        <f t="shared" si="9"/>
        <v>-1.0313639072320173</v>
      </c>
      <c r="Z43" s="17">
        <f t="shared" si="9"/>
        <v>-2.4539636903837132</v>
      </c>
      <c r="AA43" s="17">
        <f t="shared" si="9"/>
        <v>-1.4908126023283204</v>
      </c>
      <c r="AB43" s="17">
        <f t="shared" si="9"/>
        <v>-1.4274986997263015</v>
      </c>
      <c r="AC43" s="17">
        <f t="shared" si="9"/>
        <v>-2.8186317186380454</v>
      </c>
      <c r="AD43" s="17">
        <f t="shared" si="9"/>
        <v>-1.8157437809375911</v>
      </c>
      <c r="AE43" s="17">
        <f t="shared" si="10"/>
        <v>-1.5609065191127467</v>
      </c>
      <c r="AF43" s="17">
        <f t="shared" si="10"/>
        <v>-1.2313116294396231</v>
      </c>
      <c r="AG43" s="17">
        <f t="shared" si="10"/>
        <v>-1.0200980257508365</v>
      </c>
      <c r="AH43" s="17">
        <f t="shared" si="10"/>
        <v>-1.1310268090233562</v>
      </c>
      <c r="AI43" s="17">
        <f t="shared" si="10"/>
        <v>-1.161326539726891</v>
      </c>
      <c r="AJ43" s="17">
        <f t="shared" si="10"/>
        <v>-1.0622557941642798</v>
      </c>
      <c r="AK43" s="17">
        <f t="shared" si="10"/>
        <v>-1.0000162640346089</v>
      </c>
      <c r="AL43" s="17">
        <f t="shared" si="10"/>
        <v>-1.0001016545561672</v>
      </c>
    </row>
    <row r="44" spans="1:38" x14ac:dyDescent="0.3">
      <c r="A44" s="10">
        <v>33</v>
      </c>
      <c r="B44" s="11">
        <v>1.3483504219899114</v>
      </c>
      <c r="C44" s="11">
        <v>-0.71381495974132181</v>
      </c>
      <c r="D44" s="10">
        <v>6.2</v>
      </c>
      <c r="I44" s="17">
        <f t="shared" si="5"/>
        <v>-2.816386357855214</v>
      </c>
      <c r="J44" s="17">
        <f t="shared" si="6"/>
        <v>-1.0453888443919981</v>
      </c>
      <c r="K44" s="17">
        <f t="shared" si="6"/>
        <v>-1.8147104872756108</v>
      </c>
      <c r="L44" s="17">
        <f t="shared" si="6"/>
        <v>-1.9180916691730432</v>
      </c>
      <c r="M44" s="17">
        <f t="shared" si="6"/>
        <v>-1.4280560092745627</v>
      </c>
      <c r="N44" s="17">
        <f t="shared" si="6"/>
        <v>-1.0199113966098814</v>
      </c>
      <c r="O44" s="17">
        <f t="shared" si="9"/>
        <v>-1.7218062559036189</v>
      </c>
      <c r="P44" s="17">
        <f t="shared" si="9"/>
        <v>-12.101912861039722</v>
      </c>
      <c r="Q44" s="17">
        <f t="shared" si="9"/>
        <v>-9.7441694277843869</v>
      </c>
      <c r="R44" s="17">
        <f t="shared" si="9"/>
        <v>-3.2648606940465554</v>
      </c>
      <c r="S44" s="17">
        <f t="shared" si="9"/>
        <v>-1.490503492388688</v>
      </c>
      <c r="T44" s="17">
        <f t="shared" si="9"/>
        <v>-1.4902610980680715</v>
      </c>
      <c r="U44" s="17">
        <f t="shared" si="9"/>
        <v>-5.9176792217301681</v>
      </c>
      <c r="V44" s="17">
        <f t="shared" si="9"/>
        <v>-1.011146697703927</v>
      </c>
      <c r="W44" s="17">
        <f t="shared" si="9"/>
        <v>-1.8147990322582039</v>
      </c>
      <c r="X44" s="17">
        <f t="shared" si="9"/>
        <v>-1.4909399015235802</v>
      </c>
      <c r="Y44" s="17">
        <f t="shared" si="9"/>
        <v>-2.3004402870972678</v>
      </c>
      <c r="Z44" s="17">
        <f t="shared" si="9"/>
        <v>-1.0453590911367694</v>
      </c>
      <c r="AA44" s="17">
        <f t="shared" si="9"/>
        <v>-1.011146697703927</v>
      </c>
      <c r="AB44" s="17">
        <f t="shared" si="9"/>
        <v>-5.9176792217301681</v>
      </c>
      <c r="AC44" s="17">
        <f t="shared" si="9"/>
        <v>-21.718132634326796</v>
      </c>
      <c r="AD44" s="17">
        <f t="shared" si="9"/>
        <v>-9.7430997585148926</v>
      </c>
      <c r="AE44" s="17">
        <f t="shared" si="10"/>
        <v>-1.0050391769365679</v>
      </c>
      <c r="AF44" s="17">
        <f t="shared" si="10"/>
        <v>-4.1524354049854466</v>
      </c>
      <c r="AG44" s="17">
        <f t="shared" si="10"/>
        <v>-2.1587465034732523</v>
      </c>
      <c r="AH44" s="17">
        <f t="shared" si="10"/>
        <v>-1.1609488471289846</v>
      </c>
      <c r="AI44" s="17">
        <f t="shared" si="10"/>
        <v>-1.1310635994408651</v>
      </c>
      <c r="AJ44" s="17">
        <f t="shared" si="10"/>
        <v>-2.6273147944568223</v>
      </c>
      <c r="AK44" s="17">
        <f t="shared" si="10"/>
        <v>-1.721953279446637</v>
      </c>
      <c r="AL44" s="17">
        <f t="shared" si="10"/>
        <v>-1.7212182872522384</v>
      </c>
    </row>
    <row r="45" spans="1:38" x14ac:dyDescent="0.3">
      <c r="A45" s="10">
        <v>34</v>
      </c>
      <c r="B45" s="11">
        <v>-0.2286676154251894</v>
      </c>
      <c r="C45" s="11">
        <v>0.49604090422702057</v>
      </c>
      <c r="D45" s="10">
        <v>12.6</v>
      </c>
      <c r="I45" s="17">
        <f t="shared" si="5"/>
        <v>-1.0314100367687558</v>
      </c>
      <c r="J45" s="17">
        <f t="shared" si="6"/>
        <v>-3.0298196910893758</v>
      </c>
      <c r="K45" s="17">
        <f t="shared" si="6"/>
        <v>-1.005002399426663</v>
      </c>
      <c r="L45" s="17">
        <f t="shared" si="6"/>
        <v>-1.0012971144826339</v>
      </c>
      <c r="M45" s="17">
        <f t="shared" si="6"/>
        <v>-1.0622946668306674</v>
      </c>
      <c r="N45" s="17">
        <f t="shared" si="6"/>
        <v>-1.6368072756292138</v>
      </c>
      <c r="O45" s="17">
        <f t="shared" si="9"/>
        <v>-1.0112083690513913</v>
      </c>
      <c r="P45" s="17">
        <f t="shared" si="9"/>
        <v>-1.7211063159898634</v>
      </c>
      <c r="Q45" s="17">
        <f t="shared" si="9"/>
        <v>-1.5596630795173905</v>
      </c>
      <c r="R45" s="17">
        <f t="shared" si="9"/>
        <v>-1.0622557941642798</v>
      </c>
      <c r="S45" s="17">
        <f t="shared" si="9"/>
        <v>-1.0453250884534289</v>
      </c>
      <c r="T45" s="17">
        <f t="shared" si="9"/>
        <v>-1.0453590911367694</v>
      </c>
      <c r="U45" s="17">
        <f t="shared" si="9"/>
        <v>-1.2734444487646659</v>
      </c>
      <c r="V45" s="17">
        <f t="shared" si="9"/>
        <v>-1.7214492509876491</v>
      </c>
      <c r="W45" s="17">
        <f t="shared" si="9"/>
        <v>-1.0049533648402533</v>
      </c>
      <c r="X45" s="17">
        <f t="shared" si="9"/>
        <v>-1.045427099821638</v>
      </c>
      <c r="Y45" s="17">
        <f t="shared" si="9"/>
        <v>-1.0051985616988646</v>
      </c>
      <c r="Z45" s="17">
        <f t="shared" si="9"/>
        <v>-3.0286988537253694</v>
      </c>
      <c r="AA45" s="17">
        <f t="shared" si="9"/>
        <v>-1.7214492509876491</v>
      </c>
      <c r="AB45" s="17">
        <f t="shared" si="9"/>
        <v>-1.2729474775353389</v>
      </c>
      <c r="AC45" s="17">
        <f t="shared" si="9"/>
        <v>-2.2997388789956354</v>
      </c>
      <c r="AD45" s="17">
        <f t="shared" si="9"/>
        <v>-1.5601768298255603</v>
      </c>
      <c r="AE45" s="17">
        <f t="shared" si="10"/>
        <v>-1.8155739851697499</v>
      </c>
      <c r="AF45" s="17">
        <f t="shared" si="10"/>
        <v>-1.1310957920378775</v>
      </c>
      <c r="AG45" s="17">
        <f t="shared" si="10"/>
        <v>-1.0012971144826339</v>
      </c>
      <c r="AH45" s="17">
        <f t="shared" si="10"/>
        <v>-1.2313266489803052</v>
      </c>
      <c r="AI45" s="17">
        <f t="shared" si="10"/>
        <v>-1.2733460744778167</v>
      </c>
      <c r="AJ45" s="17">
        <f t="shared" si="10"/>
        <v>-1.0200980257508365</v>
      </c>
      <c r="AK45" s="17">
        <f t="shared" si="10"/>
        <v>-1.0112453736653404</v>
      </c>
      <c r="AL45" s="17">
        <f t="shared" si="10"/>
        <v>-1.0111590316725168</v>
      </c>
    </row>
    <row r="46" spans="1:38" x14ac:dyDescent="0.3">
      <c r="A46" s="10">
        <v>35</v>
      </c>
      <c r="B46" s="11">
        <v>-1.5428493132711067</v>
      </c>
      <c r="C46" s="11">
        <v>0.69768354822174428</v>
      </c>
      <c r="D46" s="10">
        <v>5.5</v>
      </c>
      <c r="I46" s="17">
        <f t="shared" si="5"/>
        <v>-1.319461054104164</v>
      </c>
      <c r="J46" s="17">
        <f t="shared" si="6"/>
        <v>-21.72661160715516</v>
      </c>
      <c r="K46" s="17">
        <f t="shared" si="6"/>
        <v>-1.814865443830378</v>
      </c>
      <c r="L46" s="17">
        <f t="shared" si="6"/>
        <v>-1.7212812742885319</v>
      </c>
      <c r="M46" s="17">
        <f t="shared" si="6"/>
        <v>-2.4537641433681916</v>
      </c>
      <c r="N46" s="17">
        <f t="shared" si="6"/>
        <v>-7.1726752288272024</v>
      </c>
      <c r="O46" s="17">
        <f t="shared" si="9"/>
        <v>-1.9181306641389324</v>
      </c>
      <c r="P46" s="17">
        <f t="shared" si="9"/>
        <v>-1.0012360476005233</v>
      </c>
      <c r="Q46" s="17">
        <f t="shared" si="9"/>
        <v>-1.0012360476005233</v>
      </c>
      <c r="R46" s="17">
        <f t="shared" si="9"/>
        <v>-1.2314317908950387</v>
      </c>
      <c r="S46" s="17">
        <f t="shared" si="9"/>
        <v>-2.2986077247338565</v>
      </c>
      <c r="T46" s="17">
        <f t="shared" si="9"/>
        <v>-2.2987572669243952</v>
      </c>
      <c r="U46" s="17">
        <f t="shared" si="9"/>
        <v>-1.0458352448552224</v>
      </c>
      <c r="V46" s="17">
        <f t="shared" si="9"/>
        <v>-7.9243338840555637</v>
      </c>
      <c r="W46" s="17">
        <f t="shared" si="9"/>
        <v>-1.814747380493327</v>
      </c>
      <c r="X46" s="17">
        <f t="shared" si="9"/>
        <v>-2.2987572669243952</v>
      </c>
      <c r="Y46" s="17">
        <f t="shared" si="9"/>
        <v>-1.490503492388688</v>
      </c>
      <c r="Z46" s="17">
        <f t="shared" si="9"/>
        <v>-21.717337900294137</v>
      </c>
      <c r="AA46" s="17">
        <f t="shared" si="9"/>
        <v>-7.9243338840555637</v>
      </c>
      <c r="AB46" s="17">
        <f t="shared" si="9"/>
        <v>-1.0453590911367694</v>
      </c>
      <c r="AC46" s="17">
        <f t="shared" si="9"/>
        <v>-1.0459330532617572</v>
      </c>
      <c r="AD46" s="17">
        <f t="shared" si="9"/>
        <v>-1.0016391578587671</v>
      </c>
      <c r="AE46" s="17">
        <f t="shared" si="10"/>
        <v>-8.7798090980672203</v>
      </c>
      <c r="AF46" s="17">
        <f t="shared" si="10"/>
        <v>-1.1310635994408651</v>
      </c>
      <c r="AG46" s="17">
        <f t="shared" si="10"/>
        <v>-1.5598216263755094</v>
      </c>
      <c r="AH46" s="17">
        <f t="shared" si="10"/>
        <v>-3.8221031955504756</v>
      </c>
      <c r="AI46" s="17">
        <f t="shared" si="10"/>
        <v>-4.1524354049854466</v>
      </c>
      <c r="AJ46" s="17">
        <f t="shared" si="10"/>
        <v>-1.370722909657458</v>
      </c>
      <c r="AK46" s="17">
        <f t="shared" si="10"/>
        <v>-1.9181852584230366</v>
      </c>
      <c r="AL46" s="17">
        <f t="shared" si="10"/>
        <v>-1.9181306641389324</v>
      </c>
    </row>
    <row r="47" spans="1:38" x14ac:dyDescent="0.3">
      <c r="A47" s="10">
        <v>36</v>
      </c>
      <c r="B47" s="11">
        <v>-1.0171766341327397</v>
      </c>
      <c r="C47" s="11">
        <v>0.49604090422702057</v>
      </c>
      <c r="D47" s="10">
        <v>9.6</v>
      </c>
      <c r="I47" s="17">
        <f t="shared" si="5"/>
        <v>-1.0623421797991908</v>
      </c>
      <c r="J47" s="17">
        <f t="shared" si="6"/>
        <v>-8.7782385050271152</v>
      </c>
      <c r="K47" s="17">
        <f t="shared" si="6"/>
        <v>-1.2730095883309898</v>
      </c>
      <c r="L47" s="17">
        <f t="shared" si="6"/>
        <v>-1.2313867289751392</v>
      </c>
      <c r="M47" s="17">
        <f t="shared" si="6"/>
        <v>-1.5598216263755094</v>
      </c>
      <c r="N47" s="17">
        <f t="shared" si="6"/>
        <v>-3.5290468127534647</v>
      </c>
      <c r="O47" s="17">
        <f t="shared" si="9"/>
        <v>-1.3192840243987514</v>
      </c>
      <c r="P47" s="17">
        <f t="shared" si="9"/>
        <v>-1.1048711105243045</v>
      </c>
      <c r="Q47" s="17">
        <f t="shared" si="9"/>
        <v>-1.062186690714056</v>
      </c>
      <c r="R47" s="17">
        <f t="shared" si="9"/>
        <v>-1.0313261664183413</v>
      </c>
      <c r="S47" s="17">
        <f t="shared" si="9"/>
        <v>-1.4902126239345019</v>
      </c>
      <c r="T47" s="17">
        <f t="shared" si="9"/>
        <v>-1.4902610980680715</v>
      </c>
      <c r="U47" s="17">
        <f t="shared" si="9"/>
        <v>-1.0053457085291757</v>
      </c>
      <c r="V47" s="17">
        <f t="shared" si="9"/>
        <v>-3.82284921610511</v>
      </c>
      <c r="W47" s="17">
        <f t="shared" si="9"/>
        <v>-1.2729474775353389</v>
      </c>
      <c r="X47" s="17">
        <f t="shared" si="9"/>
        <v>-1.4903580510656107</v>
      </c>
      <c r="Y47" s="17">
        <f t="shared" si="9"/>
        <v>-1.131316565959184</v>
      </c>
      <c r="Z47" s="17">
        <f t="shared" si="9"/>
        <v>-8.7749911244204331</v>
      </c>
      <c r="AA47" s="17">
        <f t="shared" si="9"/>
        <v>-3.82284921610511</v>
      </c>
      <c r="AB47" s="17">
        <f t="shared" si="9"/>
        <v>-1.0049533648402533</v>
      </c>
      <c r="AC47" s="17">
        <f t="shared" si="9"/>
        <v>-1.2735531870817978</v>
      </c>
      <c r="AD47" s="17">
        <f t="shared" si="9"/>
        <v>-1.0625365731642178</v>
      </c>
      <c r="AE47" s="17">
        <f t="shared" si="10"/>
        <v>-4.1527899778436304</v>
      </c>
      <c r="AF47" s="17">
        <f t="shared" si="10"/>
        <v>-1.005002399426663</v>
      </c>
      <c r="AG47" s="17">
        <f t="shared" si="10"/>
        <v>-1.1607222905336609</v>
      </c>
      <c r="AH47" s="17">
        <f t="shared" si="10"/>
        <v>-2.1587465034732518</v>
      </c>
      <c r="AI47" s="17">
        <f t="shared" si="10"/>
        <v>-2.299364882124098</v>
      </c>
      <c r="AJ47" s="17">
        <f t="shared" si="10"/>
        <v>-1.0822012994906742</v>
      </c>
      <c r="AK47" s="17">
        <f t="shared" si="10"/>
        <v>-1.31933230287182</v>
      </c>
      <c r="AL47" s="17">
        <f t="shared" si="10"/>
        <v>-1.319219655849452</v>
      </c>
    </row>
    <row r="48" spans="1:38" x14ac:dyDescent="0.3">
      <c r="A48" s="10">
        <v>37</v>
      </c>
      <c r="B48" s="11">
        <v>1.3483504219899114</v>
      </c>
      <c r="C48" s="11">
        <v>-0.71381495974132181</v>
      </c>
      <c r="D48" s="10">
        <v>5.0999999999999996</v>
      </c>
      <c r="I48" s="17">
        <f t="shared" si="5"/>
        <v>-2.816386357855214</v>
      </c>
      <c r="J48" s="17">
        <f t="shared" si="6"/>
        <v>-1.0453888443919981</v>
      </c>
      <c r="K48" s="17">
        <f t="shared" si="6"/>
        <v>-1.8147104872756108</v>
      </c>
      <c r="L48" s="17">
        <f t="shared" si="6"/>
        <v>-1.9180916691730432</v>
      </c>
      <c r="M48" s="17">
        <f t="shared" si="6"/>
        <v>-1.4280560092745627</v>
      </c>
      <c r="N48" s="17">
        <f t="shared" si="6"/>
        <v>-1.0199113966098814</v>
      </c>
      <c r="O48" s="17">
        <f t="shared" si="9"/>
        <v>-1.7218062559036189</v>
      </c>
      <c r="P48" s="17">
        <f t="shared" si="9"/>
        <v>-12.101912861039722</v>
      </c>
      <c r="Q48" s="17">
        <f t="shared" si="9"/>
        <v>-9.7441694277843869</v>
      </c>
      <c r="R48" s="17">
        <f t="shared" si="9"/>
        <v>-3.2648606940465554</v>
      </c>
      <c r="S48" s="17">
        <f t="shared" si="9"/>
        <v>-1.490503492388688</v>
      </c>
      <c r="T48" s="17">
        <f t="shared" si="9"/>
        <v>-1.4902610980680715</v>
      </c>
      <c r="U48" s="17">
        <f t="shared" si="9"/>
        <v>-5.9176792217301681</v>
      </c>
      <c r="V48" s="17">
        <f t="shared" si="9"/>
        <v>-1.011146697703927</v>
      </c>
      <c r="W48" s="17">
        <f t="shared" si="9"/>
        <v>-1.8147990322582039</v>
      </c>
      <c r="X48" s="17">
        <f t="shared" si="9"/>
        <v>-1.4909399015235802</v>
      </c>
      <c r="Y48" s="17">
        <f t="shared" si="9"/>
        <v>-2.3004402870972678</v>
      </c>
      <c r="Z48" s="17">
        <f t="shared" si="9"/>
        <v>-1.0453590911367694</v>
      </c>
      <c r="AA48" s="17">
        <f t="shared" si="9"/>
        <v>-1.011146697703927</v>
      </c>
      <c r="AB48" s="17">
        <f t="shared" si="9"/>
        <v>-5.9176792217301681</v>
      </c>
      <c r="AC48" s="17">
        <f t="shared" si="9"/>
        <v>-21.718132634326796</v>
      </c>
      <c r="AD48" s="17">
        <f t="shared" si="9"/>
        <v>-9.7430997585148926</v>
      </c>
      <c r="AE48" s="17">
        <f t="shared" si="10"/>
        <v>-1.0050391769365679</v>
      </c>
      <c r="AF48" s="17">
        <f t="shared" si="10"/>
        <v>-4.1524354049854466</v>
      </c>
      <c r="AG48" s="17">
        <f t="shared" si="10"/>
        <v>-2.1587465034732523</v>
      </c>
      <c r="AH48" s="17">
        <f t="shared" si="10"/>
        <v>-1.1609488471289846</v>
      </c>
      <c r="AI48" s="17">
        <f t="shared" si="10"/>
        <v>-1.1310635994408651</v>
      </c>
      <c r="AJ48" s="17">
        <f t="shared" si="10"/>
        <v>-2.6273147944568223</v>
      </c>
      <c r="AK48" s="17">
        <f t="shared" si="10"/>
        <v>-1.721953279446637</v>
      </c>
      <c r="AL48" s="17">
        <f t="shared" si="10"/>
        <v>-1.7212182872522384</v>
      </c>
    </row>
    <row r="49" spans="1:38" x14ac:dyDescent="0.3">
      <c r="A49" s="10">
        <v>38</v>
      </c>
      <c r="B49" s="11">
        <v>-0.88575846434814798</v>
      </c>
      <c r="C49" s="11">
        <v>0.49604090422702057</v>
      </c>
      <c r="D49" s="10">
        <v>11</v>
      </c>
      <c r="I49" s="17">
        <f t="shared" si="5"/>
        <v>-1.0314100367687558</v>
      </c>
      <c r="J49" s="17">
        <f t="shared" si="6"/>
        <v>-7.1732293647566046</v>
      </c>
      <c r="K49" s="17">
        <f t="shared" si="6"/>
        <v>-1.1940614718152052</v>
      </c>
      <c r="L49" s="17">
        <f t="shared" si="6"/>
        <v>-1.1607222905336609</v>
      </c>
      <c r="M49" s="17">
        <f t="shared" si="6"/>
        <v>-1.4274986997263015</v>
      </c>
      <c r="N49" s="17">
        <f t="shared" si="6"/>
        <v>-3.0293762333213903</v>
      </c>
      <c r="O49" s="17">
        <f t="shared" si="9"/>
        <v>-1.2313867289751392</v>
      </c>
      <c r="P49" s="17">
        <f t="shared" si="9"/>
        <v>-1.1606467814938721</v>
      </c>
      <c r="Q49" s="17">
        <f t="shared" si="9"/>
        <v>-1.1048711105243045</v>
      </c>
      <c r="R49" s="17">
        <f t="shared" si="9"/>
        <v>-1.0112083690513913</v>
      </c>
      <c r="S49" s="17">
        <f t="shared" si="9"/>
        <v>-1.3705278571305795</v>
      </c>
      <c r="T49" s="17">
        <f t="shared" si="9"/>
        <v>-1.3705724381181115</v>
      </c>
      <c r="U49" s="17">
        <f t="shared" si="9"/>
        <v>-1.0203095800616913</v>
      </c>
      <c r="V49" s="17">
        <f t="shared" ref="V49:AK64" si="11">-EXP((1/$D$3)*($B$3*($B49-V$3)^2+$C$3*($C49-V$4)^2))</f>
        <v>-3.2654581166743375</v>
      </c>
      <c r="W49" s="17">
        <f t="shared" si="11"/>
        <v>-1.1940032129389562</v>
      </c>
      <c r="X49" s="17">
        <f t="shared" si="11"/>
        <v>-1.3706616044436581</v>
      </c>
      <c r="Y49" s="17">
        <f t="shared" si="11"/>
        <v>-1.0822673045644373</v>
      </c>
      <c r="Z49" s="17">
        <f t="shared" si="11"/>
        <v>-7.1705757337447489</v>
      </c>
      <c r="AA49" s="17">
        <f t="shared" si="11"/>
        <v>-3.2654581166743375</v>
      </c>
      <c r="AB49" s="17">
        <f t="shared" si="11"/>
        <v>-1.0199113966098814</v>
      </c>
      <c r="AC49" s="17">
        <f t="shared" si="11"/>
        <v>-1.3711967242302738</v>
      </c>
      <c r="AD49" s="17">
        <f t="shared" si="11"/>
        <v>-1.1052350531481792</v>
      </c>
      <c r="AE49" s="17">
        <f t="shared" si="11"/>
        <v>-3.5298648015753447</v>
      </c>
      <c r="AF49" s="17">
        <f t="shared" si="11"/>
        <v>-1.0000650577255656</v>
      </c>
      <c r="AG49" s="17">
        <f t="shared" si="11"/>
        <v>-1.1049429909257982</v>
      </c>
      <c r="AH49" s="17">
        <f t="shared" si="11"/>
        <v>-1.9180916691730427</v>
      </c>
      <c r="AI49" s="17">
        <f t="shared" si="11"/>
        <v>-2.0329971075487561</v>
      </c>
      <c r="AJ49" s="17">
        <f t="shared" si="11"/>
        <v>-1.0455291211449502</v>
      </c>
      <c r="AK49" s="17">
        <f t="shared" si="11"/>
        <v>-1.2314317908950385</v>
      </c>
      <c r="AL49" s="17">
        <f t="shared" si="10"/>
        <v>-1.2313266489803052</v>
      </c>
    </row>
    <row r="50" spans="1:38" x14ac:dyDescent="0.3">
      <c r="A50" s="10">
        <v>39</v>
      </c>
      <c r="B50" s="11">
        <v>1.0855140824207279</v>
      </c>
      <c r="C50" s="11">
        <v>-0.91545760373604557</v>
      </c>
      <c r="D50" s="10">
        <v>5.4</v>
      </c>
      <c r="I50" s="17">
        <f t="shared" si="5"/>
        <v>-2.1587201714021007</v>
      </c>
      <c r="J50" s="17">
        <f t="shared" si="6"/>
        <v>-1.1310635994408651</v>
      </c>
      <c r="K50" s="17">
        <f t="shared" si="6"/>
        <v>-1.4902610980680715</v>
      </c>
      <c r="L50" s="17">
        <f t="shared" si="6"/>
        <v>-1.559720154529737</v>
      </c>
      <c r="M50" s="17">
        <f t="shared" si="6"/>
        <v>-1.2320277646850637</v>
      </c>
      <c r="N50" s="17">
        <f t="shared" si="6"/>
        <v>-1.0000040659838538</v>
      </c>
      <c r="O50" s="17">
        <f t="shared" si="9"/>
        <v>-1.4280560092745627</v>
      </c>
      <c r="P50" s="17">
        <f t="shared" ref="P50:AE65" si="12">-EXP((1/$D$3)*($B$3*($B50-P$3)^2+$C$3*($C50-P$4)^2))</f>
        <v>-7.9238505965716541</v>
      </c>
      <c r="Q50" s="17">
        <f t="shared" si="12"/>
        <v>-6.5070248442866632</v>
      </c>
      <c r="R50" s="17">
        <f t="shared" si="12"/>
        <v>-2.4536943057463141</v>
      </c>
      <c r="S50" s="17">
        <f t="shared" si="12"/>
        <v>-1.2732580618207285</v>
      </c>
      <c r="T50" s="17">
        <f t="shared" si="12"/>
        <v>-1.2730095883309898</v>
      </c>
      <c r="U50" s="17">
        <f t="shared" si="12"/>
        <v>-4.150899272400653</v>
      </c>
      <c r="V50" s="17">
        <f t="shared" si="12"/>
        <v>-1.0012319766074724</v>
      </c>
      <c r="W50" s="17">
        <f t="shared" si="12"/>
        <v>-1.4903580510656107</v>
      </c>
      <c r="X50" s="17">
        <f t="shared" si="12"/>
        <v>-1.2736722920827799</v>
      </c>
      <c r="Y50" s="17">
        <f t="shared" si="12"/>
        <v>-1.8163418837838177</v>
      </c>
      <c r="Z50" s="17">
        <f t="shared" si="12"/>
        <v>-1.1310957920378775</v>
      </c>
      <c r="AA50" s="17">
        <f t="shared" si="12"/>
        <v>-1.0012319766074724</v>
      </c>
      <c r="AB50" s="17">
        <f t="shared" si="12"/>
        <v>-4.1511693204663676</v>
      </c>
      <c r="AC50" s="17">
        <f t="shared" si="12"/>
        <v>-13.535597648364</v>
      </c>
      <c r="AD50" s="17">
        <f t="shared" si="12"/>
        <v>-6.505834370012419</v>
      </c>
      <c r="AE50" s="17">
        <f t="shared" si="12"/>
        <v>-1.005002399426663</v>
      </c>
      <c r="AF50" s="17">
        <f t="shared" si="11"/>
        <v>-3.0300784047652978</v>
      </c>
      <c r="AG50" s="17">
        <f t="shared" si="11"/>
        <v>-1.7211692989286307</v>
      </c>
      <c r="AH50" s="17">
        <f t="shared" si="11"/>
        <v>-1.0625365731642178</v>
      </c>
      <c r="AI50" s="17">
        <f t="shared" si="11"/>
        <v>-1.0453378393300685</v>
      </c>
      <c r="AJ50" s="17">
        <f t="shared" si="11"/>
        <v>-2.0339479332384469</v>
      </c>
      <c r="AK50" s="17">
        <f t="shared" si="11"/>
        <v>-1.4281895636593442</v>
      </c>
      <c r="AL50" s="17">
        <f t="shared" si="10"/>
        <v>-1.4274986997263015</v>
      </c>
    </row>
    <row r="51" spans="1:38" x14ac:dyDescent="0.3">
      <c r="A51" s="10">
        <v>40</v>
      </c>
      <c r="B51" s="11">
        <v>0.88838682774384026</v>
      </c>
      <c r="C51" s="11">
        <v>-1.9236708237096642</v>
      </c>
      <c r="D51" s="10">
        <v>1.9</v>
      </c>
      <c r="I51" s="17">
        <f t="shared" si="5"/>
        <v>-1.8149466168301107</v>
      </c>
      <c r="J51" s="17">
        <f t="shared" si="6"/>
        <v>-1.2313266489803052</v>
      </c>
      <c r="K51" s="17">
        <f t="shared" si="6"/>
        <v>-1.3195415300047608</v>
      </c>
      <c r="L51" s="17">
        <f t="shared" si="6"/>
        <v>-1.370878971665779</v>
      </c>
      <c r="M51" s="17">
        <f t="shared" si="6"/>
        <v>-1.1323520182722102</v>
      </c>
      <c r="N51" s="17">
        <f t="shared" si="6"/>
        <v>-1.0112083690513913</v>
      </c>
      <c r="O51" s="17">
        <f t="shared" si="9"/>
        <v>-1.2742524408595093</v>
      </c>
      <c r="P51" s="17">
        <f t="shared" si="12"/>
        <v>-5.9207598491331961</v>
      </c>
      <c r="Q51" s="17">
        <f t="shared" si="12"/>
        <v>-4.9344660880983211</v>
      </c>
      <c r="R51" s="17">
        <f t="shared" si="12"/>
        <v>-2.032856588422908</v>
      </c>
      <c r="S51" s="17">
        <f t="shared" si="12"/>
        <v>-1.1614445938608522</v>
      </c>
      <c r="T51" s="17">
        <f t="shared" si="12"/>
        <v>-1.1610290965268426</v>
      </c>
      <c r="U51" s="17">
        <f t="shared" si="12"/>
        <v>-3.2648606940465554</v>
      </c>
      <c r="V51" s="17">
        <f t="shared" si="12"/>
        <v>-1.019998485959557</v>
      </c>
      <c r="W51" s="17">
        <f t="shared" si="12"/>
        <v>-1.3197346921928124</v>
      </c>
      <c r="X51" s="17">
        <f t="shared" si="12"/>
        <v>-1.162011420775686</v>
      </c>
      <c r="Y51" s="17">
        <f t="shared" si="12"/>
        <v>-1.5622017642063388</v>
      </c>
      <c r="Z51" s="17">
        <f t="shared" si="12"/>
        <v>-1.2317122132287415</v>
      </c>
      <c r="AA51" s="17">
        <f t="shared" si="12"/>
        <v>-1.019998485959557</v>
      </c>
      <c r="AB51" s="17">
        <f t="shared" si="12"/>
        <v>-3.2661353278090131</v>
      </c>
      <c r="AC51" s="17">
        <f t="shared" si="12"/>
        <v>-9.7427828420230753</v>
      </c>
      <c r="AD51" s="17">
        <f t="shared" si="12"/>
        <v>-4.9317582698180082</v>
      </c>
      <c r="AE51" s="17">
        <f t="shared" si="12"/>
        <v>-1.0312632681311982</v>
      </c>
      <c r="AF51" s="17">
        <f t="shared" si="11"/>
        <v>-2.456159778874734</v>
      </c>
      <c r="AG51" s="17">
        <f t="shared" si="11"/>
        <v>-1.4905944004230853</v>
      </c>
      <c r="AH51" s="17">
        <f t="shared" si="11"/>
        <v>-1.0207079189682415</v>
      </c>
      <c r="AI51" s="17">
        <f t="shared" si="11"/>
        <v>-1.0111795886211665</v>
      </c>
      <c r="AJ51" s="17">
        <f t="shared" si="11"/>
        <v>-1.7236344403797281</v>
      </c>
      <c r="AK51" s="17">
        <f t="shared" si="11"/>
        <v>-1.2744234279480018</v>
      </c>
      <c r="AL51" s="17">
        <f t="shared" si="10"/>
        <v>-1.2734444487646659</v>
      </c>
    </row>
    <row r="52" spans="1:38" x14ac:dyDescent="0.3">
      <c r="A52" s="10">
        <v>41</v>
      </c>
      <c r="B52" s="11">
        <v>0.82267774285154438</v>
      </c>
      <c r="C52" s="11">
        <v>0.69768354822174428</v>
      </c>
      <c r="D52" s="10">
        <v>15.8</v>
      </c>
      <c r="I52" s="17">
        <f t="shared" si="5"/>
        <v>-1.7214492509876487</v>
      </c>
      <c r="J52" s="17">
        <f t="shared" si="6"/>
        <v>-1.2735531870817978</v>
      </c>
      <c r="K52" s="17">
        <f t="shared" si="6"/>
        <v>-1.2730561734165287</v>
      </c>
      <c r="L52" s="17">
        <f t="shared" si="6"/>
        <v>-1.31933230287182</v>
      </c>
      <c r="M52" s="17">
        <f t="shared" si="6"/>
        <v>-1.1049429909257982</v>
      </c>
      <c r="N52" s="17">
        <f t="shared" si="6"/>
        <v>-1.0202307605832277</v>
      </c>
      <c r="O52" s="17">
        <f t="shared" si="9"/>
        <v>-1.2313516819552393</v>
      </c>
      <c r="P52" s="17">
        <f t="shared" si="12"/>
        <v>-5.3953743413353399</v>
      </c>
      <c r="Q52" s="17">
        <f t="shared" si="12"/>
        <v>-4.5188003126137319</v>
      </c>
      <c r="R52" s="17">
        <f t="shared" si="12"/>
        <v>-1.9182554533572787</v>
      </c>
      <c r="S52" s="17">
        <f t="shared" si="12"/>
        <v>-1.1310222103053107</v>
      </c>
      <c r="T52" s="17">
        <f t="shared" si="12"/>
        <v>-1.1310957920378775</v>
      </c>
      <c r="U52" s="17">
        <f t="shared" si="12"/>
        <v>-3.0300784047652978</v>
      </c>
      <c r="V52" s="17">
        <f t="shared" si="12"/>
        <v>-1.0315274667180232</v>
      </c>
      <c r="W52" s="17">
        <f t="shared" si="12"/>
        <v>-1.2729733566652384</v>
      </c>
      <c r="X52" s="17">
        <f t="shared" si="12"/>
        <v>-1.1310957920378775</v>
      </c>
      <c r="Y52" s="17">
        <f t="shared" si="12"/>
        <v>-1.490503492388688</v>
      </c>
      <c r="Z52" s="17">
        <f t="shared" si="12"/>
        <v>-1.2730095883309898</v>
      </c>
      <c r="AA52" s="17">
        <f t="shared" si="12"/>
        <v>-1.0315274667180232</v>
      </c>
      <c r="AB52" s="17">
        <f t="shared" si="12"/>
        <v>-3.0286988537253694</v>
      </c>
      <c r="AC52" s="17">
        <f t="shared" si="12"/>
        <v>-8.7798090980672132</v>
      </c>
      <c r="AD52" s="17">
        <f t="shared" si="12"/>
        <v>-4.5206196386011808</v>
      </c>
      <c r="AE52" s="17">
        <f t="shared" si="12"/>
        <v>-1.0459330532617572</v>
      </c>
      <c r="AF52" s="17">
        <f t="shared" si="11"/>
        <v>-2.2986918410189641</v>
      </c>
      <c r="AG52" s="17">
        <f t="shared" si="11"/>
        <v>-1.4274986997263015</v>
      </c>
      <c r="AH52" s="17">
        <f t="shared" si="11"/>
        <v>-1.011146697703927</v>
      </c>
      <c r="AI52" s="17">
        <f t="shared" si="11"/>
        <v>-1.0053457085291757</v>
      </c>
      <c r="AJ52" s="17">
        <f t="shared" si="11"/>
        <v>-1.6366209401204272</v>
      </c>
      <c r="AK52" s="17">
        <f t="shared" si="11"/>
        <v>-1.2313867289751392</v>
      </c>
      <c r="AL52" s="17">
        <f t="shared" si="10"/>
        <v>-1.2313516819552393</v>
      </c>
    </row>
    <row r="53" spans="1:38" x14ac:dyDescent="0.3">
      <c r="A53" s="10">
        <v>42</v>
      </c>
      <c r="B53" s="11">
        <v>1.7426049313436864</v>
      </c>
      <c r="C53" s="11">
        <v>-1.7220281797149404</v>
      </c>
      <c r="D53" s="10">
        <v>4</v>
      </c>
      <c r="I53" s="17">
        <f t="shared" si="5"/>
        <v>-4.5192412940917857</v>
      </c>
      <c r="J53" s="17">
        <f t="shared" si="6"/>
        <v>-1.0000040659838538</v>
      </c>
      <c r="K53" s="17">
        <f t="shared" si="6"/>
        <v>-2.6260331954014142</v>
      </c>
      <c r="L53" s="17">
        <f t="shared" si="6"/>
        <v>-2.8169475303059919</v>
      </c>
      <c r="M53" s="17">
        <f t="shared" si="6"/>
        <v>-1.9200580026823513</v>
      </c>
      <c r="N53" s="17">
        <f t="shared" si="6"/>
        <v>-1.1310635994408651</v>
      </c>
      <c r="O53" s="17">
        <f t="shared" si="9"/>
        <v>-2.455850211128201</v>
      </c>
      <c r="P53" s="17">
        <f t="shared" si="12"/>
        <v>-24.603553988846411</v>
      </c>
      <c r="Q53" s="17">
        <f t="shared" si="12"/>
        <v>-19.233378519191636</v>
      </c>
      <c r="R53" s="17">
        <f t="shared" si="12"/>
        <v>-5.3964274421943825</v>
      </c>
      <c r="S53" s="17">
        <f t="shared" si="12"/>
        <v>-2.0335179395995353</v>
      </c>
      <c r="T53" s="17">
        <f t="shared" si="12"/>
        <v>-2.032856588422908</v>
      </c>
      <c r="U53" s="17">
        <f t="shared" si="12"/>
        <v>-10.844334587372797</v>
      </c>
      <c r="V53" s="17">
        <f t="shared" si="12"/>
        <v>-1.1049429909257982</v>
      </c>
      <c r="W53" s="17">
        <f t="shared" si="12"/>
        <v>-2.6263748940100249</v>
      </c>
      <c r="X53" s="17">
        <f t="shared" si="12"/>
        <v>-2.0344441927279489</v>
      </c>
      <c r="Y53" s="17">
        <f t="shared" si="12"/>
        <v>-3.5333110453697234</v>
      </c>
      <c r="Z53" s="17">
        <f t="shared" si="12"/>
        <v>-1.0002602562984095</v>
      </c>
      <c r="AA53" s="17">
        <f t="shared" si="12"/>
        <v>-1.1049429909257982</v>
      </c>
      <c r="AB53" s="17">
        <f t="shared" si="12"/>
        <v>-10.847862585107583</v>
      </c>
      <c r="AC53" s="17">
        <f t="shared" si="12"/>
        <v>-47.51762696460348</v>
      </c>
      <c r="AD53" s="17">
        <f t="shared" si="12"/>
        <v>-19.22423100882623</v>
      </c>
      <c r="AE53" s="17">
        <f t="shared" si="12"/>
        <v>-1.0819857109683686</v>
      </c>
      <c r="AF53" s="17">
        <f t="shared" si="11"/>
        <v>-7.1768760633250901</v>
      </c>
      <c r="AG53" s="17">
        <f t="shared" si="11"/>
        <v>-3.2654581166743375</v>
      </c>
      <c r="AH53" s="17">
        <f t="shared" si="11"/>
        <v>-1.4283347456355604</v>
      </c>
      <c r="AI53" s="17">
        <f t="shared" si="11"/>
        <v>-1.3705445748309681</v>
      </c>
      <c r="AJ53" s="17">
        <f t="shared" si="11"/>
        <v>-4.1562190767883376</v>
      </c>
      <c r="AK53" s="17">
        <f t="shared" si="11"/>
        <v>-2.456159778874734</v>
      </c>
      <c r="AL53" s="17">
        <f t="shared" si="10"/>
        <v>-2.4544127305032704</v>
      </c>
    </row>
    <row r="54" spans="1:38" x14ac:dyDescent="0.3">
      <c r="A54" s="10">
        <v>43</v>
      </c>
      <c r="B54" s="11">
        <v>-3.1540360748301806E-2</v>
      </c>
      <c r="C54" s="11">
        <v>0.29439826023229682</v>
      </c>
      <c r="D54" s="10">
        <v>15.1</v>
      </c>
      <c r="I54" s="17">
        <f t="shared" si="5"/>
        <v>-1.0820956997455964</v>
      </c>
      <c r="J54" s="17">
        <f t="shared" si="6"/>
        <v>-2.4544127305032704</v>
      </c>
      <c r="K54" s="17">
        <f t="shared" si="6"/>
        <v>-1.0012686161408286</v>
      </c>
      <c r="L54" s="17">
        <f t="shared" si="6"/>
        <v>-1.0049737956271714</v>
      </c>
      <c r="M54" s="17">
        <f t="shared" si="6"/>
        <v>-1.0200441071581479</v>
      </c>
      <c r="N54" s="17">
        <f t="shared" si="6"/>
        <v>-1.427638006719967</v>
      </c>
      <c r="O54" s="17">
        <f t="shared" si="9"/>
        <v>-1.0001016545561672</v>
      </c>
      <c r="P54" s="17">
        <f t="shared" si="12"/>
        <v>-2.0323359257598108</v>
      </c>
      <c r="Q54" s="17">
        <f t="shared" si="12"/>
        <v>-1.814688351704995</v>
      </c>
      <c r="R54" s="17">
        <f t="shared" si="12"/>
        <v>-1.1310635994408651</v>
      </c>
      <c r="S54" s="17">
        <f t="shared" si="12"/>
        <v>-1.0111590316725168</v>
      </c>
      <c r="T54" s="17">
        <f t="shared" si="12"/>
        <v>-1.0111590316725168</v>
      </c>
      <c r="U54" s="17">
        <f t="shared" si="12"/>
        <v>-1.4278237705257519</v>
      </c>
      <c r="V54" s="17">
        <f t="shared" si="12"/>
        <v>-1.4904247099102608</v>
      </c>
      <c r="W54" s="17">
        <f t="shared" si="12"/>
        <v>-1.0012360476005233</v>
      </c>
      <c r="X54" s="17">
        <f t="shared" si="12"/>
        <v>-1.0112906033658264</v>
      </c>
      <c r="Y54" s="17">
        <f t="shared" si="12"/>
        <v>-1.0315987699957541</v>
      </c>
      <c r="Z54" s="17">
        <f t="shared" si="12"/>
        <v>-2.4536444229476375</v>
      </c>
      <c r="AA54" s="17">
        <f t="shared" si="12"/>
        <v>-1.4904247099102608</v>
      </c>
      <c r="AB54" s="17">
        <f t="shared" si="12"/>
        <v>-1.4273594063260246</v>
      </c>
      <c r="AC54" s="17">
        <f t="shared" si="12"/>
        <v>-2.817531726509146</v>
      </c>
      <c r="AD54" s="17">
        <f t="shared" si="12"/>
        <v>-1.8151532553943479</v>
      </c>
      <c r="AE54" s="17">
        <f t="shared" si="12"/>
        <v>-1.5602973636584823</v>
      </c>
      <c r="AF54" s="17">
        <f t="shared" si="11"/>
        <v>-1.2314317908950385</v>
      </c>
      <c r="AG54" s="17">
        <f t="shared" si="11"/>
        <v>-1.0199321314948508</v>
      </c>
      <c r="AH54" s="17">
        <f t="shared" si="11"/>
        <v>-1.1310635994408651</v>
      </c>
      <c r="AI54" s="17">
        <f t="shared" si="11"/>
        <v>-1.1609488471289846</v>
      </c>
      <c r="AJ54" s="17">
        <f t="shared" si="11"/>
        <v>-1.0624631314904012</v>
      </c>
      <c r="AK54" s="17">
        <f t="shared" si="11"/>
        <v>-1.0001463858345185</v>
      </c>
      <c r="AL54" s="17">
        <f t="shared" si="10"/>
        <v>-1.0000040659838538</v>
      </c>
    </row>
    <row r="55" spans="1:38" x14ac:dyDescent="0.3">
      <c r="A55" s="10">
        <v>44</v>
      </c>
      <c r="B55" s="11">
        <v>-0.36008578520978113</v>
      </c>
      <c r="C55" s="11">
        <v>-0.10888702775715065</v>
      </c>
      <c r="D55" s="10">
        <v>9.1999999999999993</v>
      </c>
      <c r="I55" s="17">
        <f t="shared" si="5"/>
        <v>-1.0111795886211665</v>
      </c>
      <c r="J55" s="17">
        <f t="shared" si="6"/>
        <v>-3.5288315840440623</v>
      </c>
      <c r="K55" s="17">
        <f t="shared" si="6"/>
        <v>-1.0198989558812364</v>
      </c>
      <c r="L55" s="17">
        <f t="shared" si="6"/>
        <v>-1.011146697703927</v>
      </c>
      <c r="M55" s="17">
        <f t="shared" si="6"/>
        <v>-1.1051586601897492</v>
      </c>
      <c r="N55" s="17">
        <f t="shared" si="6"/>
        <v>-1.814865443830378</v>
      </c>
      <c r="O55" s="17">
        <f t="shared" si="9"/>
        <v>-1.0314645561540228</v>
      </c>
      <c r="P55" s="17">
        <f t="shared" si="12"/>
        <v>-1.559720154529737</v>
      </c>
      <c r="Q55" s="17">
        <f t="shared" si="12"/>
        <v>-1.4274058359491557</v>
      </c>
      <c r="R55" s="17">
        <f t="shared" si="12"/>
        <v>-1.0312632681311982</v>
      </c>
      <c r="S55" s="17">
        <f t="shared" si="12"/>
        <v>-1.0820561024978188</v>
      </c>
      <c r="T55" s="17">
        <f t="shared" si="12"/>
        <v>-1.0819857109683686</v>
      </c>
      <c r="U55" s="17">
        <f t="shared" si="12"/>
        <v>-1.1942216983825633</v>
      </c>
      <c r="V55" s="17">
        <f t="shared" si="12"/>
        <v>-1.9181852584230366</v>
      </c>
      <c r="W55" s="17">
        <f t="shared" si="12"/>
        <v>-1.0198989558812364</v>
      </c>
      <c r="X55" s="17">
        <f t="shared" si="12"/>
        <v>-1.0822673045644373</v>
      </c>
      <c r="Y55" s="17">
        <f t="shared" si="12"/>
        <v>-1.0004921040896224</v>
      </c>
      <c r="Z55" s="17">
        <f t="shared" si="12"/>
        <v>-3.5281285950650001</v>
      </c>
      <c r="AA55" s="17">
        <f t="shared" si="12"/>
        <v>-1.9181852584230366</v>
      </c>
      <c r="AB55" s="17">
        <f t="shared" si="12"/>
        <v>-1.193988648664037</v>
      </c>
      <c r="AC55" s="17">
        <f t="shared" si="12"/>
        <v>-2.032856588422908</v>
      </c>
      <c r="AD55" s="17">
        <f t="shared" si="12"/>
        <v>-1.427562547077611</v>
      </c>
      <c r="AE55" s="17">
        <f t="shared" si="12"/>
        <v>-2.0328565884229084</v>
      </c>
      <c r="AF55" s="17">
        <f t="shared" si="11"/>
        <v>-1.0822012994906742</v>
      </c>
      <c r="AG55" s="17">
        <f t="shared" si="11"/>
        <v>-1.0012360476005233</v>
      </c>
      <c r="AH55" s="17">
        <f t="shared" si="11"/>
        <v>-1.31933230287182</v>
      </c>
      <c r="AI55" s="17">
        <f t="shared" si="11"/>
        <v>-1.3707229096574578</v>
      </c>
      <c r="AJ55" s="17">
        <f t="shared" si="11"/>
        <v>-1.0053457085291757</v>
      </c>
      <c r="AK55" s="17">
        <f t="shared" si="11"/>
        <v>-1.0315274667180232</v>
      </c>
      <c r="AL55" s="17">
        <f t="shared" si="10"/>
        <v>-1.0312632681311982</v>
      </c>
    </row>
    <row r="56" spans="1:38" x14ac:dyDescent="0.3">
      <c r="A56" s="10">
        <v>45</v>
      </c>
      <c r="B56" s="11">
        <v>-0.49150395499437283</v>
      </c>
      <c r="C56" s="11">
        <v>9.2755616237573085E-2</v>
      </c>
      <c r="D56" s="10">
        <v>10.4</v>
      </c>
      <c r="I56" s="17">
        <f t="shared" si="5"/>
        <v>-1.0012971144826339</v>
      </c>
      <c r="J56" s="17">
        <f t="shared" si="6"/>
        <v>-4.1518276362321389</v>
      </c>
      <c r="K56" s="17">
        <f t="shared" si="6"/>
        <v>-1.0453378393300685</v>
      </c>
      <c r="L56" s="17">
        <f t="shared" si="6"/>
        <v>-1.0312758474817372</v>
      </c>
      <c r="M56" s="17">
        <f t="shared" si="6"/>
        <v>-1.1608780434430868</v>
      </c>
      <c r="N56" s="17">
        <f t="shared" si="6"/>
        <v>-2.0326251663292179</v>
      </c>
      <c r="O56" s="17">
        <f t="shared" si="9"/>
        <v>-1.0623421797991908</v>
      </c>
      <c r="P56" s="17">
        <f t="shared" si="12"/>
        <v>-1.4273768172577164</v>
      </c>
      <c r="Q56" s="17">
        <f t="shared" si="12"/>
        <v>-1.3192196558494522</v>
      </c>
      <c r="R56" s="17">
        <f t="shared" si="12"/>
        <v>-1.0111590316725168</v>
      </c>
      <c r="S56" s="17">
        <f t="shared" si="12"/>
        <v>-1.1310635994408651</v>
      </c>
      <c r="T56" s="17">
        <f t="shared" si="12"/>
        <v>-1.1310268090233562</v>
      </c>
      <c r="U56" s="17">
        <f t="shared" si="12"/>
        <v>-1.131316565959184</v>
      </c>
      <c r="V56" s="17">
        <f t="shared" si="12"/>
        <v>-2.1589308369650895</v>
      </c>
      <c r="W56" s="17">
        <f t="shared" si="12"/>
        <v>-1.0453208381957788</v>
      </c>
      <c r="X56" s="17">
        <f t="shared" si="12"/>
        <v>-1.1312475694801527</v>
      </c>
      <c r="Y56" s="17">
        <f t="shared" si="12"/>
        <v>-1.0053457085291757</v>
      </c>
      <c r="Z56" s="17">
        <f t="shared" si="12"/>
        <v>-4.150764254955706</v>
      </c>
      <c r="AA56" s="17">
        <f t="shared" si="12"/>
        <v>-2.1589308369650895</v>
      </c>
      <c r="AB56" s="17">
        <f t="shared" si="12"/>
        <v>-1.1310222103053109</v>
      </c>
      <c r="AC56" s="17">
        <f t="shared" si="12"/>
        <v>-1.8152787260006762</v>
      </c>
      <c r="AD56" s="17">
        <f t="shared" si="12"/>
        <v>-1.319461054104164</v>
      </c>
      <c r="AE56" s="17">
        <f t="shared" si="12"/>
        <v>-2.299364882124098</v>
      </c>
      <c r="AF56" s="17">
        <f t="shared" si="11"/>
        <v>-1.0454738583590177</v>
      </c>
      <c r="AG56" s="17">
        <f t="shared" si="11"/>
        <v>-1.0111590316725168</v>
      </c>
      <c r="AH56" s="17">
        <f t="shared" si="11"/>
        <v>-1.4274464631082937</v>
      </c>
      <c r="AI56" s="17">
        <f t="shared" si="11"/>
        <v>-1.4905034923886877</v>
      </c>
      <c r="AJ56" s="17">
        <f t="shared" si="11"/>
        <v>-1.000329398262302</v>
      </c>
      <c r="AK56" s="17">
        <f t="shared" si="11"/>
        <v>-1.0623983342290695</v>
      </c>
      <c r="AL56" s="17">
        <f t="shared" si="10"/>
        <v>-1.062186690714056</v>
      </c>
    </row>
    <row r="57" spans="1:38" x14ac:dyDescent="0.3">
      <c r="A57" s="10">
        <v>46</v>
      </c>
      <c r="B57" s="11">
        <v>0.16558689392858578</v>
      </c>
      <c r="C57" s="11">
        <v>-0.10888702775715065</v>
      </c>
      <c r="D57" s="10">
        <v>10.6</v>
      </c>
      <c r="I57" s="17">
        <f t="shared" si="5"/>
        <v>-1.1606892547243111</v>
      </c>
      <c r="J57" s="17">
        <f t="shared" si="6"/>
        <v>-2.0327326090247473</v>
      </c>
      <c r="K57" s="17">
        <f t="shared" si="6"/>
        <v>-1.0198989558812364</v>
      </c>
      <c r="L57" s="17">
        <f t="shared" si="6"/>
        <v>-1.0312632681311982</v>
      </c>
      <c r="M57" s="17">
        <f t="shared" si="6"/>
        <v>-1.0014925535355534</v>
      </c>
      <c r="N57" s="17">
        <f t="shared" si="6"/>
        <v>-1.2730561734165287</v>
      </c>
      <c r="O57" s="17">
        <f t="shared" si="9"/>
        <v>-1.0113440592563609</v>
      </c>
      <c r="P57" s="17">
        <f t="shared" si="12"/>
        <v>-2.453694305746315</v>
      </c>
      <c r="Q57" s="17">
        <f t="shared" si="12"/>
        <v>-2.1587903909722801</v>
      </c>
      <c r="R57" s="17">
        <f t="shared" si="12"/>
        <v>-1.2313116294396231</v>
      </c>
      <c r="S57" s="17">
        <f t="shared" si="12"/>
        <v>-1.0000650577255656</v>
      </c>
      <c r="T57" s="17">
        <f t="shared" si="12"/>
        <v>-1</v>
      </c>
      <c r="U57" s="17">
        <f t="shared" si="12"/>
        <v>-1.6367074503970291</v>
      </c>
      <c r="V57" s="17">
        <f t="shared" si="12"/>
        <v>-1.3192840243987514</v>
      </c>
      <c r="W57" s="17">
        <f t="shared" si="12"/>
        <v>-1.0198989558812364</v>
      </c>
      <c r="X57" s="17">
        <f t="shared" si="12"/>
        <v>-1.0002602562984095</v>
      </c>
      <c r="Y57" s="17">
        <f t="shared" si="12"/>
        <v>-1.0825181605616492</v>
      </c>
      <c r="Z57" s="17">
        <f t="shared" si="12"/>
        <v>-2.0323276623483499</v>
      </c>
      <c r="AA57" s="17">
        <f t="shared" si="12"/>
        <v>-1.3192840243987514</v>
      </c>
      <c r="AB57" s="17">
        <f t="shared" si="12"/>
        <v>-1.6363880505643666</v>
      </c>
      <c r="AC57" s="17">
        <f t="shared" si="12"/>
        <v>-3.5290468127534647</v>
      </c>
      <c r="AD57" s="17">
        <f t="shared" si="12"/>
        <v>-2.1590273988853399</v>
      </c>
      <c r="AE57" s="17">
        <f t="shared" si="12"/>
        <v>-1.370878971665779</v>
      </c>
      <c r="AF57" s="17">
        <f t="shared" si="11"/>
        <v>-1.3707953648088933</v>
      </c>
      <c r="AG57" s="17">
        <f t="shared" si="11"/>
        <v>-1.0621910095479903</v>
      </c>
      <c r="AH57" s="17">
        <f t="shared" si="11"/>
        <v>-1.0622946668306674</v>
      </c>
      <c r="AI57" s="17">
        <f t="shared" si="11"/>
        <v>-1.082144098349606</v>
      </c>
      <c r="AJ57" s="17">
        <f t="shared" si="11"/>
        <v>-1.1314821746787964</v>
      </c>
      <c r="AK57" s="17">
        <f t="shared" si="11"/>
        <v>-1.0114057426412013</v>
      </c>
      <c r="AL57" s="17">
        <f t="shared" si="10"/>
        <v>-1.011146697703927</v>
      </c>
    </row>
    <row r="58" spans="1:38" x14ac:dyDescent="0.3">
      <c r="A58" s="10">
        <v>47</v>
      </c>
      <c r="B58" s="11">
        <v>1.2169322522053196</v>
      </c>
      <c r="C58" s="11">
        <v>0.49604090422702057</v>
      </c>
      <c r="D58" s="10">
        <v>13.2</v>
      </c>
      <c r="I58" s="17">
        <f t="shared" si="5"/>
        <v>-2.4539636903837132</v>
      </c>
      <c r="J58" s="17">
        <f t="shared" si="6"/>
        <v>-1.0824257331669882</v>
      </c>
      <c r="K58" s="17">
        <f t="shared" si="6"/>
        <v>-1.6364878563158782</v>
      </c>
      <c r="L58" s="17">
        <f t="shared" si="6"/>
        <v>-1.7212182872522384</v>
      </c>
      <c r="M58" s="17">
        <f t="shared" si="6"/>
        <v>-1.31933230287182</v>
      </c>
      <c r="N58" s="17">
        <f t="shared" si="6"/>
        <v>-1.0051985616988646</v>
      </c>
      <c r="O58" s="17">
        <f t="shared" si="9"/>
        <v>-1.5597645476499926</v>
      </c>
      <c r="P58" s="17">
        <f t="shared" si="12"/>
        <v>-9.7427432281864252</v>
      </c>
      <c r="Q58" s="17">
        <f t="shared" si="12"/>
        <v>-7.9222720628534917</v>
      </c>
      <c r="R58" s="17">
        <f t="shared" si="12"/>
        <v>-2.8165695855459698</v>
      </c>
      <c r="S58" s="17">
        <f t="shared" si="12"/>
        <v>-1.3705278571305795</v>
      </c>
      <c r="T58" s="17">
        <f t="shared" si="12"/>
        <v>-1.3705724381181115</v>
      </c>
      <c r="U58" s="17">
        <f t="shared" si="12"/>
        <v>-4.933583376639791</v>
      </c>
      <c r="V58" s="17">
        <f t="shared" si="12"/>
        <v>-1.00143147473405</v>
      </c>
      <c r="W58" s="17">
        <f t="shared" si="12"/>
        <v>-1.6364080112277026</v>
      </c>
      <c r="X58" s="17">
        <f t="shared" si="12"/>
        <v>-1.3706616044436581</v>
      </c>
      <c r="Y58" s="17">
        <f t="shared" si="12"/>
        <v>-2.0328565884229084</v>
      </c>
      <c r="Z58" s="17">
        <f t="shared" si="12"/>
        <v>-1.0820253056402072</v>
      </c>
      <c r="AA58" s="17">
        <f t="shared" si="12"/>
        <v>-1.00143147473405</v>
      </c>
      <c r="AB58" s="17">
        <f t="shared" si="12"/>
        <v>-4.9316580087935113</v>
      </c>
      <c r="AC58" s="17">
        <f t="shared" si="12"/>
        <v>-17.06823364903137</v>
      </c>
      <c r="AD58" s="17">
        <f t="shared" si="12"/>
        <v>-7.924881645504481</v>
      </c>
      <c r="AE58" s="17">
        <f t="shared" si="12"/>
        <v>-1.0004921040896224</v>
      </c>
      <c r="AF58" s="17">
        <f t="shared" si="11"/>
        <v>-3.5283581270868978</v>
      </c>
      <c r="AG58" s="17">
        <f t="shared" si="11"/>
        <v>-1.9181852584230366</v>
      </c>
      <c r="AH58" s="17">
        <f t="shared" si="11"/>
        <v>-1.1048890801862843</v>
      </c>
      <c r="AI58" s="17">
        <f t="shared" si="11"/>
        <v>-1.0823421151813974</v>
      </c>
      <c r="AJ58" s="17">
        <f t="shared" si="11"/>
        <v>-2.2990657284188512</v>
      </c>
      <c r="AK58" s="17">
        <f t="shared" si="11"/>
        <v>-1.5598216263755094</v>
      </c>
      <c r="AL58" s="17">
        <f t="shared" si="10"/>
        <v>-1.559688445931694</v>
      </c>
    </row>
    <row r="59" spans="1:38" x14ac:dyDescent="0.3">
      <c r="A59" s="10">
        <v>48</v>
      </c>
      <c r="B59" s="11">
        <v>-0.75434029456355634</v>
      </c>
      <c r="C59" s="11">
        <v>-0.91545760373604557</v>
      </c>
      <c r="D59" s="10">
        <v>7.2</v>
      </c>
      <c r="I59" s="17">
        <f t="shared" si="5"/>
        <v>-1.011146697703927</v>
      </c>
      <c r="J59" s="17">
        <f t="shared" si="6"/>
        <v>-5.9175107961522695</v>
      </c>
      <c r="K59" s="17">
        <f t="shared" si="6"/>
        <v>-1.1310635994408651</v>
      </c>
      <c r="L59" s="17">
        <f t="shared" si="6"/>
        <v>-1.1049115426747493</v>
      </c>
      <c r="M59" s="17">
        <f t="shared" si="6"/>
        <v>-1.3199708177117475</v>
      </c>
      <c r="N59" s="17">
        <f t="shared" si="6"/>
        <v>-2.62552073084156</v>
      </c>
      <c r="O59" s="17">
        <f t="shared" si="9"/>
        <v>-1.1612179405216523</v>
      </c>
      <c r="P59" s="17">
        <f t="shared" si="12"/>
        <v>-1.2315519640767914</v>
      </c>
      <c r="Q59" s="17">
        <f t="shared" si="12"/>
        <v>-1.1608780434430868</v>
      </c>
      <c r="R59" s="17">
        <f t="shared" si="12"/>
        <v>-1.0012686161408286</v>
      </c>
      <c r="S59" s="17">
        <f t="shared" si="12"/>
        <v>-1.2732580618207285</v>
      </c>
      <c r="T59" s="17">
        <f t="shared" si="12"/>
        <v>-1.2730095883309898</v>
      </c>
      <c r="U59" s="17">
        <f t="shared" si="12"/>
        <v>-1.0453590911367694</v>
      </c>
      <c r="V59" s="17">
        <f t="shared" si="12"/>
        <v>-2.816386357855214</v>
      </c>
      <c r="W59" s="17">
        <f t="shared" si="12"/>
        <v>-1.1311371838661146</v>
      </c>
      <c r="X59" s="17">
        <f t="shared" si="12"/>
        <v>-1.2736722920827799</v>
      </c>
      <c r="Y59" s="17">
        <f t="shared" si="12"/>
        <v>-1.046277581791986</v>
      </c>
      <c r="Z59" s="17">
        <f t="shared" si="12"/>
        <v>-5.9176792217301681</v>
      </c>
      <c r="AA59" s="17">
        <f t="shared" si="12"/>
        <v>-2.816386357855214</v>
      </c>
      <c r="AB59" s="17">
        <f t="shared" si="12"/>
        <v>-1.045427099821638</v>
      </c>
      <c r="AC59" s="17">
        <f t="shared" si="12"/>
        <v>-1.4903035142283978</v>
      </c>
      <c r="AD59" s="17">
        <f t="shared" si="12"/>
        <v>-1.1606656582932948</v>
      </c>
      <c r="AE59" s="17">
        <f t="shared" si="12"/>
        <v>-3.0287850572613313</v>
      </c>
      <c r="AF59" s="17">
        <f t="shared" si="11"/>
        <v>-1.0054315541273777</v>
      </c>
      <c r="AG59" s="17">
        <f t="shared" si="11"/>
        <v>-1.0622255608516407</v>
      </c>
      <c r="AH59" s="17">
        <f t="shared" si="11"/>
        <v>-1.7216732454195878</v>
      </c>
      <c r="AI59" s="17">
        <f t="shared" si="11"/>
        <v>-1.8147104872756104</v>
      </c>
      <c r="AJ59" s="17">
        <f t="shared" si="11"/>
        <v>-1.0207079189682415</v>
      </c>
      <c r="AK59" s="17">
        <f t="shared" si="11"/>
        <v>-1.161326539726891</v>
      </c>
      <c r="AL59" s="17">
        <f t="shared" si="10"/>
        <v>-1.1607647665273118</v>
      </c>
    </row>
    <row r="60" spans="1:38" x14ac:dyDescent="0.3">
      <c r="A60" s="10">
        <v>49</v>
      </c>
      <c r="B60" s="11">
        <v>0.7569686579592485</v>
      </c>
      <c r="C60" s="11">
        <v>1.1009688362111918</v>
      </c>
      <c r="D60" s="10">
        <v>12.4</v>
      </c>
      <c r="I60" s="17">
        <f t="shared" si="5"/>
        <v>-1.6369204182526838</v>
      </c>
      <c r="J60" s="17">
        <f t="shared" si="6"/>
        <v>-1.3201049987593756</v>
      </c>
      <c r="K60" s="17">
        <f t="shared" si="6"/>
        <v>-1.2315519640767911</v>
      </c>
      <c r="L60" s="17">
        <f t="shared" si="6"/>
        <v>-1.2731804086458287</v>
      </c>
      <c r="M60" s="17">
        <f t="shared" si="6"/>
        <v>-1.0820033084214182</v>
      </c>
      <c r="N60" s="17">
        <f t="shared" si="6"/>
        <v>-1.0317665618567413</v>
      </c>
      <c r="O60" s="17">
        <f t="shared" si="9"/>
        <v>-1.193988648664037</v>
      </c>
      <c r="P60" s="17">
        <f t="shared" si="12"/>
        <v>-4.9317582698180082</v>
      </c>
      <c r="Q60" s="17">
        <f t="shared" si="12"/>
        <v>-4.150899272400653</v>
      </c>
      <c r="R60" s="17">
        <f t="shared" si="12"/>
        <v>-1.8150425532378578</v>
      </c>
      <c r="S60" s="17">
        <f t="shared" si="12"/>
        <v>-1.1048890801862843</v>
      </c>
      <c r="T60" s="17">
        <f t="shared" si="12"/>
        <v>-1.105032848003854</v>
      </c>
      <c r="U60" s="17">
        <f t="shared" si="12"/>
        <v>-2.8183223024529309</v>
      </c>
      <c r="V60" s="17">
        <f t="shared" si="12"/>
        <v>-1.0457459495154784</v>
      </c>
      <c r="W60" s="17">
        <f t="shared" si="12"/>
        <v>-1.2314317908950385</v>
      </c>
      <c r="X60" s="17">
        <f t="shared" si="12"/>
        <v>-1.1048890801862843</v>
      </c>
      <c r="Y60" s="17">
        <f t="shared" si="12"/>
        <v>-1.4274986997263015</v>
      </c>
      <c r="Z60" s="17">
        <f t="shared" si="12"/>
        <v>-1.3193913122937213</v>
      </c>
      <c r="AA60" s="17">
        <f t="shared" si="12"/>
        <v>-1.0457459495154784</v>
      </c>
      <c r="AB60" s="17">
        <f t="shared" si="12"/>
        <v>-2.8166726563604172</v>
      </c>
      <c r="AC60" s="17">
        <f t="shared" si="12"/>
        <v>-7.9285880851390074</v>
      </c>
      <c r="AD60" s="17">
        <f t="shared" si="12"/>
        <v>-4.1531783542847611</v>
      </c>
      <c r="AE60" s="17">
        <f t="shared" si="12"/>
        <v>-1.0630335178309118</v>
      </c>
      <c r="AF60" s="17">
        <f t="shared" si="11"/>
        <v>-2.1587201714021007</v>
      </c>
      <c r="AG60" s="17">
        <f t="shared" si="11"/>
        <v>-1.3707953648088933</v>
      </c>
      <c r="AH60" s="17">
        <f t="shared" si="11"/>
        <v>-1.0049411065674714</v>
      </c>
      <c r="AI60" s="17">
        <f t="shared" si="11"/>
        <v>-1.0018183700650796</v>
      </c>
      <c r="AJ60" s="17">
        <f t="shared" si="11"/>
        <v>-1.5597645476499922</v>
      </c>
      <c r="AK60" s="17">
        <f t="shared" si="11"/>
        <v>-1.1940032129389562</v>
      </c>
      <c r="AL60" s="17">
        <f t="shared" si="10"/>
        <v>-1.1941051678378534</v>
      </c>
    </row>
    <row r="61" spans="1:38" x14ac:dyDescent="0.3">
      <c r="A61" s="10">
        <v>50</v>
      </c>
      <c r="B61" s="11">
        <v>3.4168724143994057E-2</v>
      </c>
      <c r="C61" s="11">
        <v>9.2755616237573085E-2</v>
      </c>
      <c r="D61" s="10">
        <v>16.2</v>
      </c>
      <c r="I61" s="17">
        <f t="shared" si="5"/>
        <v>-1.1049429909257982</v>
      </c>
      <c r="J61" s="17">
        <f t="shared" si="6"/>
        <v>-2.2992059518717913</v>
      </c>
      <c r="K61" s="17">
        <f t="shared" si="6"/>
        <v>-1.0049533648402533</v>
      </c>
      <c r="L61" s="17">
        <f t="shared" si="6"/>
        <v>-1.0111590316725168</v>
      </c>
      <c r="M61" s="17">
        <f t="shared" si="6"/>
        <v>-1.0113440592563609</v>
      </c>
      <c r="N61" s="17">
        <f t="shared" si="6"/>
        <v>-1.3707229096574578</v>
      </c>
      <c r="O61" s="17">
        <f t="shared" si="9"/>
        <v>-1.0013785427859148</v>
      </c>
      <c r="P61" s="17">
        <f t="shared" si="12"/>
        <v>-2.1587465034732523</v>
      </c>
      <c r="Q61" s="17">
        <f t="shared" si="12"/>
        <v>-1.9180916691730432</v>
      </c>
      <c r="R61" s="17">
        <f t="shared" si="12"/>
        <v>-1.1606656582932948</v>
      </c>
      <c r="S61" s="17">
        <f t="shared" si="12"/>
        <v>-1.0049737956271714</v>
      </c>
      <c r="T61" s="17">
        <f t="shared" si="12"/>
        <v>-1.0049411065674716</v>
      </c>
      <c r="U61" s="17">
        <f t="shared" si="12"/>
        <v>-1.4905944004230853</v>
      </c>
      <c r="V61" s="17">
        <f t="shared" si="12"/>
        <v>-1.4274986997263015</v>
      </c>
      <c r="W61" s="17">
        <f t="shared" si="12"/>
        <v>-1.0049370205097721</v>
      </c>
      <c r="X61" s="17">
        <f t="shared" si="12"/>
        <v>-1.0051372568761727</v>
      </c>
      <c r="Y61" s="17">
        <f t="shared" si="12"/>
        <v>-1.0457459495154782</v>
      </c>
      <c r="Z61" s="17">
        <f t="shared" si="12"/>
        <v>-2.2986170708357512</v>
      </c>
      <c r="AA61" s="17">
        <f t="shared" si="12"/>
        <v>-1.4274986997263015</v>
      </c>
      <c r="AB61" s="17">
        <f t="shared" si="12"/>
        <v>-1.4902065647786706</v>
      </c>
      <c r="AC61" s="17">
        <f t="shared" si="12"/>
        <v>-3.0295856358452062</v>
      </c>
      <c r="AD61" s="17">
        <f t="shared" si="12"/>
        <v>-1.9184426524071561</v>
      </c>
      <c r="AE61" s="17">
        <f t="shared" si="12"/>
        <v>-1.4906974362315799</v>
      </c>
      <c r="AF61" s="17">
        <f t="shared" si="11"/>
        <v>-1.2731131130584046</v>
      </c>
      <c r="AG61" s="17">
        <f t="shared" si="11"/>
        <v>-1.0312758474817372</v>
      </c>
      <c r="AH61" s="17">
        <f t="shared" si="11"/>
        <v>-1.1049429909257982</v>
      </c>
      <c r="AI61" s="17">
        <f t="shared" si="11"/>
        <v>-1.1312475694801527</v>
      </c>
      <c r="AJ61" s="17">
        <f t="shared" si="11"/>
        <v>-1.0823421151813974</v>
      </c>
      <c r="AK61" s="17">
        <f t="shared" si="11"/>
        <v>-1.00143147473405</v>
      </c>
      <c r="AL61" s="17">
        <f t="shared" si="10"/>
        <v>-1.0012319766074724</v>
      </c>
    </row>
    <row r="62" spans="1:38" x14ac:dyDescent="0.3">
      <c r="A62" s="10">
        <v>51</v>
      </c>
      <c r="B62" s="11">
        <v>1.5454776766667988</v>
      </c>
      <c r="C62" s="11">
        <v>0.89932619221646803</v>
      </c>
      <c r="D62" s="10">
        <v>5.4</v>
      </c>
      <c r="I62" s="17">
        <f t="shared" si="5"/>
        <v>-3.5290468127534647</v>
      </c>
      <c r="J62" s="17">
        <f t="shared" si="6"/>
        <v>-1.0117347842380127</v>
      </c>
      <c r="K62" s="17">
        <f t="shared" si="6"/>
        <v>-2.1590273988853399</v>
      </c>
      <c r="L62" s="17">
        <f t="shared" si="6"/>
        <v>-2.2989442083438725</v>
      </c>
      <c r="M62" s="17">
        <f t="shared" si="6"/>
        <v>-1.6364412795409977</v>
      </c>
      <c r="N62" s="17">
        <f t="shared" si="6"/>
        <v>-1.0626186610425497</v>
      </c>
      <c r="O62" s="17">
        <f t="shared" si="9"/>
        <v>-2.0323607161957868</v>
      </c>
      <c r="P62" s="17">
        <f t="shared" si="12"/>
        <v>-17.060115894573002</v>
      </c>
      <c r="Q62" s="17">
        <f t="shared" si="12"/>
        <v>-13.534937239560122</v>
      </c>
      <c r="R62" s="17">
        <f t="shared" si="12"/>
        <v>-4.1513549887027033</v>
      </c>
      <c r="S62" s="17">
        <f t="shared" si="12"/>
        <v>-1.7211133139803547</v>
      </c>
      <c r="T62" s="17">
        <f t="shared" si="12"/>
        <v>-1.7212812742885315</v>
      </c>
      <c r="U62" s="17">
        <f t="shared" si="12"/>
        <v>-7.9269119151710097</v>
      </c>
      <c r="V62" s="17">
        <f t="shared" si="12"/>
        <v>-1.0456651650634288</v>
      </c>
      <c r="W62" s="17">
        <f t="shared" si="12"/>
        <v>-2.1588518349698811</v>
      </c>
      <c r="X62" s="17">
        <f t="shared" si="12"/>
        <v>-1.7211692989286302</v>
      </c>
      <c r="Y62" s="17">
        <f t="shared" si="12"/>
        <v>-2.8167986369225355</v>
      </c>
      <c r="Z62" s="17">
        <f t="shared" si="12"/>
        <v>-1.0112453736653404</v>
      </c>
      <c r="AA62" s="17">
        <f t="shared" si="12"/>
        <v>-1.0456651650634288</v>
      </c>
      <c r="AB62" s="17">
        <f t="shared" si="12"/>
        <v>-7.9227874678552084</v>
      </c>
      <c r="AC62" s="17">
        <f t="shared" si="12"/>
        <v>-31.790880966396578</v>
      </c>
      <c r="AD62" s="17">
        <f t="shared" si="12"/>
        <v>-13.541377600094552</v>
      </c>
      <c r="AE62" s="17">
        <f t="shared" si="12"/>
        <v>-1.0319679481153921</v>
      </c>
      <c r="AF62" s="17">
        <f t="shared" si="11"/>
        <v>-5.395440154117801</v>
      </c>
      <c r="AG62" s="17">
        <f t="shared" si="11"/>
        <v>-2.6258943930405869</v>
      </c>
      <c r="AH62" s="17">
        <f t="shared" si="11"/>
        <v>-1.2729267746102222</v>
      </c>
      <c r="AI62" s="17">
        <f t="shared" si="11"/>
        <v>-1.2319125539915161</v>
      </c>
      <c r="AJ62" s="17">
        <f t="shared" si="11"/>
        <v>-3.2651394776698894</v>
      </c>
      <c r="AK62" s="17">
        <f t="shared" si="11"/>
        <v>-2.0324020342610685</v>
      </c>
      <c r="AL62" s="17">
        <f t="shared" si="10"/>
        <v>-2.0324598809636663</v>
      </c>
    </row>
    <row r="63" spans="1:38" x14ac:dyDescent="0.3">
      <c r="A63" s="10">
        <v>52</v>
      </c>
      <c r="B63" s="11">
        <v>0.42842323349776923</v>
      </c>
      <c r="C63" s="11">
        <v>-0.51217231574659805</v>
      </c>
      <c r="D63" s="10">
        <v>10.3</v>
      </c>
      <c r="I63" s="17">
        <f t="shared" si="5"/>
        <v>-1.3192035642028481</v>
      </c>
      <c r="J63" s="17">
        <f t="shared" si="6"/>
        <v>-1.6365477426886661</v>
      </c>
      <c r="K63" s="17">
        <f t="shared" si="6"/>
        <v>-1.0819901103047995</v>
      </c>
      <c r="L63" s="17">
        <f t="shared" si="6"/>
        <v>-1.1048756029124005</v>
      </c>
      <c r="M63" s="17">
        <f t="shared" si="6"/>
        <v>-1.0115537981148748</v>
      </c>
      <c r="N63" s="17">
        <f t="shared" si="6"/>
        <v>-1.1310635994408651</v>
      </c>
      <c r="O63" s="17">
        <f t="shared" si="9"/>
        <v>-1.0625365731642178</v>
      </c>
      <c r="P63" s="17">
        <f t="shared" si="12"/>
        <v>-3.2651394776698894</v>
      </c>
      <c r="Q63" s="17">
        <f t="shared" si="12"/>
        <v>-2.8166726563604172</v>
      </c>
      <c r="R63" s="17">
        <f t="shared" si="12"/>
        <v>-1.4273594063260246</v>
      </c>
      <c r="S63" s="17">
        <f t="shared" si="12"/>
        <v>-1.0200441071581479</v>
      </c>
      <c r="T63" s="17">
        <f t="shared" si="12"/>
        <v>-1.0199113966098814</v>
      </c>
      <c r="U63" s="17">
        <f t="shared" si="12"/>
        <v>-2.0325342577148522</v>
      </c>
      <c r="V63" s="17">
        <f t="shared" si="12"/>
        <v>-1.1606656582932948</v>
      </c>
      <c r="W63" s="17">
        <f t="shared" si="12"/>
        <v>-1.0820253056402072</v>
      </c>
      <c r="X63" s="17">
        <f t="shared" si="12"/>
        <v>-1.0203095800616913</v>
      </c>
      <c r="Y63" s="17">
        <f t="shared" si="12"/>
        <v>-1.1948045217083596</v>
      </c>
      <c r="Z63" s="17">
        <f t="shared" si="12"/>
        <v>-1.6364080112277024</v>
      </c>
      <c r="AA63" s="17">
        <f t="shared" si="12"/>
        <v>-1.1606656582932948</v>
      </c>
      <c r="AB63" s="17">
        <f t="shared" si="12"/>
        <v>-2.0324020342610685</v>
      </c>
      <c r="AC63" s="17">
        <f t="shared" si="12"/>
        <v>-4.9322997145734302</v>
      </c>
      <c r="AD63" s="17">
        <f t="shared" si="12"/>
        <v>-2.8165695855459698</v>
      </c>
      <c r="AE63" s="17">
        <f t="shared" si="12"/>
        <v>-1.1941585762592875</v>
      </c>
      <c r="AF63" s="17">
        <f t="shared" si="11"/>
        <v>-1.6369204182526838</v>
      </c>
      <c r="AG63" s="17">
        <f t="shared" si="11"/>
        <v>-1.1606515006649456</v>
      </c>
      <c r="AH63" s="17">
        <f t="shared" si="11"/>
        <v>-1.0113440592563609</v>
      </c>
      <c r="AI63" s="17">
        <f t="shared" si="11"/>
        <v>-1.0199611610420003</v>
      </c>
      <c r="AJ63" s="17">
        <f t="shared" si="11"/>
        <v>-1.2736722920827799</v>
      </c>
      <c r="AK63" s="17">
        <f t="shared" si="11"/>
        <v>-1.0626186610425497</v>
      </c>
      <c r="AL63" s="17">
        <f t="shared" si="10"/>
        <v>-1.0622255608516407</v>
      </c>
    </row>
    <row r="64" spans="1:38" x14ac:dyDescent="0.3">
      <c r="A64" s="10">
        <v>53</v>
      </c>
      <c r="B64" s="11">
        <v>1.6768958464513906</v>
      </c>
      <c r="C64" s="11">
        <v>-0.51217231574659805</v>
      </c>
      <c r="D64" s="10">
        <v>6.1</v>
      </c>
      <c r="I64" s="17">
        <f t="shared" si="5"/>
        <v>-4.150764254955706</v>
      </c>
      <c r="J64" s="17">
        <f t="shared" si="6"/>
        <v>-1.0013337563996749</v>
      </c>
      <c r="K64" s="17">
        <f t="shared" si="6"/>
        <v>-2.4536144937552002</v>
      </c>
      <c r="L64" s="17">
        <f t="shared" si="6"/>
        <v>-2.62552073084156</v>
      </c>
      <c r="M64" s="17">
        <f t="shared" si="6"/>
        <v>-1.8154189681184179</v>
      </c>
      <c r="N64" s="17">
        <f t="shared" si="6"/>
        <v>-1.1049115426747493</v>
      </c>
      <c r="O64" s="17">
        <f t="shared" si="9"/>
        <v>-2.299364882124098</v>
      </c>
      <c r="P64" s="17">
        <f t="shared" si="12"/>
        <v>-21.718132634326796</v>
      </c>
      <c r="Q64" s="17">
        <f t="shared" si="12"/>
        <v>-17.061572643074474</v>
      </c>
      <c r="R64" s="17">
        <f t="shared" si="12"/>
        <v>-4.9315978531571858</v>
      </c>
      <c r="S64" s="17">
        <f t="shared" si="12"/>
        <v>-1.9183412506542257</v>
      </c>
      <c r="T64" s="17">
        <f t="shared" si="12"/>
        <v>-1.9180916691730427</v>
      </c>
      <c r="U64" s="17">
        <f t="shared" si="12"/>
        <v>-9.7437336224251343</v>
      </c>
      <c r="V64" s="17">
        <f t="shared" si="12"/>
        <v>-1.0820033084214182</v>
      </c>
      <c r="W64" s="17">
        <f t="shared" si="12"/>
        <v>-2.4536943057463141</v>
      </c>
      <c r="X64" s="17">
        <f t="shared" si="12"/>
        <v>-1.9188405110472073</v>
      </c>
      <c r="Y64" s="17">
        <f t="shared" si="12"/>
        <v>-3.2670517781882644</v>
      </c>
      <c r="Z64" s="17">
        <f t="shared" si="12"/>
        <v>-1.0012482606789914</v>
      </c>
      <c r="AA64" s="17">
        <f t="shared" si="12"/>
        <v>-1.0820033084214182</v>
      </c>
      <c r="AB64" s="17">
        <f t="shared" si="12"/>
        <v>-9.7430997585148837</v>
      </c>
      <c r="AC64" s="17">
        <f t="shared" si="12"/>
        <v>-41.453896201937141</v>
      </c>
      <c r="AD64" s="17">
        <f t="shared" si="12"/>
        <v>-17.060948307057263</v>
      </c>
      <c r="AE64" s="17">
        <f t="shared" si="12"/>
        <v>-1.0623421797991908</v>
      </c>
      <c r="AF64" s="17">
        <f t="shared" si="11"/>
        <v>-6.5078715363008239</v>
      </c>
      <c r="AG64" s="17">
        <f t="shared" si="11"/>
        <v>-3.0286003384028075</v>
      </c>
      <c r="AH64" s="17">
        <f t="shared" si="11"/>
        <v>-1.3707953648088931</v>
      </c>
      <c r="AI64" s="17">
        <f t="shared" si="11"/>
        <v>-1.3192840243987514</v>
      </c>
      <c r="AJ64" s="17">
        <f t="shared" si="11"/>
        <v>-3.8243261444324661</v>
      </c>
      <c r="AK64" s="17">
        <f t="shared" si="11"/>
        <v>-2.2995425230537863</v>
      </c>
      <c r="AL64" s="17">
        <f t="shared" si="10"/>
        <v>-2.2986918410189641</v>
      </c>
    </row>
    <row r="65" spans="1:38" x14ac:dyDescent="0.3">
      <c r="A65" s="10">
        <v>54</v>
      </c>
      <c r="B65" s="11">
        <v>1.8740231011282782</v>
      </c>
      <c r="C65" s="11">
        <v>9.2755616237573085E-2</v>
      </c>
      <c r="D65" s="10">
        <v>5.3</v>
      </c>
      <c r="I65" s="17">
        <f t="shared" si="5"/>
        <v>-5.395703413275605</v>
      </c>
      <c r="J65" s="17">
        <f t="shared" si="6"/>
        <v>-1.0051985616988646</v>
      </c>
      <c r="K65" s="17">
        <f t="shared" si="6"/>
        <v>-3.0286372812732427</v>
      </c>
      <c r="L65" s="17">
        <f t="shared" si="6"/>
        <v>-3.2648606940465554</v>
      </c>
      <c r="M65" s="17">
        <f t="shared" si="6"/>
        <v>-2.1591415230865456</v>
      </c>
      <c r="N65" s="17">
        <f t="shared" si="6"/>
        <v>-1.1941585762592875</v>
      </c>
      <c r="O65" s="17">
        <f t="shared" si="9"/>
        <v>-2.8167986369225355</v>
      </c>
      <c r="P65" s="17">
        <f t="shared" si="12"/>
        <v>-31.769560063066695</v>
      </c>
      <c r="Q65" s="17">
        <f t="shared" si="12"/>
        <v>-24.591852390767091</v>
      </c>
      <c r="R65" s="17">
        <f t="shared" si="12"/>
        <v>-6.505834370012419</v>
      </c>
      <c r="S65" s="17">
        <f t="shared" si="12"/>
        <v>-2.2986918410189641</v>
      </c>
      <c r="T65" s="17">
        <f t="shared" si="12"/>
        <v>-2.2986170708357512</v>
      </c>
      <c r="U65" s="17">
        <f t="shared" si="12"/>
        <v>-13.538239605827814</v>
      </c>
      <c r="V65" s="17">
        <f t="shared" si="12"/>
        <v>-1.1607647665273118</v>
      </c>
      <c r="W65" s="17">
        <f t="shared" si="12"/>
        <v>-3.0285880242128007</v>
      </c>
      <c r="X65" s="17">
        <f t="shared" si="12"/>
        <v>-2.2990657284188512</v>
      </c>
      <c r="Y65" s="17">
        <f t="shared" si="12"/>
        <v>-4.1524354049854466</v>
      </c>
      <c r="Z65" s="17">
        <f t="shared" si="12"/>
        <v>-1.0049411065674716</v>
      </c>
      <c r="AA65" s="17">
        <f t="shared" si="12"/>
        <v>-1.1607647665273118</v>
      </c>
      <c r="AB65" s="17">
        <f t="shared" si="12"/>
        <v>-13.53471711045262</v>
      </c>
      <c r="AC65" s="17">
        <f t="shared" si="12"/>
        <v>-62.937858295009974</v>
      </c>
      <c r="AD65" s="17">
        <f t="shared" si="12"/>
        <v>-24.596352346647041</v>
      </c>
      <c r="AE65" s="17">
        <f t="shared" ref="AE65:AL80" si="13">-EXP((1/$D$3)*($B$3*($B65-AE$3)^2+$C$3*($C65-AE$4)^2))</f>
        <v>-1.1313947670560105</v>
      </c>
      <c r="AF65" s="17">
        <f t="shared" si="13"/>
        <v>-8.7759545075919618</v>
      </c>
      <c r="AG65" s="17">
        <f t="shared" si="13"/>
        <v>-3.8221498175696822</v>
      </c>
      <c r="AH65" s="17">
        <f t="shared" si="13"/>
        <v>-1.5597645476499922</v>
      </c>
      <c r="AI65" s="17">
        <f t="shared" si="13"/>
        <v>-1.490503492388688</v>
      </c>
      <c r="AJ65" s="17">
        <f t="shared" si="13"/>
        <v>-4.9332022545996743</v>
      </c>
      <c r="AK65" s="17">
        <f t="shared" si="13"/>
        <v>-2.8169475303059919</v>
      </c>
      <c r="AL65" s="17">
        <f t="shared" si="13"/>
        <v>-2.816386357855214</v>
      </c>
    </row>
    <row r="66" spans="1:38" x14ac:dyDescent="0.3">
      <c r="A66" s="10">
        <v>55</v>
      </c>
      <c r="B66" s="11">
        <v>0.62555048817465686</v>
      </c>
      <c r="C66" s="11">
        <v>1.705896768195363</v>
      </c>
      <c r="D66" s="10">
        <v>8.5</v>
      </c>
      <c r="I66" s="17">
        <f t="shared" si="5"/>
        <v>-1.4910793369238735</v>
      </c>
      <c r="J66" s="17">
        <f t="shared" si="6"/>
        <v>-1.4288400939672143</v>
      </c>
      <c r="K66" s="17">
        <f t="shared" si="6"/>
        <v>-1.1611187935948051</v>
      </c>
      <c r="L66" s="17">
        <f t="shared" si="6"/>
        <v>-1.1944693635500587</v>
      </c>
      <c r="M66" s="17">
        <f t="shared" si="6"/>
        <v>-1.0453250884534291</v>
      </c>
      <c r="N66" s="17">
        <f t="shared" si="6"/>
        <v>-1.0630335178309118</v>
      </c>
      <c r="O66" s="17">
        <f t="shared" si="9"/>
        <v>-1.1310406052896826</v>
      </c>
      <c r="P66" s="17">
        <f t="shared" ref="P66:AE81" si="14">-EXP((1/$D$3)*($B$3*($B66-P$3)^2+$C$3*($C66-P$4)^2))</f>
        <v>-4.1513549887027033</v>
      </c>
      <c r="Q66" s="17">
        <f t="shared" si="14"/>
        <v>-3.528645063113677</v>
      </c>
      <c r="R66" s="17">
        <f t="shared" si="14"/>
        <v>-1.6370468810282028</v>
      </c>
      <c r="S66" s="17">
        <f t="shared" si="14"/>
        <v>-1.0622946668306674</v>
      </c>
      <c r="T66" s="17">
        <f t="shared" si="14"/>
        <v>-1.0625365731642178</v>
      </c>
      <c r="U66" s="17">
        <f t="shared" si="14"/>
        <v>-2.456159778874734</v>
      </c>
      <c r="V66" s="17">
        <f t="shared" si="14"/>
        <v>-1.0827294528154752</v>
      </c>
      <c r="W66" s="17">
        <f t="shared" si="14"/>
        <v>-1.1609488471289846</v>
      </c>
      <c r="X66" s="17">
        <f t="shared" si="14"/>
        <v>-1.0621910095479903</v>
      </c>
      <c r="Y66" s="17">
        <f t="shared" si="14"/>
        <v>-1.319219655849452</v>
      </c>
      <c r="Z66" s="17">
        <f t="shared" si="14"/>
        <v>-1.4278237705257517</v>
      </c>
      <c r="AA66" s="17">
        <f t="shared" si="14"/>
        <v>-1.0827294528154752</v>
      </c>
      <c r="AB66" s="17">
        <f t="shared" si="14"/>
        <v>-2.4542430834683189</v>
      </c>
      <c r="AC66" s="17">
        <f t="shared" si="14"/>
        <v>-6.5133777204589975</v>
      </c>
      <c r="AD66" s="17">
        <f t="shared" si="14"/>
        <v>-3.531357760998159</v>
      </c>
      <c r="AE66" s="17">
        <f t="shared" si="14"/>
        <v>-1.1061701711367178</v>
      </c>
      <c r="AF66" s="17">
        <f t="shared" si="13"/>
        <v>-1.9180916691730427</v>
      </c>
      <c r="AG66" s="17">
        <f t="shared" si="13"/>
        <v>-1.2734444487646659</v>
      </c>
      <c r="AH66" s="17">
        <f t="shared" si="13"/>
        <v>-1.0000650577255656</v>
      </c>
      <c r="AI66" s="17">
        <f t="shared" si="13"/>
        <v>-1.0021483672953213</v>
      </c>
      <c r="AJ66" s="17">
        <f t="shared" si="13"/>
        <v>-1.4273594063260246</v>
      </c>
      <c r="AK66" s="17">
        <f t="shared" si="13"/>
        <v>-1.1310268090233562</v>
      </c>
      <c r="AL66" s="17">
        <f t="shared" si="13"/>
        <v>-1.131316565959184</v>
      </c>
    </row>
    <row r="67" spans="1:38" x14ac:dyDescent="0.3">
      <c r="A67" s="10">
        <v>56</v>
      </c>
      <c r="B67" s="11">
        <v>0.29700506371317753</v>
      </c>
      <c r="C67" s="11">
        <v>1.1009688362111918</v>
      </c>
      <c r="D67" s="10">
        <v>10.7</v>
      </c>
      <c r="I67" s="17">
        <f t="shared" si="5"/>
        <v>-1.2317122132287415</v>
      </c>
      <c r="J67" s="17">
        <f t="shared" si="6"/>
        <v>-1.8159283595657552</v>
      </c>
      <c r="K67" s="17">
        <f t="shared" si="6"/>
        <v>-1.0455291211449502</v>
      </c>
      <c r="L67" s="17">
        <f t="shared" si="6"/>
        <v>-1.0623983342290695</v>
      </c>
      <c r="M67" s="17">
        <f t="shared" si="6"/>
        <v>-1.0012482606789914</v>
      </c>
      <c r="N67" s="17">
        <f t="shared" si="6"/>
        <v>-1.1945713582531523</v>
      </c>
      <c r="O67" s="17">
        <f t="shared" si="9"/>
        <v>-1.0312632681311982</v>
      </c>
      <c r="P67" s="17">
        <f t="shared" si="14"/>
        <v>-2.8164894219645453</v>
      </c>
      <c r="Q67" s="17">
        <f t="shared" si="14"/>
        <v>-2.453694305746315</v>
      </c>
      <c r="R67" s="17">
        <f t="shared" si="14"/>
        <v>-1.3194610541041638</v>
      </c>
      <c r="S67" s="17">
        <f t="shared" si="14"/>
        <v>-1.0049533648402533</v>
      </c>
      <c r="T67" s="17">
        <f t="shared" si="14"/>
        <v>-1.0050841290541579</v>
      </c>
      <c r="U67" s="17">
        <f t="shared" si="14"/>
        <v>-1.8159283595657554</v>
      </c>
      <c r="V67" s="17">
        <f t="shared" si="14"/>
        <v>-1.2318073710283439</v>
      </c>
      <c r="W67" s="17">
        <f t="shared" si="14"/>
        <v>-1.045427099821638</v>
      </c>
      <c r="X67" s="17">
        <f t="shared" si="14"/>
        <v>-1.0049533648402533</v>
      </c>
      <c r="Y67" s="17">
        <f t="shared" si="14"/>
        <v>-1.1311371838661146</v>
      </c>
      <c r="Z67" s="17">
        <f t="shared" si="14"/>
        <v>-1.8149466168301107</v>
      </c>
      <c r="AA67" s="17">
        <f t="shared" si="14"/>
        <v>-1.2318073710283439</v>
      </c>
      <c r="AB67" s="17">
        <f t="shared" si="14"/>
        <v>-1.814865443830378</v>
      </c>
      <c r="AC67" s="17">
        <f t="shared" si="14"/>
        <v>-4.1540565566545729</v>
      </c>
      <c r="AD67" s="17">
        <f t="shared" si="14"/>
        <v>-2.4550415247160808</v>
      </c>
      <c r="AE67" s="17">
        <f t="shared" si="14"/>
        <v>-1.2739416140164541</v>
      </c>
      <c r="AF67" s="17">
        <f t="shared" si="13"/>
        <v>-1.4902126239345019</v>
      </c>
      <c r="AG67" s="17">
        <f t="shared" si="13"/>
        <v>-1.105091259023163</v>
      </c>
      <c r="AH67" s="17">
        <f t="shared" si="13"/>
        <v>-1.0312632681311982</v>
      </c>
      <c r="AI67" s="17">
        <f t="shared" si="13"/>
        <v>-1.0459330532617572</v>
      </c>
      <c r="AJ67" s="17">
        <f t="shared" si="13"/>
        <v>-1.1940614718152052</v>
      </c>
      <c r="AK67" s="17">
        <f t="shared" si="13"/>
        <v>-1.0312758474817372</v>
      </c>
      <c r="AL67" s="17">
        <f t="shared" si="13"/>
        <v>-1.0313639072320173</v>
      </c>
    </row>
    <row r="68" spans="1:38" x14ac:dyDescent="0.3">
      <c r="A68" s="10">
        <v>57</v>
      </c>
      <c r="B68" s="11">
        <v>-1.80568565284029</v>
      </c>
      <c r="C68" s="11">
        <v>-0.10888702775715065</v>
      </c>
      <c r="D68" s="10">
        <v>1.7</v>
      </c>
      <c r="I68" s="17">
        <f t="shared" si="5"/>
        <v>-1.5597201545297366</v>
      </c>
      <c r="J68" s="17">
        <f t="shared" si="6"/>
        <v>-36.249729987692611</v>
      </c>
      <c r="K68" s="17">
        <f t="shared" si="6"/>
        <v>-2.2986170708357512</v>
      </c>
      <c r="L68" s="17">
        <f t="shared" si="6"/>
        <v>-2.1587201714021007</v>
      </c>
      <c r="M68" s="17">
        <f t="shared" si="6"/>
        <v>-3.2656572818425587</v>
      </c>
      <c r="N68" s="17">
        <f t="shared" si="6"/>
        <v>-10.845392866199925</v>
      </c>
      <c r="O68" s="17">
        <f t="shared" si="9"/>
        <v>-2.4540934046458376</v>
      </c>
      <c r="P68" s="17">
        <f t="shared" si="14"/>
        <v>-1.0111795886211665</v>
      </c>
      <c r="Q68" s="17">
        <f t="shared" si="14"/>
        <v>-1.031296813406954</v>
      </c>
      <c r="R68" s="17">
        <f t="shared" si="14"/>
        <v>-1.4273594063260244</v>
      </c>
      <c r="S68" s="17">
        <f t="shared" si="14"/>
        <v>-3.0287850572613313</v>
      </c>
      <c r="T68" s="17">
        <f t="shared" si="14"/>
        <v>-3.0285880242128007</v>
      </c>
      <c r="U68" s="17">
        <f t="shared" si="14"/>
        <v>-1.1312475694801527</v>
      </c>
      <c r="V68" s="17">
        <f t="shared" si="14"/>
        <v>-12.100928779407621</v>
      </c>
      <c r="W68" s="17">
        <f t="shared" si="14"/>
        <v>-2.2986170708357512</v>
      </c>
      <c r="X68" s="17">
        <f t="shared" si="14"/>
        <v>-3.0293762333213903</v>
      </c>
      <c r="Y68" s="17">
        <f t="shared" si="14"/>
        <v>-1.8155739851697497</v>
      </c>
      <c r="Z68" s="17">
        <f t="shared" si="14"/>
        <v>-36.242508571745589</v>
      </c>
      <c r="AA68" s="17">
        <f t="shared" si="14"/>
        <v>-12.100928779407621</v>
      </c>
      <c r="AB68" s="17">
        <f t="shared" si="14"/>
        <v>-1.1310268090233562</v>
      </c>
      <c r="AC68" s="17">
        <f t="shared" si="14"/>
        <v>-1.0051985616988646</v>
      </c>
      <c r="AD68" s="17">
        <f t="shared" si="14"/>
        <v>-1.0314100367687558</v>
      </c>
      <c r="AE68" s="17">
        <f t="shared" si="14"/>
        <v>-13.538239605827814</v>
      </c>
      <c r="AF68" s="17">
        <f t="shared" si="13"/>
        <v>-1.2731804086458287</v>
      </c>
      <c r="AG68" s="17">
        <f t="shared" si="13"/>
        <v>-1.9180682725740323</v>
      </c>
      <c r="AH68" s="17">
        <f t="shared" si="13"/>
        <v>-5.3959008660735668</v>
      </c>
      <c r="AI68" s="17">
        <f t="shared" si="13"/>
        <v>-5.9181604640821259</v>
      </c>
      <c r="AJ68" s="17">
        <f t="shared" si="13"/>
        <v>-1.6370468810282026</v>
      </c>
      <c r="AK68" s="17">
        <f t="shared" si="13"/>
        <v>-2.4542430834683189</v>
      </c>
      <c r="AL68" s="17">
        <f t="shared" si="13"/>
        <v>-2.4536144937552002</v>
      </c>
    </row>
    <row r="69" spans="1:38" x14ac:dyDescent="0.3">
      <c r="A69" s="10">
        <v>58</v>
      </c>
      <c r="B69" s="11">
        <v>-0.5572130398866687</v>
      </c>
      <c r="C69" s="11">
        <v>1.3026114802059154</v>
      </c>
      <c r="D69" s="10">
        <v>13.8</v>
      </c>
      <c r="I69" s="17">
        <f t="shared" si="5"/>
        <v>-1.0004066802307636</v>
      </c>
      <c r="J69" s="17">
        <f t="shared" si="6"/>
        <v>-4.5223845330204417</v>
      </c>
      <c r="K69" s="17">
        <f t="shared" si="6"/>
        <v>-1.0624631314904012</v>
      </c>
      <c r="L69" s="17">
        <f t="shared" si="6"/>
        <v>-1.045592889527778</v>
      </c>
      <c r="M69" s="17">
        <f t="shared" si="6"/>
        <v>-1.193988648664037</v>
      </c>
      <c r="N69" s="17">
        <f t="shared" si="6"/>
        <v>-2.1599756907708958</v>
      </c>
      <c r="O69" s="17">
        <f t="shared" si="9"/>
        <v>-1.0819857109683686</v>
      </c>
      <c r="P69" s="17">
        <f t="shared" si="14"/>
        <v>-1.3706114476717728</v>
      </c>
      <c r="Q69" s="17">
        <f t="shared" si="14"/>
        <v>-1.27300958833099</v>
      </c>
      <c r="R69" s="17">
        <f t="shared" si="14"/>
        <v>-1.0051985616988646</v>
      </c>
      <c r="S69" s="17">
        <f t="shared" si="14"/>
        <v>-1.1606892547243111</v>
      </c>
      <c r="T69" s="17">
        <f t="shared" si="14"/>
        <v>-1.1608780434430868</v>
      </c>
      <c r="U69" s="17">
        <f t="shared" si="14"/>
        <v>-1.1057519677457346</v>
      </c>
      <c r="V69" s="17">
        <f t="shared" si="14"/>
        <v>-2.2997388789956354</v>
      </c>
      <c r="W69" s="17">
        <f t="shared" si="14"/>
        <v>-1.0623421797991908</v>
      </c>
      <c r="X69" s="17">
        <f t="shared" si="14"/>
        <v>-1.1606515006649456</v>
      </c>
      <c r="Y69" s="17">
        <f t="shared" si="14"/>
        <v>-1.0112083690513913</v>
      </c>
      <c r="Z69" s="17">
        <f t="shared" si="14"/>
        <v>-4.519682318604417</v>
      </c>
      <c r="AA69" s="17">
        <f t="shared" si="14"/>
        <v>-2.2997388789956354</v>
      </c>
      <c r="AB69" s="17">
        <f t="shared" si="14"/>
        <v>-1.105032848003854</v>
      </c>
      <c r="AC69" s="17">
        <f t="shared" si="14"/>
        <v>-1.7226815811008669</v>
      </c>
      <c r="AD69" s="17">
        <f t="shared" si="14"/>
        <v>-1.2738017666743342</v>
      </c>
      <c r="AE69" s="17">
        <f t="shared" si="14"/>
        <v>-2.455850211128201</v>
      </c>
      <c r="AF69" s="17">
        <f t="shared" si="13"/>
        <v>-1.0312590750484498</v>
      </c>
      <c r="AG69" s="17">
        <f t="shared" si="13"/>
        <v>-1.0201602430531693</v>
      </c>
      <c r="AH69" s="17">
        <f t="shared" si="13"/>
        <v>-1.4902308015498145</v>
      </c>
      <c r="AI69" s="17">
        <f t="shared" si="13"/>
        <v>-1.5607351701077417</v>
      </c>
      <c r="AJ69" s="17">
        <f t="shared" si="13"/>
        <v>-1.0012686161408286</v>
      </c>
      <c r="AK69" s="17">
        <f t="shared" si="13"/>
        <v>-1.0819901103047995</v>
      </c>
      <c r="AL69" s="17">
        <f t="shared" si="13"/>
        <v>-1.082144098349606</v>
      </c>
    </row>
    <row r="70" spans="1:38" x14ac:dyDescent="0.3">
      <c r="A70" s="10">
        <v>59</v>
      </c>
      <c r="B70" s="11">
        <v>-1.0828857190250356</v>
      </c>
      <c r="C70" s="11">
        <v>-1.3187428917254931</v>
      </c>
      <c r="D70" s="10">
        <v>1</v>
      </c>
      <c r="I70" s="17">
        <f t="shared" si="5"/>
        <v>-1.0820253056402072</v>
      </c>
      <c r="J70" s="17">
        <f t="shared" si="6"/>
        <v>-9.7427828420230753</v>
      </c>
      <c r="K70" s="17">
        <f t="shared" si="6"/>
        <v>-1.31933230287182</v>
      </c>
      <c r="L70" s="17">
        <f t="shared" si="6"/>
        <v>-1.2730561734165287</v>
      </c>
      <c r="M70" s="17">
        <f t="shared" si="6"/>
        <v>-1.6376860002497637</v>
      </c>
      <c r="N70" s="17">
        <f t="shared" si="6"/>
        <v>-3.8221031955504756</v>
      </c>
      <c r="O70" s="17">
        <f t="shared" si="9"/>
        <v>-1.3714643624619973</v>
      </c>
      <c r="P70" s="17">
        <f t="shared" si="14"/>
        <v>-1.0823421151813974</v>
      </c>
      <c r="Q70" s="17">
        <f t="shared" si="14"/>
        <v>-1.0456651650634288</v>
      </c>
      <c r="R70" s="17">
        <f t="shared" si="14"/>
        <v>-1.045427099821638</v>
      </c>
      <c r="S70" s="17">
        <f t="shared" si="14"/>
        <v>-1.5602973636584823</v>
      </c>
      <c r="T70" s="17">
        <f t="shared" si="14"/>
        <v>-1.5598913920988535</v>
      </c>
      <c r="U70" s="17">
        <f t="shared" si="14"/>
        <v>-1.0012360476005233</v>
      </c>
      <c r="V70" s="17">
        <f t="shared" si="14"/>
        <v>-4.1508148859828955</v>
      </c>
      <c r="W70" s="17">
        <f t="shared" si="14"/>
        <v>-1.3194610541041638</v>
      </c>
      <c r="X70" s="17">
        <f t="shared" si="14"/>
        <v>-1.5609065191127467</v>
      </c>
      <c r="Y70" s="17">
        <f t="shared" si="14"/>
        <v>-1.162011420775686</v>
      </c>
      <c r="Z70" s="17">
        <f t="shared" si="14"/>
        <v>-9.744169427784378</v>
      </c>
      <c r="AA70" s="17">
        <f t="shared" si="14"/>
        <v>-4.1508148859828955</v>
      </c>
      <c r="AB70" s="17">
        <f t="shared" si="14"/>
        <v>-1.00143147473405</v>
      </c>
      <c r="AC70" s="17">
        <f t="shared" si="14"/>
        <v>-1.2313266489803052</v>
      </c>
      <c r="AD70" s="17">
        <f t="shared" si="14"/>
        <v>-1.0453208381957788</v>
      </c>
      <c r="AE70" s="17">
        <f t="shared" si="14"/>
        <v>-4.5188554329451796</v>
      </c>
      <c r="AF70" s="17">
        <f t="shared" si="13"/>
        <v>-1.0118376316884632</v>
      </c>
      <c r="AG70" s="17">
        <f t="shared" si="13"/>
        <v>-1.1941051678378534</v>
      </c>
      <c r="AH70" s="17">
        <f t="shared" si="13"/>
        <v>-2.2997388789956354</v>
      </c>
      <c r="AI70" s="17">
        <f t="shared" si="13"/>
        <v>-2.453604517438849</v>
      </c>
      <c r="AJ70" s="17">
        <f t="shared" si="13"/>
        <v>-1.1060217582836644</v>
      </c>
      <c r="AK70" s="17">
        <f t="shared" si="13"/>
        <v>-1.371614931923369</v>
      </c>
      <c r="AL70" s="17">
        <f t="shared" si="13"/>
        <v>-1.3707953648088933</v>
      </c>
    </row>
    <row r="71" spans="1:38" x14ac:dyDescent="0.3">
      <c r="A71" s="10">
        <v>60</v>
      </c>
      <c r="B71" s="11">
        <v>-0.16295853053289353</v>
      </c>
      <c r="C71" s="11">
        <v>-0.31052967175187435</v>
      </c>
      <c r="D71" s="10">
        <v>12.6</v>
      </c>
      <c r="I71" s="17">
        <f t="shared" si="5"/>
        <v>-1.0453378393300685</v>
      </c>
      <c r="J71" s="17">
        <f t="shared" si="6"/>
        <v>-2.8167986369225355</v>
      </c>
      <c r="K71" s="17">
        <f t="shared" si="6"/>
        <v>-1.0012319766074724</v>
      </c>
      <c r="L71" s="17">
        <f t="shared" si="6"/>
        <v>-1</v>
      </c>
      <c r="M71" s="17">
        <f t="shared" si="6"/>
        <v>-1.0456651650634288</v>
      </c>
      <c r="N71" s="17">
        <f t="shared" si="6"/>
        <v>-1.5597645476499926</v>
      </c>
      <c r="O71" s="17">
        <f t="shared" si="9"/>
        <v>-1.0051985616988646</v>
      </c>
      <c r="P71" s="17">
        <f t="shared" si="14"/>
        <v>-1.8147990322582039</v>
      </c>
      <c r="Q71" s="17">
        <f t="shared" si="14"/>
        <v>-1.6364878563158782</v>
      </c>
      <c r="R71" s="17">
        <f t="shared" si="14"/>
        <v>-1.0819857109683686</v>
      </c>
      <c r="S71" s="17">
        <f t="shared" si="14"/>
        <v>-1.0313639072320173</v>
      </c>
      <c r="T71" s="17">
        <f t="shared" si="14"/>
        <v>-1.0312632681311982</v>
      </c>
      <c r="U71" s="17">
        <f t="shared" si="14"/>
        <v>-1.3193913122937213</v>
      </c>
      <c r="V71" s="17">
        <f t="shared" si="14"/>
        <v>-1.6364412795409979</v>
      </c>
      <c r="W71" s="17">
        <f t="shared" si="14"/>
        <v>-1.0012482606789914</v>
      </c>
      <c r="X71" s="17">
        <f t="shared" si="14"/>
        <v>-1.0315987699957541</v>
      </c>
      <c r="Y71" s="17">
        <f t="shared" si="14"/>
        <v>-1.0117347842380127</v>
      </c>
      <c r="Z71" s="17">
        <f t="shared" si="14"/>
        <v>-2.8163978092366708</v>
      </c>
      <c r="AA71" s="17">
        <f t="shared" si="14"/>
        <v>-1.6364412795409979</v>
      </c>
      <c r="AB71" s="17">
        <f t="shared" si="14"/>
        <v>-1.319219655849452</v>
      </c>
      <c r="AC71" s="17">
        <f t="shared" si="14"/>
        <v>-2.4540934046458376</v>
      </c>
      <c r="AD71" s="17">
        <f t="shared" si="14"/>
        <v>-1.6365477426886665</v>
      </c>
      <c r="AE71" s="17">
        <f t="shared" si="14"/>
        <v>-1.7214492509876491</v>
      </c>
      <c r="AF71" s="17">
        <f t="shared" si="13"/>
        <v>-1.1609488471289846</v>
      </c>
      <c r="AG71" s="17">
        <f t="shared" si="13"/>
        <v>-1.0049370205097721</v>
      </c>
      <c r="AH71" s="17">
        <f t="shared" si="13"/>
        <v>-1.1941585762592875</v>
      </c>
      <c r="AI71" s="17">
        <f t="shared" si="13"/>
        <v>-1.2314317908950385</v>
      </c>
      <c r="AJ71" s="17">
        <f t="shared" si="13"/>
        <v>-1.0317665618567413</v>
      </c>
      <c r="AK71" s="17">
        <f t="shared" si="13"/>
        <v>-1.0052680450180511</v>
      </c>
      <c r="AL71" s="17">
        <f t="shared" si="13"/>
        <v>-1.0049533648402533</v>
      </c>
    </row>
    <row r="72" spans="1:38" x14ac:dyDescent="0.3">
      <c r="A72" s="10">
        <v>61</v>
      </c>
      <c r="B72" s="11">
        <v>0.42842323349776923</v>
      </c>
      <c r="C72" s="11">
        <v>0.49604090422702057</v>
      </c>
      <c r="D72" s="10">
        <v>14.4</v>
      </c>
      <c r="I72" s="17">
        <f t="shared" si="5"/>
        <v>-1.3193913122937213</v>
      </c>
      <c r="J72" s="17">
        <f t="shared" si="6"/>
        <v>-1.6370468810282026</v>
      </c>
      <c r="K72" s="17">
        <f t="shared" si="6"/>
        <v>-1.0820561024978188</v>
      </c>
      <c r="L72" s="17">
        <f t="shared" si="6"/>
        <v>-1.1049429909257982</v>
      </c>
      <c r="M72" s="17">
        <f t="shared" si="6"/>
        <v>-1.0112453736653404</v>
      </c>
      <c r="N72" s="17">
        <f t="shared" ref="N72:N81" si="15">-EXP((1/$D$3)*($B$3*($B72-N$3)^2+$C$3*($C72-N$4)^2))</f>
        <v>-1.131316565959184</v>
      </c>
      <c r="O72" s="17">
        <f t="shared" si="9"/>
        <v>-1.0622557941642798</v>
      </c>
      <c r="P72" s="17">
        <f t="shared" si="14"/>
        <v>-3.2648075951028375</v>
      </c>
      <c r="Q72" s="17">
        <f t="shared" si="14"/>
        <v>-2.816386357855214</v>
      </c>
      <c r="R72" s="17">
        <f t="shared" si="14"/>
        <v>-1.4274464631082937</v>
      </c>
      <c r="S72" s="17">
        <f t="shared" si="14"/>
        <v>-1.0198989558812364</v>
      </c>
      <c r="T72" s="17">
        <f t="shared" si="14"/>
        <v>-1.0199321314948508</v>
      </c>
      <c r="U72" s="17">
        <f t="shared" si="14"/>
        <v>-2.0331541698310609</v>
      </c>
      <c r="V72" s="17">
        <f t="shared" si="14"/>
        <v>-1.1608780434430868</v>
      </c>
      <c r="W72" s="17">
        <f t="shared" si="14"/>
        <v>-1.0820033084214182</v>
      </c>
      <c r="X72" s="17">
        <f t="shared" si="14"/>
        <v>-1.019998485959557</v>
      </c>
      <c r="Y72" s="17">
        <f t="shared" si="14"/>
        <v>-1.1942945357477821</v>
      </c>
      <c r="Z72" s="17">
        <f t="shared" si="14"/>
        <v>-1.6364412795409977</v>
      </c>
      <c r="AA72" s="17">
        <f t="shared" si="14"/>
        <v>-1.1608780434430868</v>
      </c>
      <c r="AB72" s="17">
        <f t="shared" si="14"/>
        <v>-2.0323607161957868</v>
      </c>
      <c r="AC72" s="17">
        <f t="shared" si="14"/>
        <v>-4.9340046510458526</v>
      </c>
      <c r="AD72" s="17">
        <f t="shared" si="14"/>
        <v>-2.8173140706274631</v>
      </c>
      <c r="AE72" s="17">
        <f t="shared" si="14"/>
        <v>-1.1945713582531523</v>
      </c>
      <c r="AF72" s="17">
        <f t="shared" si="13"/>
        <v>-1.636487856315878</v>
      </c>
      <c r="AG72" s="17">
        <f t="shared" si="13"/>
        <v>-1.1607222905336609</v>
      </c>
      <c r="AH72" s="17">
        <f t="shared" si="13"/>
        <v>-1.0111590316725168</v>
      </c>
      <c r="AI72" s="17">
        <f t="shared" si="13"/>
        <v>-1.0202307605832277</v>
      </c>
      <c r="AJ72" s="17">
        <f t="shared" si="13"/>
        <v>-1.2731804086458287</v>
      </c>
      <c r="AK72" s="17">
        <f t="shared" si="13"/>
        <v>-1.0622946668306674</v>
      </c>
      <c r="AL72" s="17">
        <f t="shared" si="13"/>
        <v>-1.062203966155155</v>
      </c>
    </row>
    <row r="73" spans="1:38" x14ac:dyDescent="0.3">
      <c r="A73" s="10">
        <v>62</v>
      </c>
      <c r="B73" s="11">
        <v>1.2169322522053196</v>
      </c>
      <c r="C73" s="11">
        <v>-1.7220281797149404</v>
      </c>
      <c r="D73" s="10">
        <v>4.9000000000000004</v>
      </c>
      <c r="I73" s="17">
        <f t="shared" si="5"/>
        <v>-2.4538539375170791</v>
      </c>
      <c r="J73" s="17">
        <f t="shared" si="6"/>
        <v>-1.0819901103047995</v>
      </c>
      <c r="K73" s="17">
        <f t="shared" si="6"/>
        <v>-1.6367074503970291</v>
      </c>
      <c r="L73" s="17">
        <f t="shared" si="6"/>
        <v>-1.7214492509876491</v>
      </c>
      <c r="M73" s="17">
        <f t="shared" si="6"/>
        <v>-1.3205720551414806</v>
      </c>
      <c r="N73" s="17">
        <f t="shared" si="15"/>
        <v>-1.0049737956271714</v>
      </c>
      <c r="O73" s="17">
        <f t="shared" si="9"/>
        <v>-1.561090581590481</v>
      </c>
      <c r="P73" s="17">
        <f t="shared" si="14"/>
        <v>-9.7475376719731592</v>
      </c>
      <c r="Q73" s="17">
        <f t="shared" si="14"/>
        <v>-7.9261706453347243</v>
      </c>
      <c r="R73" s="17">
        <f t="shared" si="14"/>
        <v>-2.8169475303059919</v>
      </c>
      <c r="S73" s="17">
        <f t="shared" si="14"/>
        <v>-1.3713249610317224</v>
      </c>
      <c r="T73" s="17">
        <f t="shared" si="14"/>
        <v>-1.370878971665779</v>
      </c>
      <c r="U73" s="17">
        <f t="shared" si="14"/>
        <v>-4.9315978531571858</v>
      </c>
      <c r="V73" s="17">
        <f t="shared" si="14"/>
        <v>-1.0012971144826339</v>
      </c>
      <c r="W73" s="17">
        <f t="shared" si="14"/>
        <v>-1.636920418252684</v>
      </c>
      <c r="X73" s="17">
        <f t="shared" si="14"/>
        <v>-1.3719495899127827</v>
      </c>
      <c r="Y73" s="17">
        <f t="shared" si="14"/>
        <v>-2.0353129382047257</v>
      </c>
      <c r="Z73" s="17">
        <f t="shared" si="14"/>
        <v>-1.0822673045644373</v>
      </c>
      <c r="AA73" s="17">
        <f t="shared" si="14"/>
        <v>-1.0012971144826339</v>
      </c>
      <c r="AB73" s="17">
        <f t="shared" si="14"/>
        <v>-4.9332022545996743</v>
      </c>
      <c r="AC73" s="17">
        <f t="shared" si="14"/>
        <v>-17.059838432770313</v>
      </c>
      <c r="AD73" s="17">
        <f t="shared" si="14"/>
        <v>-7.922400910960504</v>
      </c>
      <c r="AE73" s="17">
        <f t="shared" si="14"/>
        <v>-1</v>
      </c>
      <c r="AF73" s="17">
        <f t="shared" si="13"/>
        <v>-3.531357760998159</v>
      </c>
      <c r="AG73" s="17">
        <f t="shared" si="13"/>
        <v>-1.9184426524071561</v>
      </c>
      <c r="AH73" s="17">
        <f t="shared" si="13"/>
        <v>-1.1056305834750335</v>
      </c>
      <c r="AI73" s="17">
        <f t="shared" si="13"/>
        <v>-1.0820033084214182</v>
      </c>
      <c r="AJ73" s="17">
        <f t="shared" si="13"/>
        <v>-2.3016378510614377</v>
      </c>
      <c r="AK73" s="17">
        <f t="shared" si="13"/>
        <v>-1.5612873620338836</v>
      </c>
      <c r="AL73" s="17">
        <f t="shared" si="13"/>
        <v>-1.5601768298255603</v>
      </c>
    </row>
    <row r="74" spans="1:38" x14ac:dyDescent="0.3">
      <c r="A74" s="10">
        <v>63</v>
      </c>
      <c r="B74" s="11">
        <v>-0.82004937945585221</v>
      </c>
      <c r="C74" s="11">
        <v>-0.71381495974132181</v>
      </c>
      <c r="D74" s="10">
        <v>7.8</v>
      </c>
      <c r="I74" s="17">
        <f t="shared" si="5"/>
        <v>-1.0198948090054103</v>
      </c>
      <c r="J74" s="17">
        <f t="shared" si="6"/>
        <v>-6.5061518085212544</v>
      </c>
      <c r="K74" s="17">
        <f t="shared" si="6"/>
        <v>-1.1606656582932948</v>
      </c>
      <c r="L74" s="17">
        <f t="shared" si="6"/>
        <v>-1.1310406052896826</v>
      </c>
      <c r="M74" s="17">
        <f t="shared" si="6"/>
        <v>-1.3711967242302738</v>
      </c>
      <c r="N74" s="17">
        <f t="shared" si="15"/>
        <v>-2.8164321636604099</v>
      </c>
      <c r="O74" s="17">
        <f t="shared" si="9"/>
        <v>-1.1944693635500587</v>
      </c>
      <c r="P74" s="17">
        <f t="shared" si="14"/>
        <v>-1.1941585762592875</v>
      </c>
      <c r="Q74" s="17">
        <f t="shared" si="14"/>
        <v>-1.1311877759354254</v>
      </c>
      <c r="R74" s="17">
        <f t="shared" si="14"/>
        <v>-1.0049533648402533</v>
      </c>
      <c r="S74" s="17">
        <f t="shared" si="14"/>
        <v>-1.3194610541041638</v>
      </c>
      <c r="T74" s="17">
        <f t="shared" si="14"/>
        <v>-1.3192464756966509</v>
      </c>
      <c r="U74" s="17">
        <f t="shared" si="14"/>
        <v>-1.0313261664183413</v>
      </c>
      <c r="V74" s="17">
        <f t="shared" si="14"/>
        <v>-3.0286003384028075</v>
      </c>
      <c r="W74" s="17">
        <f t="shared" si="14"/>
        <v>-1.1607222905336609</v>
      </c>
      <c r="X74" s="17">
        <f t="shared" si="14"/>
        <v>-1.3198473831936872</v>
      </c>
      <c r="Y74" s="17">
        <f t="shared" si="14"/>
        <v>-1.0630335178309118</v>
      </c>
      <c r="Z74" s="17">
        <f t="shared" si="14"/>
        <v>-6.5059666341755031</v>
      </c>
      <c r="AA74" s="17">
        <f t="shared" si="14"/>
        <v>-3.0286003384028075</v>
      </c>
      <c r="AB74" s="17">
        <f t="shared" si="14"/>
        <v>-1.0313261664183413</v>
      </c>
      <c r="AC74" s="17">
        <f t="shared" si="14"/>
        <v>-1.4274986997263013</v>
      </c>
      <c r="AD74" s="17">
        <f t="shared" si="14"/>
        <v>-1.1310635994408651</v>
      </c>
      <c r="AE74" s="17">
        <f t="shared" si="14"/>
        <v>-3.2651394776698894</v>
      </c>
      <c r="AF74" s="17">
        <f t="shared" si="13"/>
        <v>-1.0016391578587671</v>
      </c>
      <c r="AG74" s="17">
        <f t="shared" si="13"/>
        <v>-1.0820033084214182</v>
      </c>
      <c r="AH74" s="17">
        <f t="shared" si="13"/>
        <v>-1.8151532553943479</v>
      </c>
      <c r="AI74" s="17">
        <f t="shared" si="13"/>
        <v>-1.918130664138932</v>
      </c>
      <c r="AJ74" s="17">
        <f t="shared" si="13"/>
        <v>-1.0319679481153921</v>
      </c>
      <c r="AK74" s="17">
        <f t="shared" si="13"/>
        <v>-1.1945713582531523</v>
      </c>
      <c r="AL74" s="17">
        <f t="shared" si="13"/>
        <v>-1.1940614718152052</v>
      </c>
    </row>
    <row r="75" spans="1:38" x14ac:dyDescent="0.3">
      <c r="A75" s="10">
        <v>64</v>
      </c>
      <c r="B75" s="11">
        <v>-0.36008578520978113</v>
      </c>
      <c r="C75" s="11">
        <v>1.1009688362111918</v>
      </c>
      <c r="D75" s="10">
        <v>11</v>
      </c>
      <c r="I75" s="17">
        <f t="shared" si="5"/>
        <v>-1.0114756550254014</v>
      </c>
      <c r="J75" s="17">
        <f t="shared" si="6"/>
        <v>-3.5305537813234893</v>
      </c>
      <c r="K75" s="17">
        <f t="shared" si="6"/>
        <v>-1.0200980257508365</v>
      </c>
      <c r="L75" s="17">
        <f t="shared" si="6"/>
        <v>-1.0113440592563609</v>
      </c>
      <c r="M75" s="17">
        <f t="shared" si="6"/>
        <v>-1.1048890801862843</v>
      </c>
      <c r="N75" s="17">
        <f t="shared" si="15"/>
        <v>-1.8155739851697499</v>
      </c>
      <c r="O75" s="17">
        <f t="shared" si="9"/>
        <v>-1.0312632681311982</v>
      </c>
      <c r="P75" s="17">
        <f t="shared" si="14"/>
        <v>-1.559720154529737</v>
      </c>
      <c r="Q75" s="17">
        <f t="shared" si="14"/>
        <v>-1.4274058359491557</v>
      </c>
      <c r="R75" s="17">
        <f t="shared" si="14"/>
        <v>-1.0314645561540228</v>
      </c>
      <c r="S75" s="17">
        <f t="shared" si="14"/>
        <v>-1.0820033084214182</v>
      </c>
      <c r="T75" s="17">
        <f t="shared" si="14"/>
        <v>-1.082144098349606</v>
      </c>
      <c r="U75" s="17">
        <f t="shared" si="14"/>
        <v>-1.1948045217083596</v>
      </c>
      <c r="V75" s="17">
        <f t="shared" si="14"/>
        <v>-1.9188405110472075</v>
      </c>
      <c r="W75" s="17">
        <f t="shared" si="14"/>
        <v>-1.019998485959557</v>
      </c>
      <c r="X75" s="17">
        <f t="shared" si="14"/>
        <v>-1.0820033084214182</v>
      </c>
      <c r="Y75" s="17">
        <f t="shared" si="14"/>
        <v>-1.0001016545561672</v>
      </c>
      <c r="Z75" s="17">
        <f t="shared" si="14"/>
        <v>-3.528645063113677</v>
      </c>
      <c r="AA75" s="17">
        <f t="shared" si="14"/>
        <v>-1.9188405110472075</v>
      </c>
      <c r="AB75" s="17">
        <f t="shared" si="14"/>
        <v>-1.1941051678378534</v>
      </c>
      <c r="AC75" s="17">
        <f t="shared" si="14"/>
        <v>-2.0339479332384469</v>
      </c>
      <c r="AD75" s="17">
        <f t="shared" si="14"/>
        <v>-1.4281895636593442</v>
      </c>
      <c r="AE75" s="17">
        <f t="shared" si="14"/>
        <v>-2.0339479332384478</v>
      </c>
      <c r="AF75" s="17">
        <f t="shared" si="13"/>
        <v>-1.0819901103047995</v>
      </c>
      <c r="AG75" s="17">
        <f t="shared" si="13"/>
        <v>-1.00143147473405</v>
      </c>
      <c r="AH75" s="17">
        <f t="shared" si="13"/>
        <v>-1.3192035642028481</v>
      </c>
      <c r="AI75" s="17">
        <f t="shared" si="13"/>
        <v>-1.3713249610317224</v>
      </c>
      <c r="AJ75" s="17">
        <f t="shared" si="13"/>
        <v>-1.005002399426663</v>
      </c>
      <c r="AK75" s="17">
        <f t="shared" si="13"/>
        <v>-1.0312758474817372</v>
      </c>
      <c r="AL75" s="17">
        <f t="shared" si="13"/>
        <v>-1.0313639072320173</v>
      </c>
    </row>
    <row r="76" spans="1:38" x14ac:dyDescent="0.3">
      <c r="A76" s="10">
        <v>65</v>
      </c>
      <c r="B76" s="11">
        <v>-0.16295853053289353</v>
      </c>
      <c r="C76" s="11">
        <v>0.29439826023229682</v>
      </c>
      <c r="D76" s="10">
        <v>12.3</v>
      </c>
      <c r="I76" s="17">
        <f t="shared" si="5"/>
        <v>-1.045427099821638</v>
      </c>
      <c r="J76" s="17">
        <f t="shared" si="6"/>
        <v>-2.8173140706274631</v>
      </c>
      <c r="K76" s="17">
        <f t="shared" si="6"/>
        <v>-1.0012686161408286</v>
      </c>
      <c r="L76" s="17">
        <f t="shared" si="6"/>
        <v>-1.0000365944498499</v>
      </c>
      <c r="M76" s="17">
        <f t="shared" si="6"/>
        <v>-1.0454738583590177</v>
      </c>
      <c r="N76" s="17">
        <f t="shared" si="15"/>
        <v>-1.5599738465221662</v>
      </c>
      <c r="O76" s="17">
        <f t="shared" si="9"/>
        <v>-1.0050391769365679</v>
      </c>
      <c r="P76" s="17">
        <f t="shared" si="14"/>
        <v>-1.814688351704995</v>
      </c>
      <c r="Q76" s="17">
        <f t="shared" si="14"/>
        <v>-1.6363880505643666</v>
      </c>
      <c r="R76" s="17">
        <f t="shared" si="14"/>
        <v>-1.0820253056402072</v>
      </c>
      <c r="S76" s="17">
        <f t="shared" si="14"/>
        <v>-1.0312758474817372</v>
      </c>
      <c r="T76" s="17">
        <f t="shared" si="14"/>
        <v>-1.0312758474817372</v>
      </c>
      <c r="U76" s="17">
        <f t="shared" si="14"/>
        <v>-1.3196327419590976</v>
      </c>
      <c r="V76" s="17">
        <f t="shared" si="14"/>
        <v>-1.6366209401204275</v>
      </c>
      <c r="W76" s="17">
        <f t="shared" si="14"/>
        <v>-1.0012360476005233</v>
      </c>
      <c r="X76" s="17">
        <f t="shared" si="14"/>
        <v>-1.0314100367687558</v>
      </c>
      <c r="Y76" s="17">
        <f t="shared" si="14"/>
        <v>-1.0114756550254014</v>
      </c>
      <c r="Z76" s="17">
        <f t="shared" si="14"/>
        <v>-2.8164321636604099</v>
      </c>
      <c r="AA76" s="17">
        <f t="shared" si="14"/>
        <v>-1.6366209401204275</v>
      </c>
      <c r="AB76" s="17">
        <f t="shared" si="14"/>
        <v>-1.3192035642028481</v>
      </c>
      <c r="AC76" s="17">
        <f t="shared" si="14"/>
        <v>-2.4546023498902039</v>
      </c>
      <c r="AD76" s="17">
        <f t="shared" si="14"/>
        <v>-1.6368072756292138</v>
      </c>
      <c r="AE76" s="17">
        <f t="shared" si="14"/>
        <v>-1.7218062559036189</v>
      </c>
      <c r="AF76" s="17">
        <f t="shared" si="13"/>
        <v>-1.1607647665273118</v>
      </c>
      <c r="AG76" s="17">
        <f t="shared" si="13"/>
        <v>-1.0049737956271714</v>
      </c>
      <c r="AH76" s="17">
        <f t="shared" si="13"/>
        <v>-1.1940274871252783</v>
      </c>
      <c r="AI76" s="17">
        <f t="shared" si="13"/>
        <v>-1.2316270782706755</v>
      </c>
      <c r="AJ76" s="17">
        <f t="shared" si="13"/>
        <v>-1.0315274667180232</v>
      </c>
      <c r="AK76" s="17">
        <f t="shared" si="13"/>
        <v>-1.0050841290541579</v>
      </c>
      <c r="AL76" s="17">
        <f t="shared" si="13"/>
        <v>-1.0049411065674716</v>
      </c>
    </row>
    <row r="77" spans="1:38" x14ac:dyDescent="0.3">
      <c r="A77" s="10">
        <v>66</v>
      </c>
      <c r="B77" s="11">
        <v>0.29700506371317753</v>
      </c>
      <c r="C77" s="11">
        <v>-0.10888702775715065</v>
      </c>
      <c r="D77" s="10">
        <v>9.6999999999999993</v>
      </c>
      <c r="I77" s="17">
        <f t="shared" ref="I77:I81" si="16">-EXP((1/$D$3)*($B$3*(B77-I$3)^2+$C$3*(C77-I$4)^2))</f>
        <v>-1.2313516819552393</v>
      </c>
      <c r="J77" s="17">
        <f t="shared" ref="J77:M81" si="17">-EXP((1/$D$3)*($B$3*($B77-J$3)^2+$C$3*($C77-J$4)^2))</f>
        <v>-1.8150425532378578</v>
      </c>
      <c r="K77" s="17">
        <f t="shared" si="17"/>
        <v>-1.0453250884534291</v>
      </c>
      <c r="L77" s="17">
        <f t="shared" si="17"/>
        <v>-1.0621910095479903</v>
      </c>
      <c r="M77" s="17">
        <f t="shared" si="17"/>
        <v>-1.0014925535355534</v>
      </c>
      <c r="N77" s="17">
        <f t="shared" si="15"/>
        <v>-1.1941051678378534</v>
      </c>
      <c r="O77" s="17">
        <f t="shared" si="9"/>
        <v>-1.0314645561540228</v>
      </c>
      <c r="P77" s="17">
        <f t="shared" si="14"/>
        <v>-2.8164894219645453</v>
      </c>
      <c r="Q77" s="17">
        <f t="shared" si="14"/>
        <v>-2.453694305746315</v>
      </c>
      <c r="R77" s="17">
        <f t="shared" si="14"/>
        <v>-1.3192035642028481</v>
      </c>
      <c r="S77" s="17">
        <f t="shared" si="14"/>
        <v>-1.005002399426663</v>
      </c>
      <c r="T77" s="17">
        <f t="shared" si="14"/>
        <v>-1.0049370205097721</v>
      </c>
      <c r="U77" s="17">
        <f t="shared" si="14"/>
        <v>-1.8150425532378582</v>
      </c>
      <c r="V77" s="17">
        <f t="shared" si="14"/>
        <v>-1.2313867289751392</v>
      </c>
      <c r="W77" s="17">
        <f t="shared" si="14"/>
        <v>-1.0453250884534291</v>
      </c>
      <c r="X77" s="17">
        <f t="shared" si="14"/>
        <v>-1.0051985616988646</v>
      </c>
      <c r="Y77" s="17">
        <f t="shared" si="14"/>
        <v>-1.1315787909604558</v>
      </c>
      <c r="Z77" s="17">
        <f t="shared" si="14"/>
        <v>-1.8146809732414575</v>
      </c>
      <c r="AA77" s="17">
        <f t="shared" si="14"/>
        <v>-1.2313867289751392</v>
      </c>
      <c r="AB77" s="17">
        <f t="shared" si="14"/>
        <v>-1.814688351704995</v>
      </c>
      <c r="AC77" s="17">
        <f t="shared" si="14"/>
        <v>-4.1518276362321389</v>
      </c>
      <c r="AD77" s="17">
        <f t="shared" si="14"/>
        <v>-2.4539636903837136</v>
      </c>
      <c r="AE77" s="17">
        <f t="shared" si="14"/>
        <v>-1.2732580618207285</v>
      </c>
      <c r="AF77" s="17">
        <f t="shared" si="13"/>
        <v>-1.490503492388688</v>
      </c>
      <c r="AG77" s="17">
        <f t="shared" si="13"/>
        <v>-1.1048756029124005</v>
      </c>
      <c r="AH77" s="17">
        <f t="shared" si="13"/>
        <v>-1.0313639072320173</v>
      </c>
      <c r="AI77" s="17">
        <f t="shared" si="13"/>
        <v>-1.0454738583590177</v>
      </c>
      <c r="AJ77" s="17">
        <f t="shared" si="13"/>
        <v>-1.1944693635500585</v>
      </c>
      <c r="AK77" s="17">
        <f t="shared" si="13"/>
        <v>-1.0315274667180232</v>
      </c>
      <c r="AL77" s="17">
        <f t="shared" si="13"/>
        <v>-1.0312632681311982</v>
      </c>
    </row>
    <row r="78" spans="1:38" x14ac:dyDescent="0.3">
      <c r="A78" s="10">
        <v>67</v>
      </c>
      <c r="B78" s="11">
        <v>-1.3457220585942191</v>
      </c>
      <c r="C78" s="11">
        <v>1.1009688362111918</v>
      </c>
      <c r="D78" s="10">
        <v>6.4</v>
      </c>
      <c r="I78" s="17">
        <f t="shared" si="16"/>
        <v>-1.1943770901321515</v>
      </c>
      <c r="J78" s="17">
        <f t="shared" si="17"/>
        <v>-15.187131818424684</v>
      </c>
      <c r="K78" s="17">
        <f t="shared" si="17"/>
        <v>-1.5599738465221662</v>
      </c>
      <c r="L78" s="17">
        <f t="shared" si="17"/>
        <v>-1.490503492388688</v>
      </c>
      <c r="M78" s="17">
        <f t="shared" si="17"/>
        <v>-2.0323607161957873</v>
      </c>
      <c r="N78" s="17">
        <f t="shared" si="15"/>
        <v>-5.3980074789025041</v>
      </c>
      <c r="O78" s="17">
        <f t="shared" si="9"/>
        <v>-1.6363880505643666</v>
      </c>
      <c r="P78" s="17">
        <f t="shared" si="14"/>
        <v>-1.0199321314948508</v>
      </c>
      <c r="Q78" s="17">
        <f t="shared" si="14"/>
        <v>-1.0049737956271714</v>
      </c>
      <c r="R78" s="17">
        <f t="shared" si="14"/>
        <v>-1.1312475694801527</v>
      </c>
      <c r="S78" s="17">
        <f t="shared" si="14"/>
        <v>-1.9180916691730432</v>
      </c>
      <c r="T78" s="17">
        <f t="shared" si="14"/>
        <v>-1.9183412506542259</v>
      </c>
      <c r="U78" s="17">
        <f t="shared" si="14"/>
        <v>-1.0118376316884632</v>
      </c>
      <c r="V78" s="17">
        <f t="shared" si="14"/>
        <v>-5.9197007026179058</v>
      </c>
      <c r="W78" s="17">
        <f t="shared" si="14"/>
        <v>-1.5598216263755094</v>
      </c>
      <c r="X78" s="17">
        <f t="shared" si="14"/>
        <v>-1.9180916691730432</v>
      </c>
      <c r="Y78" s="17">
        <f t="shared" si="14"/>
        <v>-1.31933230287182</v>
      </c>
      <c r="Z78" s="17">
        <f t="shared" si="14"/>
        <v>-15.178921221206201</v>
      </c>
      <c r="AA78" s="17">
        <f t="shared" si="14"/>
        <v>-5.9197007026179058</v>
      </c>
      <c r="AB78" s="17">
        <f t="shared" si="14"/>
        <v>-1.0112453736653404</v>
      </c>
      <c r="AC78" s="17">
        <f t="shared" si="14"/>
        <v>-1.1057519677457346</v>
      </c>
      <c r="AD78" s="17">
        <f t="shared" si="14"/>
        <v>-1.0055255839075681</v>
      </c>
      <c r="AE78" s="17">
        <f t="shared" si="14"/>
        <v>-6.5109152452264114</v>
      </c>
      <c r="AF78" s="17">
        <f t="shared" si="13"/>
        <v>-1.0621910095479903</v>
      </c>
      <c r="AG78" s="17">
        <f t="shared" si="13"/>
        <v>-1.3707953648088933</v>
      </c>
      <c r="AH78" s="17">
        <f t="shared" si="13"/>
        <v>-3.0286003384028075</v>
      </c>
      <c r="AI78" s="17">
        <f t="shared" si="13"/>
        <v>-3.2667197012469118</v>
      </c>
      <c r="AJ78" s="17">
        <f t="shared" si="13"/>
        <v>-1.2313867289751392</v>
      </c>
      <c r="AK78" s="17">
        <f t="shared" si="13"/>
        <v>-1.6364080112277026</v>
      </c>
      <c r="AL78" s="17">
        <f t="shared" si="13"/>
        <v>-1.6365477426886665</v>
      </c>
    </row>
    <row r="79" spans="1:38" x14ac:dyDescent="0.3">
      <c r="A79" s="10">
        <v>68</v>
      </c>
      <c r="B79" s="11">
        <v>0.16558689392858578</v>
      </c>
      <c r="C79" s="11">
        <v>1.9075394121900866</v>
      </c>
      <c r="D79" s="10">
        <v>11.1</v>
      </c>
      <c r="I79" s="17">
        <f t="shared" si="16"/>
        <v>-1.1614445938608522</v>
      </c>
      <c r="J79" s="17">
        <f t="shared" si="17"/>
        <v>-2.034717187056279</v>
      </c>
      <c r="K79" s="17">
        <f t="shared" si="17"/>
        <v>-1.0203967034119066</v>
      </c>
      <c r="L79" s="17">
        <f t="shared" si="17"/>
        <v>-1.0317665618567413</v>
      </c>
      <c r="M79" s="17">
        <f t="shared" si="17"/>
        <v>-1.0012482606789914</v>
      </c>
      <c r="N79" s="17">
        <f t="shared" si="15"/>
        <v>-1.2740918375225343</v>
      </c>
      <c r="O79" s="17">
        <f t="shared" si="9"/>
        <v>-1.0111795886211665</v>
      </c>
      <c r="P79" s="17">
        <f t="shared" si="14"/>
        <v>-2.4540934046458385</v>
      </c>
      <c r="Q79" s="17">
        <f t="shared" si="14"/>
        <v>-2.1591415230865461</v>
      </c>
      <c r="R79" s="17">
        <f t="shared" si="14"/>
        <v>-1.2319125539915161</v>
      </c>
      <c r="S79" s="17">
        <f t="shared" si="14"/>
        <v>-1.0001463858345185</v>
      </c>
      <c r="T79" s="17">
        <f t="shared" si="14"/>
        <v>-1.0004066802307636</v>
      </c>
      <c r="U79" s="17">
        <f t="shared" si="14"/>
        <v>-1.638305384938779</v>
      </c>
      <c r="V79" s="17">
        <f t="shared" si="14"/>
        <v>-1.3202499296114327</v>
      </c>
      <c r="W79" s="17">
        <f t="shared" si="14"/>
        <v>-1.0202307605832277</v>
      </c>
      <c r="X79" s="17">
        <f t="shared" si="14"/>
        <v>-1.0000162640346089</v>
      </c>
      <c r="Y79" s="17">
        <f t="shared" si="14"/>
        <v>-1.0819901103047995</v>
      </c>
      <c r="Z79" s="17">
        <f t="shared" si="14"/>
        <v>-2.0331541698310609</v>
      </c>
      <c r="AA79" s="17">
        <f t="shared" si="14"/>
        <v>-1.3202499296114327</v>
      </c>
      <c r="AB79" s="17">
        <f t="shared" si="14"/>
        <v>-1.636920418252684</v>
      </c>
      <c r="AC79" s="17">
        <f t="shared" si="14"/>
        <v>-3.5327795301627822</v>
      </c>
      <c r="AD79" s="17">
        <f t="shared" si="14"/>
        <v>-2.1609595445161296</v>
      </c>
      <c r="AE79" s="17">
        <f t="shared" si="14"/>
        <v>-1.3723289676774819</v>
      </c>
      <c r="AF79" s="17">
        <f t="shared" si="13"/>
        <v>-1.3705724381181115</v>
      </c>
      <c r="AG79" s="17">
        <f t="shared" si="13"/>
        <v>-1.0627093971284989</v>
      </c>
      <c r="AH79" s="17">
        <f t="shared" si="13"/>
        <v>-1.0622946668306674</v>
      </c>
      <c r="AI79" s="17">
        <f t="shared" si="13"/>
        <v>-1.0831125251479832</v>
      </c>
      <c r="AJ79" s="17">
        <f t="shared" si="13"/>
        <v>-1.1310222103053107</v>
      </c>
      <c r="AK79" s="17">
        <f t="shared" si="13"/>
        <v>-1.0111590316725168</v>
      </c>
      <c r="AL79" s="17">
        <f t="shared" si="13"/>
        <v>-1.0114756550254014</v>
      </c>
    </row>
    <row r="80" spans="1:38" x14ac:dyDescent="0.3">
      <c r="A80" s="10">
        <v>69</v>
      </c>
      <c r="B80" s="11">
        <v>-1.8713947377325859</v>
      </c>
      <c r="C80" s="11">
        <v>9.2755616237573085E-2</v>
      </c>
      <c r="D80" s="10">
        <v>6.4</v>
      </c>
      <c r="I80" s="17">
        <f t="shared" si="16"/>
        <v>-1.636487856315878</v>
      </c>
      <c r="J80" s="17">
        <f t="shared" si="17"/>
        <v>-41.458615885432948</v>
      </c>
      <c r="K80" s="17">
        <f t="shared" si="17"/>
        <v>-2.4536444229476375</v>
      </c>
      <c r="L80" s="17">
        <f t="shared" si="17"/>
        <v>-2.2986451093694438</v>
      </c>
      <c r="M80" s="17">
        <f t="shared" si="17"/>
        <v>-3.5288315840440623</v>
      </c>
      <c r="N80" s="17">
        <f t="shared" si="15"/>
        <v>-12.101912861039716</v>
      </c>
      <c r="O80" s="17">
        <f t="shared" si="9"/>
        <v>-2.6258943930405869</v>
      </c>
      <c r="P80" s="17">
        <f t="shared" si="14"/>
        <v>-1.0199113966098814</v>
      </c>
      <c r="Q80" s="17">
        <f t="shared" si="14"/>
        <v>-1.0453378393300685</v>
      </c>
      <c r="R80" s="17">
        <f t="shared" si="14"/>
        <v>-1.4902308015498145</v>
      </c>
      <c r="S80" s="17">
        <f t="shared" si="14"/>
        <v>-3.2649270689406467</v>
      </c>
      <c r="T80" s="17">
        <f t="shared" si="14"/>
        <v>-3.2648208697578043</v>
      </c>
      <c r="U80" s="17">
        <f t="shared" si="14"/>
        <v>-1.1609488471289846</v>
      </c>
      <c r="V80" s="17">
        <f t="shared" si="14"/>
        <v>-13.536092976113334</v>
      </c>
      <c r="W80" s="17">
        <f t="shared" si="14"/>
        <v>-2.453604517438849</v>
      </c>
      <c r="X80" s="17">
        <f t="shared" si="14"/>
        <v>-3.2654581166743375</v>
      </c>
      <c r="Y80" s="17">
        <f t="shared" si="14"/>
        <v>-1.9188405110472073</v>
      </c>
      <c r="Z80" s="17">
        <f t="shared" si="14"/>
        <v>-41.447997353128109</v>
      </c>
      <c r="AA80" s="17">
        <f t="shared" si="14"/>
        <v>-13.536092976113334</v>
      </c>
      <c r="AB80" s="17">
        <f t="shared" si="14"/>
        <v>-1.1606467814938721</v>
      </c>
      <c r="AC80" s="17">
        <f t="shared" si="14"/>
        <v>-1.0015617806807282</v>
      </c>
      <c r="AD80" s="17">
        <f t="shared" si="14"/>
        <v>-1.0455291211449502</v>
      </c>
      <c r="AE80" s="17">
        <f t="shared" si="14"/>
        <v>-15.181698745839771</v>
      </c>
      <c r="AF80" s="17">
        <f t="shared" si="13"/>
        <v>-1.3193913122937213</v>
      </c>
      <c r="AG80" s="17">
        <f t="shared" si="13"/>
        <v>-2.0323607161957868</v>
      </c>
      <c r="AH80" s="17">
        <f t="shared" si="13"/>
        <v>-5.9176792217301681</v>
      </c>
      <c r="AI80" s="17">
        <f t="shared" si="13"/>
        <v>-6.5070248442866578</v>
      </c>
      <c r="AJ80" s="17">
        <f t="shared" si="13"/>
        <v>-1.7216732454195873</v>
      </c>
      <c r="AK80" s="17">
        <f t="shared" si="13"/>
        <v>-2.6260331954014142</v>
      </c>
      <c r="AL80" s="17">
        <f t="shared" si="13"/>
        <v>-2.6255100555600666</v>
      </c>
    </row>
    <row r="81" spans="1:38" x14ac:dyDescent="0.3">
      <c r="A81" s="10">
        <v>70</v>
      </c>
      <c r="B81" s="11">
        <v>0.7569686579592485</v>
      </c>
      <c r="C81" s="11">
        <v>0.89932619221646803</v>
      </c>
      <c r="D81" s="10">
        <v>10.4</v>
      </c>
      <c r="I81" s="17">
        <f t="shared" si="16"/>
        <v>-1.6368072756292134</v>
      </c>
      <c r="J81" s="17">
        <f t="shared" si="17"/>
        <v>-1.3199708177117475</v>
      </c>
      <c r="K81" s="17">
        <f t="shared" si="17"/>
        <v>-1.2314868688143266</v>
      </c>
      <c r="L81" s="17">
        <f t="shared" si="17"/>
        <v>-1.2731131130584046</v>
      </c>
      <c r="M81" s="17">
        <f t="shared" si="17"/>
        <v>-1.0820253056402072</v>
      </c>
      <c r="N81" s="17">
        <f t="shared" si="15"/>
        <v>-1.0316784677270676</v>
      </c>
      <c r="O81" s="17">
        <f t="shared" si="9"/>
        <v>-1.1940032129389562</v>
      </c>
      <c r="P81" s="17">
        <f t="shared" si="14"/>
        <v>-4.9316580087935113</v>
      </c>
      <c r="Q81" s="17">
        <f t="shared" si="14"/>
        <v>-4.1508148859828955</v>
      </c>
      <c r="R81" s="17">
        <f t="shared" si="14"/>
        <v>-1.8149466168301107</v>
      </c>
      <c r="S81" s="17">
        <f t="shared" si="14"/>
        <v>-1.1048756029124005</v>
      </c>
      <c r="T81" s="17">
        <f t="shared" si="14"/>
        <v>-1.1049834257066669</v>
      </c>
      <c r="U81" s="17">
        <f t="shared" si="14"/>
        <v>-2.8180358362707318</v>
      </c>
      <c r="V81" s="17">
        <f t="shared" si="14"/>
        <v>-1.0456651650634288</v>
      </c>
      <c r="W81" s="17">
        <f t="shared" si="14"/>
        <v>-1.2313867289751392</v>
      </c>
      <c r="X81" s="17">
        <f t="shared" si="14"/>
        <v>-1.1049115426747493</v>
      </c>
      <c r="Y81" s="17">
        <f t="shared" si="14"/>
        <v>-1.427562547077611</v>
      </c>
      <c r="Z81" s="17">
        <f t="shared" si="14"/>
        <v>-1.31933230287182</v>
      </c>
      <c r="AA81" s="17">
        <f t="shared" si="14"/>
        <v>-1.0456651650634288</v>
      </c>
      <c r="AB81" s="17">
        <f t="shared" si="14"/>
        <v>-2.8165695855459698</v>
      </c>
      <c r="AC81" s="17">
        <f t="shared" si="14"/>
        <v>-7.9277177218835231</v>
      </c>
      <c r="AD81" s="17">
        <f t="shared" si="14"/>
        <v>-4.1527899778436304</v>
      </c>
      <c r="AE81" s="17">
        <f t="shared" ref="AE81:AL81" si="18">-EXP((1/$D$3)*($B$3*($B81-AE$3)^2+$C$3*($C81-AE$4)^2))</f>
        <v>-1.0629168229915114</v>
      </c>
      <c r="AF81" s="17">
        <f t="shared" si="18"/>
        <v>-2.1587465034732518</v>
      </c>
      <c r="AG81" s="17">
        <f t="shared" si="18"/>
        <v>-1.3707229096574578</v>
      </c>
      <c r="AH81" s="17">
        <f t="shared" si="18"/>
        <v>-1.0049370205097721</v>
      </c>
      <c r="AI81" s="17">
        <f t="shared" si="18"/>
        <v>-1.0017246869578216</v>
      </c>
      <c r="AJ81" s="17">
        <f t="shared" si="18"/>
        <v>-1.5598216263755089</v>
      </c>
      <c r="AK81" s="17">
        <f t="shared" si="18"/>
        <v>-1.1940274871252783</v>
      </c>
      <c r="AL81" s="17">
        <f t="shared" si="18"/>
        <v>-1.1940614718152052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D37C-DF2B-4EDC-ACF1-E4AC27EEF38A}">
  <dimension ref="A1:G7"/>
  <sheetViews>
    <sheetView workbookViewId="0">
      <selection activeCell="G19" sqref="G19"/>
    </sheetView>
  </sheetViews>
  <sheetFormatPr defaultRowHeight="16.2" x14ac:dyDescent="0.3"/>
  <cols>
    <col min="7" max="7" width="17.77734375" bestFit="1" customWidth="1"/>
  </cols>
  <sheetData>
    <row r="1" spans="1:7" x14ac:dyDescent="0.3">
      <c r="A1" t="s">
        <v>34</v>
      </c>
    </row>
    <row r="3" spans="1:7" x14ac:dyDescent="0.3">
      <c r="C3" t="s">
        <v>17</v>
      </c>
      <c r="D3" t="s">
        <v>19</v>
      </c>
      <c r="E3" t="s">
        <v>21</v>
      </c>
      <c r="F3" t="s">
        <v>23</v>
      </c>
      <c r="G3" t="s">
        <v>32</v>
      </c>
    </row>
    <row r="4" spans="1:7" x14ac:dyDescent="0.3">
      <c r="C4">
        <v>0.30157305331820011</v>
      </c>
      <c r="D4">
        <v>9.9999999999999978E-2</v>
      </c>
      <c r="E4">
        <v>1</v>
      </c>
      <c r="F4">
        <v>1</v>
      </c>
      <c r="G4">
        <v>7.1876120489638282</v>
      </c>
    </row>
    <row r="5" spans="1:7" x14ac:dyDescent="0.3">
      <c r="C5">
        <v>1.5570143013936857</v>
      </c>
      <c r="D5">
        <v>0.1</v>
      </c>
      <c r="E5">
        <v>5</v>
      </c>
      <c r="F5">
        <v>0.2</v>
      </c>
      <c r="G5">
        <v>6.9010325672170048</v>
      </c>
    </row>
    <row r="6" spans="1:7" x14ac:dyDescent="0.3">
      <c r="C6">
        <v>3.1191974227450028</v>
      </c>
      <c r="D6">
        <v>0.1</v>
      </c>
      <c r="E6">
        <v>10</v>
      </c>
      <c r="F6">
        <v>0.1</v>
      </c>
      <c r="G6">
        <v>6.870803799568427</v>
      </c>
    </row>
    <row r="7" spans="1:7" x14ac:dyDescent="0.3">
      <c r="C7">
        <v>10</v>
      </c>
      <c r="D7">
        <v>0.1</v>
      </c>
      <c r="E7">
        <v>100</v>
      </c>
      <c r="F7">
        <v>0.01</v>
      </c>
      <c r="G7">
        <v>7.3742033395113911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BC4DE-D44D-4B54-8444-426C7049AC17}">
  <dimension ref="A2:L37"/>
  <sheetViews>
    <sheetView workbookViewId="0">
      <selection activeCell="N10" sqref="N10"/>
    </sheetView>
  </sheetViews>
  <sheetFormatPr defaultRowHeight="15.6" x14ac:dyDescent="0.3"/>
  <cols>
    <col min="1" max="1" width="8.88671875" style="3"/>
    <col min="2" max="4" width="17.88671875" style="3" bestFit="1" customWidth="1"/>
    <col min="5" max="6" width="8.88671875" style="3"/>
    <col min="7" max="7" width="17.77734375" style="3" bestFit="1" customWidth="1"/>
    <col min="8" max="8" width="17" style="3" customWidth="1"/>
    <col min="9" max="9" width="8.88671875" style="3"/>
    <col min="10" max="10" width="10.44140625" style="3" bestFit="1" customWidth="1"/>
    <col min="11" max="16384" width="8.88671875" style="3"/>
  </cols>
  <sheetData>
    <row r="2" spans="1:12" x14ac:dyDescent="0.3">
      <c r="I2" s="3" t="s">
        <v>42</v>
      </c>
    </row>
    <row r="3" spans="1:12" x14ac:dyDescent="0.3">
      <c r="C3" s="3" t="s">
        <v>7</v>
      </c>
      <c r="D3" s="3">
        <v>8.5580000000000016</v>
      </c>
      <c r="I3" s="5">
        <f>SUM(I8:I37)</f>
        <v>453.97146425879913</v>
      </c>
    </row>
    <row r="4" spans="1:12" x14ac:dyDescent="0.3">
      <c r="C4" s="3" t="s">
        <v>8</v>
      </c>
      <c r="D4" s="3">
        <v>3.9695349955389037</v>
      </c>
    </row>
    <row r="5" spans="1:12" x14ac:dyDescent="0.3">
      <c r="I5" s="3" t="s">
        <v>43</v>
      </c>
    </row>
    <row r="6" spans="1:12" x14ac:dyDescent="0.3">
      <c r="D6" s="3" t="s">
        <v>49</v>
      </c>
      <c r="G6" s="3" t="s">
        <v>47</v>
      </c>
      <c r="I6" s="3">
        <f>SQRT(I3/COUNT(I8:I37))</f>
        <v>3.8900362648643743</v>
      </c>
      <c r="L6" s="3" t="s">
        <v>45</v>
      </c>
    </row>
    <row r="7" spans="1:12" x14ac:dyDescent="0.3">
      <c r="A7" s="1" t="s">
        <v>0</v>
      </c>
      <c r="B7" s="1" t="s">
        <v>4</v>
      </c>
      <c r="C7" s="1" t="s">
        <v>10</v>
      </c>
      <c r="D7" s="1" t="s">
        <v>41</v>
      </c>
      <c r="E7" s="3" t="s">
        <v>50</v>
      </c>
      <c r="G7" s="3" t="s">
        <v>46</v>
      </c>
      <c r="H7" s="3" t="s">
        <v>56</v>
      </c>
      <c r="I7" s="3" t="s">
        <v>48</v>
      </c>
      <c r="J7" s="3" t="s">
        <v>57</v>
      </c>
      <c r="L7" s="3" t="s">
        <v>40</v>
      </c>
    </row>
    <row r="8" spans="1:12" x14ac:dyDescent="0.3">
      <c r="A8" s="1">
        <v>71</v>
      </c>
      <c r="B8" s="1">
        <v>-0.5572130398866687</v>
      </c>
      <c r="C8" s="1">
        <v>-0.71381495974132181</v>
      </c>
      <c r="D8" s="1">
        <v>0.16173178992539397</v>
      </c>
      <c r="E8" s="3">
        <v>-0.17268156415830802</v>
      </c>
      <c r="G8" s="3">
        <f>D8*$D$4+$D$3</f>
        <v>9.1999999999999993</v>
      </c>
      <c r="H8" s="3">
        <f>E8*$D$4+$D$3</f>
        <v>7.8725344879892019</v>
      </c>
      <c r="I8" s="3">
        <f>(G8-H8)^2</f>
        <v>1.7621646855780886</v>
      </c>
      <c r="J8" s="3">
        <v>6.6320729822386832</v>
      </c>
      <c r="L8" s="3">
        <v>7.8725344884074788</v>
      </c>
    </row>
    <row r="9" spans="1:12" x14ac:dyDescent="0.3">
      <c r="A9" s="1">
        <v>72</v>
      </c>
      <c r="B9" s="1">
        <v>1.7426049313436864</v>
      </c>
      <c r="C9" s="1">
        <v>-1.5203855357202167</v>
      </c>
      <c r="D9" s="1">
        <v>-2.0803444255512593</v>
      </c>
      <c r="E9" s="3">
        <v>-0.65102610039514353</v>
      </c>
      <c r="G9" s="3">
        <f t="shared" ref="G9:H37" si="0">D9*$D$4+$D$3</f>
        <v>0.30000000000000071</v>
      </c>
      <c r="H9" s="3">
        <f t="shared" si="0"/>
        <v>5.9737291114722559</v>
      </c>
      <c r="I9" s="3">
        <f t="shared" ref="I9:I37" si="1">(G9-H9)^2</f>
        <v>32.191202030367748</v>
      </c>
      <c r="J9" s="3">
        <v>6.2005610124879542</v>
      </c>
      <c r="L9" s="3">
        <v>5.9737291127547394</v>
      </c>
    </row>
    <row r="10" spans="1:12" x14ac:dyDescent="0.3">
      <c r="A10" s="1">
        <v>73</v>
      </c>
      <c r="B10" s="1">
        <v>-9.7249445640597676E-2</v>
      </c>
      <c r="C10" s="1">
        <v>-0.31052967175187435</v>
      </c>
      <c r="D10" s="1">
        <v>-1.4611283201983091E-2</v>
      </c>
      <c r="E10" s="3">
        <v>-0.18789046128336645</v>
      </c>
      <c r="G10" s="3">
        <f t="shared" si="0"/>
        <v>8.5</v>
      </c>
      <c r="H10" s="3">
        <f t="shared" si="0"/>
        <v>7.8121622386077307</v>
      </c>
      <c r="I10" s="3">
        <f t="shared" si="1"/>
        <v>0.47312078599712837</v>
      </c>
      <c r="J10" s="3">
        <v>7.8066154688857328</v>
      </c>
      <c r="L10" s="3">
        <v>7.8121622390117365</v>
      </c>
    </row>
    <row r="11" spans="1:12" x14ac:dyDescent="0.3">
      <c r="A11" s="1">
        <v>74</v>
      </c>
      <c r="B11" s="1">
        <v>-0.16295853053289353</v>
      </c>
      <c r="C11" s="1">
        <v>-0.31052967175187435</v>
      </c>
      <c r="D11" s="1">
        <v>-0.29172182668786151</v>
      </c>
      <c r="E11" s="3">
        <v>-0.18220147677922435</v>
      </c>
      <c r="G11" s="3">
        <f t="shared" si="0"/>
        <v>7.4</v>
      </c>
      <c r="H11" s="3">
        <f t="shared" si="0"/>
        <v>7.8347448616860014</v>
      </c>
      <c r="I11" s="3">
        <f t="shared" si="1"/>
        <v>0.18900309476238014</v>
      </c>
      <c r="J11" s="3">
        <v>7.7674813259562763</v>
      </c>
      <c r="L11" s="3">
        <v>7.8347448620793765</v>
      </c>
    </row>
    <row r="12" spans="1:12" x14ac:dyDescent="0.3">
      <c r="A12" s="1">
        <v>75</v>
      </c>
      <c r="B12" s="1">
        <v>0.23129597882088165</v>
      </c>
      <c r="C12" s="1">
        <v>1.5042541242006393</v>
      </c>
      <c r="D12" s="1">
        <v>0.53960980376977374</v>
      </c>
      <c r="E12" s="3">
        <v>-0.23424513604413849</v>
      </c>
      <c r="G12" s="3">
        <f t="shared" si="0"/>
        <v>10.7</v>
      </c>
      <c r="H12" s="3">
        <f t="shared" si="0"/>
        <v>7.6281557349380229</v>
      </c>
      <c r="I12" s="3">
        <f t="shared" si="1"/>
        <v>9.4362271887941542</v>
      </c>
      <c r="J12" s="3">
        <v>12.055001871166857</v>
      </c>
      <c r="L12" s="3">
        <v>7.6281557354593792</v>
      </c>
    </row>
    <row r="13" spans="1:12" x14ac:dyDescent="0.3">
      <c r="A13" s="1">
        <v>76</v>
      </c>
      <c r="B13" s="1">
        <v>1.0855140824207279</v>
      </c>
      <c r="C13" s="1">
        <v>-1.1171002477307692</v>
      </c>
      <c r="D13" s="1">
        <v>-1.5009314709898771</v>
      </c>
      <c r="E13" s="3">
        <v>-0.45636467039435902</v>
      </c>
      <c r="G13" s="3">
        <f t="shared" si="0"/>
        <v>2.5999999999999996</v>
      </c>
      <c r="H13" s="3">
        <f t="shared" si="0"/>
        <v>6.7464444701420163</v>
      </c>
      <c r="I13" s="3">
        <f t="shared" si="1"/>
        <v>17.193001743971308</v>
      </c>
      <c r="J13" s="3">
        <v>6.7098230693342433</v>
      </c>
      <c r="L13" s="3">
        <v>6.7464444712070764</v>
      </c>
    </row>
    <row r="14" spans="1:12" x14ac:dyDescent="0.3">
      <c r="A14" s="1">
        <v>77</v>
      </c>
      <c r="B14" s="1">
        <v>-3.1540360748301806E-2</v>
      </c>
      <c r="C14" s="1">
        <v>1.3026114802059154</v>
      </c>
      <c r="D14" s="1">
        <v>1.42132516940666</v>
      </c>
      <c r="E14" s="3">
        <v>-0.19494981872891118</v>
      </c>
      <c r="G14" s="3">
        <f t="shared" si="0"/>
        <v>14.2</v>
      </c>
      <c r="H14" s="3">
        <f t="shared" si="0"/>
        <v>7.7841398721816226</v>
      </c>
      <c r="I14" s="3">
        <f t="shared" si="1"/>
        <v>41.163261179729638</v>
      </c>
      <c r="J14" s="3">
        <v>11.448163556378605</v>
      </c>
      <c r="L14" s="3">
        <v>7.7841398726007025</v>
      </c>
    </row>
    <row r="15" spans="1:12" x14ac:dyDescent="0.3">
      <c r="A15" s="1">
        <v>78</v>
      </c>
      <c r="B15" s="1">
        <v>-1.6085583981634026</v>
      </c>
      <c r="C15" s="1">
        <v>0.49604090422702057</v>
      </c>
      <c r="D15" s="1">
        <v>-0.74517544330111751</v>
      </c>
      <c r="E15" s="3">
        <v>-0.29404262374313389</v>
      </c>
      <c r="G15" s="3">
        <f t="shared" si="0"/>
        <v>5.6</v>
      </c>
      <c r="H15" s="3">
        <f t="shared" si="0"/>
        <v>7.3907875148715529</v>
      </c>
      <c r="I15" s="3">
        <f t="shared" si="1"/>
        <v>3.2069199234198336</v>
      </c>
      <c r="J15" s="3">
        <v>8.7077371537899406</v>
      </c>
      <c r="L15" s="3">
        <v>7.3907875156941376</v>
      </c>
    </row>
    <row r="16" spans="1:12" x14ac:dyDescent="0.3">
      <c r="A16" s="1">
        <v>79</v>
      </c>
      <c r="B16" s="1">
        <v>-1.4771402283788109</v>
      </c>
      <c r="C16" s="1">
        <v>0.49604090422702057</v>
      </c>
      <c r="D16" s="1">
        <v>-1.2238209275039984</v>
      </c>
      <c r="E16" s="3">
        <v>-0.27252191658946223</v>
      </c>
      <c r="G16" s="3">
        <f t="shared" si="0"/>
        <v>3.7</v>
      </c>
      <c r="H16" s="3">
        <f t="shared" si="0"/>
        <v>7.4762147150467975</v>
      </c>
      <c r="I16" s="3">
        <f t="shared" si="1"/>
        <v>14.259797574135964</v>
      </c>
      <c r="J16" s="3">
        <v>8.7860054396488536</v>
      </c>
      <c r="L16" s="3">
        <v>7.4762147158218779</v>
      </c>
    </row>
    <row r="17" spans="1:12" x14ac:dyDescent="0.3">
      <c r="A17" s="1">
        <v>80</v>
      </c>
      <c r="B17" s="1">
        <v>-0.68863120967126046</v>
      </c>
      <c r="C17" s="1">
        <v>-0.31052967175187435</v>
      </c>
      <c r="D17" s="1">
        <v>0.21211552510464488</v>
      </c>
      <c r="E17" s="3">
        <v>-0.17823220185971522</v>
      </c>
      <c r="G17" s="3">
        <f t="shared" si="0"/>
        <v>9.4</v>
      </c>
      <c r="H17" s="3">
        <f t="shared" si="0"/>
        <v>7.8505010373859081</v>
      </c>
      <c r="I17" s="3">
        <f t="shared" si="1"/>
        <v>2.4009470351421482</v>
      </c>
      <c r="J17" s="3">
        <v>7.4544081825206243</v>
      </c>
      <c r="L17" s="3">
        <v>7.850501037840754</v>
      </c>
    </row>
    <row r="18" spans="1:12" x14ac:dyDescent="0.3">
      <c r="A18" s="1">
        <v>81</v>
      </c>
      <c r="B18" s="1">
        <v>0.16558689392858578</v>
      </c>
      <c r="C18" s="1">
        <v>0.69768354822174428</v>
      </c>
      <c r="D18" s="1">
        <v>0.96787155279340453</v>
      </c>
      <c r="E18" s="3">
        <v>-0.22264098328035334</v>
      </c>
      <c r="G18" s="3">
        <f t="shared" si="0"/>
        <v>12.4</v>
      </c>
      <c r="H18" s="3">
        <f t="shared" si="0"/>
        <v>7.674218825427447</v>
      </c>
      <c r="I18" s="3">
        <f t="shared" si="1"/>
        <v>22.33300770994434</v>
      </c>
      <c r="J18" s="3">
        <v>10.214660755955693</v>
      </c>
      <c r="L18" s="3">
        <v>7.6742188259173822</v>
      </c>
    </row>
    <row r="19" spans="1:12" x14ac:dyDescent="0.3">
      <c r="A19" s="1">
        <v>82</v>
      </c>
      <c r="B19" s="1">
        <v>0.16558689392858578</v>
      </c>
      <c r="C19" s="1">
        <v>-0.10888702775715065</v>
      </c>
      <c r="D19" s="1">
        <v>1.648051977713288</v>
      </c>
      <c r="E19" s="3">
        <v>-0.22255638373466466</v>
      </c>
      <c r="G19" s="3">
        <f t="shared" si="0"/>
        <v>15.1</v>
      </c>
      <c r="H19" s="3">
        <f t="shared" si="0"/>
        <v>7.6745546462846654</v>
      </c>
      <c r="I19" s="3">
        <f t="shared" si="1"/>
        <v>55.137238701012642</v>
      </c>
      <c r="J19" s="3">
        <v>8.4134537836739849</v>
      </c>
      <c r="L19" s="3">
        <v>7.6745546467746086</v>
      </c>
    </row>
    <row r="20" spans="1:12" x14ac:dyDescent="0.3">
      <c r="A20" s="1">
        <v>83</v>
      </c>
      <c r="B20" s="1">
        <v>-1.1485948039173315</v>
      </c>
      <c r="C20" s="1">
        <v>-1.5203855357202167</v>
      </c>
      <c r="D20" s="1">
        <v>-1.5261233385795023</v>
      </c>
      <c r="E20" s="3">
        <v>-0.22350233149146523</v>
      </c>
      <c r="G20" s="3">
        <f t="shared" si="0"/>
        <v>2.5</v>
      </c>
      <c r="H20" s="3">
        <f t="shared" si="0"/>
        <v>7.6707996735600936</v>
      </c>
      <c r="I20" s="3">
        <f t="shared" si="1"/>
        <v>26.737169264089172</v>
      </c>
      <c r="J20" s="3">
        <v>4.4786587235918676</v>
      </c>
      <c r="L20" s="3">
        <v>7.6707996741988911</v>
      </c>
    </row>
    <row r="21" spans="1:12" x14ac:dyDescent="0.3">
      <c r="A21" s="1">
        <v>84</v>
      </c>
      <c r="B21" s="1">
        <v>1.1512231673130238</v>
      </c>
      <c r="C21" s="1">
        <v>-0.91545760373604557</v>
      </c>
      <c r="D21" s="1">
        <v>-0.11537875356048446</v>
      </c>
      <c r="E21" s="3">
        <v>-0.47641048702369337</v>
      </c>
      <c r="G21" s="3">
        <f t="shared" si="0"/>
        <v>8.1</v>
      </c>
      <c r="H21" s="3">
        <f t="shared" si="0"/>
        <v>6.6668718995177176</v>
      </c>
      <c r="I21" s="3">
        <f t="shared" si="1"/>
        <v>2.0538561523919538</v>
      </c>
      <c r="J21" s="3">
        <v>7.199258955334126</v>
      </c>
      <c r="L21" s="3">
        <v>6.6668719006184114</v>
      </c>
    </row>
    <row r="22" spans="1:12" x14ac:dyDescent="0.3">
      <c r="A22" s="1">
        <v>85</v>
      </c>
      <c r="B22" s="1">
        <v>-9.7249445640597676E-2</v>
      </c>
      <c r="C22" s="1">
        <v>9.2755616237573085E-2</v>
      </c>
      <c r="D22" s="1">
        <v>1.8243950508406654</v>
      </c>
      <c r="E22" s="3">
        <v>-0.18793225878019415</v>
      </c>
      <c r="G22" s="3">
        <f t="shared" si="0"/>
        <v>15.8</v>
      </c>
      <c r="H22" s="3">
        <f t="shared" si="0"/>
        <v>7.8119963219813471</v>
      </c>
      <c r="I22" s="3">
        <f t="shared" si="1"/>
        <v>63.808202760039535</v>
      </c>
      <c r="J22" s="3">
        <v>8.7072189550265868</v>
      </c>
      <c r="L22" s="3">
        <v>7.8119963223853528</v>
      </c>
    </row>
    <row r="23" spans="1:12" x14ac:dyDescent="0.3">
      <c r="A23" s="1">
        <v>86</v>
      </c>
      <c r="B23" s="1">
        <v>0.16558689392858578</v>
      </c>
      <c r="C23" s="1">
        <v>1.5042541242006393</v>
      </c>
      <c r="D23" s="1">
        <v>1.018255287972655</v>
      </c>
      <c r="E23" s="3">
        <v>-0.22272558872088377</v>
      </c>
      <c r="G23" s="3">
        <f t="shared" si="0"/>
        <v>12.6</v>
      </c>
      <c r="H23" s="3">
        <f t="shared" si="0"/>
        <v>7.6738829811704488</v>
      </c>
      <c r="I23" s="3">
        <f t="shared" si="1"/>
        <v>24.266628883202142</v>
      </c>
      <c r="J23" s="3">
        <v>12.015867728237399</v>
      </c>
      <c r="L23" s="3">
        <v>7.6738829816603769</v>
      </c>
    </row>
    <row r="24" spans="1:12" x14ac:dyDescent="0.3">
      <c r="A24" s="1">
        <v>87</v>
      </c>
      <c r="B24" s="1">
        <v>-0.36008578520978113</v>
      </c>
      <c r="C24" s="1">
        <v>2.1091820561848102</v>
      </c>
      <c r="D24" s="1">
        <v>-0.11537875356048446</v>
      </c>
      <c r="E24" s="3">
        <v>-0.17255288135275459</v>
      </c>
      <c r="G24" s="3">
        <f t="shared" si="0"/>
        <v>8.1</v>
      </c>
      <c r="H24" s="3">
        <f t="shared" si="0"/>
        <v>7.8730452988891697</v>
      </c>
      <c r="I24" s="3">
        <f t="shared" si="1"/>
        <v>5.1508436356306149E-2</v>
      </c>
      <c r="J24" s="3">
        <v>13.053699814013029</v>
      </c>
      <c r="L24" s="3">
        <v>7.8730452992769537</v>
      </c>
    </row>
    <row r="25" spans="1:12" x14ac:dyDescent="0.3">
      <c r="A25" s="1">
        <v>88</v>
      </c>
      <c r="B25" s="1">
        <v>1.7426049313436864</v>
      </c>
      <c r="C25" s="1">
        <v>-0.10888702775715065</v>
      </c>
      <c r="D25" s="1">
        <v>-0.4680648998152388</v>
      </c>
      <c r="E25" s="3">
        <v>-0.65115900055845644</v>
      </c>
      <c r="G25" s="3">
        <f t="shared" si="0"/>
        <v>6.7</v>
      </c>
      <c r="H25" s="3">
        <f t="shared" si="0"/>
        <v>5.9732015596230728</v>
      </c>
      <c r="I25" s="3">
        <f t="shared" si="1"/>
        <v>0.52823597293433411</v>
      </c>
      <c r="J25" s="3">
        <v>9.3526732139809425</v>
      </c>
      <c r="L25" s="3">
        <v>5.973201560905431</v>
      </c>
    </row>
    <row r="26" spans="1:12" x14ac:dyDescent="0.3">
      <c r="A26" s="1">
        <v>89</v>
      </c>
      <c r="B26" s="1">
        <v>1.1512231673130238</v>
      </c>
      <c r="C26" s="1">
        <v>-0.91545760373604557</v>
      </c>
      <c r="D26" s="1">
        <v>-1.022285986786996</v>
      </c>
      <c r="E26" s="3">
        <v>-0.47641048702369337</v>
      </c>
      <c r="G26" s="3">
        <f t="shared" si="0"/>
        <v>4.5</v>
      </c>
      <c r="H26" s="3">
        <f t="shared" si="0"/>
        <v>6.6668718995177176</v>
      </c>
      <c r="I26" s="3">
        <f t="shared" si="1"/>
        <v>4.6953338289195221</v>
      </c>
      <c r="J26" s="3">
        <v>7.199258955334126</v>
      </c>
      <c r="L26" s="3">
        <v>6.6668719006184114</v>
      </c>
    </row>
    <row r="27" spans="1:12" x14ac:dyDescent="0.3">
      <c r="A27" s="1">
        <v>90</v>
      </c>
      <c r="B27" s="1">
        <v>-1.1485948039173315</v>
      </c>
      <c r="C27" s="1">
        <v>9.2755616237573085E-2</v>
      </c>
      <c r="D27" s="1">
        <v>-0.99709411919737068</v>
      </c>
      <c r="E27" s="3">
        <v>-0.22365693688646424</v>
      </c>
      <c r="G27" s="3">
        <f t="shared" si="0"/>
        <v>4.5999999999999996</v>
      </c>
      <c r="H27" s="3">
        <f t="shared" si="0"/>
        <v>7.6701859620341457</v>
      </c>
      <c r="I27" s="3">
        <f t="shared" si="1"/>
        <v>9.4260418414715357</v>
      </c>
      <c r="J27" s="3">
        <v>8.0810726681552811</v>
      </c>
      <c r="L27" s="3">
        <v>7.670185962672881</v>
      </c>
    </row>
    <row r="28" spans="1:12" x14ac:dyDescent="0.3">
      <c r="A28" s="1">
        <v>91</v>
      </c>
      <c r="B28" s="1">
        <v>-1.9371038226248818</v>
      </c>
      <c r="C28" s="1">
        <v>-1.7220281797149404</v>
      </c>
      <c r="D28" s="1">
        <v>-1.3749721330417506</v>
      </c>
      <c r="E28" s="3">
        <v>-0.34952369547823298</v>
      </c>
      <c r="G28" s="3">
        <f t="shared" si="0"/>
        <v>3.0999999999999996</v>
      </c>
      <c r="H28" s="3">
        <f t="shared" si="0"/>
        <v>7.1705534590290725</v>
      </c>
      <c r="I28" s="3">
        <f t="shared" si="1"/>
        <v>16.569405462813549</v>
      </c>
      <c r="J28" s="3">
        <v>3.5587472653679617</v>
      </c>
      <c r="L28" s="3">
        <v>7.170553459944645</v>
      </c>
    </row>
    <row r="29" spans="1:12" x14ac:dyDescent="0.3">
      <c r="A29" s="1">
        <v>92</v>
      </c>
      <c r="B29" s="1">
        <v>-1.4771402283788109</v>
      </c>
      <c r="C29" s="1">
        <v>-1.3187428917254931</v>
      </c>
      <c r="D29" s="1">
        <v>-0.71998357571149207</v>
      </c>
      <c r="E29" s="3">
        <v>-0.2723548258434324</v>
      </c>
      <c r="G29" s="3">
        <f t="shared" si="0"/>
        <v>5.7</v>
      </c>
      <c r="H29" s="3">
        <f t="shared" si="0"/>
        <v>7.4768779876105933</v>
      </c>
      <c r="I29" s="3">
        <f t="shared" si="1"/>
        <v>3.1572953828550712</v>
      </c>
      <c r="J29" s="3">
        <v>4.7332897520150112</v>
      </c>
      <c r="L29" s="3">
        <v>7.4768779883857732</v>
      </c>
    </row>
    <row r="30" spans="1:12" x14ac:dyDescent="0.3">
      <c r="A30" s="1">
        <v>93</v>
      </c>
      <c r="B30" s="1">
        <v>1.2169322522053196</v>
      </c>
      <c r="C30" s="1">
        <v>-1.7220281797149404</v>
      </c>
      <c r="D30" s="1">
        <v>-0.77036731089074273</v>
      </c>
      <c r="E30" s="3">
        <v>-0.49638501985546168</v>
      </c>
      <c r="G30" s="3">
        <f t="shared" si="0"/>
        <v>5.5</v>
      </c>
      <c r="H30" s="3">
        <f t="shared" si="0"/>
        <v>6.5875822924224732</v>
      </c>
      <c r="I30" s="3">
        <f t="shared" si="1"/>
        <v>1.1828352427909219</v>
      </c>
      <c r="J30" s="3">
        <v>5.4371861259818761</v>
      </c>
      <c r="L30" s="3">
        <v>6.5875822935560731</v>
      </c>
    </row>
    <row r="31" spans="1:12" x14ac:dyDescent="0.3">
      <c r="A31" s="1">
        <v>94</v>
      </c>
      <c r="B31" s="1">
        <v>-0.88575846434814798</v>
      </c>
      <c r="C31" s="1">
        <v>1.3026114802059154</v>
      </c>
      <c r="D31" s="1">
        <v>0.18692365751501966</v>
      </c>
      <c r="E31" s="3">
        <v>-0.19346951441908877</v>
      </c>
      <c r="G31" s="3">
        <f t="shared" si="0"/>
        <v>9.3000000000000007</v>
      </c>
      <c r="H31" s="3">
        <f t="shared" si="0"/>
        <v>7.7900159919435099</v>
      </c>
      <c r="I31" s="3">
        <f t="shared" si="1"/>
        <v>2.2800517045863447</v>
      </c>
      <c r="J31" s="3">
        <v>10.939419698295669</v>
      </c>
      <c r="L31" s="3">
        <v>7.7900159924702894</v>
      </c>
    </row>
    <row r="32" spans="1:12" x14ac:dyDescent="0.3">
      <c r="A32" s="1">
        <v>95</v>
      </c>
      <c r="B32" s="1">
        <v>-0.29437670031748525</v>
      </c>
      <c r="C32" s="1">
        <v>-0.31052967175187435</v>
      </c>
      <c r="D32" s="1">
        <v>0.89229595002452833</v>
      </c>
      <c r="E32" s="3">
        <v>-0.17442233731311926</v>
      </c>
      <c r="G32" s="3">
        <f t="shared" si="0"/>
        <v>12.1</v>
      </c>
      <c r="H32" s="3">
        <f t="shared" si="0"/>
        <v>7.8656244280318832</v>
      </c>
      <c r="I32" s="3">
        <f t="shared" si="1"/>
        <v>17.929936484480312</v>
      </c>
      <c r="J32" s="3">
        <v>7.6892130400973633</v>
      </c>
      <c r="L32" s="3">
        <v>7.8656244284172701</v>
      </c>
    </row>
    <row r="33" spans="1:12" x14ac:dyDescent="0.3">
      <c r="A33" s="1">
        <v>96</v>
      </c>
      <c r="B33" s="1">
        <v>0.62555048817465686</v>
      </c>
      <c r="C33" s="1">
        <v>0.89932619221646803</v>
      </c>
      <c r="D33" s="1">
        <v>1.3961333018170348</v>
      </c>
      <c r="E33" s="3">
        <v>-0.32361872127911201</v>
      </c>
      <c r="G33" s="3">
        <f t="shared" si="0"/>
        <v>14.1</v>
      </c>
      <c r="H33" s="3">
        <f t="shared" si="0"/>
        <v>7.2733841606710161</v>
      </c>
      <c r="I33" s="3">
        <f t="shared" si="1"/>
        <v>46.602683817777361</v>
      </c>
      <c r="J33" s="3">
        <v>10.938901499532315</v>
      </c>
      <c r="L33" s="3">
        <v>7.2733841614362875</v>
      </c>
    </row>
    <row r="34" spans="1:12" x14ac:dyDescent="0.3">
      <c r="A34" s="1">
        <v>97</v>
      </c>
      <c r="B34" s="1">
        <v>0.69125957306695263</v>
      </c>
      <c r="C34" s="1">
        <v>-1.3187428917254931</v>
      </c>
      <c r="D34" s="1">
        <v>-0.51844863499448945</v>
      </c>
      <c r="E34" s="3">
        <v>-0.34104533573243184</v>
      </c>
      <c r="G34" s="3">
        <f t="shared" si="0"/>
        <v>6.5</v>
      </c>
      <c r="H34" s="3">
        <f t="shared" si="0"/>
        <v>7.2042086047447986</v>
      </c>
      <c r="I34" s="3">
        <f t="shared" si="1"/>
        <v>0.49590975899661605</v>
      </c>
      <c r="J34" s="3">
        <v>6.0247164686870764</v>
      </c>
      <c r="L34" s="3">
        <v>7.2042086055554222</v>
      </c>
    </row>
    <row r="35" spans="1:12" x14ac:dyDescent="0.3">
      <c r="A35" s="1">
        <v>98</v>
      </c>
      <c r="B35" s="1">
        <v>-0.49150395499437283</v>
      </c>
      <c r="C35" s="1">
        <v>1.9075394121900866</v>
      </c>
      <c r="D35" s="1">
        <v>0.11134805474614351</v>
      </c>
      <c r="E35" s="3">
        <v>-0.17171649820718066</v>
      </c>
      <c r="G35" s="3">
        <f t="shared" si="0"/>
        <v>9</v>
      </c>
      <c r="H35" s="3">
        <f t="shared" si="0"/>
        <v>7.8763653510552043</v>
      </c>
      <c r="I35" s="3">
        <f t="shared" si="1"/>
        <v>1.2625548243092943</v>
      </c>
      <c r="J35" s="3">
        <v>12.525129785083688</v>
      </c>
      <c r="L35" s="3">
        <v>7.8763653514597047</v>
      </c>
    </row>
    <row r="36" spans="1:12" x14ac:dyDescent="0.3">
      <c r="A36" s="1">
        <v>99</v>
      </c>
      <c r="B36" s="1">
        <v>-3.1540360748301806E-2</v>
      </c>
      <c r="C36" s="1">
        <v>1.5042541242006393</v>
      </c>
      <c r="D36" s="1">
        <v>-1.4611283201983091E-2</v>
      </c>
      <c r="E36" s="3">
        <v>-0.19497078949896932</v>
      </c>
      <c r="G36" s="3">
        <f t="shared" si="0"/>
        <v>8.5</v>
      </c>
      <c r="H36" s="3">
        <f t="shared" si="0"/>
        <v>7.7840566279759944</v>
      </c>
      <c r="I36" s="3">
        <f t="shared" si="1"/>
        <v>0.51257491194510363</v>
      </c>
      <c r="J36" s="3">
        <v>11.898465299449031</v>
      </c>
      <c r="L36" s="3">
        <v>7.7840566283950707</v>
      </c>
    </row>
    <row r="37" spans="1:12" x14ac:dyDescent="0.3">
      <c r="A37" s="1">
        <v>100</v>
      </c>
      <c r="B37" s="1">
        <v>-3.1540360748301806E-2</v>
      </c>
      <c r="C37" s="1">
        <v>9.2755616237573085E-2</v>
      </c>
      <c r="D37" s="1">
        <v>1.244982096279283</v>
      </c>
      <c r="E37" s="3">
        <v>-0.19482400231942953</v>
      </c>
      <c r="G37" s="3">
        <f t="shared" si="0"/>
        <v>13.5</v>
      </c>
      <c r="H37" s="3">
        <f t="shared" si="0"/>
        <v>7.7846393048220737</v>
      </c>
      <c r="I37" s="3">
        <f t="shared" si="1"/>
        <v>32.665347875984708</v>
      </c>
      <c r="J37" s="3">
        <v>8.7463530979560424</v>
      </c>
      <c r="L37" s="3">
        <v>7.7846393052411589</v>
      </c>
    </row>
  </sheetData>
  <autoFilter ref="A7:E37" xr:uid="{72FB5A37-4346-4E2B-B3E4-01C30D854700}"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原始值</vt:lpstr>
      <vt:lpstr>KNN</vt:lpstr>
      <vt:lpstr>產圖</vt:lpstr>
      <vt:lpstr>回歸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2023-10-27T02:47:59Z</dcterms:created>
  <dcterms:modified xsi:type="dcterms:W3CDTF">2023-11-03T03:40:35Z</dcterms:modified>
</cp:coreProperties>
</file>