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122827499edf5d/Escritorio/"/>
    </mc:Choice>
  </mc:AlternateContent>
  <xr:revisionPtr revIDLastSave="0" documentId="8_{78B45BD6-6448-48F0-B177-B6D63F9A71B4}" xr6:coauthVersionLast="47" xr6:coauthVersionMax="47" xr10:uidLastSave="{00000000-0000-0000-0000-000000000000}"/>
  <bookViews>
    <workbookView xWindow="-108" yWindow="-108" windowWidth="23256" windowHeight="13176" activeTab="2" xr2:uid="{4397CB88-85AF-41EC-AB76-70FDD28CFFF1}"/>
  </bookViews>
  <sheets>
    <sheet name="Caso No.1" sheetId="2" r:id="rId1"/>
    <sheet name="Caso No.2" sheetId="5" r:id="rId2"/>
    <sheet name="Caso No.3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7" l="1"/>
  <c r="L27" i="7"/>
  <c r="L24" i="7"/>
  <c r="O17" i="7"/>
  <c r="K21" i="7"/>
  <c r="M32" i="7"/>
  <c r="M31" i="7"/>
  <c r="M30" i="7"/>
  <c r="M29" i="7"/>
  <c r="J29" i="7"/>
  <c r="L23" i="7"/>
  <c r="K17" i="7"/>
  <c r="I25" i="7" s="1"/>
  <c r="J16" i="7"/>
  <c r="O16" i="7" s="1"/>
  <c r="J15" i="7"/>
  <c r="O15" i="7" s="1"/>
  <c r="O14" i="7"/>
  <c r="J14" i="7"/>
  <c r="J13" i="7"/>
  <c r="O13" i="7" s="1"/>
  <c r="E13" i="7"/>
  <c r="J12" i="7"/>
  <c r="E12" i="7"/>
  <c r="E14" i="7" s="1"/>
  <c r="L11" i="7"/>
  <c r="L12" i="7" s="1"/>
  <c r="L13" i="7" s="1"/>
  <c r="L14" i="7" s="1"/>
  <c r="L15" i="7" s="1"/>
  <c r="L16" i="7" s="1"/>
  <c r="J11" i="7"/>
  <c r="I40" i="5"/>
  <c r="L24" i="5"/>
  <c r="O11" i="5"/>
  <c r="I25" i="2"/>
  <c r="L23" i="2"/>
  <c r="L23" i="5"/>
  <c r="E11" i="5"/>
  <c r="E15" i="5"/>
  <c r="E16" i="5" s="1"/>
  <c r="E13" i="5"/>
  <c r="E12" i="5"/>
  <c r="M32" i="5"/>
  <c r="M31" i="5"/>
  <c r="M30" i="5"/>
  <c r="M29" i="5"/>
  <c r="J29" i="5"/>
  <c r="K17" i="5"/>
  <c r="M16" i="5" s="1"/>
  <c r="O16" i="5"/>
  <c r="J16" i="5"/>
  <c r="J15" i="5"/>
  <c r="O15" i="5" s="1"/>
  <c r="J14" i="5"/>
  <c r="O14" i="5" s="1"/>
  <c r="E14" i="5"/>
  <c r="J13" i="5"/>
  <c r="J12" i="5"/>
  <c r="L11" i="5"/>
  <c r="L12" i="5" s="1"/>
  <c r="L13" i="5" s="1"/>
  <c r="L14" i="5" s="1"/>
  <c r="L15" i="5" s="1"/>
  <c r="L16" i="5" s="1"/>
  <c r="J11" i="5"/>
  <c r="I43" i="2"/>
  <c r="I40" i="2"/>
  <c r="I36" i="2"/>
  <c r="R17" i="2"/>
  <c r="R12" i="2"/>
  <c r="R13" i="2"/>
  <c r="R14" i="2"/>
  <c r="R15" i="2"/>
  <c r="R16" i="2"/>
  <c r="R11" i="2"/>
  <c r="P11" i="2"/>
  <c r="Q17" i="2"/>
  <c r="Q12" i="2"/>
  <c r="Q13" i="2"/>
  <c r="Q14" i="2"/>
  <c r="Q15" i="2"/>
  <c r="Q16" i="2"/>
  <c r="Q11" i="2"/>
  <c r="P17" i="2"/>
  <c r="P12" i="2"/>
  <c r="P13" i="2"/>
  <c r="P14" i="2"/>
  <c r="P15" i="2"/>
  <c r="P16" i="2"/>
  <c r="L24" i="2"/>
  <c r="E16" i="2"/>
  <c r="J29" i="2"/>
  <c r="E15" i="2"/>
  <c r="E14" i="2"/>
  <c r="M32" i="2"/>
  <c r="M31" i="2"/>
  <c r="M30" i="2"/>
  <c r="M29" i="2"/>
  <c r="K17" i="2"/>
  <c r="M11" i="2" s="1"/>
  <c r="L11" i="2"/>
  <c r="L12" i="2" s="1"/>
  <c r="L13" i="2" s="1"/>
  <c r="L14" i="2" s="1"/>
  <c r="L15" i="2" s="1"/>
  <c r="L16" i="2" s="1"/>
  <c r="J12" i="2"/>
  <c r="O12" i="2" s="1"/>
  <c r="J13" i="2"/>
  <c r="O13" i="2" s="1"/>
  <c r="J14" i="2"/>
  <c r="O14" i="2" s="1"/>
  <c r="J15" i="2"/>
  <c r="O15" i="2" s="1"/>
  <c r="J16" i="2"/>
  <c r="O16" i="2" s="1"/>
  <c r="J11" i="2"/>
  <c r="M13" i="7" l="1"/>
  <c r="M11" i="7"/>
  <c r="M12" i="7"/>
  <c r="M15" i="7"/>
  <c r="M14" i="7"/>
  <c r="E11" i="7"/>
  <c r="E15" i="7" s="1"/>
  <c r="M16" i="7"/>
  <c r="J17" i="7"/>
  <c r="O11" i="7"/>
  <c r="O12" i="7"/>
  <c r="M11" i="5"/>
  <c r="M12" i="5"/>
  <c r="M13" i="5"/>
  <c r="I25" i="5"/>
  <c r="M14" i="5"/>
  <c r="J17" i="5"/>
  <c r="O12" i="5"/>
  <c r="O13" i="5"/>
  <c r="M15" i="5"/>
  <c r="J17" i="2"/>
  <c r="O11" i="2"/>
  <c r="O17" i="2" s="1"/>
  <c r="K21" i="2" s="1"/>
  <c r="N11" i="2"/>
  <c r="M16" i="2"/>
  <c r="M15" i="2"/>
  <c r="M13" i="2"/>
  <c r="M14" i="2"/>
  <c r="M12" i="2"/>
  <c r="N11" i="7" l="1"/>
  <c r="N12" i="7" s="1"/>
  <c r="N13" i="7" s="1"/>
  <c r="N14" i="7" s="1"/>
  <c r="N15" i="7" s="1"/>
  <c r="N16" i="7" s="1"/>
  <c r="M17" i="7"/>
  <c r="O17" i="5"/>
  <c r="K21" i="5" s="1"/>
  <c r="P13" i="5" s="1"/>
  <c r="Q13" i="5" s="1"/>
  <c r="R13" i="5" s="1"/>
  <c r="M17" i="5"/>
  <c r="N11" i="5"/>
  <c r="N12" i="5" s="1"/>
  <c r="N13" i="5" s="1"/>
  <c r="N14" i="5" s="1"/>
  <c r="N15" i="5" s="1"/>
  <c r="N16" i="5" s="1"/>
  <c r="M17" i="2"/>
  <c r="N12" i="2"/>
  <c r="N13" i="2" s="1"/>
  <c r="N14" i="2" s="1"/>
  <c r="N15" i="2" s="1"/>
  <c r="N16" i="2" s="1"/>
  <c r="P16" i="7" l="1"/>
  <c r="Q16" i="7" s="1"/>
  <c r="R16" i="7" s="1"/>
  <c r="P14" i="7"/>
  <c r="Q14" i="7" s="1"/>
  <c r="R14" i="7" s="1"/>
  <c r="P13" i="7"/>
  <c r="Q13" i="7" s="1"/>
  <c r="R13" i="7" s="1"/>
  <c r="P15" i="7"/>
  <c r="Q15" i="7" s="1"/>
  <c r="R15" i="7" s="1"/>
  <c r="P12" i="7"/>
  <c r="Q12" i="7" s="1"/>
  <c r="R12" i="7" s="1"/>
  <c r="P11" i="7"/>
  <c r="P11" i="5"/>
  <c r="P12" i="5"/>
  <c r="Q12" i="5" s="1"/>
  <c r="R12" i="5" s="1"/>
  <c r="P14" i="5"/>
  <c r="Q14" i="5" s="1"/>
  <c r="R14" i="5" s="1"/>
  <c r="P15" i="5"/>
  <c r="Q15" i="5" s="1"/>
  <c r="R15" i="5" s="1"/>
  <c r="P16" i="5"/>
  <c r="Q16" i="5" s="1"/>
  <c r="R16" i="5" s="1"/>
  <c r="P17" i="5"/>
  <c r="Q11" i="5"/>
  <c r="Q11" i="7" l="1"/>
  <c r="P17" i="7"/>
  <c r="Q17" i="5"/>
  <c r="R11" i="5"/>
  <c r="R17" i="5" s="1"/>
  <c r="I36" i="5" s="1"/>
  <c r="I43" i="5" s="1"/>
  <c r="R11" i="7" l="1"/>
  <c r="R17" i="7" s="1"/>
  <c r="I36" i="7" s="1"/>
  <c r="I40" i="7" s="1"/>
  <c r="I43" i="7" s="1"/>
  <c r="Q17" i="7"/>
</calcChain>
</file>

<file path=xl/sharedStrings.xml><?xml version="1.0" encoding="utf-8"?>
<sst xmlns="http://schemas.openxmlformats.org/spreadsheetml/2006/main" count="99" uniqueCount="37">
  <si>
    <t>Límite superior</t>
  </si>
  <si>
    <t>Límite inferior</t>
  </si>
  <si>
    <t>Cálculo de intervalos</t>
  </si>
  <si>
    <t>Rango (R)</t>
  </si>
  <si>
    <t>Valor máximo (Xmax)</t>
  </si>
  <si>
    <t>Valor mínimo (Xmin)</t>
  </si>
  <si>
    <t>Número de datos</t>
  </si>
  <si>
    <t>Número de intervalos (k)</t>
  </si>
  <si>
    <t>Amplitud (A)</t>
  </si>
  <si>
    <t xml:space="preserve"> Datos</t>
  </si>
  <si>
    <t>No.</t>
  </si>
  <si>
    <t>K</t>
  </si>
  <si>
    <t>Promedio o Media Aritmetica</t>
  </si>
  <si>
    <t>Mediana</t>
  </si>
  <si>
    <t>Marca de clase(Xi)</t>
  </si>
  <si>
    <t>Frecuencia absoluta(fi)</t>
  </si>
  <si>
    <t>Frecuencia acumulada(Fi)</t>
  </si>
  <si>
    <t>Frecuencia relativa(fr%)</t>
  </si>
  <si>
    <t>Frec. relativa acumulada(Fra%)</t>
  </si>
  <si>
    <t>MEDIDAS DE TENDENCIA CENTRAL</t>
  </si>
  <si>
    <t>MEDIDAS DE DISPERSION</t>
  </si>
  <si>
    <t>Varianza Muestral</t>
  </si>
  <si>
    <t>Desviacion Estandar</t>
  </si>
  <si>
    <t>Coefiente de variacion</t>
  </si>
  <si>
    <t>Total</t>
  </si>
  <si>
    <t>-</t>
  </si>
  <si>
    <t>798/55</t>
  </si>
  <si>
    <t>Moda =</t>
  </si>
  <si>
    <r>
      <t xml:space="preserve">Solución:                                                                                                                                                                                                                                                                ¿Cuál es el tiempo promedio de recuperación de los pacientes?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R: Aproximadamente 14.5 días</t>
    </r>
    <r>
      <rPr>
        <sz val="11"/>
        <color theme="1"/>
        <rFont val="Calibri"/>
        <family val="2"/>
        <scheme val="minor"/>
      </rPr>
      <t xml:space="preserve">
¿Cuánto tiempo es necesario para que el 50% de los pacientes se haya recuperado?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R:  en el intervalo 11 - 15 días.</t>
    </r>
    <r>
      <rPr>
        <sz val="11"/>
        <color theme="1"/>
        <rFont val="Calibri"/>
        <family val="2"/>
        <scheme val="minor"/>
      </rPr>
      <t xml:space="preserve">
¿Cuál es el intervalo más común de tiempo de recuperación?             </t>
    </r>
    <r>
      <rPr>
        <b/>
        <sz val="11"/>
        <color theme="1"/>
        <rFont val="Calibri"/>
        <family val="2"/>
        <scheme val="minor"/>
      </rPr>
      <t>R: intervalo 11 - 15 días.</t>
    </r>
  </si>
  <si>
    <t>431/60</t>
  </si>
  <si>
    <r>
      <t xml:space="preserve">Solución:                                                                                                                                                                                                                                                                ¿Cuál es el nivel promedio de hemoglobina en este grupo de pacientes?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R: Nivel promedio de hemoglobina: ≈ 8.8 g/dl</t>
    </r>
    <r>
      <rPr>
        <sz val="11"/>
        <color theme="1"/>
        <rFont val="Calibri"/>
        <family val="2"/>
        <scheme val="minor"/>
      </rPr>
      <t xml:space="preserve">
¿Cuál es el nivel de hemoglobina donde se ubica la mitad de los pacientes?
</t>
    </r>
    <r>
      <rPr>
        <b/>
        <sz val="11"/>
        <color theme="1"/>
        <rFont val="Calibri"/>
        <family val="2"/>
        <scheme val="minor"/>
      </rPr>
      <t>R: El nivel donde se ubica la mitad de los pacientes: 8.8 g/dl</t>
    </r>
    <r>
      <rPr>
        <sz val="11"/>
        <color theme="1"/>
        <rFont val="Calibri"/>
        <family val="2"/>
        <scheme val="minor"/>
      </rPr>
      <t xml:space="preserve">
¿En qué intervalo se presenta el nivel de hemoglobina más frecuente?
</t>
    </r>
    <r>
      <rPr>
        <b/>
        <sz val="11"/>
        <color theme="1"/>
        <rFont val="Calibri"/>
        <family val="2"/>
        <scheme val="minor"/>
      </rPr>
      <t>R: Intervalo 8 - 10 g/dl.</t>
    </r>
  </si>
  <si>
    <t>Si el coeficiente de variacion es Mayor  al 25% LA DISTRIBUCION ES HETEROGENEA</t>
  </si>
  <si>
    <t>Si el coeficiente de variacion es menor al 25% LA DISTRIBUCION ES HOMOGENEA</t>
  </si>
  <si>
    <t>coeficiente de variacion es Mayor  al 25% LA DISTRIBUCION ES HETEROGENEA</t>
  </si>
  <si>
    <t>6460/52</t>
  </si>
  <si>
    <t>coeficiente de variacion es Menor  al 25% LA DISTRIBUCION ES HOMOGENEA</t>
  </si>
  <si>
    <r>
      <t xml:space="preserve">Solución:                                                                                                                                                                                                                                                                ¿Cuál es el nivel promedio de glucosa en ayunas en este grupo?
</t>
    </r>
    <r>
      <rPr>
        <b/>
        <sz val="11"/>
        <color theme="1"/>
        <rFont val="Calibri"/>
        <family val="2"/>
        <scheme val="minor"/>
      </rPr>
      <t>R: Nivel promedio de glucosa ≈ 124.23 mg/dl.</t>
    </r>
    <r>
      <rPr>
        <sz val="11"/>
        <color theme="1"/>
        <rFont val="Calibri"/>
        <family val="2"/>
        <scheme val="minor"/>
      </rPr>
      <t xml:space="preserve">
¿Cuál es el nivel de glucosa donde se encuentra el 50% de los pacientes?
</t>
    </r>
    <r>
      <rPr>
        <b/>
        <sz val="11"/>
        <color theme="1"/>
        <rFont val="Calibri"/>
        <family val="2"/>
        <scheme val="minor"/>
      </rPr>
      <t>R: El nivel donde se ubica el 50% de los pacientes es: 123.0 mg/dl.</t>
    </r>
    <r>
      <rPr>
        <sz val="11"/>
        <color theme="1"/>
        <rFont val="Calibri"/>
        <family val="2"/>
        <scheme val="minor"/>
      </rPr>
      <t xml:space="preserve">
¿En qué intervalo se presenta el nivel de hemoglobina más frecuente?
</t>
    </r>
    <r>
      <rPr>
        <b/>
        <sz val="11"/>
        <color theme="1"/>
        <rFont val="Calibri"/>
        <family val="2"/>
        <scheme val="minor"/>
      </rPr>
      <t>R: En el intervalo 110 - 130 mg/dl.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</si>
</sst>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00467F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6"/>
      <color rgb="FF7030A0"/>
      <name val="Arial"/>
      <family val="2"/>
    </font>
    <font>
      <b/>
      <i/>
      <sz val="12"/>
      <color theme="1"/>
      <name val="Arial"/>
      <family val="2"/>
    </font>
    <font>
      <i/>
      <sz val="14"/>
      <color theme="1"/>
      <name val="Calibri"/>
      <family val="2"/>
      <scheme val="minor"/>
    </font>
    <font>
      <b/>
      <i/>
      <sz val="11"/>
      <color rgb="FF7030A0"/>
      <name val="Arial"/>
      <family val="2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4.9989318521683403E-2"/>
      </left>
      <right/>
      <top/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thin">
        <color indexed="64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1">
    <xf numFmtId="0" fontId="0" fillId="0" borderId="0" xfId="0"/>
    <xf numFmtId="1" fontId="2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9" fontId="3" fillId="0" borderId="5" xfId="1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 vertical="center" wrapText="1"/>
    </xf>
    <xf numFmtId="1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9" fontId="3" fillId="3" borderId="9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3" fillId="2" borderId="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6" fillId="0" borderId="16" xfId="0" applyFont="1" applyBorder="1"/>
    <xf numFmtId="0" fontId="17" fillId="0" borderId="16" xfId="0" applyFont="1" applyBorder="1" applyAlignment="1">
      <alignment horizontal="center"/>
    </xf>
    <xf numFmtId="0" fontId="15" fillId="2" borderId="16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wrapText="1"/>
    </xf>
    <xf numFmtId="0" fontId="12" fillId="4" borderId="16" xfId="0" applyFont="1" applyFill="1" applyBorder="1" applyAlignment="1">
      <alignment horizontal="center" wrapText="1"/>
    </xf>
    <xf numFmtId="0" fontId="0" fillId="4" borderId="16" xfId="0" applyFill="1" applyBorder="1"/>
    <xf numFmtId="170" fontId="3" fillId="0" borderId="5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2" fillId="5" borderId="7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170" fontId="3" fillId="5" borderId="5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/>
    </xf>
    <xf numFmtId="9" fontId="3" fillId="5" borderId="5" xfId="1" applyFont="1" applyFill="1" applyBorder="1" applyAlignment="1">
      <alignment horizontal="center"/>
    </xf>
    <xf numFmtId="9" fontId="3" fillId="5" borderId="9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left" vertical="center"/>
    </xf>
    <xf numFmtId="2" fontId="10" fillId="2" borderId="15" xfId="0" applyNumberFormat="1" applyFont="1" applyFill="1" applyBorder="1" applyAlignment="1">
      <alignment horizontal="left" vertical="center"/>
    </xf>
    <xf numFmtId="2" fontId="10" fillId="2" borderId="13" xfId="0" applyNumberFormat="1" applyFont="1" applyFill="1" applyBorder="1" applyAlignment="1">
      <alignment horizontal="left" vertical="center"/>
    </xf>
    <xf numFmtId="2" fontId="10" fillId="2" borderId="10" xfId="0" applyNumberFormat="1" applyFont="1" applyFill="1" applyBorder="1" applyAlignment="1">
      <alignment horizontal="left" vertical="center"/>
    </xf>
    <xf numFmtId="2" fontId="10" fillId="2" borderId="12" xfId="0" applyNumberFormat="1" applyFont="1" applyFill="1" applyBorder="1" applyAlignment="1">
      <alignment horizontal="left" vertical="center"/>
    </xf>
    <xf numFmtId="2" fontId="10" fillId="2" borderId="6" xfId="0" applyNumberFormat="1" applyFont="1" applyFill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6" fillId="2" borderId="1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20" xfId="0" applyFill="1" applyBorder="1"/>
    <xf numFmtId="1" fontId="17" fillId="0" borderId="16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 vertical="center" wrapText="1"/>
    </xf>
    <xf numFmtId="1" fontId="2" fillId="6" borderId="5" xfId="0" applyNumberFormat="1" applyFont="1" applyFill="1" applyBorder="1" applyAlignment="1">
      <alignment horizontal="center" vertical="center" wrapText="1"/>
    </xf>
    <xf numFmtId="170" fontId="3" fillId="6" borderId="5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/>
    </xf>
    <xf numFmtId="9" fontId="3" fillId="6" borderId="5" xfId="1" applyFont="1" applyFill="1" applyBorder="1" applyAlignment="1">
      <alignment horizontal="center"/>
    </xf>
    <xf numFmtId="9" fontId="3" fillId="6" borderId="9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170" fontId="10" fillId="2" borderId="14" xfId="0" applyNumberFormat="1" applyFont="1" applyFill="1" applyBorder="1" applyAlignment="1">
      <alignment horizontal="left" vertical="center"/>
    </xf>
    <xf numFmtId="170" fontId="10" fillId="2" borderId="15" xfId="0" applyNumberFormat="1" applyFont="1" applyFill="1" applyBorder="1" applyAlignment="1">
      <alignment horizontal="left" vertical="center"/>
    </xf>
    <xf numFmtId="170" fontId="10" fillId="2" borderId="12" xfId="0" applyNumberFormat="1" applyFont="1" applyFill="1" applyBorder="1" applyAlignment="1">
      <alignment horizontal="left" vertical="center"/>
    </xf>
    <xf numFmtId="170" fontId="10" fillId="2" borderId="6" xfId="0" applyNumberFormat="1" applyFont="1" applyFill="1" applyBorder="1" applyAlignment="1">
      <alignment horizontal="left" vertical="center"/>
    </xf>
    <xf numFmtId="0" fontId="0" fillId="0" borderId="9" xfId="0" applyBorder="1" applyAlignment="1">
      <alignment horizontal="right"/>
    </xf>
    <xf numFmtId="2" fontId="0" fillId="0" borderId="5" xfId="2" applyNumberFormat="1" applyFont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170" fontId="20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8CD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1894532</xdr:colOff>
      <xdr:row>19</xdr:row>
      <xdr:rowOff>62801</xdr:rowOff>
    </xdr:from>
    <xdr:to>
      <xdr:col>4</xdr:col>
      <xdr:colOff>1905000</xdr:colOff>
      <xdr:row>23</xdr:row>
      <xdr:rowOff>44170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65DD0B-7E3F-430D-943A-38D59B3CD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9452" y="4512881"/>
          <a:ext cx="2006908" cy="933869"/>
        </a:xfrm>
        <a:prstGeom prst="rect">
          <a:avLst/>
        </a:prstGeom>
      </xdr:spPr>
    </xdr:pic>
    <xdr:clientData/>
  </xdr:twoCellAnchor>
  <xdr:twoCellAnchor editAs="oneCell">
    <xdr:from>
      <xdr:col>4</xdr:col>
      <xdr:colOff>20934</xdr:colOff>
      <xdr:row>24</xdr:row>
      <xdr:rowOff>0</xdr:rowOff>
    </xdr:from>
    <xdr:to>
      <xdr:col>5</xdr:col>
      <xdr:colOff>795495</xdr:colOff>
      <xdr:row>27</xdr:row>
      <xdr:rowOff>1673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5DDB93-673E-4B6B-985B-C418589F2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2294" y="5631180"/>
          <a:ext cx="2740521" cy="687474"/>
        </a:xfrm>
        <a:prstGeom prst="rect">
          <a:avLst/>
        </a:prstGeom>
      </xdr:spPr>
    </xdr:pic>
    <xdr:clientData/>
  </xdr:twoCellAnchor>
  <xdr:twoCellAnchor editAs="oneCell">
    <xdr:from>
      <xdr:col>3</xdr:col>
      <xdr:colOff>1915465</xdr:colOff>
      <xdr:row>28</xdr:row>
      <xdr:rowOff>10467</xdr:rowOff>
    </xdr:from>
    <xdr:to>
      <xdr:col>7</xdr:col>
      <xdr:colOff>818173</xdr:colOff>
      <xdr:row>30</xdr:row>
      <xdr:rowOff>52931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7CB4231-63DA-4742-9056-1F13E18A0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0385" y="6556047"/>
          <a:ext cx="3962388" cy="499665"/>
        </a:xfrm>
        <a:prstGeom prst="rect">
          <a:avLst/>
        </a:prstGeom>
      </xdr:spPr>
    </xdr:pic>
    <xdr:clientData/>
  </xdr:twoCellAnchor>
  <xdr:oneCellAnchor>
    <xdr:from>
      <xdr:col>9</xdr:col>
      <xdr:colOff>608866</xdr:colOff>
      <xdr:row>22</xdr:row>
      <xdr:rowOff>0</xdr:rowOff>
    </xdr:from>
    <xdr:ext cx="863846" cy="1912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BD46EA5-732E-487B-80F4-BC7806987DDE}"/>
                </a:ext>
              </a:extLst>
            </xdr:cNvPr>
            <xdr:cNvSpPr txBox="1"/>
          </xdr:nvSpPr>
          <xdr:spPr>
            <a:xfrm>
              <a:off x="8853706" y="5173980"/>
              <a:ext cx="863846" cy="191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𝑳</m:t>
                        </m:r>
                      </m:e>
                      <m:sub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600" b="1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BD46EA5-732E-487B-80F4-BC7806987DDE}"/>
                </a:ext>
              </a:extLst>
            </xdr:cNvPr>
            <xdr:cNvSpPr txBox="1"/>
          </xdr:nvSpPr>
          <xdr:spPr>
            <a:xfrm>
              <a:off x="8853706" y="5173980"/>
              <a:ext cx="863846" cy="191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ES" sz="1600" b="1" i="0">
                  <a:latin typeface="Cambria Math" panose="02040503050406030204" pitchFamily="18" charset="0"/>
                </a:rPr>
                <a:t>𝑳</a:t>
              </a:r>
              <a:r>
                <a:rPr lang="es-NI" sz="1600" b="1" i="0"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latin typeface="Cambria Math" panose="02040503050406030204" pitchFamily="18" charset="0"/>
                </a:rPr>
                <a:t>𝒊</a:t>
              </a:r>
              <a:endParaRPr lang="es-NI" sz="1600" b="1"/>
            </a:p>
          </xdr:txBody>
        </xdr:sp>
      </mc:Fallback>
    </mc:AlternateContent>
    <xdr:clientData/>
  </xdr:oneCellAnchor>
  <xdr:oneCellAnchor>
    <xdr:from>
      <xdr:col>10</xdr:col>
      <xdr:colOff>22713</xdr:colOff>
      <xdr:row>23</xdr:row>
      <xdr:rowOff>4396</xdr:rowOff>
    </xdr:from>
    <xdr:ext cx="30194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BCE9538-F860-476B-A70B-C02B9FF29598}"/>
                </a:ext>
              </a:extLst>
            </xdr:cNvPr>
            <xdr:cNvSpPr txBox="1"/>
          </xdr:nvSpPr>
          <xdr:spPr>
            <a:xfrm>
              <a:off x="9181953" y="5406976"/>
              <a:ext cx="30194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BCE9538-F860-476B-A70B-C02B9FF29598}"/>
                </a:ext>
              </a:extLst>
            </xdr:cNvPr>
            <xdr:cNvSpPr txBox="1"/>
          </xdr:nvSpPr>
          <xdr:spPr>
            <a:xfrm>
              <a:off x="9181953" y="5406976"/>
              <a:ext cx="30194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1" i="0">
                  <a:latin typeface="Cambria Math" panose="02040503050406030204" pitchFamily="18" charset="0"/>
                </a:rPr>
                <a:t>𝒏/𝟐</a:t>
              </a:r>
              <a:endParaRPr lang="es-NI" sz="1200" b="1"/>
            </a:p>
          </xdr:txBody>
        </xdr:sp>
      </mc:Fallback>
    </mc:AlternateContent>
    <xdr:clientData/>
  </xdr:oneCellAnchor>
  <xdr:oneCellAnchor>
    <xdr:from>
      <xdr:col>10</xdr:col>
      <xdr:colOff>15386</xdr:colOff>
      <xdr:row>24</xdr:row>
      <xdr:rowOff>19048</xdr:rowOff>
    </xdr:from>
    <xdr:ext cx="55194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BB619DF-6D22-46B4-A2E9-B9BB24834DA1}"/>
                </a:ext>
              </a:extLst>
            </xdr:cNvPr>
            <xdr:cNvSpPr txBox="1"/>
          </xdr:nvSpPr>
          <xdr:spPr>
            <a:xfrm>
              <a:off x="9174626" y="5650228"/>
              <a:ext cx="5519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  <m:r>
                      <a:rPr lang="es-ES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BB619DF-6D22-46B4-A2E9-B9BB24834DA1}"/>
                </a:ext>
              </a:extLst>
            </xdr:cNvPr>
            <xdr:cNvSpPr txBox="1"/>
          </xdr:nvSpPr>
          <xdr:spPr>
            <a:xfrm>
              <a:off x="9174626" y="5650228"/>
              <a:ext cx="5519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𝒂−𝟏</a:t>
              </a:r>
              <a:endParaRPr lang="es-NI" sz="1400" b="1"/>
            </a:p>
          </xdr:txBody>
        </xdr:sp>
      </mc:Fallback>
    </mc:AlternateContent>
    <xdr:clientData/>
  </xdr:oneCellAnchor>
  <xdr:oneCellAnchor>
    <xdr:from>
      <xdr:col>10</xdr:col>
      <xdr:colOff>103309</xdr:colOff>
      <xdr:row>24</xdr:row>
      <xdr:rowOff>238857</xdr:rowOff>
    </xdr:from>
    <xdr:ext cx="33630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5EABC2F-C0D7-4B80-8170-044D5011376B}"/>
                </a:ext>
              </a:extLst>
            </xdr:cNvPr>
            <xdr:cNvSpPr txBox="1"/>
          </xdr:nvSpPr>
          <xdr:spPr>
            <a:xfrm>
              <a:off x="9262549" y="5862417"/>
              <a:ext cx="336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5EABC2F-C0D7-4B80-8170-044D5011376B}"/>
                </a:ext>
              </a:extLst>
            </xdr:cNvPr>
            <xdr:cNvSpPr txBox="1"/>
          </xdr:nvSpPr>
          <xdr:spPr>
            <a:xfrm>
              <a:off x="9262549" y="5862417"/>
              <a:ext cx="336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</a:t>
              </a:r>
              <a:endParaRPr lang="es-NI" sz="1400" b="1"/>
            </a:p>
          </xdr:txBody>
        </xdr:sp>
      </mc:Fallback>
    </mc:AlternateContent>
    <xdr:clientData/>
  </xdr:oneCellAnchor>
  <xdr:oneCellAnchor>
    <xdr:from>
      <xdr:col>10</xdr:col>
      <xdr:colOff>74001</xdr:colOff>
      <xdr:row>25</xdr:row>
      <xdr:rowOff>209550</xdr:rowOff>
    </xdr:from>
    <xdr:ext cx="31432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EED5C30-FE6B-4A36-BC21-ECF3318AC1C7}"/>
                </a:ext>
              </a:extLst>
            </xdr:cNvPr>
            <xdr:cNvSpPr txBox="1"/>
          </xdr:nvSpPr>
          <xdr:spPr>
            <a:xfrm>
              <a:off x="9233241" y="6069330"/>
              <a:ext cx="314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EED5C30-FE6B-4A36-BC21-ECF3318AC1C7}"/>
                </a:ext>
              </a:extLst>
            </xdr:cNvPr>
            <xdr:cNvSpPr txBox="1"/>
          </xdr:nvSpPr>
          <xdr:spPr>
            <a:xfrm>
              <a:off x="9233241" y="6069330"/>
              <a:ext cx="314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𝒂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</a:t>
              </a:r>
              <a:endParaRPr lang="es-NI" sz="1400" b="1"/>
            </a:p>
          </xdr:txBody>
        </xdr:sp>
      </mc:Fallback>
    </mc:AlternateContent>
    <xdr:clientData/>
  </xdr:oneCellAnchor>
  <xdr:twoCellAnchor editAs="oneCell">
    <xdr:from>
      <xdr:col>11</xdr:col>
      <xdr:colOff>102577</xdr:colOff>
      <xdr:row>28</xdr:row>
      <xdr:rowOff>21981</xdr:rowOff>
    </xdr:from>
    <xdr:to>
      <xdr:col>11</xdr:col>
      <xdr:colOff>968284</xdr:colOff>
      <xdr:row>28</xdr:row>
      <xdr:rowOff>210973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B536E69-3602-490B-9BF2-E088FA056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4797" y="6567561"/>
          <a:ext cx="865707" cy="188992"/>
        </a:xfrm>
        <a:prstGeom prst="rect">
          <a:avLst/>
        </a:prstGeom>
      </xdr:spPr>
    </xdr:pic>
    <xdr:clientData/>
  </xdr:twoCellAnchor>
  <xdr:oneCellAnchor>
    <xdr:from>
      <xdr:col>11</xdr:col>
      <xdr:colOff>132618</xdr:colOff>
      <xdr:row>30</xdr:row>
      <xdr:rowOff>11722</xdr:rowOff>
    </xdr:from>
    <xdr:ext cx="83453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3598975-22D8-4362-B2FD-9167134F86C1}"/>
                </a:ext>
              </a:extLst>
            </xdr:cNvPr>
            <xdr:cNvSpPr txBox="1"/>
          </xdr:nvSpPr>
          <xdr:spPr>
            <a:xfrm>
              <a:off x="10274838" y="6785902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NI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s-ES" sz="1400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ES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s-NI" sz="1400" b="1"/>
                <a:t> -1</a:t>
              </a: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3598975-22D8-4362-B2FD-9167134F86C1}"/>
                </a:ext>
              </a:extLst>
            </xdr:cNvPr>
            <xdr:cNvSpPr txBox="1"/>
          </xdr:nvSpPr>
          <xdr:spPr>
            <a:xfrm>
              <a:off x="10274838" y="6785902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𝒊−𝒇_𝒊</a:t>
              </a:r>
              <a:r>
                <a:rPr lang="es-NI" sz="1400" b="1"/>
                <a:t> -1</a:t>
              </a:r>
            </a:p>
          </xdr:txBody>
        </xdr:sp>
      </mc:Fallback>
    </mc:AlternateContent>
    <xdr:clientData/>
  </xdr:oneCellAnchor>
  <xdr:oneCellAnchor>
    <xdr:from>
      <xdr:col>11</xdr:col>
      <xdr:colOff>110636</xdr:colOff>
      <xdr:row>30</xdr:row>
      <xdr:rowOff>238857</xdr:rowOff>
    </xdr:from>
    <xdr:ext cx="75394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9C71D78-B248-4001-A4DF-C4C91D332248}"/>
                </a:ext>
              </a:extLst>
            </xdr:cNvPr>
            <xdr:cNvSpPr txBox="1"/>
          </xdr:nvSpPr>
          <xdr:spPr>
            <a:xfrm>
              <a:off x="10252856" y="7005417"/>
              <a:ext cx="7539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NI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s-ES" sz="1400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ES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s-NI" sz="1400" b="1"/>
                <a:t>+1</a:t>
              </a:r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9C71D78-B248-4001-A4DF-C4C91D332248}"/>
                </a:ext>
              </a:extLst>
            </xdr:cNvPr>
            <xdr:cNvSpPr txBox="1"/>
          </xdr:nvSpPr>
          <xdr:spPr>
            <a:xfrm>
              <a:off x="10252856" y="7005417"/>
              <a:ext cx="7539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𝒊−𝒇_𝒊</a:t>
              </a:r>
              <a:r>
                <a:rPr lang="es-NI" sz="1400" b="1"/>
                <a:t>+1</a:t>
              </a:r>
            </a:p>
          </xdr:txBody>
        </xdr:sp>
      </mc:Fallback>
    </mc:AlternateContent>
    <xdr:clientData/>
  </xdr:oneCellAnchor>
  <xdr:twoCellAnchor editAs="oneCell">
    <xdr:from>
      <xdr:col>11</xdr:col>
      <xdr:colOff>80597</xdr:colOff>
      <xdr:row>31</xdr:row>
      <xdr:rowOff>219809</xdr:rowOff>
    </xdr:from>
    <xdr:to>
      <xdr:col>11</xdr:col>
      <xdr:colOff>391520</xdr:colOff>
      <xdr:row>32</xdr:row>
      <xdr:rowOff>197497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A8BA941-B638-405C-AB2B-AE165391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22817" y="7222589"/>
          <a:ext cx="310923" cy="206287"/>
        </a:xfrm>
        <a:prstGeom prst="rect">
          <a:avLst/>
        </a:prstGeom>
      </xdr:spPr>
    </xdr:pic>
    <xdr:clientData/>
  </xdr:twoCellAnchor>
  <xdr:twoCellAnchor editAs="oneCell">
    <xdr:from>
      <xdr:col>4</xdr:col>
      <xdr:colOff>48846</xdr:colOff>
      <xdr:row>35</xdr:row>
      <xdr:rowOff>73269</xdr:rowOff>
    </xdr:from>
    <xdr:to>
      <xdr:col>5</xdr:col>
      <xdr:colOff>3325</xdr:colOff>
      <xdr:row>38</xdr:row>
      <xdr:rowOff>7420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910F9B7-52D2-4D0D-874F-10E650EC6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0206" y="8028549"/>
          <a:ext cx="1920439" cy="619950"/>
        </a:xfrm>
        <a:prstGeom prst="rect">
          <a:avLst/>
        </a:prstGeom>
      </xdr:spPr>
    </xdr:pic>
    <xdr:clientData/>
  </xdr:twoCellAnchor>
  <xdr:twoCellAnchor editAs="oneCell">
    <xdr:from>
      <xdr:col>4</xdr:col>
      <xdr:colOff>36634</xdr:colOff>
      <xdr:row>39</xdr:row>
      <xdr:rowOff>24423</xdr:rowOff>
    </xdr:from>
    <xdr:to>
      <xdr:col>4</xdr:col>
      <xdr:colOff>1196731</xdr:colOff>
      <xdr:row>40</xdr:row>
      <xdr:rowOff>199349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A264157-32C8-4D36-9BBF-66218B77E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7994" y="8894103"/>
          <a:ext cx="1160097" cy="403527"/>
        </a:xfrm>
        <a:prstGeom prst="rect">
          <a:avLst/>
        </a:prstGeom>
      </xdr:spPr>
    </xdr:pic>
    <xdr:clientData/>
  </xdr:twoCellAnchor>
  <xdr:twoCellAnchor editAs="oneCell">
    <xdr:from>
      <xdr:col>4</xdr:col>
      <xdr:colOff>12211</xdr:colOff>
      <xdr:row>42</xdr:row>
      <xdr:rowOff>24424</xdr:rowOff>
    </xdr:from>
    <xdr:to>
      <xdr:col>5</xdr:col>
      <xdr:colOff>870</xdr:colOff>
      <xdr:row>44</xdr:row>
      <xdr:rowOff>40858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7EE41BF-1AE7-4A02-A102-0739B8804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3571" y="9579904"/>
          <a:ext cx="1954619" cy="473634"/>
        </a:xfrm>
        <a:prstGeom prst="rect">
          <a:avLst/>
        </a:prstGeom>
      </xdr:spPr>
    </xdr:pic>
    <xdr:clientData/>
  </xdr:twoCellAnchor>
  <xdr:oneCellAnchor>
    <xdr:from>
      <xdr:col>14</xdr:col>
      <xdr:colOff>149450</xdr:colOff>
      <xdr:row>9</xdr:row>
      <xdr:rowOff>92755</xdr:rowOff>
    </xdr:from>
    <xdr:ext cx="556884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3B66EF1D-4EAB-47FF-A179-8BF1DE60DF13}"/>
                </a:ext>
              </a:extLst>
            </xdr:cNvPr>
            <xdr:cNvSpPr txBox="1"/>
          </xdr:nvSpPr>
          <xdr:spPr>
            <a:xfrm>
              <a:off x="13834970" y="1822495"/>
              <a:ext cx="55688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NI" sz="16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3B66EF1D-4EAB-47FF-A179-8BF1DE60DF13}"/>
                </a:ext>
              </a:extLst>
            </xdr:cNvPr>
            <xdr:cNvSpPr txBox="1"/>
          </xdr:nvSpPr>
          <xdr:spPr>
            <a:xfrm>
              <a:off x="13834970" y="1822495"/>
              <a:ext cx="55688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𝑥</a:t>
              </a:r>
              <a:r>
                <a:rPr lang="es-NI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𝑖∗𝑓_𝑖</a:t>
              </a:r>
              <a:endParaRPr lang="es-NI" sz="1600"/>
            </a:p>
          </xdr:txBody>
        </xdr:sp>
      </mc:Fallback>
    </mc:AlternateContent>
    <xdr:clientData/>
  </xdr:oneCellAnchor>
  <xdr:oneCellAnchor>
    <xdr:from>
      <xdr:col>15</xdr:col>
      <xdr:colOff>2042</xdr:colOff>
      <xdr:row>9</xdr:row>
      <xdr:rowOff>58739</xdr:rowOff>
    </xdr:from>
    <xdr:ext cx="74994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92D2760-A625-40A6-BFE1-7864228B351C}"/>
                </a:ext>
              </a:extLst>
            </xdr:cNvPr>
            <xdr:cNvSpPr txBox="1"/>
          </xdr:nvSpPr>
          <xdr:spPr>
            <a:xfrm>
              <a:off x="14533382" y="1788479"/>
              <a:ext cx="7499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600">
                <a:solidFill>
                  <a:srgbClr val="7030A0"/>
                </a:solidFill>
              </a:endParaRPr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92D2760-A625-40A6-BFE1-7864228B351C}"/>
                </a:ext>
              </a:extLst>
            </xdr:cNvPr>
            <xdr:cNvSpPr txBox="1"/>
          </xdr:nvSpPr>
          <xdr:spPr>
            <a:xfrm>
              <a:off x="14533382" y="1788479"/>
              <a:ext cx="7499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(𝑥_𝑖−𝑥 ̅)</a:t>
              </a:r>
              <a:endParaRPr lang="es-NI" sz="1600">
                <a:solidFill>
                  <a:srgbClr val="7030A0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11338</xdr:colOff>
      <xdr:row>9</xdr:row>
      <xdr:rowOff>70078</xdr:rowOff>
    </xdr:from>
    <xdr:ext cx="997858" cy="2612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4AFE0536-A5A1-436B-B0F2-684B4A790B39}"/>
                </a:ext>
              </a:extLst>
            </xdr:cNvPr>
            <xdr:cNvSpPr txBox="1"/>
          </xdr:nvSpPr>
          <xdr:spPr>
            <a:xfrm>
              <a:off x="15335158" y="1799818"/>
              <a:ext cx="997858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NI" sz="1600" b="1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4AFE0536-A5A1-436B-B0F2-684B4A790B39}"/>
                </a:ext>
              </a:extLst>
            </xdr:cNvPr>
            <xdr:cNvSpPr txBox="1"/>
          </xdr:nvSpPr>
          <xdr:spPr>
            <a:xfrm>
              <a:off x="15335158" y="1799818"/>
              <a:ext cx="997858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〖(𝒙_𝒊−𝒙 ̅)〗^𝟐</a:t>
              </a:r>
              <a:endParaRPr lang="es-NI" sz="1600" b="1"/>
            </a:p>
          </xdr:txBody>
        </xdr:sp>
      </mc:Fallback>
    </mc:AlternateContent>
    <xdr:clientData/>
  </xdr:oneCellAnchor>
  <xdr:oneCellAnchor>
    <xdr:from>
      <xdr:col>17</xdr:col>
      <xdr:colOff>13380</xdr:colOff>
      <xdr:row>9</xdr:row>
      <xdr:rowOff>58737</xdr:rowOff>
    </xdr:from>
    <xdr:ext cx="1143227" cy="2612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8A6B68D-4046-4620-84A5-231EE8F967CE}"/>
                </a:ext>
              </a:extLst>
            </xdr:cNvPr>
            <xdr:cNvSpPr txBox="1"/>
          </xdr:nvSpPr>
          <xdr:spPr>
            <a:xfrm>
              <a:off x="16426860" y="1788477"/>
              <a:ext cx="1143227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NI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b>
                      <m:sSubPr>
                        <m:ctrlPr>
                          <a:rPr lang="es-NI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600" b="1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8A6B68D-4046-4620-84A5-231EE8F967CE}"/>
                </a:ext>
              </a:extLst>
            </xdr:cNvPr>
            <xdr:cNvSpPr txBox="1"/>
          </xdr:nvSpPr>
          <xdr:spPr>
            <a:xfrm>
              <a:off x="16426860" y="1788477"/>
              <a:ext cx="1143227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𝒙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𝒊−𝒙 ̅ )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𝟐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 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𝒊</a:t>
              </a:r>
              <a:endParaRPr lang="es-NI" sz="1600" b="1"/>
            </a:p>
          </xdr:txBody>
        </xdr:sp>
      </mc:Fallback>
    </mc:AlternateContent>
    <xdr:clientData/>
  </xdr:oneCellAnchor>
  <xdr:twoCellAnchor editAs="oneCell">
    <xdr:from>
      <xdr:col>3</xdr:col>
      <xdr:colOff>1434351</xdr:colOff>
      <xdr:row>0</xdr:row>
      <xdr:rowOff>80682</xdr:rowOff>
    </xdr:from>
    <xdr:to>
      <xdr:col>5</xdr:col>
      <xdr:colOff>44822</xdr:colOff>
      <xdr:row>8</xdr:row>
      <xdr:rowOff>107787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96605EC-208A-4512-9005-7E4CA6E11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7269" y="80682"/>
          <a:ext cx="2572871" cy="1551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53787</xdr:colOff>
      <xdr:row>2</xdr:row>
      <xdr:rowOff>107577</xdr:rowOff>
    </xdr:from>
    <xdr:to>
      <xdr:col>3</xdr:col>
      <xdr:colOff>1299882</xdr:colOff>
      <xdr:row>6</xdr:row>
      <xdr:rowOff>107576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7A3BDE0F-279F-49CF-9BD6-6689C42FB6CC}"/>
            </a:ext>
          </a:extLst>
        </xdr:cNvPr>
        <xdr:cNvSpPr txBox="1"/>
      </xdr:nvSpPr>
      <xdr:spPr>
        <a:xfrm>
          <a:off x="53787" y="466165"/>
          <a:ext cx="3299013" cy="770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Un grupo de pacientes se sometió a una cirugía y se registró el tiempo de recuperación (en días). Los tiempos se agruparon en intervalos:</a:t>
          </a:r>
          <a:endParaRPr lang="es-NI" sz="14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NI" sz="1100"/>
        </a:p>
      </xdr:txBody>
    </xdr:sp>
    <xdr:clientData/>
  </xdr:twoCellAnchor>
  <xdr:oneCellAnchor>
    <xdr:from>
      <xdr:col>11</xdr:col>
      <xdr:colOff>143436</xdr:colOff>
      <xdr:row>29</xdr:row>
      <xdr:rowOff>1</xdr:rowOff>
    </xdr:from>
    <xdr:ext cx="83453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1669C43E-F613-484D-8E3D-169874A733C7}"/>
                </a:ext>
              </a:extLst>
            </xdr:cNvPr>
            <xdr:cNvSpPr txBox="1"/>
          </xdr:nvSpPr>
          <xdr:spPr>
            <a:xfrm>
              <a:off x="11071412" y="6606989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1669C43E-F613-484D-8E3D-169874A733C7}"/>
                </a:ext>
              </a:extLst>
            </xdr:cNvPr>
            <xdr:cNvSpPr txBox="1"/>
          </xdr:nvSpPr>
          <xdr:spPr>
            <a:xfrm>
              <a:off x="11071412" y="6606989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</a:t>
              </a:r>
              <a:endParaRPr lang="es-NI" sz="14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1894532</xdr:colOff>
      <xdr:row>19</xdr:row>
      <xdr:rowOff>62801</xdr:rowOff>
    </xdr:from>
    <xdr:to>
      <xdr:col>4</xdr:col>
      <xdr:colOff>1905000</xdr:colOff>
      <xdr:row>23</xdr:row>
      <xdr:rowOff>44170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4E6657-5939-4AF8-AB02-98D84BDCF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1932" y="4330001"/>
          <a:ext cx="2006908" cy="933869"/>
        </a:xfrm>
        <a:prstGeom prst="rect">
          <a:avLst/>
        </a:prstGeom>
      </xdr:spPr>
    </xdr:pic>
    <xdr:clientData/>
  </xdr:twoCellAnchor>
  <xdr:twoCellAnchor editAs="oneCell">
    <xdr:from>
      <xdr:col>4</xdr:col>
      <xdr:colOff>20934</xdr:colOff>
      <xdr:row>24</xdr:row>
      <xdr:rowOff>0</xdr:rowOff>
    </xdr:from>
    <xdr:to>
      <xdr:col>5</xdr:col>
      <xdr:colOff>795495</xdr:colOff>
      <xdr:row>27</xdr:row>
      <xdr:rowOff>1673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1F1FC0-6A7E-49FC-8AEC-3DCA3C05F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774" y="5448300"/>
          <a:ext cx="2740521" cy="687473"/>
        </a:xfrm>
        <a:prstGeom prst="rect">
          <a:avLst/>
        </a:prstGeom>
      </xdr:spPr>
    </xdr:pic>
    <xdr:clientData/>
  </xdr:twoCellAnchor>
  <xdr:twoCellAnchor editAs="oneCell">
    <xdr:from>
      <xdr:col>3</xdr:col>
      <xdr:colOff>1915465</xdr:colOff>
      <xdr:row>28</xdr:row>
      <xdr:rowOff>10467</xdr:rowOff>
    </xdr:from>
    <xdr:to>
      <xdr:col>7</xdr:col>
      <xdr:colOff>818173</xdr:colOff>
      <xdr:row>30</xdr:row>
      <xdr:rowOff>52931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EE350AD-AC76-4B90-9DEC-2CF4EE72C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865" y="6373167"/>
          <a:ext cx="3962388" cy="499664"/>
        </a:xfrm>
        <a:prstGeom prst="rect">
          <a:avLst/>
        </a:prstGeom>
      </xdr:spPr>
    </xdr:pic>
    <xdr:clientData/>
  </xdr:twoCellAnchor>
  <xdr:oneCellAnchor>
    <xdr:from>
      <xdr:col>9</xdr:col>
      <xdr:colOff>608866</xdr:colOff>
      <xdr:row>22</xdr:row>
      <xdr:rowOff>0</xdr:rowOff>
    </xdr:from>
    <xdr:ext cx="863846" cy="1912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40A6D6E-185D-43F2-AD91-5094F3C42057}"/>
                </a:ext>
              </a:extLst>
            </xdr:cNvPr>
            <xdr:cNvSpPr txBox="1"/>
          </xdr:nvSpPr>
          <xdr:spPr>
            <a:xfrm>
              <a:off x="9646186" y="4991100"/>
              <a:ext cx="863846" cy="191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𝑳</m:t>
                        </m:r>
                      </m:e>
                      <m:sub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600" b="1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40A6D6E-185D-43F2-AD91-5094F3C42057}"/>
                </a:ext>
              </a:extLst>
            </xdr:cNvPr>
            <xdr:cNvSpPr txBox="1"/>
          </xdr:nvSpPr>
          <xdr:spPr>
            <a:xfrm>
              <a:off x="9646186" y="4991100"/>
              <a:ext cx="863846" cy="191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ES" sz="1600" b="1" i="0">
                  <a:latin typeface="Cambria Math" panose="02040503050406030204" pitchFamily="18" charset="0"/>
                </a:rPr>
                <a:t>𝑳</a:t>
              </a:r>
              <a:r>
                <a:rPr lang="es-NI" sz="1600" b="1" i="0"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latin typeface="Cambria Math" panose="02040503050406030204" pitchFamily="18" charset="0"/>
                </a:rPr>
                <a:t>𝒊</a:t>
              </a:r>
              <a:endParaRPr lang="es-NI" sz="1600" b="1"/>
            </a:p>
          </xdr:txBody>
        </xdr:sp>
      </mc:Fallback>
    </mc:AlternateContent>
    <xdr:clientData/>
  </xdr:oneCellAnchor>
  <xdr:oneCellAnchor>
    <xdr:from>
      <xdr:col>10</xdr:col>
      <xdr:colOff>22713</xdr:colOff>
      <xdr:row>23</xdr:row>
      <xdr:rowOff>4396</xdr:rowOff>
    </xdr:from>
    <xdr:ext cx="30194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D68264A-FEAC-430E-92BA-902B5BE15A67}"/>
                </a:ext>
              </a:extLst>
            </xdr:cNvPr>
            <xdr:cNvSpPr txBox="1"/>
          </xdr:nvSpPr>
          <xdr:spPr>
            <a:xfrm>
              <a:off x="9974433" y="5224096"/>
              <a:ext cx="30194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D68264A-FEAC-430E-92BA-902B5BE15A67}"/>
                </a:ext>
              </a:extLst>
            </xdr:cNvPr>
            <xdr:cNvSpPr txBox="1"/>
          </xdr:nvSpPr>
          <xdr:spPr>
            <a:xfrm>
              <a:off x="9974433" y="5224096"/>
              <a:ext cx="30194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1" i="0">
                  <a:latin typeface="Cambria Math" panose="02040503050406030204" pitchFamily="18" charset="0"/>
                </a:rPr>
                <a:t>𝒏/𝟐</a:t>
              </a:r>
              <a:endParaRPr lang="es-NI" sz="1200" b="1"/>
            </a:p>
          </xdr:txBody>
        </xdr:sp>
      </mc:Fallback>
    </mc:AlternateContent>
    <xdr:clientData/>
  </xdr:oneCellAnchor>
  <xdr:oneCellAnchor>
    <xdr:from>
      <xdr:col>10</xdr:col>
      <xdr:colOff>15386</xdr:colOff>
      <xdr:row>24</xdr:row>
      <xdr:rowOff>19048</xdr:rowOff>
    </xdr:from>
    <xdr:ext cx="55194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F47A591-02F5-4482-A3B2-D8758BC7147C}"/>
                </a:ext>
              </a:extLst>
            </xdr:cNvPr>
            <xdr:cNvSpPr txBox="1"/>
          </xdr:nvSpPr>
          <xdr:spPr>
            <a:xfrm>
              <a:off x="9967106" y="5467348"/>
              <a:ext cx="5519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  <m:r>
                      <a:rPr lang="es-ES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F47A591-02F5-4482-A3B2-D8758BC7147C}"/>
                </a:ext>
              </a:extLst>
            </xdr:cNvPr>
            <xdr:cNvSpPr txBox="1"/>
          </xdr:nvSpPr>
          <xdr:spPr>
            <a:xfrm>
              <a:off x="9967106" y="5467348"/>
              <a:ext cx="5519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𝒂−𝟏</a:t>
              </a:r>
              <a:endParaRPr lang="es-NI" sz="1400" b="1"/>
            </a:p>
          </xdr:txBody>
        </xdr:sp>
      </mc:Fallback>
    </mc:AlternateContent>
    <xdr:clientData/>
  </xdr:oneCellAnchor>
  <xdr:oneCellAnchor>
    <xdr:from>
      <xdr:col>10</xdr:col>
      <xdr:colOff>103309</xdr:colOff>
      <xdr:row>24</xdr:row>
      <xdr:rowOff>238857</xdr:rowOff>
    </xdr:from>
    <xdr:ext cx="33630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762418-73A3-4E3D-BDFC-4A5C9A88C73F}"/>
                </a:ext>
              </a:extLst>
            </xdr:cNvPr>
            <xdr:cNvSpPr txBox="1"/>
          </xdr:nvSpPr>
          <xdr:spPr>
            <a:xfrm>
              <a:off x="10055029" y="5679537"/>
              <a:ext cx="336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762418-73A3-4E3D-BDFC-4A5C9A88C73F}"/>
                </a:ext>
              </a:extLst>
            </xdr:cNvPr>
            <xdr:cNvSpPr txBox="1"/>
          </xdr:nvSpPr>
          <xdr:spPr>
            <a:xfrm>
              <a:off x="10055029" y="5679537"/>
              <a:ext cx="336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</a:t>
              </a:r>
              <a:endParaRPr lang="es-NI" sz="1400" b="1"/>
            </a:p>
          </xdr:txBody>
        </xdr:sp>
      </mc:Fallback>
    </mc:AlternateContent>
    <xdr:clientData/>
  </xdr:oneCellAnchor>
  <xdr:oneCellAnchor>
    <xdr:from>
      <xdr:col>10</xdr:col>
      <xdr:colOff>74001</xdr:colOff>
      <xdr:row>25</xdr:row>
      <xdr:rowOff>209550</xdr:rowOff>
    </xdr:from>
    <xdr:ext cx="31432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3755A07-60CD-4DF7-AE12-95E4DAEC1975}"/>
                </a:ext>
              </a:extLst>
            </xdr:cNvPr>
            <xdr:cNvSpPr txBox="1"/>
          </xdr:nvSpPr>
          <xdr:spPr>
            <a:xfrm>
              <a:off x="10025721" y="5886450"/>
              <a:ext cx="314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3755A07-60CD-4DF7-AE12-95E4DAEC1975}"/>
                </a:ext>
              </a:extLst>
            </xdr:cNvPr>
            <xdr:cNvSpPr txBox="1"/>
          </xdr:nvSpPr>
          <xdr:spPr>
            <a:xfrm>
              <a:off x="10025721" y="5886450"/>
              <a:ext cx="314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𝒂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</a:t>
              </a:r>
              <a:endParaRPr lang="es-NI" sz="1400" b="1"/>
            </a:p>
          </xdr:txBody>
        </xdr:sp>
      </mc:Fallback>
    </mc:AlternateContent>
    <xdr:clientData/>
  </xdr:oneCellAnchor>
  <xdr:twoCellAnchor editAs="oneCell">
    <xdr:from>
      <xdr:col>11</xdr:col>
      <xdr:colOff>102577</xdr:colOff>
      <xdr:row>28</xdr:row>
      <xdr:rowOff>21981</xdr:rowOff>
    </xdr:from>
    <xdr:to>
      <xdr:col>11</xdr:col>
      <xdr:colOff>968284</xdr:colOff>
      <xdr:row>28</xdr:row>
      <xdr:rowOff>210973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A184326-999C-473B-8014-33F628113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37277" y="6384681"/>
          <a:ext cx="865707" cy="188992"/>
        </a:xfrm>
        <a:prstGeom prst="rect">
          <a:avLst/>
        </a:prstGeom>
      </xdr:spPr>
    </xdr:pic>
    <xdr:clientData/>
  </xdr:twoCellAnchor>
  <xdr:oneCellAnchor>
    <xdr:from>
      <xdr:col>11</xdr:col>
      <xdr:colOff>132618</xdr:colOff>
      <xdr:row>30</xdr:row>
      <xdr:rowOff>11722</xdr:rowOff>
    </xdr:from>
    <xdr:ext cx="83453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E33AFF3-5606-4635-BBFC-3498E6FB7BBB}"/>
                </a:ext>
              </a:extLst>
            </xdr:cNvPr>
            <xdr:cNvSpPr txBox="1"/>
          </xdr:nvSpPr>
          <xdr:spPr>
            <a:xfrm>
              <a:off x="11067318" y="6831622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NI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s-ES" sz="1400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ES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s-NI" sz="1400" b="1"/>
                <a:t> -1</a:t>
              </a:r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E33AFF3-5606-4635-BBFC-3498E6FB7BBB}"/>
                </a:ext>
              </a:extLst>
            </xdr:cNvPr>
            <xdr:cNvSpPr txBox="1"/>
          </xdr:nvSpPr>
          <xdr:spPr>
            <a:xfrm>
              <a:off x="11067318" y="6831622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𝒊−𝒇_𝒊</a:t>
              </a:r>
              <a:r>
                <a:rPr lang="es-NI" sz="1400" b="1"/>
                <a:t> -1</a:t>
              </a:r>
            </a:p>
          </xdr:txBody>
        </xdr:sp>
      </mc:Fallback>
    </mc:AlternateContent>
    <xdr:clientData/>
  </xdr:oneCellAnchor>
  <xdr:oneCellAnchor>
    <xdr:from>
      <xdr:col>11</xdr:col>
      <xdr:colOff>110636</xdr:colOff>
      <xdr:row>30</xdr:row>
      <xdr:rowOff>238857</xdr:rowOff>
    </xdr:from>
    <xdr:ext cx="75394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B1CCC29-33B1-4606-AD33-02C0C79B62E7}"/>
                </a:ext>
              </a:extLst>
            </xdr:cNvPr>
            <xdr:cNvSpPr txBox="1"/>
          </xdr:nvSpPr>
          <xdr:spPr>
            <a:xfrm>
              <a:off x="11045336" y="7051137"/>
              <a:ext cx="7539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NI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s-ES" sz="1400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ES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s-NI" sz="1400" b="1"/>
                <a:t>+1</a:t>
              </a: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B1CCC29-33B1-4606-AD33-02C0C79B62E7}"/>
                </a:ext>
              </a:extLst>
            </xdr:cNvPr>
            <xdr:cNvSpPr txBox="1"/>
          </xdr:nvSpPr>
          <xdr:spPr>
            <a:xfrm>
              <a:off x="11045336" y="7051137"/>
              <a:ext cx="7539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𝒊−𝒇_𝒊</a:t>
              </a:r>
              <a:r>
                <a:rPr lang="es-NI" sz="1400" b="1"/>
                <a:t>+1</a:t>
              </a:r>
            </a:p>
          </xdr:txBody>
        </xdr:sp>
      </mc:Fallback>
    </mc:AlternateContent>
    <xdr:clientData/>
  </xdr:oneCellAnchor>
  <xdr:twoCellAnchor editAs="oneCell">
    <xdr:from>
      <xdr:col>11</xdr:col>
      <xdr:colOff>80597</xdr:colOff>
      <xdr:row>31</xdr:row>
      <xdr:rowOff>219809</xdr:rowOff>
    </xdr:from>
    <xdr:to>
      <xdr:col>11</xdr:col>
      <xdr:colOff>391520</xdr:colOff>
      <xdr:row>32</xdr:row>
      <xdr:rowOff>197497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71F95C5-E946-43E4-AEA1-3A2002A2C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15297" y="7268309"/>
          <a:ext cx="310923" cy="206288"/>
        </a:xfrm>
        <a:prstGeom prst="rect">
          <a:avLst/>
        </a:prstGeom>
      </xdr:spPr>
    </xdr:pic>
    <xdr:clientData/>
  </xdr:twoCellAnchor>
  <xdr:twoCellAnchor editAs="oneCell">
    <xdr:from>
      <xdr:col>4</xdr:col>
      <xdr:colOff>48846</xdr:colOff>
      <xdr:row>35</xdr:row>
      <xdr:rowOff>73269</xdr:rowOff>
    </xdr:from>
    <xdr:to>
      <xdr:col>5</xdr:col>
      <xdr:colOff>3325</xdr:colOff>
      <xdr:row>38</xdr:row>
      <xdr:rowOff>7420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87A81B0-6967-467C-92E5-B2D5A7D07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686" y="8081889"/>
          <a:ext cx="1920439" cy="619951"/>
        </a:xfrm>
        <a:prstGeom prst="rect">
          <a:avLst/>
        </a:prstGeom>
      </xdr:spPr>
    </xdr:pic>
    <xdr:clientData/>
  </xdr:twoCellAnchor>
  <xdr:twoCellAnchor editAs="oneCell">
    <xdr:from>
      <xdr:col>4</xdr:col>
      <xdr:colOff>36634</xdr:colOff>
      <xdr:row>39</xdr:row>
      <xdr:rowOff>24423</xdr:rowOff>
    </xdr:from>
    <xdr:to>
      <xdr:col>4</xdr:col>
      <xdr:colOff>1196731</xdr:colOff>
      <xdr:row>40</xdr:row>
      <xdr:rowOff>199349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B19B044-25C2-4C27-9D75-70844EA26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0474" y="8947443"/>
          <a:ext cx="1160097" cy="403526"/>
        </a:xfrm>
        <a:prstGeom prst="rect">
          <a:avLst/>
        </a:prstGeom>
      </xdr:spPr>
    </xdr:pic>
    <xdr:clientData/>
  </xdr:twoCellAnchor>
  <xdr:twoCellAnchor editAs="oneCell">
    <xdr:from>
      <xdr:col>4</xdr:col>
      <xdr:colOff>12211</xdr:colOff>
      <xdr:row>42</xdr:row>
      <xdr:rowOff>24424</xdr:rowOff>
    </xdr:from>
    <xdr:to>
      <xdr:col>5</xdr:col>
      <xdr:colOff>870</xdr:colOff>
      <xdr:row>44</xdr:row>
      <xdr:rowOff>40858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A72972E-4445-4A1C-9B5D-046C34763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6051" y="9633244"/>
          <a:ext cx="1954619" cy="473634"/>
        </a:xfrm>
        <a:prstGeom prst="rect">
          <a:avLst/>
        </a:prstGeom>
      </xdr:spPr>
    </xdr:pic>
    <xdr:clientData/>
  </xdr:twoCellAnchor>
  <xdr:oneCellAnchor>
    <xdr:from>
      <xdr:col>14</xdr:col>
      <xdr:colOff>149450</xdr:colOff>
      <xdr:row>9</xdr:row>
      <xdr:rowOff>92755</xdr:rowOff>
    </xdr:from>
    <xdr:ext cx="556884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E605B45A-FEB9-4E3E-9B78-768D3362053E}"/>
                </a:ext>
              </a:extLst>
            </xdr:cNvPr>
            <xdr:cNvSpPr txBox="1"/>
          </xdr:nvSpPr>
          <xdr:spPr>
            <a:xfrm>
              <a:off x="14627450" y="1830115"/>
              <a:ext cx="55688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NI" sz="16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E605B45A-FEB9-4E3E-9B78-768D3362053E}"/>
                </a:ext>
              </a:extLst>
            </xdr:cNvPr>
            <xdr:cNvSpPr txBox="1"/>
          </xdr:nvSpPr>
          <xdr:spPr>
            <a:xfrm>
              <a:off x="14627450" y="1830115"/>
              <a:ext cx="55688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𝑥</a:t>
              </a:r>
              <a:r>
                <a:rPr lang="es-NI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𝑖∗𝑓_𝑖</a:t>
              </a:r>
              <a:endParaRPr lang="es-NI" sz="1600"/>
            </a:p>
          </xdr:txBody>
        </xdr:sp>
      </mc:Fallback>
    </mc:AlternateContent>
    <xdr:clientData/>
  </xdr:oneCellAnchor>
  <xdr:oneCellAnchor>
    <xdr:from>
      <xdr:col>15</xdr:col>
      <xdr:colOff>2042</xdr:colOff>
      <xdr:row>9</xdr:row>
      <xdr:rowOff>58739</xdr:rowOff>
    </xdr:from>
    <xdr:ext cx="74994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59878B15-716D-4892-81F2-E52BC54D7383}"/>
                </a:ext>
              </a:extLst>
            </xdr:cNvPr>
            <xdr:cNvSpPr txBox="1"/>
          </xdr:nvSpPr>
          <xdr:spPr>
            <a:xfrm>
              <a:off x="15325862" y="1796099"/>
              <a:ext cx="7499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600">
                <a:solidFill>
                  <a:srgbClr val="7030A0"/>
                </a:solidFill>
              </a:endParaRPr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59878B15-716D-4892-81F2-E52BC54D7383}"/>
                </a:ext>
              </a:extLst>
            </xdr:cNvPr>
            <xdr:cNvSpPr txBox="1"/>
          </xdr:nvSpPr>
          <xdr:spPr>
            <a:xfrm>
              <a:off x="15325862" y="1796099"/>
              <a:ext cx="7499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(𝑥_𝑖−𝑥 ̅)</a:t>
              </a:r>
              <a:endParaRPr lang="es-NI" sz="1600">
                <a:solidFill>
                  <a:srgbClr val="7030A0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11338</xdr:colOff>
      <xdr:row>9</xdr:row>
      <xdr:rowOff>70078</xdr:rowOff>
    </xdr:from>
    <xdr:ext cx="997858" cy="2612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D83AB20B-8516-44DB-A39C-26101A474A31}"/>
                </a:ext>
              </a:extLst>
            </xdr:cNvPr>
            <xdr:cNvSpPr txBox="1"/>
          </xdr:nvSpPr>
          <xdr:spPr>
            <a:xfrm>
              <a:off x="16127638" y="1807438"/>
              <a:ext cx="997858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NI" sz="1600" b="1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D83AB20B-8516-44DB-A39C-26101A474A31}"/>
                </a:ext>
              </a:extLst>
            </xdr:cNvPr>
            <xdr:cNvSpPr txBox="1"/>
          </xdr:nvSpPr>
          <xdr:spPr>
            <a:xfrm>
              <a:off x="16127638" y="1807438"/>
              <a:ext cx="997858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〖(𝒙_𝒊−𝒙 ̅)〗^𝟐</a:t>
              </a:r>
              <a:endParaRPr lang="es-NI" sz="1600" b="1"/>
            </a:p>
          </xdr:txBody>
        </xdr:sp>
      </mc:Fallback>
    </mc:AlternateContent>
    <xdr:clientData/>
  </xdr:oneCellAnchor>
  <xdr:oneCellAnchor>
    <xdr:from>
      <xdr:col>17</xdr:col>
      <xdr:colOff>13380</xdr:colOff>
      <xdr:row>9</xdr:row>
      <xdr:rowOff>58737</xdr:rowOff>
    </xdr:from>
    <xdr:ext cx="1143227" cy="2612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E883B2D-E1B2-4C0E-86D8-B393FF4F0A97}"/>
                </a:ext>
              </a:extLst>
            </xdr:cNvPr>
            <xdr:cNvSpPr txBox="1"/>
          </xdr:nvSpPr>
          <xdr:spPr>
            <a:xfrm>
              <a:off x="17219340" y="1796097"/>
              <a:ext cx="1143227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NI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b>
                      <m:sSubPr>
                        <m:ctrlPr>
                          <a:rPr lang="es-NI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600" b="1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E883B2D-E1B2-4C0E-86D8-B393FF4F0A97}"/>
                </a:ext>
              </a:extLst>
            </xdr:cNvPr>
            <xdr:cNvSpPr txBox="1"/>
          </xdr:nvSpPr>
          <xdr:spPr>
            <a:xfrm>
              <a:off x="17219340" y="1796097"/>
              <a:ext cx="1143227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𝒙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𝒊−𝒙 ̅ )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𝟐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 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𝒊</a:t>
              </a:r>
              <a:endParaRPr lang="es-NI" sz="1600" b="1"/>
            </a:p>
          </xdr:txBody>
        </xdr:sp>
      </mc:Fallback>
    </mc:AlternateContent>
    <xdr:clientData/>
  </xdr:oneCellAnchor>
  <xdr:twoCellAnchor>
    <xdr:from>
      <xdr:col>0</xdr:col>
      <xdr:colOff>53787</xdr:colOff>
      <xdr:row>2</xdr:row>
      <xdr:rowOff>107577</xdr:rowOff>
    </xdr:from>
    <xdr:to>
      <xdr:col>3</xdr:col>
      <xdr:colOff>1299882</xdr:colOff>
      <xdr:row>7</xdr:row>
      <xdr:rowOff>134471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5C57EA45-2B9F-4ADB-8034-F2ED2F9845B2}"/>
            </a:ext>
          </a:extLst>
        </xdr:cNvPr>
        <xdr:cNvSpPr txBox="1"/>
      </xdr:nvSpPr>
      <xdr:spPr>
        <a:xfrm>
          <a:off x="53787" y="466165"/>
          <a:ext cx="3299013" cy="995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0" fontAlgn="base" hangingPunct="0"/>
          <a:r>
            <a:rPr lang="es-NI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midieron los niveles de hemoglobina de un grupo de pacientes con anemia. Los valores obtenidos fueron agrupados en intervalos (g/dl):</a:t>
          </a:r>
          <a:endParaRPr lang="es-NI" sz="1400">
            <a:effectLst/>
          </a:endParaRPr>
        </a:p>
        <a:p>
          <a:endParaRPr lang="es-NI" sz="1100"/>
        </a:p>
      </xdr:txBody>
    </xdr:sp>
    <xdr:clientData/>
  </xdr:twoCellAnchor>
  <xdr:oneCellAnchor>
    <xdr:from>
      <xdr:col>11</xdr:col>
      <xdr:colOff>143436</xdr:colOff>
      <xdr:row>29</xdr:row>
      <xdr:rowOff>1</xdr:rowOff>
    </xdr:from>
    <xdr:ext cx="83453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0DB31D8-F971-45E9-B37E-B5E71AC808B2}"/>
                </a:ext>
              </a:extLst>
            </xdr:cNvPr>
            <xdr:cNvSpPr txBox="1"/>
          </xdr:nvSpPr>
          <xdr:spPr>
            <a:xfrm>
              <a:off x="11078136" y="6591301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0DB31D8-F971-45E9-B37E-B5E71AC808B2}"/>
                </a:ext>
              </a:extLst>
            </xdr:cNvPr>
            <xdr:cNvSpPr txBox="1"/>
          </xdr:nvSpPr>
          <xdr:spPr>
            <a:xfrm>
              <a:off x="11078136" y="6591301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</a:t>
              </a:r>
              <a:endParaRPr lang="es-NI" sz="1400" b="1"/>
            </a:p>
          </xdr:txBody>
        </xdr:sp>
      </mc:Fallback>
    </mc:AlternateContent>
    <xdr:clientData/>
  </xdr:oneCellAnchor>
  <xdr:twoCellAnchor editAs="oneCell">
    <xdr:from>
      <xdr:col>3</xdr:col>
      <xdr:colOff>1819836</xdr:colOff>
      <xdr:row>0</xdr:row>
      <xdr:rowOff>53790</xdr:rowOff>
    </xdr:from>
    <xdr:to>
      <xdr:col>4</xdr:col>
      <xdr:colOff>1963270</xdr:colOff>
      <xdr:row>8</xdr:row>
      <xdr:rowOff>145284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789F2742-50C0-4332-A798-BA1D892AD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2754" y="53790"/>
          <a:ext cx="2142563" cy="161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1894532</xdr:colOff>
      <xdr:row>19</xdr:row>
      <xdr:rowOff>62801</xdr:rowOff>
    </xdr:from>
    <xdr:to>
      <xdr:col>4</xdr:col>
      <xdr:colOff>1905000</xdr:colOff>
      <xdr:row>23</xdr:row>
      <xdr:rowOff>44170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C9239C-F0C1-464E-A383-D97A1A9B9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1932" y="4330001"/>
          <a:ext cx="2006908" cy="933869"/>
        </a:xfrm>
        <a:prstGeom prst="rect">
          <a:avLst/>
        </a:prstGeom>
      </xdr:spPr>
    </xdr:pic>
    <xdr:clientData/>
  </xdr:twoCellAnchor>
  <xdr:twoCellAnchor editAs="oneCell">
    <xdr:from>
      <xdr:col>4</xdr:col>
      <xdr:colOff>20934</xdr:colOff>
      <xdr:row>24</xdr:row>
      <xdr:rowOff>0</xdr:rowOff>
    </xdr:from>
    <xdr:to>
      <xdr:col>5</xdr:col>
      <xdr:colOff>795495</xdr:colOff>
      <xdr:row>27</xdr:row>
      <xdr:rowOff>1673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E7C90B-1BCE-4732-90B9-FB423C779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774" y="5448300"/>
          <a:ext cx="2740521" cy="687473"/>
        </a:xfrm>
        <a:prstGeom prst="rect">
          <a:avLst/>
        </a:prstGeom>
      </xdr:spPr>
    </xdr:pic>
    <xdr:clientData/>
  </xdr:twoCellAnchor>
  <xdr:twoCellAnchor editAs="oneCell">
    <xdr:from>
      <xdr:col>3</xdr:col>
      <xdr:colOff>1915465</xdr:colOff>
      <xdr:row>28</xdr:row>
      <xdr:rowOff>10467</xdr:rowOff>
    </xdr:from>
    <xdr:to>
      <xdr:col>7</xdr:col>
      <xdr:colOff>818173</xdr:colOff>
      <xdr:row>30</xdr:row>
      <xdr:rowOff>52931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7B2DC6-932A-4235-AEC9-109BACF06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865" y="6373167"/>
          <a:ext cx="3962388" cy="499664"/>
        </a:xfrm>
        <a:prstGeom prst="rect">
          <a:avLst/>
        </a:prstGeom>
      </xdr:spPr>
    </xdr:pic>
    <xdr:clientData/>
  </xdr:twoCellAnchor>
  <xdr:oneCellAnchor>
    <xdr:from>
      <xdr:col>9</xdr:col>
      <xdr:colOff>608866</xdr:colOff>
      <xdr:row>22</xdr:row>
      <xdr:rowOff>0</xdr:rowOff>
    </xdr:from>
    <xdr:ext cx="863846" cy="1912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AB074FB-1F33-4487-BF49-72258B29805D}"/>
                </a:ext>
              </a:extLst>
            </xdr:cNvPr>
            <xdr:cNvSpPr txBox="1"/>
          </xdr:nvSpPr>
          <xdr:spPr>
            <a:xfrm>
              <a:off x="9646186" y="4991100"/>
              <a:ext cx="863846" cy="191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𝑳</m:t>
                        </m:r>
                      </m:e>
                      <m:sub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600" b="1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AB074FB-1F33-4487-BF49-72258B29805D}"/>
                </a:ext>
              </a:extLst>
            </xdr:cNvPr>
            <xdr:cNvSpPr txBox="1"/>
          </xdr:nvSpPr>
          <xdr:spPr>
            <a:xfrm>
              <a:off x="9646186" y="4991100"/>
              <a:ext cx="863846" cy="191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ES" sz="1600" b="1" i="0">
                  <a:latin typeface="Cambria Math" panose="02040503050406030204" pitchFamily="18" charset="0"/>
                </a:rPr>
                <a:t>𝑳</a:t>
              </a:r>
              <a:r>
                <a:rPr lang="es-NI" sz="1600" b="1" i="0"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latin typeface="Cambria Math" panose="02040503050406030204" pitchFamily="18" charset="0"/>
                </a:rPr>
                <a:t>𝒊</a:t>
              </a:r>
              <a:endParaRPr lang="es-NI" sz="1600" b="1"/>
            </a:p>
          </xdr:txBody>
        </xdr:sp>
      </mc:Fallback>
    </mc:AlternateContent>
    <xdr:clientData/>
  </xdr:oneCellAnchor>
  <xdr:oneCellAnchor>
    <xdr:from>
      <xdr:col>10</xdr:col>
      <xdr:colOff>22713</xdr:colOff>
      <xdr:row>23</xdr:row>
      <xdr:rowOff>4396</xdr:rowOff>
    </xdr:from>
    <xdr:ext cx="30194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AEDF322-FA69-4BE4-8364-731965533A99}"/>
                </a:ext>
              </a:extLst>
            </xdr:cNvPr>
            <xdr:cNvSpPr txBox="1"/>
          </xdr:nvSpPr>
          <xdr:spPr>
            <a:xfrm>
              <a:off x="9974433" y="5224096"/>
              <a:ext cx="30194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AEDF322-FA69-4BE4-8364-731965533A99}"/>
                </a:ext>
              </a:extLst>
            </xdr:cNvPr>
            <xdr:cNvSpPr txBox="1"/>
          </xdr:nvSpPr>
          <xdr:spPr>
            <a:xfrm>
              <a:off x="9974433" y="5224096"/>
              <a:ext cx="30194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1" i="0">
                  <a:latin typeface="Cambria Math" panose="02040503050406030204" pitchFamily="18" charset="0"/>
                </a:rPr>
                <a:t>𝒏/𝟐</a:t>
              </a:r>
              <a:endParaRPr lang="es-NI" sz="1200" b="1"/>
            </a:p>
          </xdr:txBody>
        </xdr:sp>
      </mc:Fallback>
    </mc:AlternateContent>
    <xdr:clientData/>
  </xdr:oneCellAnchor>
  <xdr:oneCellAnchor>
    <xdr:from>
      <xdr:col>10</xdr:col>
      <xdr:colOff>15386</xdr:colOff>
      <xdr:row>24</xdr:row>
      <xdr:rowOff>19048</xdr:rowOff>
    </xdr:from>
    <xdr:ext cx="55194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3B20E3A-1652-4B9D-818A-405BA8668717}"/>
                </a:ext>
              </a:extLst>
            </xdr:cNvPr>
            <xdr:cNvSpPr txBox="1"/>
          </xdr:nvSpPr>
          <xdr:spPr>
            <a:xfrm>
              <a:off x="9967106" y="5467348"/>
              <a:ext cx="5519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  <m:r>
                      <a:rPr lang="es-ES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3B20E3A-1652-4B9D-818A-405BA8668717}"/>
                </a:ext>
              </a:extLst>
            </xdr:cNvPr>
            <xdr:cNvSpPr txBox="1"/>
          </xdr:nvSpPr>
          <xdr:spPr>
            <a:xfrm>
              <a:off x="9967106" y="5467348"/>
              <a:ext cx="5519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𝒂−𝟏</a:t>
              </a:r>
              <a:endParaRPr lang="es-NI" sz="1400" b="1"/>
            </a:p>
          </xdr:txBody>
        </xdr:sp>
      </mc:Fallback>
    </mc:AlternateContent>
    <xdr:clientData/>
  </xdr:oneCellAnchor>
  <xdr:oneCellAnchor>
    <xdr:from>
      <xdr:col>10</xdr:col>
      <xdr:colOff>103309</xdr:colOff>
      <xdr:row>24</xdr:row>
      <xdr:rowOff>238857</xdr:rowOff>
    </xdr:from>
    <xdr:ext cx="33630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302E52B-F7B5-4427-A194-39A441204419}"/>
                </a:ext>
              </a:extLst>
            </xdr:cNvPr>
            <xdr:cNvSpPr txBox="1"/>
          </xdr:nvSpPr>
          <xdr:spPr>
            <a:xfrm>
              <a:off x="10055029" y="5679537"/>
              <a:ext cx="336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302E52B-F7B5-4427-A194-39A441204419}"/>
                </a:ext>
              </a:extLst>
            </xdr:cNvPr>
            <xdr:cNvSpPr txBox="1"/>
          </xdr:nvSpPr>
          <xdr:spPr>
            <a:xfrm>
              <a:off x="10055029" y="5679537"/>
              <a:ext cx="3363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</a:t>
              </a:r>
              <a:endParaRPr lang="es-NI" sz="1400" b="1"/>
            </a:p>
          </xdr:txBody>
        </xdr:sp>
      </mc:Fallback>
    </mc:AlternateContent>
    <xdr:clientData/>
  </xdr:oneCellAnchor>
  <xdr:oneCellAnchor>
    <xdr:from>
      <xdr:col>10</xdr:col>
      <xdr:colOff>74001</xdr:colOff>
      <xdr:row>25</xdr:row>
      <xdr:rowOff>209550</xdr:rowOff>
    </xdr:from>
    <xdr:ext cx="31432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6A439B-FAE4-4B9F-9AB5-5ADA32441E43}"/>
                </a:ext>
              </a:extLst>
            </xdr:cNvPr>
            <xdr:cNvSpPr txBox="1"/>
          </xdr:nvSpPr>
          <xdr:spPr>
            <a:xfrm>
              <a:off x="10025721" y="5886450"/>
              <a:ext cx="314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6A439B-FAE4-4B9F-9AB5-5ADA32441E43}"/>
                </a:ext>
              </a:extLst>
            </xdr:cNvPr>
            <xdr:cNvSpPr txBox="1"/>
          </xdr:nvSpPr>
          <xdr:spPr>
            <a:xfrm>
              <a:off x="10025721" y="5886450"/>
              <a:ext cx="314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𝒂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</a:t>
              </a:r>
              <a:endParaRPr lang="es-NI" sz="1400" b="1"/>
            </a:p>
          </xdr:txBody>
        </xdr:sp>
      </mc:Fallback>
    </mc:AlternateContent>
    <xdr:clientData/>
  </xdr:oneCellAnchor>
  <xdr:twoCellAnchor editAs="oneCell">
    <xdr:from>
      <xdr:col>11</xdr:col>
      <xdr:colOff>102577</xdr:colOff>
      <xdr:row>28</xdr:row>
      <xdr:rowOff>21981</xdr:rowOff>
    </xdr:from>
    <xdr:to>
      <xdr:col>11</xdr:col>
      <xdr:colOff>968284</xdr:colOff>
      <xdr:row>28</xdr:row>
      <xdr:rowOff>210973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B07D6B5-7984-4146-9944-4B5303FF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37277" y="6384681"/>
          <a:ext cx="865707" cy="188992"/>
        </a:xfrm>
        <a:prstGeom prst="rect">
          <a:avLst/>
        </a:prstGeom>
      </xdr:spPr>
    </xdr:pic>
    <xdr:clientData/>
  </xdr:twoCellAnchor>
  <xdr:oneCellAnchor>
    <xdr:from>
      <xdr:col>11</xdr:col>
      <xdr:colOff>132618</xdr:colOff>
      <xdr:row>30</xdr:row>
      <xdr:rowOff>11722</xdr:rowOff>
    </xdr:from>
    <xdr:ext cx="83453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B92113D-138B-4F06-A09F-16894D2BB8E1}"/>
                </a:ext>
              </a:extLst>
            </xdr:cNvPr>
            <xdr:cNvSpPr txBox="1"/>
          </xdr:nvSpPr>
          <xdr:spPr>
            <a:xfrm>
              <a:off x="11067318" y="6831622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NI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s-ES" sz="1400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ES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s-NI" sz="1400" b="1"/>
                <a:t> -1</a:t>
              </a:r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B92113D-138B-4F06-A09F-16894D2BB8E1}"/>
                </a:ext>
              </a:extLst>
            </xdr:cNvPr>
            <xdr:cNvSpPr txBox="1"/>
          </xdr:nvSpPr>
          <xdr:spPr>
            <a:xfrm>
              <a:off x="11067318" y="6831622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𝒊−𝒇_𝒊</a:t>
              </a:r>
              <a:r>
                <a:rPr lang="es-NI" sz="1400" b="1"/>
                <a:t> -1</a:t>
              </a:r>
            </a:p>
          </xdr:txBody>
        </xdr:sp>
      </mc:Fallback>
    </mc:AlternateContent>
    <xdr:clientData/>
  </xdr:oneCellAnchor>
  <xdr:oneCellAnchor>
    <xdr:from>
      <xdr:col>11</xdr:col>
      <xdr:colOff>110636</xdr:colOff>
      <xdr:row>30</xdr:row>
      <xdr:rowOff>238857</xdr:rowOff>
    </xdr:from>
    <xdr:ext cx="75394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A722A5F-4462-4654-B524-0BE9F470BB3A}"/>
                </a:ext>
              </a:extLst>
            </xdr:cNvPr>
            <xdr:cNvSpPr txBox="1"/>
          </xdr:nvSpPr>
          <xdr:spPr>
            <a:xfrm>
              <a:off x="11045336" y="7051137"/>
              <a:ext cx="7539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NI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s-ES" sz="1400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ES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es-ES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s-NI" sz="1400" b="1"/>
                <a:t>+1</a:t>
              </a: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A722A5F-4462-4654-B524-0BE9F470BB3A}"/>
                </a:ext>
              </a:extLst>
            </xdr:cNvPr>
            <xdr:cNvSpPr txBox="1"/>
          </xdr:nvSpPr>
          <xdr:spPr>
            <a:xfrm>
              <a:off x="11045336" y="7051137"/>
              <a:ext cx="7539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𝒊−𝒇_𝒊</a:t>
              </a:r>
              <a:r>
                <a:rPr lang="es-NI" sz="1400" b="1"/>
                <a:t>+1</a:t>
              </a:r>
            </a:p>
          </xdr:txBody>
        </xdr:sp>
      </mc:Fallback>
    </mc:AlternateContent>
    <xdr:clientData/>
  </xdr:oneCellAnchor>
  <xdr:twoCellAnchor editAs="oneCell">
    <xdr:from>
      <xdr:col>11</xdr:col>
      <xdr:colOff>80597</xdr:colOff>
      <xdr:row>31</xdr:row>
      <xdr:rowOff>219809</xdr:rowOff>
    </xdr:from>
    <xdr:to>
      <xdr:col>11</xdr:col>
      <xdr:colOff>391520</xdr:colOff>
      <xdr:row>32</xdr:row>
      <xdr:rowOff>197497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5C0FE0F-74E3-4717-A15E-0CA921D43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15297" y="7268309"/>
          <a:ext cx="310923" cy="206288"/>
        </a:xfrm>
        <a:prstGeom prst="rect">
          <a:avLst/>
        </a:prstGeom>
      </xdr:spPr>
    </xdr:pic>
    <xdr:clientData/>
  </xdr:twoCellAnchor>
  <xdr:twoCellAnchor editAs="oneCell">
    <xdr:from>
      <xdr:col>4</xdr:col>
      <xdr:colOff>48846</xdr:colOff>
      <xdr:row>35</xdr:row>
      <xdr:rowOff>73269</xdr:rowOff>
    </xdr:from>
    <xdr:to>
      <xdr:col>5</xdr:col>
      <xdr:colOff>3325</xdr:colOff>
      <xdr:row>38</xdr:row>
      <xdr:rowOff>7420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2C5CE3A-9714-490E-A683-9FB546C91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686" y="8081889"/>
          <a:ext cx="1920439" cy="619951"/>
        </a:xfrm>
        <a:prstGeom prst="rect">
          <a:avLst/>
        </a:prstGeom>
      </xdr:spPr>
    </xdr:pic>
    <xdr:clientData/>
  </xdr:twoCellAnchor>
  <xdr:twoCellAnchor editAs="oneCell">
    <xdr:from>
      <xdr:col>4</xdr:col>
      <xdr:colOff>36634</xdr:colOff>
      <xdr:row>39</xdr:row>
      <xdr:rowOff>24423</xdr:rowOff>
    </xdr:from>
    <xdr:to>
      <xdr:col>4</xdr:col>
      <xdr:colOff>1196731</xdr:colOff>
      <xdr:row>40</xdr:row>
      <xdr:rowOff>199349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046AD44-658C-49FB-9319-11BFB599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0474" y="8947443"/>
          <a:ext cx="1160097" cy="403526"/>
        </a:xfrm>
        <a:prstGeom prst="rect">
          <a:avLst/>
        </a:prstGeom>
      </xdr:spPr>
    </xdr:pic>
    <xdr:clientData/>
  </xdr:twoCellAnchor>
  <xdr:twoCellAnchor editAs="oneCell">
    <xdr:from>
      <xdr:col>4</xdr:col>
      <xdr:colOff>12211</xdr:colOff>
      <xdr:row>42</xdr:row>
      <xdr:rowOff>24424</xdr:rowOff>
    </xdr:from>
    <xdr:to>
      <xdr:col>5</xdr:col>
      <xdr:colOff>870</xdr:colOff>
      <xdr:row>44</xdr:row>
      <xdr:rowOff>40858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ABB5432-C46C-4CBB-9FC2-D7E53A89E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6051" y="9633244"/>
          <a:ext cx="1954619" cy="473634"/>
        </a:xfrm>
        <a:prstGeom prst="rect">
          <a:avLst/>
        </a:prstGeom>
      </xdr:spPr>
    </xdr:pic>
    <xdr:clientData/>
  </xdr:twoCellAnchor>
  <xdr:oneCellAnchor>
    <xdr:from>
      <xdr:col>14</xdr:col>
      <xdr:colOff>149450</xdr:colOff>
      <xdr:row>9</xdr:row>
      <xdr:rowOff>92755</xdr:rowOff>
    </xdr:from>
    <xdr:ext cx="556884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A6A889D-9982-4D35-8B72-9E4A8D32D976}"/>
                </a:ext>
              </a:extLst>
            </xdr:cNvPr>
            <xdr:cNvSpPr txBox="1"/>
          </xdr:nvSpPr>
          <xdr:spPr>
            <a:xfrm>
              <a:off x="14627450" y="1830115"/>
              <a:ext cx="55688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NI" sz="16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A6A889D-9982-4D35-8B72-9E4A8D32D976}"/>
                </a:ext>
              </a:extLst>
            </xdr:cNvPr>
            <xdr:cNvSpPr txBox="1"/>
          </xdr:nvSpPr>
          <xdr:spPr>
            <a:xfrm>
              <a:off x="14627450" y="1830115"/>
              <a:ext cx="55688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𝑥</a:t>
              </a:r>
              <a:r>
                <a:rPr lang="es-NI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𝑖∗𝑓_𝑖</a:t>
              </a:r>
              <a:endParaRPr lang="es-NI" sz="1600"/>
            </a:p>
          </xdr:txBody>
        </xdr:sp>
      </mc:Fallback>
    </mc:AlternateContent>
    <xdr:clientData/>
  </xdr:oneCellAnchor>
  <xdr:oneCellAnchor>
    <xdr:from>
      <xdr:col>15</xdr:col>
      <xdr:colOff>2042</xdr:colOff>
      <xdr:row>9</xdr:row>
      <xdr:rowOff>58739</xdr:rowOff>
    </xdr:from>
    <xdr:ext cx="74994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AFA9650-0672-459C-88F7-373BA6D58A3E}"/>
                </a:ext>
              </a:extLst>
            </xdr:cNvPr>
            <xdr:cNvSpPr txBox="1"/>
          </xdr:nvSpPr>
          <xdr:spPr>
            <a:xfrm>
              <a:off x="15325862" y="1796099"/>
              <a:ext cx="7499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600" b="0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ES" sz="1600" b="0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600">
                <a:solidFill>
                  <a:srgbClr val="7030A0"/>
                </a:solidFill>
              </a:endParaRPr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AFA9650-0672-459C-88F7-373BA6D58A3E}"/>
                </a:ext>
              </a:extLst>
            </xdr:cNvPr>
            <xdr:cNvSpPr txBox="1"/>
          </xdr:nvSpPr>
          <xdr:spPr>
            <a:xfrm>
              <a:off x="15325862" y="1796099"/>
              <a:ext cx="74994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(𝑥_𝑖−𝑥 ̅)</a:t>
              </a:r>
              <a:endParaRPr lang="es-NI" sz="1600">
                <a:solidFill>
                  <a:srgbClr val="7030A0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11338</xdr:colOff>
      <xdr:row>9</xdr:row>
      <xdr:rowOff>70078</xdr:rowOff>
    </xdr:from>
    <xdr:ext cx="997858" cy="2612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C007BC4-1B2F-447F-A2ED-F9E1BAC11F40}"/>
                </a:ext>
              </a:extLst>
            </xdr:cNvPr>
            <xdr:cNvSpPr txBox="1"/>
          </xdr:nvSpPr>
          <xdr:spPr>
            <a:xfrm>
              <a:off x="16127638" y="1807438"/>
              <a:ext cx="997858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NI" sz="1600" b="1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C007BC4-1B2F-447F-A2ED-F9E1BAC11F40}"/>
                </a:ext>
              </a:extLst>
            </xdr:cNvPr>
            <xdr:cNvSpPr txBox="1"/>
          </xdr:nvSpPr>
          <xdr:spPr>
            <a:xfrm>
              <a:off x="16127638" y="1807438"/>
              <a:ext cx="997858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〖(𝒙_𝒊−𝒙 ̅)〗^𝟐</a:t>
              </a:r>
              <a:endParaRPr lang="es-NI" sz="1600" b="1"/>
            </a:p>
          </xdr:txBody>
        </xdr:sp>
      </mc:Fallback>
    </mc:AlternateContent>
    <xdr:clientData/>
  </xdr:oneCellAnchor>
  <xdr:oneCellAnchor>
    <xdr:from>
      <xdr:col>17</xdr:col>
      <xdr:colOff>13380</xdr:colOff>
      <xdr:row>9</xdr:row>
      <xdr:rowOff>58737</xdr:rowOff>
    </xdr:from>
    <xdr:ext cx="1143227" cy="2612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7DD8910-1D5E-4A9D-B340-80568094A3FB}"/>
                </a:ext>
              </a:extLst>
            </xdr:cNvPr>
            <xdr:cNvSpPr txBox="1"/>
          </xdr:nvSpPr>
          <xdr:spPr>
            <a:xfrm>
              <a:off x="17219340" y="1796097"/>
              <a:ext cx="1143227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NI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ES" sz="1600" b="1" i="1">
                                <a:solidFill>
                                  <a:srgbClr val="7030A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ES" sz="1600" b="1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b>
                      <m:sSubPr>
                        <m:ctrlPr>
                          <a:rPr lang="es-NI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600" b="1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7DD8910-1D5E-4A9D-B340-80568094A3FB}"/>
                </a:ext>
              </a:extLst>
            </xdr:cNvPr>
            <xdr:cNvSpPr txBox="1"/>
          </xdr:nvSpPr>
          <xdr:spPr>
            <a:xfrm>
              <a:off x="17219340" y="1796097"/>
              <a:ext cx="1143227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𝒙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𝒊−𝒙 ̅ )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𝟐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 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NI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𝒊</a:t>
              </a:r>
              <a:endParaRPr lang="es-NI" sz="1600" b="1"/>
            </a:p>
          </xdr:txBody>
        </xdr:sp>
      </mc:Fallback>
    </mc:AlternateContent>
    <xdr:clientData/>
  </xdr:oneCellAnchor>
  <xdr:twoCellAnchor>
    <xdr:from>
      <xdr:col>0</xdr:col>
      <xdr:colOff>53787</xdr:colOff>
      <xdr:row>2</xdr:row>
      <xdr:rowOff>107577</xdr:rowOff>
    </xdr:from>
    <xdr:to>
      <xdr:col>3</xdr:col>
      <xdr:colOff>1299882</xdr:colOff>
      <xdr:row>7</xdr:row>
      <xdr:rowOff>134471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A33E4035-1670-4809-ACC9-4EDB2EFD29B6}"/>
            </a:ext>
          </a:extLst>
        </xdr:cNvPr>
        <xdr:cNvSpPr txBox="1"/>
      </xdr:nvSpPr>
      <xdr:spPr>
        <a:xfrm>
          <a:off x="53787" y="473337"/>
          <a:ext cx="3303495" cy="10022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0" fontAlgn="base" hangingPunct="0"/>
          <a:r>
            <a:rPr lang="es-E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evaluaron los niveles de glucosa en ayunas de pacientes con diabetes tipo 2, cuyos valores fueron agrupados de la siguiente forma:</a:t>
          </a:r>
          <a:endParaRPr lang="es-NI" sz="1800">
            <a:effectLst/>
          </a:endParaRPr>
        </a:p>
        <a:p>
          <a:endParaRPr lang="es-NI" sz="1100"/>
        </a:p>
      </xdr:txBody>
    </xdr:sp>
    <xdr:clientData/>
  </xdr:twoCellAnchor>
  <xdr:oneCellAnchor>
    <xdr:from>
      <xdr:col>11</xdr:col>
      <xdr:colOff>143436</xdr:colOff>
      <xdr:row>29</xdr:row>
      <xdr:rowOff>1</xdr:rowOff>
    </xdr:from>
    <xdr:ext cx="83453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63D0480-AAA7-49CF-BC73-BAE480685BA4}"/>
                </a:ext>
              </a:extLst>
            </xdr:cNvPr>
            <xdr:cNvSpPr txBox="1"/>
          </xdr:nvSpPr>
          <xdr:spPr>
            <a:xfrm>
              <a:off x="11078136" y="6591301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NI" sz="1400" b="1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63D0480-AAA7-49CF-BC73-BAE480685BA4}"/>
                </a:ext>
              </a:extLst>
            </xdr:cNvPr>
            <xdr:cNvSpPr txBox="1"/>
          </xdr:nvSpPr>
          <xdr:spPr>
            <a:xfrm>
              <a:off x="11078136" y="6591301"/>
              <a:ext cx="8345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𝒇</a:t>
              </a:r>
              <a:r>
                <a:rPr lang="es-NI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𝒊</a:t>
              </a:r>
              <a:endParaRPr lang="es-NI" sz="1400" b="1"/>
            </a:p>
          </xdr:txBody>
        </xdr:sp>
      </mc:Fallback>
    </mc:AlternateContent>
    <xdr:clientData/>
  </xdr:oneCellAnchor>
  <xdr:twoCellAnchor editAs="oneCell">
    <xdr:from>
      <xdr:col>3</xdr:col>
      <xdr:colOff>1721223</xdr:colOff>
      <xdr:row>0</xdr:row>
      <xdr:rowOff>161365</xdr:rowOff>
    </xdr:from>
    <xdr:to>
      <xdr:col>4</xdr:col>
      <xdr:colOff>1595717</xdr:colOff>
      <xdr:row>8</xdr:row>
      <xdr:rowOff>121960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B410639B-67A8-41D2-A843-0E84EE138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141" y="161365"/>
          <a:ext cx="1873623" cy="1484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CC18-9E63-40D6-81F4-DB4CA017080D}">
  <dimension ref="A1:V60"/>
  <sheetViews>
    <sheetView topLeftCell="A8" zoomScale="85" zoomScaleNormal="85" workbookViewId="0">
      <selection activeCell="J17" sqref="J17:R17"/>
    </sheetView>
  </sheetViews>
  <sheetFormatPr baseColWidth="10" defaultRowHeight="14.4" x14ac:dyDescent="0.3"/>
  <cols>
    <col min="1" max="1" width="6.88671875" customWidth="1"/>
    <col min="4" max="4" width="29.109375" customWidth="1"/>
    <col min="5" max="5" width="28.6640625" customWidth="1"/>
    <col min="6" max="6" width="12.33203125" customWidth="1"/>
    <col min="7" max="7" width="3.6640625" customWidth="1"/>
    <col min="8" max="8" width="14.109375" customWidth="1"/>
    <col min="9" max="9" width="13.88671875" customWidth="1"/>
    <col min="10" max="10" width="13.33203125" customWidth="1"/>
    <col min="11" max="11" width="14.33203125" customWidth="1"/>
    <col min="12" max="12" width="17" customWidth="1"/>
    <col min="13" max="13" width="14.33203125" customWidth="1"/>
    <col min="14" max="14" width="20.33203125" customWidth="1"/>
    <col min="15" max="15" width="12.33203125" customWidth="1"/>
    <col min="17" max="17" width="15.88671875" customWidth="1"/>
    <col min="18" max="18" width="19.109375" customWidth="1"/>
  </cols>
  <sheetData>
    <row r="1" spans="1:18" x14ac:dyDescent="0.3">
      <c r="A1" s="30"/>
      <c r="B1" s="30"/>
      <c r="C1" s="30"/>
      <c r="D1" s="30"/>
      <c r="E1" s="30"/>
      <c r="F1" s="30"/>
    </row>
    <row r="2" spans="1:18" ht="14.4" customHeight="1" x14ac:dyDescent="0.3">
      <c r="A2" s="30"/>
      <c r="B2" s="30"/>
      <c r="C2" s="30"/>
      <c r="D2" s="30"/>
      <c r="E2" s="30"/>
      <c r="F2" s="30"/>
    </row>
    <row r="3" spans="1:18" x14ac:dyDescent="0.3">
      <c r="A3" s="30"/>
      <c r="B3" s="30"/>
      <c r="C3" s="30"/>
      <c r="D3" s="30"/>
      <c r="E3" s="30"/>
      <c r="F3" s="30"/>
    </row>
    <row r="4" spans="1:18" ht="15.75" customHeight="1" x14ac:dyDescent="0.3">
      <c r="A4" s="30"/>
      <c r="B4" s="30"/>
      <c r="C4" s="30"/>
      <c r="D4" s="30"/>
      <c r="E4" s="30"/>
      <c r="F4" s="30"/>
    </row>
    <row r="5" spans="1:18" ht="15.75" customHeight="1" x14ac:dyDescent="0.3">
      <c r="A5" s="30"/>
      <c r="B5" s="30"/>
      <c r="C5" s="30"/>
      <c r="D5" s="30"/>
      <c r="E5" s="30"/>
      <c r="F5" s="30"/>
    </row>
    <row r="6" spans="1:18" ht="15.75" customHeight="1" x14ac:dyDescent="0.3">
      <c r="A6" s="30"/>
      <c r="B6" s="30"/>
      <c r="C6" s="30"/>
      <c r="D6" s="30"/>
      <c r="E6" s="30"/>
      <c r="F6" s="30"/>
    </row>
    <row r="7" spans="1:18" ht="15.75" customHeight="1" x14ac:dyDescent="0.3">
      <c r="A7" s="30"/>
      <c r="B7" s="30"/>
      <c r="C7" s="30"/>
      <c r="D7" s="30"/>
      <c r="E7" s="30"/>
      <c r="F7" s="30"/>
    </row>
    <row r="8" spans="1:18" ht="15.75" customHeight="1" x14ac:dyDescent="0.3">
      <c r="A8" s="30"/>
      <c r="B8" s="30"/>
      <c r="C8" s="30"/>
      <c r="D8" s="30"/>
      <c r="E8" s="30"/>
      <c r="F8" s="30"/>
    </row>
    <row r="9" spans="1:18" ht="15.75" customHeight="1" thickBot="1" x14ac:dyDescent="0.35">
      <c r="A9" s="30"/>
      <c r="B9" s="30"/>
      <c r="C9" s="30"/>
      <c r="D9" s="30"/>
      <c r="E9" s="30"/>
      <c r="F9" s="30"/>
    </row>
    <row r="10" spans="1:18" ht="30.75" customHeight="1" thickBot="1" x14ac:dyDescent="0.4">
      <c r="A10" s="4" t="s">
        <v>10</v>
      </c>
      <c r="B10" s="5" t="s">
        <v>9</v>
      </c>
      <c r="C10" s="39"/>
      <c r="D10" s="45" t="s">
        <v>2</v>
      </c>
      <c r="E10" s="45"/>
      <c r="G10" s="46" t="s">
        <v>11</v>
      </c>
      <c r="H10" s="25" t="s">
        <v>1</v>
      </c>
      <c r="I10" s="26" t="s">
        <v>0</v>
      </c>
      <c r="J10" s="26" t="s">
        <v>14</v>
      </c>
      <c r="K10" s="26" t="s">
        <v>15</v>
      </c>
      <c r="L10" s="26" t="s">
        <v>16</v>
      </c>
      <c r="M10" s="26" t="s">
        <v>17</v>
      </c>
      <c r="N10" s="27" t="s">
        <v>18</v>
      </c>
      <c r="O10" s="47"/>
      <c r="P10" s="48"/>
      <c r="Q10" s="48"/>
      <c r="R10" s="48"/>
    </row>
    <row r="11" spans="1:18" ht="18.600000000000001" thickBot="1" x14ac:dyDescent="0.4">
      <c r="A11" s="5">
        <v>1</v>
      </c>
      <c r="B11" s="5">
        <v>4</v>
      </c>
      <c r="C11" s="42"/>
      <c r="D11" s="43" t="s">
        <v>6</v>
      </c>
      <c r="E11" s="44">
        <v>55</v>
      </c>
      <c r="G11" s="41">
        <v>1</v>
      </c>
      <c r="H11" s="7">
        <v>0</v>
      </c>
      <c r="I11" s="1">
        <v>5</v>
      </c>
      <c r="J11" s="49">
        <f>(H11+I11)/2</f>
        <v>2.5</v>
      </c>
      <c r="K11" s="3">
        <v>4</v>
      </c>
      <c r="L11" s="2">
        <f>K11</f>
        <v>4</v>
      </c>
      <c r="M11" s="12">
        <f>K11/$K$17</f>
        <v>7.2727272727272724E-2</v>
      </c>
      <c r="N11" s="13">
        <f>M11</f>
        <v>7.2727272727272724E-2</v>
      </c>
      <c r="O11" s="41">
        <f>J11*K11</f>
        <v>10</v>
      </c>
      <c r="P11" s="73">
        <f>(J11-$K$21)</f>
        <v>-12.00909090909091</v>
      </c>
      <c r="Q11" s="112">
        <f>P11^2</f>
        <v>144.21826446280994</v>
      </c>
      <c r="R11" s="73">
        <f>Q11*K11</f>
        <v>576.87305785123976</v>
      </c>
    </row>
    <row r="12" spans="1:18" ht="18.600000000000001" thickBot="1" x14ac:dyDescent="0.4">
      <c r="A12" s="5">
        <v>2</v>
      </c>
      <c r="B12" s="5">
        <v>10</v>
      </c>
      <c r="D12" s="43" t="s">
        <v>4</v>
      </c>
      <c r="E12" s="44">
        <v>30</v>
      </c>
      <c r="G12" s="19">
        <v>2</v>
      </c>
      <c r="H12" s="20">
        <v>6</v>
      </c>
      <c r="I12" s="21">
        <v>10</v>
      </c>
      <c r="J12" s="49">
        <f t="shared" ref="J12:J16" si="0">(H12+I12)/2</f>
        <v>8</v>
      </c>
      <c r="K12" s="22">
        <v>10</v>
      </c>
      <c r="L12" s="23">
        <f>L11+K12</f>
        <v>14</v>
      </c>
      <c r="M12" s="12">
        <f t="shared" ref="M12:M16" si="1">K12/$K$17</f>
        <v>0.18181818181818182</v>
      </c>
      <c r="N12" s="24">
        <f>N11+M12</f>
        <v>0.25454545454545452</v>
      </c>
      <c r="O12" s="41">
        <f t="shared" ref="O12:O16" si="2">J12*K12</f>
        <v>80</v>
      </c>
      <c r="P12" s="73">
        <f t="shared" ref="P12:P16" si="3">(J12-$K$21)</f>
        <v>-6.5090909090909097</v>
      </c>
      <c r="Q12" s="112">
        <f t="shared" ref="Q12:Q16" si="4">P12^2</f>
        <v>42.368264462809925</v>
      </c>
      <c r="R12" s="73">
        <f t="shared" ref="R12:R16" si="5">Q12*K12</f>
        <v>423.68264462809924</v>
      </c>
    </row>
    <row r="13" spans="1:18" ht="18.600000000000001" thickBot="1" x14ac:dyDescent="0.4">
      <c r="A13" s="5">
        <v>3</v>
      </c>
      <c r="B13" s="5">
        <v>18</v>
      </c>
      <c r="D13" s="43" t="s">
        <v>5</v>
      </c>
      <c r="E13" s="44">
        <v>0</v>
      </c>
      <c r="G13" s="50">
        <v>3</v>
      </c>
      <c r="H13" s="51">
        <v>11</v>
      </c>
      <c r="I13" s="52">
        <v>15</v>
      </c>
      <c r="J13" s="53">
        <f t="shared" si="0"/>
        <v>13</v>
      </c>
      <c r="K13" s="54">
        <v>18</v>
      </c>
      <c r="L13" s="55">
        <f t="shared" ref="L13:L16" si="6">L12+K13</f>
        <v>32</v>
      </c>
      <c r="M13" s="56">
        <f t="shared" si="1"/>
        <v>0.32727272727272727</v>
      </c>
      <c r="N13" s="57">
        <f t="shared" ref="N13:N16" si="7">N12+M13</f>
        <v>0.58181818181818179</v>
      </c>
      <c r="O13" s="58">
        <f t="shared" si="2"/>
        <v>234</v>
      </c>
      <c r="P13" s="74">
        <f t="shared" si="3"/>
        <v>-1.5090909090909097</v>
      </c>
      <c r="Q13" s="114">
        <f t="shared" si="4"/>
        <v>2.2773553719008284</v>
      </c>
      <c r="R13" s="74">
        <f t="shared" si="5"/>
        <v>40.992396694214911</v>
      </c>
    </row>
    <row r="14" spans="1:18" ht="18.600000000000001" thickBot="1" x14ac:dyDescent="0.4">
      <c r="A14" s="5">
        <v>4</v>
      </c>
      <c r="B14" s="5">
        <v>14</v>
      </c>
      <c r="D14" s="43" t="s">
        <v>3</v>
      </c>
      <c r="E14" s="44">
        <f>E12-E13</f>
        <v>30</v>
      </c>
      <c r="G14" s="40">
        <v>4</v>
      </c>
      <c r="H14" s="20">
        <v>16</v>
      </c>
      <c r="I14" s="21">
        <v>20</v>
      </c>
      <c r="J14" s="49">
        <f t="shared" si="0"/>
        <v>18</v>
      </c>
      <c r="K14" s="22">
        <v>14</v>
      </c>
      <c r="L14" s="23">
        <f t="shared" si="6"/>
        <v>46</v>
      </c>
      <c r="M14" s="12">
        <f t="shared" si="1"/>
        <v>0.25454545454545452</v>
      </c>
      <c r="N14" s="24">
        <f t="shared" si="7"/>
        <v>0.83636363636363631</v>
      </c>
      <c r="O14" s="41">
        <f t="shared" si="2"/>
        <v>252</v>
      </c>
      <c r="P14" s="73">
        <f t="shared" si="3"/>
        <v>3.4909090909090903</v>
      </c>
      <c r="Q14" s="112">
        <f t="shared" si="4"/>
        <v>12.186446280991731</v>
      </c>
      <c r="R14" s="73">
        <f t="shared" si="5"/>
        <v>170.61024793388424</v>
      </c>
    </row>
    <row r="15" spans="1:18" ht="18.600000000000001" thickBot="1" x14ac:dyDescent="0.4">
      <c r="A15" s="5">
        <v>5</v>
      </c>
      <c r="B15" s="5">
        <v>6</v>
      </c>
      <c r="C15" s="42"/>
      <c r="D15" s="43" t="s">
        <v>7</v>
      </c>
      <c r="E15" s="44">
        <f>1+3.322*LOG(E11)</f>
        <v>6.7814848544998787</v>
      </c>
      <c r="G15" s="6">
        <v>5</v>
      </c>
      <c r="H15" s="8">
        <v>21</v>
      </c>
      <c r="I15" s="1">
        <v>25</v>
      </c>
      <c r="J15" s="49">
        <f t="shared" si="0"/>
        <v>23</v>
      </c>
      <c r="K15" s="3">
        <v>6</v>
      </c>
      <c r="L15" s="23">
        <f t="shared" si="6"/>
        <v>52</v>
      </c>
      <c r="M15" s="12">
        <f t="shared" si="1"/>
        <v>0.10909090909090909</v>
      </c>
      <c r="N15" s="24">
        <f t="shared" si="7"/>
        <v>0.94545454545454544</v>
      </c>
      <c r="O15" s="41">
        <f t="shared" si="2"/>
        <v>138</v>
      </c>
      <c r="P15" s="73">
        <f t="shared" si="3"/>
        <v>8.4909090909090903</v>
      </c>
      <c r="Q15" s="112">
        <f t="shared" si="4"/>
        <v>72.095537190082638</v>
      </c>
      <c r="R15" s="73">
        <f t="shared" si="5"/>
        <v>432.57322314049583</v>
      </c>
    </row>
    <row r="16" spans="1:18" ht="18.600000000000001" thickBot="1" x14ac:dyDescent="0.4">
      <c r="A16" s="5">
        <v>6</v>
      </c>
      <c r="B16" s="5">
        <v>3</v>
      </c>
      <c r="C16" s="42"/>
      <c r="D16" s="43" t="s">
        <v>8</v>
      </c>
      <c r="E16" s="59" t="str">
        <f>$E$14/$E$15 &amp; "= 5"</f>
        <v>4.42380992417809= 5</v>
      </c>
      <c r="G16" s="41">
        <v>6</v>
      </c>
      <c r="H16" s="38">
        <v>26</v>
      </c>
      <c r="I16" s="1">
        <v>30</v>
      </c>
      <c r="J16" s="49">
        <f t="shared" si="0"/>
        <v>28</v>
      </c>
      <c r="K16" s="3">
        <v>3</v>
      </c>
      <c r="L16" s="23">
        <f t="shared" si="6"/>
        <v>55</v>
      </c>
      <c r="M16" s="12">
        <f t="shared" si="1"/>
        <v>5.4545454545454543E-2</v>
      </c>
      <c r="N16" s="24">
        <f t="shared" si="7"/>
        <v>1</v>
      </c>
      <c r="O16" s="41">
        <f t="shared" si="2"/>
        <v>84</v>
      </c>
      <c r="P16" s="73">
        <f t="shared" si="3"/>
        <v>13.49090909090909</v>
      </c>
      <c r="Q16" s="112">
        <f t="shared" si="4"/>
        <v>182.00462809917354</v>
      </c>
      <c r="R16" s="73">
        <f t="shared" si="5"/>
        <v>546.01388429752069</v>
      </c>
    </row>
    <row r="17" spans="2:22" ht="18" x14ac:dyDescent="0.35">
      <c r="C17" s="42"/>
      <c r="F17" s="10"/>
      <c r="G17" s="11"/>
      <c r="H17" s="35" t="s">
        <v>24</v>
      </c>
      <c r="I17" s="36"/>
      <c r="J17" s="115">
        <f>SUM(J11:J16)</f>
        <v>92.5</v>
      </c>
      <c r="K17" s="116">
        <f>SUM(K11:K16)</f>
        <v>55</v>
      </c>
      <c r="L17" s="116" t="s">
        <v>25</v>
      </c>
      <c r="M17" s="117">
        <f>SUM(M11:M16)</f>
        <v>1</v>
      </c>
      <c r="N17" s="118" t="s">
        <v>25</v>
      </c>
      <c r="O17" s="116">
        <f>SUM(O11:O16)</f>
        <v>798</v>
      </c>
      <c r="P17" s="119">
        <f>SUM(P11:P16)</f>
        <v>5.4454545454545418</v>
      </c>
      <c r="Q17" s="120">
        <f>SUM(Q11:Q16)</f>
        <v>455.1504958677686</v>
      </c>
      <c r="R17" s="120">
        <f>SUM(R11:R16)</f>
        <v>2190.7454545454548</v>
      </c>
    </row>
    <row r="18" spans="2:22" ht="18" x14ac:dyDescent="0.35">
      <c r="C18" s="42"/>
      <c r="M18" s="17"/>
    </row>
    <row r="19" spans="2:22" ht="21" x14ac:dyDescent="0.4">
      <c r="B19" s="60"/>
      <c r="C19" s="42"/>
      <c r="E19" s="28" t="s">
        <v>19</v>
      </c>
      <c r="F19" s="29"/>
      <c r="G19" s="29"/>
      <c r="H19" s="29"/>
      <c r="I19" s="29"/>
      <c r="J19" s="29"/>
      <c r="K19" s="29"/>
      <c r="N19" s="87" t="s">
        <v>28</v>
      </c>
      <c r="O19" s="87"/>
      <c r="P19" s="87"/>
      <c r="Q19" s="87"/>
    </row>
    <row r="20" spans="2:22" ht="18" x14ac:dyDescent="0.35">
      <c r="C20" s="42"/>
      <c r="E20" s="30"/>
      <c r="N20" s="87"/>
      <c r="O20" s="87"/>
      <c r="P20" s="87"/>
      <c r="Q20" s="87"/>
    </row>
    <row r="21" spans="2:22" ht="21" customHeight="1" x14ac:dyDescent="0.4">
      <c r="C21" s="42"/>
      <c r="E21" s="30"/>
      <c r="F21" s="32" t="s">
        <v>12</v>
      </c>
      <c r="G21" s="33"/>
      <c r="H21" s="33"/>
      <c r="I21" s="34"/>
      <c r="J21" s="15" t="s">
        <v>26</v>
      </c>
      <c r="K21" s="61">
        <f>O17/K17</f>
        <v>14.50909090909091</v>
      </c>
      <c r="N21" s="87"/>
      <c r="O21" s="87"/>
      <c r="P21" s="87"/>
      <c r="Q21" s="87"/>
      <c r="R21" s="88"/>
      <c r="S21" s="88"/>
      <c r="T21" s="88"/>
      <c r="U21" s="88"/>
      <c r="V21" s="88"/>
    </row>
    <row r="22" spans="2:22" ht="18" customHeight="1" x14ac:dyDescent="0.35">
      <c r="C22" s="42"/>
      <c r="E22" s="30"/>
      <c r="N22" s="87"/>
      <c r="O22" s="87"/>
      <c r="P22" s="87"/>
      <c r="Q22" s="87"/>
      <c r="R22" s="88"/>
      <c r="S22" s="88"/>
      <c r="T22" s="88"/>
      <c r="U22" s="88"/>
      <c r="V22" s="88"/>
    </row>
    <row r="23" spans="2:22" ht="18" customHeight="1" x14ac:dyDescent="0.35">
      <c r="C23" s="42"/>
      <c r="E23" s="30"/>
      <c r="J23" s="10"/>
      <c r="K23" s="14"/>
      <c r="L23" s="16">
        <f>H13</f>
        <v>11</v>
      </c>
      <c r="N23" s="87"/>
      <c r="O23" s="87"/>
      <c r="P23" s="87"/>
      <c r="Q23" s="87"/>
      <c r="R23" s="88"/>
      <c r="S23" s="88"/>
      <c r="T23" s="88"/>
      <c r="U23" s="88"/>
      <c r="V23" s="88"/>
    </row>
    <row r="24" spans="2:22" ht="18" x14ac:dyDescent="0.35">
      <c r="C24" s="42"/>
      <c r="J24" s="10"/>
      <c r="K24" s="18"/>
      <c r="L24" s="15">
        <f>K17/2</f>
        <v>27.5</v>
      </c>
      <c r="N24" s="87"/>
      <c r="O24" s="87"/>
      <c r="P24" s="87"/>
      <c r="Q24" s="87"/>
      <c r="R24" s="88"/>
      <c r="S24" s="88"/>
      <c r="T24" s="88"/>
      <c r="U24" s="88"/>
      <c r="V24" s="88"/>
    </row>
    <row r="25" spans="2:22" ht="18" x14ac:dyDescent="0.35">
      <c r="C25" s="42"/>
      <c r="E25" s="30"/>
      <c r="F25" s="30"/>
      <c r="G25" s="89" t="s">
        <v>13</v>
      </c>
      <c r="H25" s="89"/>
      <c r="I25" s="90">
        <f>L23+(((L24-L25)/L26))*L27</f>
        <v>14.75</v>
      </c>
      <c r="J25" s="91"/>
      <c r="K25" s="18"/>
      <c r="L25" s="15">
        <v>14</v>
      </c>
      <c r="O25" s="88"/>
      <c r="P25" s="88"/>
      <c r="Q25" s="88"/>
      <c r="R25" s="88"/>
      <c r="S25" s="88"/>
      <c r="T25" s="88"/>
      <c r="U25" s="88"/>
      <c r="V25" s="88"/>
    </row>
    <row r="26" spans="2:22" ht="18" x14ac:dyDescent="0.35">
      <c r="C26" s="42"/>
      <c r="E26" s="30"/>
      <c r="F26" s="30"/>
      <c r="G26" s="89"/>
      <c r="H26" s="89"/>
      <c r="I26" s="92"/>
      <c r="J26" s="93"/>
      <c r="K26" s="18"/>
      <c r="L26" s="15">
        <v>18</v>
      </c>
      <c r="O26" s="88"/>
      <c r="P26" s="88"/>
      <c r="Q26" s="88"/>
      <c r="R26" s="88"/>
      <c r="S26" s="88"/>
      <c r="T26" s="88"/>
      <c r="U26" s="88"/>
      <c r="V26" s="88"/>
    </row>
    <row r="27" spans="2:22" ht="18" x14ac:dyDescent="0.35">
      <c r="C27" s="42"/>
      <c r="E27" s="30"/>
      <c r="F27" s="30"/>
      <c r="J27" s="10"/>
      <c r="K27" s="18"/>
      <c r="L27" s="15">
        <v>5</v>
      </c>
      <c r="O27" s="88"/>
      <c r="P27" s="88"/>
      <c r="Q27" s="88"/>
      <c r="R27" s="88"/>
      <c r="S27" s="88"/>
      <c r="T27" s="88"/>
      <c r="U27" s="88"/>
      <c r="V27" s="88"/>
    </row>
    <row r="28" spans="2:22" ht="18" x14ac:dyDescent="0.35">
      <c r="C28" s="42"/>
      <c r="O28" s="88"/>
      <c r="P28" s="88"/>
      <c r="Q28" s="88"/>
      <c r="R28" s="88"/>
      <c r="S28" s="88"/>
      <c r="T28" s="88"/>
      <c r="U28" s="88"/>
      <c r="V28" s="88"/>
    </row>
    <row r="29" spans="2:22" ht="18" x14ac:dyDescent="0.35">
      <c r="C29" s="42"/>
      <c r="E29" s="30"/>
      <c r="F29" s="30"/>
      <c r="G29" s="30"/>
      <c r="H29" s="30"/>
      <c r="I29" s="94" t="s">
        <v>27</v>
      </c>
      <c r="J29" s="62">
        <f>M29+((((M30-M31)/((M30-M31)+(M30-M32)))*M33))</f>
        <v>14.333333333333332</v>
      </c>
      <c r="K29" s="63"/>
      <c r="L29" s="4"/>
      <c r="M29" s="16">
        <f>H13</f>
        <v>11</v>
      </c>
      <c r="O29" s="88"/>
      <c r="P29" s="88"/>
      <c r="Q29" s="88"/>
      <c r="R29" s="88"/>
      <c r="S29" s="88"/>
      <c r="T29" s="88"/>
      <c r="U29" s="88"/>
      <c r="V29" s="88"/>
    </row>
    <row r="30" spans="2:22" ht="18" x14ac:dyDescent="0.35">
      <c r="C30" s="42"/>
      <c r="E30" s="30"/>
      <c r="F30" s="30"/>
      <c r="G30" s="30"/>
      <c r="H30" s="30"/>
      <c r="I30" s="94"/>
      <c r="J30" s="64"/>
      <c r="K30" s="65"/>
      <c r="L30" s="4"/>
      <c r="M30" s="16">
        <f>K13</f>
        <v>18</v>
      </c>
      <c r="O30" s="88"/>
      <c r="P30" s="88"/>
      <c r="Q30" s="88"/>
      <c r="R30" s="88"/>
      <c r="S30" s="88"/>
      <c r="T30" s="88"/>
      <c r="U30" s="88"/>
      <c r="V30" s="88"/>
    </row>
    <row r="31" spans="2:22" ht="18" x14ac:dyDescent="0.35">
      <c r="C31" s="42"/>
      <c r="E31" s="30"/>
      <c r="F31" s="30"/>
      <c r="G31" s="30"/>
      <c r="H31" s="30"/>
      <c r="I31" s="94"/>
      <c r="J31" s="66"/>
      <c r="K31" s="67"/>
      <c r="L31" s="4"/>
      <c r="M31" s="15">
        <f>K12</f>
        <v>10</v>
      </c>
      <c r="O31" s="88"/>
      <c r="P31" s="88"/>
      <c r="Q31" s="88"/>
      <c r="R31" s="88"/>
      <c r="S31" s="88"/>
      <c r="T31" s="88"/>
      <c r="U31" s="88"/>
      <c r="V31" s="88"/>
    </row>
    <row r="32" spans="2:22" ht="18" x14ac:dyDescent="0.35">
      <c r="C32" s="42"/>
      <c r="L32" s="4"/>
      <c r="M32" s="15">
        <f>K14</f>
        <v>14</v>
      </c>
    </row>
    <row r="33" spans="3:14" ht="18" x14ac:dyDescent="0.35">
      <c r="C33" s="42"/>
      <c r="K33" s="10"/>
      <c r="L33" s="11"/>
      <c r="M33" s="15">
        <v>5</v>
      </c>
    </row>
    <row r="34" spans="3:14" ht="21.6" thickBot="1" x14ac:dyDescent="0.45">
      <c r="C34" s="42"/>
      <c r="E34" s="28" t="s">
        <v>20</v>
      </c>
      <c r="F34" s="29"/>
      <c r="G34" s="29"/>
      <c r="H34" s="29"/>
      <c r="I34" s="29"/>
      <c r="J34" s="29"/>
      <c r="K34" s="29"/>
      <c r="L34" s="70"/>
      <c r="M34" s="95"/>
      <c r="N34" s="68"/>
    </row>
    <row r="35" spans="3:14" ht="18" x14ac:dyDescent="0.35">
      <c r="C35" s="42"/>
      <c r="M35" s="69"/>
    </row>
    <row r="36" spans="3:14" ht="18" customHeight="1" x14ac:dyDescent="0.35">
      <c r="C36" s="42"/>
      <c r="E36" s="30"/>
      <c r="F36" s="71" t="s">
        <v>21</v>
      </c>
      <c r="G36" s="72"/>
      <c r="H36" s="72"/>
      <c r="I36" s="75">
        <f xml:space="preserve"> R17/(K17-1)</f>
        <v>40.569360269360274</v>
      </c>
      <c r="J36" s="76"/>
    </row>
    <row r="37" spans="3:14" ht="18" customHeight="1" x14ac:dyDescent="0.35">
      <c r="C37" s="42"/>
      <c r="E37" s="30"/>
      <c r="F37" s="72"/>
      <c r="G37" s="72"/>
      <c r="H37" s="72"/>
      <c r="I37" s="77"/>
      <c r="J37" s="78"/>
    </row>
    <row r="38" spans="3:14" ht="18" customHeight="1" x14ac:dyDescent="0.35">
      <c r="C38" s="42"/>
      <c r="E38" s="30"/>
      <c r="F38" s="72"/>
      <c r="G38" s="72"/>
      <c r="H38" s="72"/>
      <c r="I38" s="79"/>
      <c r="J38" s="80"/>
    </row>
    <row r="39" spans="3:14" ht="18" x14ac:dyDescent="0.35">
      <c r="C39" s="42"/>
    </row>
    <row r="40" spans="3:14" ht="18" x14ac:dyDescent="0.35">
      <c r="C40" s="42"/>
      <c r="E40" s="30"/>
      <c r="F40" s="71" t="s">
        <v>22</v>
      </c>
      <c r="G40" s="71"/>
      <c r="H40" s="71"/>
      <c r="I40" s="81">
        <f>SQRT(I36)</f>
        <v>6.3694081569138179</v>
      </c>
      <c r="J40" s="81"/>
    </row>
    <row r="41" spans="3:14" ht="18" x14ac:dyDescent="0.35">
      <c r="C41" s="42"/>
      <c r="E41" s="30"/>
      <c r="F41" s="71"/>
      <c r="G41" s="71"/>
      <c r="H41" s="71"/>
      <c r="I41" s="81"/>
      <c r="J41" s="81"/>
    </row>
    <row r="42" spans="3:14" ht="18" x14ac:dyDescent="0.35">
      <c r="C42" s="42"/>
    </row>
    <row r="43" spans="3:14" ht="18" customHeight="1" x14ac:dyDescent="0.35">
      <c r="C43" s="42"/>
      <c r="E43" s="30"/>
      <c r="F43" s="71" t="s">
        <v>23</v>
      </c>
      <c r="G43" s="72"/>
      <c r="H43" s="72"/>
      <c r="I43" s="82">
        <f>(I40/I25)</f>
        <v>0.43182428182466565</v>
      </c>
      <c r="J43" s="82"/>
      <c r="K43" s="86" t="s">
        <v>33</v>
      </c>
      <c r="L43" s="85"/>
      <c r="M43" s="85"/>
      <c r="N43" s="83"/>
    </row>
    <row r="44" spans="3:14" ht="18" customHeight="1" x14ac:dyDescent="0.35">
      <c r="C44" s="42"/>
      <c r="E44" s="30"/>
      <c r="F44" s="72"/>
      <c r="G44" s="72"/>
      <c r="H44" s="72"/>
      <c r="I44" s="82"/>
      <c r="J44" s="82"/>
      <c r="K44" s="84"/>
      <c r="L44" s="85"/>
      <c r="M44" s="85"/>
      <c r="N44" s="83"/>
    </row>
    <row r="45" spans="3:14" ht="18" x14ac:dyDescent="0.35">
      <c r="C45" s="42"/>
    </row>
    <row r="46" spans="3:14" ht="21" x14ac:dyDescent="0.4">
      <c r="C46" s="42"/>
      <c r="D46" s="31" t="s">
        <v>32</v>
      </c>
      <c r="E46" s="31"/>
      <c r="F46" s="31"/>
      <c r="G46" s="31"/>
      <c r="H46" s="31"/>
      <c r="I46" s="31"/>
      <c r="J46" s="31"/>
    </row>
    <row r="47" spans="3:14" ht="21" x14ac:dyDescent="0.4">
      <c r="C47" s="42"/>
      <c r="D47" s="31" t="s">
        <v>31</v>
      </c>
      <c r="E47" s="31"/>
      <c r="F47" s="31"/>
      <c r="G47" s="31"/>
      <c r="H47" s="31"/>
      <c r="I47" s="31"/>
      <c r="J47" s="31"/>
      <c r="K47" s="37"/>
      <c r="L47" s="30"/>
      <c r="M47" s="30"/>
      <c r="N47" s="30"/>
    </row>
    <row r="48" spans="3:14" ht="18" x14ac:dyDescent="0.35">
      <c r="C48" s="42"/>
    </row>
    <row r="49" spans="3:3" ht="18" x14ac:dyDescent="0.35">
      <c r="C49" s="42"/>
    </row>
    <row r="50" spans="3:3" ht="18" x14ac:dyDescent="0.35">
      <c r="C50" s="42"/>
    </row>
    <row r="51" spans="3:3" ht="18" x14ac:dyDescent="0.35">
      <c r="C51" s="42"/>
    </row>
    <row r="52" spans="3:3" ht="18" x14ac:dyDescent="0.35">
      <c r="C52" s="42"/>
    </row>
    <row r="53" spans="3:3" ht="18" x14ac:dyDescent="0.35">
      <c r="C53" s="42"/>
    </row>
    <row r="54" spans="3:3" ht="18" x14ac:dyDescent="0.35">
      <c r="C54" s="42"/>
    </row>
    <row r="55" spans="3:3" ht="18" x14ac:dyDescent="0.35">
      <c r="C55" s="42"/>
    </row>
    <row r="56" spans="3:3" ht="18" x14ac:dyDescent="0.35">
      <c r="C56" s="42"/>
    </row>
    <row r="57" spans="3:3" ht="18" x14ac:dyDescent="0.35">
      <c r="C57" s="42"/>
    </row>
    <row r="58" spans="3:3" ht="18" x14ac:dyDescent="0.35">
      <c r="C58" s="42"/>
    </row>
    <row r="59" spans="3:3" ht="18" x14ac:dyDescent="0.35">
      <c r="C59" s="42"/>
    </row>
    <row r="60" spans="3:3" ht="18" x14ac:dyDescent="0.35">
      <c r="C60" s="42"/>
    </row>
  </sheetData>
  <mergeCells count="27">
    <mergeCell ref="N19:Q24"/>
    <mergeCell ref="E43:E44"/>
    <mergeCell ref="F43:H44"/>
    <mergeCell ref="I43:J44"/>
    <mergeCell ref="D46:J46"/>
    <mergeCell ref="D47:J47"/>
    <mergeCell ref="K47:N47"/>
    <mergeCell ref="K43:M44"/>
    <mergeCell ref="E34:K34"/>
    <mergeCell ref="E36:E38"/>
    <mergeCell ref="F36:H38"/>
    <mergeCell ref="I36:J38"/>
    <mergeCell ref="E40:E41"/>
    <mergeCell ref="F40:H41"/>
    <mergeCell ref="I40:J41"/>
    <mergeCell ref="E25:F27"/>
    <mergeCell ref="G25:H26"/>
    <mergeCell ref="I25:J26"/>
    <mergeCell ref="E29:H31"/>
    <mergeCell ref="I29:I31"/>
    <mergeCell ref="J29:K31"/>
    <mergeCell ref="A1:F9"/>
    <mergeCell ref="D10:E10"/>
    <mergeCell ref="H17:I17"/>
    <mergeCell ref="E19:K19"/>
    <mergeCell ref="E20:E23"/>
    <mergeCell ref="F21:I21"/>
  </mergeCells>
  <pageMargins left="0.7" right="0.7" top="0.75" bottom="0.75" header="0.3" footer="0.3"/>
  <pageSetup orientation="portrait" horizontalDpi="300" r:id="rId1"/>
  <ignoredErrors>
    <ignoredError sqref="M11:M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8A40-6D98-4EEB-85F2-067C4A43C3E1}">
  <dimension ref="A1:V60"/>
  <sheetViews>
    <sheetView topLeftCell="D8" zoomScale="85" zoomScaleNormal="85" workbookViewId="0">
      <selection activeCell="E16" sqref="E16"/>
    </sheetView>
  </sheetViews>
  <sheetFormatPr baseColWidth="10" defaultRowHeight="14.4" x14ac:dyDescent="0.3"/>
  <cols>
    <col min="1" max="1" width="6.88671875" customWidth="1"/>
    <col min="4" max="4" width="29.109375" customWidth="1"/>
    <col min="5" max="5" width="28.6640625" customWidth="1"/>
    <col min="6" max="6" width="12.33203125" customWidth="1"/>
    <col min="7" max="7" width="3.6640625" customWidth="1"/>
    <col min="8" max="8" width="14.109375" customWidth="1"/>
    <col min="9" max="9" width="13.88671875" customWidth="1"/>
    <col min="10" max="10" width="13.33203125" customWidth="1"/>
    <col min="11" max="11" width="14.33203125" customWidth="1"/>
    <col min="12" max="12" width="17" customWidth="1"/>
    <col min="13" max="13" width="14.33203125" customWidth="1"/>
    <col min="14" max="14" width="20.33203125" customWidth="1"/>
    <col min="15" max="15" width="12.33203125" customWidth="1"/>
    <col min="17" max="17" width="15.88671875" customWidth="1"/>
    <col min="18" max="18" width="19.109375" customWidth="1"/>
  </cols>
  <sheetData>
    <row r="1" spans="1:18" x14ac:dyDescent="0.3">
      <c r="A1" s="30"/>
      <c r="B1" s="30"/>
      <c r="C1" s="30"/>
      <c r="D1" s="30"/>
      <c r="E1" s="30"/>
      <c r="F1" s="30"/>
    </row>
    <row r="2" spans="1:18" ht="14.4" customHeight="1" x14ac:dyDescent="0.3">
      <c r="A2" s="30"/>
      <c r="B2" s="30"/>
      <c r="C2" s="30"/>
      <c r="D2" s="30"/>
      <c r="E2" s="30"/>
      <c r="F2" s="30"/>
    </row>
    <row r="3" spans="1:18" x14ac:dyDescent="0.3">
      <c r="A3" s="30"/>
      <c r="B3" s="30"/>
      <c r="C3" s="30"/>
      <c r="D3" s="30"/>
      <c r="E3" s="30"/>
      <c r="F3" s="30"/>
    </row>
    <row r="4" spans="1:18" ht="15.75" customHeight="1" x14ac:dyDescent="0.3">
      <c r="A4" s="30"/>
      <c r="B4" s="30"/>
      <c r="C4" s="30"/>
      <c r="D4" s="30"/>
      <c r="E4" s="30"/>
      <c r="F4" s="30"/>
    </row>
    <row r="5" spans="1:18" ht="15.75" customHeight="1" x14ac:dyDescent="0.3">
      <c r="A5" s="30"/>
      <c r="B5" s="30"/>
      <c r="C5" s="30"/>
      <c r="D5" s="30"/>
      <c r="E5" s="30"/>
      <c r="F5" s="30"/>
    </row>
    <row r="6" spans="1:18" ht="15.75" customHeight="1" x14ac:dyDescent="0.3">
      <c r="A6" s="30"/>
      <c r="B6" s="30"/>
      <c r="C6" s="30"/>
      <c r="D6" s="30"/>
      <c r="E6" s="30"/>
      <c r="F6" s="30"/>
    </row>
    <row r="7" spans="1:18" ht="15.75" customHeight="1" x14ac:dyDescent="0.3">
      <c r="A7" s="30"/>
      <c r="B7" s="30"/>
      <c r="C7" s="30"/>
      <c r="D7" s="30"/>
      <c r="E7" s="30"/>
      <c r="F7" s="30"/>
    </row>
    <row r="8" spans="1:18" ht="15.75" customHeight="1" x14ac:dyDescent="0.3">
      <c r="A8" s="30"/>
      <c r="B8" s="30"/>
      <c r="C8" s="30"/>
      <c r="D8" s="30"/>
      <c r="E8" s="30"/>
      <c r="F8" s="30"/>
    </row>
    <row r="9" spans="1:18" ht="15.75" customHeight="1" thickBot="1" x14ac:dyDescent="0.35">
      <c r="A9" s="30"/>
      <c r="B9" s="30"/>
      <c r="C9" s="30"/>
      <c r="D9" s="30"/>
      <c r="E9" s="30"/>
      <c r="F9" s="30"/>
    </row>
    <row r="10" spans="1:18" ht="30.75" customHeight="1" thickBot="1" x14ac:dyDescent="0.4">
      <c r="A10" s="4" t="s">
        <v>10</v>
      </c>
      <c r="B10" s="5" t="s">
        <v>9</v>
      </c>
      <c r="C10" s="39"/>
      <c r="D10" s="45" t="s">
        <v>2</v>
      </c>
      <c r="E10" s="45"/>
      <c r="G10" s="46" t="s">
        <v>11</v>
      </c>
      <c r="H10" s="25" t="s">
        <v>1</v>
      </c>
      <c r="I10" s="26" t="s">
        <v>0</v>
      </c>
      <c r="J10" s="26" t="s">
        <v>14</v>
      </c>
      <c r="K10" s="26" t="s">
        <v>15</v>
      </c>
      <c r="L10" s="26" t="s">
        <v>16</v>
      </c>
      <c r="M10" s="26" t="s">
        <v>17</v>
      </c>
      <c r="N10" s="27" t="s">
        <v>18</v>
      </c>
      <c r="O10" s="47"/>
      <c r="P10" s="48"/>
      <c r="Q10" s="48"/>
      <c r="R10" s="48"/>
    </row>
    <row r="11" spans="1:18" ht="18.600000000000001" thickBot="1" x14ac:dyDescent="0.4">
      <c r="A11" s="5">
        <v>1</v>
      </c>
      <c r="B11" s="5">
        <v>5</v>
      </c>
      <c r="C11" s="42"/>
      <c r="D11" s="43" t="s">
        <v>6</v>
      </c>
      <c r="E11" s="44">
        <f>K17</f>
        <v>49</v>
      </c>
      <c r="G11" s="41">
        <v>1</v>
      </c>
      <c r="H11" s="7">
        <v>4</v>
      </c>
      <c r="I11" s="1">
        <v>6</v>
      </c>
      <c r="J11" s="49">
        <f>(H11+I11)/2</f>
        <v>5</v>
      </c>
      <c r="K11" s="3">
        <v>5</v>
      </c>
      <c r="L11" s="2">
        <f>K11</f>
        <v>5</v>
      </c>
      <c r="M11" s="12">
        <f>K11/$K$17</f>
        <v>0.10204081632653061</v>
      </c>
      <c r="N11" s="13">
        <f>M11</f>
        <v>0.10204081632653061</v>
      </c>
      <c r="O11" s="41">
        <f>J11*K11</f>
        <v>25</v>
      </c>
      <c r="P11" s="73">
        <f>(J11-$K$21)</f>
        <v>-3.795918367346939</v>
      </c>
      <c r="Q11" s="112">
        <f>P11^2</f>
        <v>14.408996251561851</v>
      </c>
      <c r="R11" s="73">
        <f>Q11*K11</f>
        <v>72.044981257809255</v>
      </c>
    </row>
    <row r="12" spans="1:18" ht="18.600000000000001" thickBot="1" x14ac:dyDescent="0.4">
      <c r="A12" s="5">
        <v>2</v>
      </c>
      <c r="B12" s="5">
        <v>12</v>
      </c>
      <c r="D12" s="43" t="s">
        <v>4</v>
      </c>
      <c r="E12" s="96">
        <f>I16</f>
        <v>16</v>
      </c>
      <c r="G12" s="19">
        <v>2</v>
      </c>
      <c r="H12" s="20">
        <v>6</v>
      </c>
      <c r="I12" s="21">
        <v>8</v>
      </c>
      <c r="J12" s="49">
        <f t="shared" ref="J12:J16" si="0">(H12+I12)/2</f>
        <v>7</v>
      </c>
      <c r="K12" s="22">
        <v>12</v>
      </c>
      <c r="L12" s="23">
        <f>L11+K12</f>
        <v>17</v>
      </c>
      <c r="M12" s="12">
        <f t="shared" ref="M12:M16" si="1">K12/$K$17</f>
        <v>0.24489795918367346</v>
      </c>
      <c r="N12" s="24">
        <f>N11+M12</f>
        <v>0.34693877551020408</v>
      </c>
      <c r="O12" s="41">
        <f t="shared" ref="O12:O16" si="2">J12*K12</f>
        <v>84</v>
      </c>
      <c r="P12" s="73">
        <f t="shared" ref="P12:P16" si="3">(J12-$K$21)</f>
        <v>-1.795918367346939</v>
      </c>
      <c r="Q12" s="112">
        <f t="shared" ref="Q12:Q16" si="4">P12^2</f>
        <v>3.2253227821740951</v>
      </c>
      <c r="R12" s="73">
        <f t="shared" ref="R12:R16" si="5">Q12*K12</f>
        <v>38.703873386089143</v>
      </c>
    </row>
    <row r="13" spans="1:18" ht="18.600000000000001" thickBot="1" x14ac:dyDescent="0.4">
      <c r="A13" s="5">
        <v>3</v>
      </c>
      <c r="B13" s="5">
        <v>20</v>
      </c>
      <c r="D13" s="43" t="s">
        <v>5</v>
      </c>
      <c r="E13" s="44">
        <f>H11</f>
        <v>4</v>
      </c>
      <c r="G13" s="97">
        <v>3</v>
      </c>
      <c r="H13" s="98">
        <v>8</v>
      </c>
      <c r="I13" s="99">
        <v>10</v>
      </c>
      <c r="J13" s="100">
        <f t="shared" si="0"/>
        <v>9</v>
      </c>
      <c r="K13" s="101">
        <v>20</v>
      </c>
      <c r="L13" s="102">
        <f t="shared" ref="L13:L16" si="6">L12+K13</f>
        <v>37</v>
      </c>
      <c r="M13" s="103">
        <f t="shared" si="1"/>
        <v>0.40816326530612246</v>
      </c>
      <c r="N13" s="104">
        <f t="shared" ref="N13:N16" si="7">N12+M13</f>
        <v>0.75510204081632648</v>
      </c>
      <c r="O13" s="105">
        <f t="shared" si="2"/>
        <v>180</v>
      </c>
      <c r="P13" s="106">
        <f t="shared" si="3"/>
        <v>0.20408163265306101</v>
      </c>
      <c r="Q13" s="113">
        <f t="shared" si="4"/>
        <v>4.1649312786338939E-2</v>
      </c>
      <c r="R13" s="106">
        <f t="shared" si="5"/>
        <v>0.83298625572677876</v>
      </c>
    </row>
    <row r="14" spans="1:18" ht="18.600000000000001" thickBot="1" x14ac:dyDescent="0.4">
      <c r="A14" s="5">
        <v>4</v>
      </c>
      <c r="B14" s="5">
        <v>8</v>
      </c>
      <c r="D14" s="43" t="s">
        <v>3</v>
      </c>
      <c r="E14" s="44">
        <f>E12-E13</f>
        <v>12</v>
      </c>
      <c r="G14" s="40">
        <v>4</v>
      </c>
      <c r="H14" s="20">
        <v>10</v>
      </c>
      <c r="I14" s="21">
        <v>12</v>
      </c>
      <c r="J14" s="49">
        <f t="shared" si="0"/>
        <v>11</v>
      </c>
      <c r="K14" s="22">
        <v>8</v>
      </c>
      <c r="L14" s="23">
        <f t="shared" si="6"/>
        <v>45</v>
      </c>
      <c r="M14" s="12">
        <f t="shared" si="1"/>
        <v>0.16326530612244897</v>
      </c>
      <c r="N14" s="24">
        <f t="shared" si="7"/>
        <v>0.91836734693877542</v>
      </c>
      <c r="O14" s="41">
        <f t="shared" si="2"/>
        <v>88</v>
      </c>
      <c r="P14" s="73">
        <f t="shared" si="3"/>
        <v>2.204081632653061</v>
      </c>
      <c r="Q14" s="112">
        <f t="shared" si="4"/>
        <v>4.8579758433985827</v>
      </c>
      <c r="R14" s="73">
        <f t="shared" si="5"/>
        <v>38.863806747188661</v>
      </c>
    </row>
    <row r="15" spans="1:18" ht="18.600000000000001" thickBot="1" x14ac:dyDescent="0.4">
      <c r="A15" s="5">
        <v>5</v>
      </c>
      <c r="B15" s="5">
        <v>3</v>
      </c>
      <c r="C15" s="42"/>
      <c r="D15" s="43" t="s">
        <v>7</v>
      </c>
      <c r="E15" s="44">
        <f>1+3.322*LOG(E11)</f>
        <v>6.6148313778547223</v>
      </c>
      <c r="G15" s="6">
        <v>5</v>
      </c>
      <c r="H15" s="8">
        <v>12</v>
      </c>
      <c r="I15" s="1">
        <v>14</v>
      </c>
      <c r="J15" s="49">
        <f t="shared" si="0"/>
        <v>13</v>
      </c>
      <c r="K15" s="3">
        <v>3</v>
      </c>
      <c r="L15" s="23">
        <f t="shared" si="6"/>
        <v>48</v>
      </c>
      <c r="M15" s="12">
        <f t="shared" si="1"/>
        <v>6.1224489795918366E-2</v>
      </c>
      <c r="N15" s="24">
        <f t="shared" si="7"/>
        <v>0.97959183673469374</v>
      </c>
      <c r="O15" s="41">
        <f t="shared" si="2"/>
        <v>39</v>
      </c>
      <c r="P15" s="73">
        <f t="shared" si="3"/>
        <v>4.204081632653061</v>
      </c>
      <c r="Q15" s="112">
        <f t="shared" si="4"/>
        <v>17.674302374010828</v>
      </c>
      <c r="R15" s="73">
        <f t="shared" si="5"/>
        <v>53.022907122032485</v>
      </c>
    </row>
    <row r="16" spans="1:18" ht="18.600000000000001" thickBot="1" x14ac:dyDescent="0.4">
      <c r="A16" s="5">
        <v>6</v>
      </c>
      <c r="B16" s="5">
        <v>1</v>
      </c>
      <c r="C16" s="42"/>
      <c r="D16" s="43" t="s">
        <v>8</v>
      </c>
      <c r="E16" s="59" t="str">
        <f>$E$14/$E$15 &amp; "= 2"</f>
        <v>1.81410520004695= 2</v>
      </c>
      <c r="G16" s="41">
        <v>6</v>
      </c>
      <c r="H16" s="38">
        <v>14</v>
      </c>
      <c r="I16" s="1">
        <v>16</v>
      </c>
      <c r="J16" s="49">
        <f t="shared" si="0"/>
        <v>15</v>
      </c>
      <c r="K16" s="3">
        <v>1</v>
      </c>
      <c r="L16" s="23">
        <f t="shared" si="6"/>
        <v>49</v>
      </c>
      <c r="M16" s="12">
        <f t="shared" si="1"/>
        <v>2.0408163265306121E-2</v>
      </c>
      <c r="N16" s="24">
        <f t="shared" si="7"/>
        <v>0.99999999999999989</v>
      </c>
      <c r="O16" s="41">
        <f t="shared" si="2"/>
        <v>15</v>
      </c>
      <c r="P16" s="73">
        <f t="shared" si="3"/>
        <v>6.204081632653061</v>
      </c>
      <c r="Q16" s="112">
        <f t="shared" si="4"/>
        <v>38.490628904623073</v>
      </c>
      <c r="R16" s="73">
        <f t="shared" si="5"/>
        <v>38.490628904623073</v>
      </c>
    </row>
    <row r="17" spans="2:22" ht="18" x14ac:dyDescent="0.35">
      <c r="C17" s="42"/>
      <c r="F17" s="10"/>
      <c r="G17" s="111"/>
      <c r="H17" s="35" t="s">
        <v>24</v>
      </c>
      <c r="I17" s="36"/>
      <c r="J17" s="115">
        <f>SUM(J11:J16)</f>
        <v>60</v>
      </c>
      <c r="K17" s="116">
        <f>SUM(K11:K16)</f>
        <v>49</v>
      </c>
      <c r="L17" s="116" t="s">
        <v>25</v>
      </c>
      <c r="M17" s="117">
        <f>SUM(M11:M16)</f>
        <v>0.99999999999999989</v>
      </c>
      <c r="N17" s="118" t="s">
        <v>25</v>
      </c>
      <c r="O17" s="116">
        <f>SUM(O11:O16)</f>
        <v>431</v>
      </c>
      <c r="P17" s="119">
        <f>SUM(P11:P16)</f>
        <v>7.224489795918366</v>
      </c>
      <c r="Q17" s="120">
        <f>SUM(Q11:Q16)</f>
        <v>78.698875468554775</v>
      </c>
      <c r="R17" s="120">
        <f>SUM(R11:R16)</f>
        <v>241.95918367346937</v>
      </c>
    </row>
    <row r="18" spans="2:22" ht="18" x14ac:dyDescent="0.35">
      <c r="C18" s="42"/>
      <c r="M18" s="17"/>
    </row>
    <row r="19" spans="2:22" ht="21" customHeight="1" x14ac:dyDescent="0.4">
      <c r="B19" s="60"/>
      <c r="C19" s="42"/>
      <c r="E19" s="28" t="s">
        <v>19</v>
      </c>
      <c r="F19" s="29"/>
      <c r="G19" s="29"/>
      <c r="H19" s="29"/>
      <c r="I19" s="29"/>
      <c r="J19" s="29"/>
      <c r="K19" s="29"/>
      <c r="N19" s="87" t="s">
        <v>30</v>
      </c>
      <c r="O19" s="87"/>
      <c r="P19" s="87"/>
      <c r="Q19" s="87"/>
      <c r="R19" s="87"/>
    </row>
    <row r="20" spans="2:22" ht="18" x14ac:dyDescent="0.35">
      <c r="C20" s="42"/>
      <c r="E20" s="30"/>
      <c r="N20" s="87"/>
      <c r="O20" s="87"/>
      <c r="P20" s="87"/>
      <c r="Q20" s="87"/>
      <c r="R20" s="87"/>
    </row>
    <row r="21" spans="2:22" ht="21" customHeight="1" x14ac:dyDescent="0.4">
      <c r="C21" s="42"/>
      <c r="E21" s="30"/>
      <c r="F21" s="32" t="s">
        <v>12</v>
      </c>
      <c r="G21" s="33"/>
      <c r="H21" s="33"/>
      <c r="I21" s="34"/>
      <c r="J21" s="15" t="s">
        <v>29</v>
      </c>
      <c r="K21" s="61">
        <f>O17/K17</f>
        <v>8.795918367346939</v>
      </c>
      <c r="N21" s="87"/>
      <c r="O21" s="87"/>
      <c r="P21" s="87"/>
      <c r="Q21" s="87"/>
      <c r="R21" s="87"/>
      <c r="S21" s="88"/>
      <c r="T21" s="88"/>
      <c r="U21" s="88"/>
      <c r="V21" s="88"/>
    </row>
    <row r="22" spans="2:22" ht="18" customHeight="1" x14ac:dyDescent="0.35">
      <c r="C22" s="42"/>
      <c r="E22" s="30"/>
      <c r="N22" s="87"/>
      <c r="O22" s="87"/>
      <c r="P22" s="87"/>
      <c r="Q22" s="87"/>
      <c r="R22" s="87"/>
      <c r="S22" s="88"/>
      <c r="T22" s="88"/>
      <c r="U22" s="88"/>
      <c r="V22" s="88"/>
    </row>
    <row r="23" spans="2:22" ht="18" customHeight="1" x14ac:dyDescent="0.35">
      <c r="C23" s="42"/>
      <c r="E23" s="30"/>
      <c r="J23" s="10"/>
      <c r="K23" s="14"/>
      <c r="L23" s="16">
        <f>H13</f>
        <v>8</v>
      </c>
      <c r="N23" s="87"/>
      <c r="O23" s="87"/>
      <c r="P23" s="87"/>
      <c r="Q23" s="87"/>
      <c r="R23" s="87"/>
      <c r="S23" s="88"/>
      <c r="T23" s="88"/>
      <c r="U23" s="88"/>
      <c r="V23" s="88"/>
    </row>
    <row r="24" spans="2:22" ht="18" x14ac:dyDescent="0.35">
      <c r="C24" s="42"/>
      <c r="J24" s="10"/>
      <c r="K24" s="18"/>
      <c r="L24" s="15">
        <f>K17/2</f>
        <v>24.5</v>
      </c>
      <c r="N24" s="87"/>
      <c r="O24" s="87"/>
      <c r="P24" s="87"/>
      <c r="Q24" s="87"/>
      <c r="R24" s="87"/>
      <c r="S24" s="88"/>
      <c r="T24" s="88"/>
      <c r="U24" s="88"/>
      <c r="V24" s="88"/>
    </row>
    <row r="25" spans="2:22" ht="18" x14ac:dyDescent="0.35">
      <c r="C25" s="42"/>
      <c r="E25" s="30"/>
      <c r="F25" s="30"/>
      <c r="G25" s="89" t="s">
        <v>13</v>
      </c>
      <c r="H25" s="89"/>
      <c r="I25" s="107">
        <f>L23+(((L24-L25)/L26))*L27</f>
        <v>8.75</v>
      </c>
      <c r="J25" s="108"/>
      <c r="K25" s="18"/>
      <c r="L25" s="15">
        <v>17</v>
      </c>
      <c r="O25" s="88"/>
      <c r="P25" s="88"/>
      <c r="Q25" s="88"/>
      <c r="R25" s="88"/>
      <c r="S25" s="88"/>
      <c r="T25" s="88"/>
      <c r="U25" s="88"/>
      <c r="V25" s="88"/>
    </row>
    <row r="26" spans="2:22" ht="18" x14ac:dyDescent="0.35">
      <c r="C26" s="42"/>
      <c r="E26" s="30"/>
      <c r="F26" s="30"/>
      <c r="G26" s="89"/>
      <c r="H26" s="89"/>
      <c r="I26" s="109"/>
      <c r="J26" s="110"/>
      <c r="K26" s="18"/>
      <c r="L26" s="15">
        <v>20</v>
      </c>
      <c r="O26" s="88"/>
      <c r="P26" s="88"/>
      <c r="Q26" s="88"/>
      <c r="R26" s="88"/>
      <c r="S26" s="88"/>
      <c r="T26" s="88"/>
      <c r="U26" s="88"/>
      <c r="V26" s="88"/>
    </row>
    <row r="27" spans="2:22" ht="18" x14ac:dyDescent="0.35">
      <c r="C27" s="42"/>
      <c r="E27" s="30"/>
      <c r="F27" s="30"/>
      <c r="J27" s="10"/>
      <c r="K27" s="18"/>
      <c r="L27" s="15">
        <v>2</v>
      </c>
      <c r="O27" s="88"/>
      <c r="P27" s="88"/>
      <c r="Q27" s="88"/>
      <c r="R27" s="88"/>
      <c r="S27" s="88"/>
      <c r="T27" s="88"/>
      <c r="U27" s="88"/>
      <c r="V27" s="88"/>
    </row>
    <row r="28" spans="2:22" ht="18" x14ac:dyDescent="0.35">
      <c r="C28" s="42"/>
      <c r="O28" s="88"/>
      <c r="P28" s="88"/>
      <c r="Q28" s="88"/>
      <c r="R28" s="88"/>
      <c r="S28" s="88"/>
      <c r="T28" s="88"/>
      <c r="U28" s="88"/>
      <c r="V28" s="88"/>
    </row>
    <row r="29" spans="2:22" ht="18" x14ac:dyDescent="0.35">
      <c r="C29" s="42"/>
      <c r="E29" s="30"/>
      <c r="F29" s="30"/>
      <c r="G29" s="30"/>
      <c r="H29" s="30"/>
      <c r="I29" s="94" t="s">
        <v>27</v>
      </c>
      <c r="J29" s="62">
        <f>M29+((((M30-M31)/((M30-M31)+(M30-M32)))*M33))</f>
        <v>8.8000000000000007</v>
      </c>
      <c r="K29" s="63"/>
      <c r="L29" s="4"/>
      <c r="M29" s="16">
        <f>H13</f>
        <v>8</v>
      </c>
      <c r="O29" s="88"/>
      <c r="P29" s="88"/>
      <c r="Q29" s="88"/>
      <c r="R29" s="88"/>
      <c r="S29" s="88"/>
      <c r="T29" s="88"/>
      <c r="U29" s="88"/>
      <c r="V29" s="88"/>
    </row>
    <row r="30" spans="2:22" ht="18" x14ac:dyDescent="0.35">
      <c r="C30" s="42"/>
      <c r="E30" s="30"/>
      <c r="F30" s="30"/>
      <c r="G30" s="30"/>
      <c r="H30" s="30"/>
      <c r="I30" s="94"/>
      <c r="J30" s="64"/>
      <c r="K30" s="65"/>
      <c r="L30" s="4"/>
      <c r="M30" s="16">
        <f>K13</f>
        <v>20</v>
      </c>
      <c r="O30" s="88"/>
      <c r="P30" s="88"/>
      <c r="Q30" s="88"/>
      <c r="R30" s="88"/>
      <c r="S30" s="88"/>
      <c r="T30" s="88"/>
      <c r="U30" s="88"/>
      <c r="V30" s="88"/>
    </row>
    <row r="31" spans="2:22" ht="18" x14ac:dyDescent="0.35">
      <c r="C31" s="42"/>
      <c r="E31" s="30"/>
      <c r="F31" s="30"/>
      <c r="G31" s="30"/>
      <c r="H31" s="30"/>
      <c r="I31" s="94"/>
      <c r="J31" s="66"/>
      <c r="K31" s="67"/>
      <c r="L31" s="4"/>
      <c r="M31" s="15">
        <f>K12</f>
        <v>12</v>
      </c>
      <c r="O31" s="88"/>
      <c r="P31" s="88"/>
      <c r="Q31" s="88"/>
      <c r="R31" s="88"/>
      <c r="S31" s="88"/>
      <c r="T31" s="88"/>
      <c r="U31" s="88"/>
      <c r="V31" s="88"/>
    </row>
    <row r="32" spans="2:22" ht="18" x14ac:dyDescent="0.35">
      <c r="C32" s="42"/>
      <c r="L32" s="4"/>
      <c r="M32" s="15">
        <f>K14</f>
        <v>8</v>
      </c>
    </row>
    <row r="33" spans="3:14" ht="18" x14ac:dyDescent="0.35">
      <c r="C33" s="42"/>
      <c r="K33" s="10"/>
      <c r="L33" s="11"/>
      <c r="M33" s="15">
        <v>2</v>
      </c>
    </row>
    <row r="34" spans="3:14" ht="21.6" thickBot="1" x14ac:dyDescent="0.45">
      <c r="C34" s="42"/>
      <c r="E34" s="28" t="s">
        <v>20</v>
      </c>
      <c r="F34" s="29"/>
      <c r="G34" s="29"/>
      <c r="H34" s="29"/>
      <c r="I34" s="29"/>
      <c r="J34" s="29"/>
      <c r="K34" s="29"/>
      <c r="L34" s="70"/>
      <c r="M34" s="95"/>
      <c r="N34" s="68"/>
    </row>
    <row r="35" spans="3:14" ht="18" x14ac:dyDescent="0.35">
      <c r="C35" s="42"/>
      <c r="M35" s="69"/>
    </row>
    <row r="36" spans="3:14" ht="18" customHeight="1" x14ac:dyDescent="0.35">
      <c r="C36" s="42"/>
      <c r="E36" s="30"/>
      <c r="F36" s="71" t="s">
        <v>21</v>
      </c>
      <c r="G36" s="72"/>
      <c r="H36" s="72"/>
      <c r="I36" s="75">
        <f xml:space="preserve"> R17/(K17-1)</f>
        <v>5.0408163265306118</v>
      </c>
      <c r="J36" s="76"/>
    </row>
    <row r="37" spans="3:14" ht="18" customHeight="1" x14ac:dyDescent="0.35">
      <c r="C37" s="42"/>
      <c r="E37" s="30"/>
      <c r="F37" s="72"/>
      <c r="G37" s="72"/>
      <c r="H37" s="72"/>
      <c r="I37" s="77"/>
      <c r="J37" s="78"/>
    </row>
    <row r="38" spans="3:14" ht="18" customHeight="1" x14ac:dyDescent="0.35">
      <c r="C38" s="42"/>
      <c r="E38" s="30"/>
      <c r="F38" s="72"/>
      <c r="G38" s="72"/>
      <c r="H38" s="72"/>
      <c r="I38" s="79"/>
      <c r="J38" s="80"/>
    </row>
    <row r="39" spans="3:14" ht="18" x14ac:dyDescent="0.35">
      <c r="C39" s="42"/>
    </row>
    <row r="40" spans="3:14" ht="18" x14ac:dyDescent="0.35">
      <c r="C40" s="42"/>
      <c r="E40" s="30"/>
      <c r="F40" s="71" t="s">
        <v>22</v>
      </c>
      <c r="G40" s="71"/>
      <c r="H40" s="71"/>
      <c r="I40" s="81">
        <f>SQRT(I36)</f>
        <v>2.2451762350716731</v>
      </c>
      <c r="J40" s="81"/>
    </row>
    <row r="41" spans="3:14" ht="18" x14ac:dyDescent="0.35">
      <c r="C41" s="42"/>
      <c r="E41" s="30"/>
      <c r="F41" s="71"/>
      <c r="G41" s="71"/>
      <c r="H41" s="71"/>
      <c r="I41" s="81"/>
      <c r="J41" s="81"/>
    </row>
    <row r="42" spans="3:14" ht="18" x14ac:dyDescent="0.35">
      <c r="C42" s="42"/>
    </row>
    <row r="43" spans="3:14" ht="18" customHeight="1" x14ac:dyDescent="0.35">
      <c r="C43" s="42"/>
      <c r="E43" s="30"/>
      <c r="F43" s="71" t="s">
        <v>23</v>
      </c>
      <c r="G43" s="72"/>
      <c r="H43" s="72"/>
      <c r="I43" s="82">
        <f>(I40/I25)</f>
        <v>0.25659156972247693</v>
      </c>
      <c r="J43" s="82"/>
      <c r="K43" s="86" t="s">
        <v>33</v>
      </c>
      <c r="L43" s="85"/>
      <c r="M43" s="85"/>
      <c r="N43" s="83"/>
    </row>
    <row r="44" spans="3:14" ht="18" customHeight="1" x14ac:dyDescent="0.35">
      <c r="C44" s="42"/>
      <c r="E44" s="30"/>
      <c r="F44" s="72"/>
      <c r="G44" s="72"/>
      <c r="H44" s="72"/>
      <c r="I44" s="82"/>
      <c r="J44" s="82"/>
      <c r="K44" s="84"/>
      <c r="L44" s="85"/>
      <c r="M44" s="85"/>
      <c r="N44" s="83"/>
    </row>
    <row r="45" spans="3:14" ht="18" x14ac:dyDescent="0.35">
      <c r="C45" s="42"/>
    </row>
    <row r="46" spans="3:14" ht="21" x14ac:dyDescent="0.4">
      <c r="C46" s="42"/>
      <c r="D46" s="31" t="s">
        <v>32</v>
      </c>
      <c r="E46" s="31"/>
      <c r="F46" s="31"/>
      <c r="G46" s="31"/>
      <c r="H46" s="31"/>
      <c r="I46" s="31"/>
      <c r="J46" s="31"/>
    </row>
    <row r="47" spans="3:14" ht="21" x14ac:dyDescent="0.4">
      <c r="C47" s="42"/>
      <c r="D47" s="31" t="s">
        <v>31</v>
      </c>
      <c r="E47" s="31"/>
      <c r="F47" s="31"/>
      <c r="G47" s="31"/>
      <c r="H47" s="31"/>
      <c r="I47" s="31"/>
      <c r="J47" s="31"/>
      <c r="K47" s="37"/>
      <c r="L47" s="30"/>
      <c r="M47" s="30"/>
      <c r="N47" s="30"/>
    </row>
    <row r="48" spans="3:14" ht="18" x14ac:dyDescent="0.35">
      <c r="C48" s="42"/>
    </row>
    <row r="49" spans="3:3" ht="18" x14ac:dyDescent="0.35">
      <c r="C49" s="42"/>
    </row>
    <row r="50" spans="3:3" ht="18" x14ac:dyDescent="0.35">
      <c r="C50" s="42"/>
    </row>
    <row r="51" spans="3:3" ht="18" x14ac:dyDescent="0.35">
      <c r="C51" s="42"/>
    </row>
    <row r="52" spans="3:3" ht="18" x14ac:dyDescent="0.35">
      <c r="C52" s="42"/>
    </row>
    <row r="53" spans="3:3" ht="18" x14ac:dyDescent="0.35">
      <c r="C53" s="42"/>
    </row>
    <row r="54" spans="3:3" ht="18" x14ac:dyDescent="0.35">
      <c r="C54" s="42"/>
    </row>
    <row r="55" spans="3:3" ht="18" x14ac:dyDescent="0.35">
      <c r="C55" s="42"/>
    </row>
    <row r="56" spans="3:3" ht="18" x14ac:dyDescent="0.35">
      <c r="C56" s="42"/>
    </row>
    <row r="57" spans="3:3" ht="18" x14ac:dyDescent="0.35">
      <c r="C57" s="42"/>
    </row>
    <row r="58" spans="3:3" ht="18" x14ac:dyDescent="0.35">
      <c r="C58" s="42"/>
    </row>
    <row r="59" spans="3:3" ht="18" x14ac:dyDescent="0.35">
      <c r="C59" s="42"/>
    </row>
    <row r="60" spans="3:3" ht="18" x14ac:dyDescent="0.35">
      <c r="C60" s="42"/>
    </row>
  </sheetData>
  <mergeCells count="27">
    <mergeCell ref="E43:E44"/>
    <mergeCell ref="F43:H44"/>
    <mergeCell ref="I43:J44"/>
    <mergeCell ref="K43:M44"/>
    <mergeCell ref="D46:J46"/>
    <mergeCell ref="D47:J47"/>
    <mergeCell ref="K47:N47"/>
    <mergeCell ref="E34:K34"/>
    <mergeCell ref="E36:E38"/>
    <mergeCell ref="F36:H38"/>
    <mergeCell ref="I36:J38"/>
    <mergeCell ref="E40:E41"/>
    <mergeCell ref="F40:H41"/>
    <mergeCell ref="I40:J41"/>
    <mergeCell ref="E25:F27"/>
    <mergeCell ref="G25:H26"/>
    <mergeCell ref="I25:J26"/>
    <mergeCell ref="E29:H31"/>
    <mergeCell ref="I29:I31"/>
    <mergeCell ref="J29:K31"/>
    <mergeCell ref="A1:F9"/>
    <mergeCell ref="D10:E10"/>
    <mergeCell ref="H17:I17"/>
    <mergeCell ref="E19:K19"/>
    <mergeCell ref="E20:E23"/>
    <mergeCell ref="F21:I21"/>
    <mergeCell ref="N19:R24"/>
  </mergeCells>
  <pageMargins left="0.7" right="0.7" top="0.75" bottom="0.75" header="0.3" footer="0.3"/>
  <pageSetup orientation="portrait" horizontalDpi="300" r:id="rId1"/>
  <ignoredErrors>
    <ignoredError sqref="M11:M15 M1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D500-6A6C-4356-B16E-98E46948BCCC}">
  <dimension ref="A1:V60"/>
  <sheetViews>
    <sheetView tabSelected="1" topLeftCell="D1" zoomScale="85" zoomScaleNormal="85" workbookViewId="0">
      <selection activeCell="P37" sqref="P37"/>
    </sheetView>
  </sheetViews>
  <sheetFormatPr baseColWidth="10" defaultRowHeight="14.4" x14ac:dyDescent="0.3"/>
  <cols>
    <col min="1" max="1" width="6.88671875" customWidth="1"/>
    <col min="4" max="4" width="29.109375" customWidth="1"/>
    <col min="5" max="5" width="28.6640625" customWidth="1"/>
    <col min="6" max="6" width="12.33203125" customWidth="1"/>
    <col min="7" max="7" width="3.6640625" customWidth="1"/>
    <col min="8" max="8" width="14.109375" customWidth="1"/>
    <col min="9" max="9" width="13.88671875" customWidth="1"/>
    <col min="10" max="10" width="13.33203125" customWidth="1"/>
    <col min="11" max="11" width="14.33203125" customWidth="1"/>
    <col min="12" max="12" width="17" customWidth="1"/>
    <col min="13" max="13" width="14.33203125" customWidth="1"/>
    <col min="14" max="14" width="20.33203125" customWidth="1"/>
    <col min="15" max="15" width="12.33203125" customWidth="1"/>
    <col min="17" max="17" width="15.88671875" customWidth="1"/>
    <col min="18" max="18" width="19.109375" customWidth="1"/>
  </cols>
  <sheetData>
    <row r="1" spans="1:18" x14ac:dyDescent="0.3">
      <c r="A1" s="30"/>
      <c r="B1" s="30"/>
      <c r="C1" s="30"/>
      <c r="D1" s="30"/>
      <c r="E1" s="30"/>
      <c r="F1" s="30"/>
    </row>
    <row r="2" spans="1:18" ht="14.4" customHeight="1" x14ac:dyDescent="0.3">
      <c r="A2" s="30"/>
      <c r="B2" s="30"/>
      <c r="C2" s="30"/>
      <c r="D2" s="30"/>
      <c r="E2" s="30"/>
      <c r="F2" s="30"/>
    </row>
    <row r="3" spans="1:18" x14ac:dyDescent="0.3">
      <c r="A3" s="30"/>
      <c r="B3" s="30"/>
      <c r="C3" s="30"/>
      <c r="D3" s="30"/>
      <c r="E3" s="30"/>
      <c r="F3" s="30"/>
    </row>
    <row r="4" spans="1:18" ht="15.75" customHeight="1" x14ac:dyDescent="0.3">
      <c r="A4" s="30"/>
      <c r="B4" s="30"/>
      <c r="C4" s="30"/>
      <c r="D4" s="30"/>
      <c r="E4" s="30"/>
      <c r="F4" s="30"/>
    </row>
    <row r="5" spans="1:18" ht="15.75" customHeight="1" x14ac:dyDescent="0.3">
      <c r="A5" s="30"/>
      <c r="B5" s="30"/>
      <c r="C5" s="30"/>
      <c r="D5" s="30"/>
      <c r="E5" s="30"/>
      <c r="F5" s="30"/>
    </row>
    <row r="6" spans="1:18" ht="15.75" customHeight="1" x14ac:dyDescent="0.3">
      <c r="A6" s="30"/>
      <c r="B6" s="30"/>
      <c r="C6" s="30"/>
      <c r="D6" s="30"/>
      <c r="E6" s="30"/>
      <c r="F6" s="30"/>
    </row>
    <row r="7" spans="1:18" ht="15.75" customHeight="1" x14ac:dyDescent="0.3">
      <c r="A7" s="30"/>
      <c r="B7" s="30"/>
      <c r="C7" s="30"/>
      <c r="D7" s="30"/>
      <c r="E7" s="30"/>
      <c r="F7" s="30"/>
    </row>
    <row r="8" spans="1:18" ht="15.75" customHeight="1" x14ac:dyDescent="0.3">
      <c r="A8" s="30"/>
      <c r="B8" s="30"/>
      <c r="C8" s="30"/>
      <c r="D8" s="30"/>
      <c r="E8" s="30"/>
      <c r="F8" s="30"/>
    </row>
    <row r="9" spans="1:18" ht="15.75" customHeight="1" thickBot="1" x14ac:dyDescent="0.35">
      <c r="A9" s="30"/>
      <c r="B9" s="30"/>
      <c r="C9" s="30"/>
      <c r="D9" s="30"/>
      <c r="E9" s="30"/>
      <c r="F9" s="30"/>
    </row>
    <row r="10" spans="1:18" ht="30.75" customHeight="1" thickBot="1" x14ac:dyDescent="0.4">
      <c r="A10" s="4" t="s">
        <v>10</v>
      </c>
      <c r="B10" s="5" t="s">
        <v>9</v>
      </c>
      <c r="C10" s="39"/>
      <c r="D10" s="45" t="s">
        <v>2</v>
      </c>
      <c r="E10" s="45"/>
      <c r="G10" s="46" t="s">
        <v>11</v>
      </c>
      <c r="H10" s="25" t="s">
        <v>1</v>
      </c>
      <c r="I10" s="26" t="s">
        <v>0</v>
      </c>
      <c r="J10" s="26" t="s">
        <v>14</v>
      </c>
      <c r="K10" s="26" t="s">
        <v>15</v>
      </c>
      <c r="L10" s="26" t="s">
        <v>16</v>
      </c>
      <c r="M10" s="26" t="s">
        <v>17</v>
      </c>
      <c r="N10" s="27" t="s">
        <v>18</v>
      </c>
      <c r="O10" s="47"/>
      <c r="P10" s="48"/>
      <c r="Q10" s="48"/>
      <c r="R10" s="48"/>
    </row>
    <row r="11" spans="1:18" ht="18.600000000000001" thickBot="1" x14ac:dyDescent="0.4">
      <c r="A11" s="5">
        <v>1</v>
      </c>
      <c r="B11" s="5">
        <v>4</v>
      </c>
      <c r="C11" s="42"/>
      <c r="D11" s="43" t="s">
        <v>6</v>
      </c>
      <c r="E11" s="44">
        <f>K17</f>
        <v>52</v>
      </c>
      <c r="G11" s="41">
        <v>1</v>
      </c>
      <c r="H11" s="7">
        <v>70</v>
      </c>
      <c r="I11" s="1">
        <v>90</v>
      </c>
      <c r="J11" s="49">
        <f>(H11+I11)/2</f>
        <v>80</v>
      </c>
      <c r="K11" s="3">
        <v>4</v>
      </c>
      <c r="L11" s="2">
        <f>K11</f>
        <v>4</v>
      </c>
      <c r="M11" s="12">
        <f>K11/$K$17</f>
        <v>7.6923076923076927E-2</v>
      </c>
      <c r="N11" s="13">
        <f>M11</f>
        <v>7.6923076923076927E-2</v>
      </c>
      <c r="O11" s="41">
        <f>J11*K11</f>
        <v>320</v>
      </c>
      <c r="P11" s="73">
        <f>(J11-$K$21)</f>
        <v>-44.230769230769226</v>
      </c>
      <c r="Q11" s="112">
        <f>P11^2</f>
        <v>1956.3609467455617</v>
      </c>
      <c r="R11" s="73">
        <f>Q11*K11</f>
        <v>7825.4437869822468</v>
      </c>
    </row>
    <row r="12" spans="1:18" ht="18.600000000000001" thickBot="1" x14ac:dyDescent="0.4">
      <c r="A12" s="5">
        <v>2</v>
      </c>
      <c r="B12" s="5">
        <v>9</v>
      </c>
      <c r="D12" s="43" t="s">
        <v>4</v>
      </c>
      <c r="E12" s="96">
        <f>I16</f>
        <v>190</v>
      </c>
      <c r="G12" s="19">
        <v>2</v>
      </c>
      <c r="H12" s="20">
        <v>90</v>
      </c>
      <c r="I12" s="21">
        <v>110</v>
      </c>
      <c r="J12" s="49">
        <f t="shared" ref="J12:J16" si="0">(H12+I12)/2</f>
        <v>100</v>
      </c>
      <c r="K12" s="22">
        <v>9</v>
      </c>
      <c r="L12" s="23">
        <f>L11+K12</f>
        <v>13</v>
      </c>
      <c r="M12" s="12">
        <f t="shared" ref="M12:M16" si="1">K12/$K$17</f>
        <v>0.17307692307692307</v>
      </c>
      <c r="N12" s="24">
        <f>N11+M12</f>
        <v>0.25</v>
      </c>
      <c r="O12" s="41">
        <f t="shared" ref="O12:O16" si="2">J12*K12</f>
        <v>900</v>
      </c>
      <c r="P12" s="73">
        <f t="shared" ref="P12:P16" si="3">(J12-$K$21)</f>
        <v>-24.230769230769226</v>
      </c>
      <c r="Q12" s="112">
        <f t="shared" ref="Q12:Q16" si="4">P12^2</f>
        <v>587.13017751479265</v>
      </c>
      <c r="R12" s="73">
        <f t="shared" ref="R12:R16" si="5">Q12*K12</f>
        <v>5284.1715976331343</v>
      </c>
    </row>
    <row r="13" spans="1:18" ht="18.600000000000001" thickBot="1" x14ac:dyDescent="0.4">
      <c r="A13" s="5">
        <v>3</v>
      </c>
      <c r="B13" s="5">
        <v>20</v>
      </c>
      <c r="D13" s="43" t="s">
        <v>5</v>
      </c>
      <c r="E13" s="44">
        <f>H11</f>
        <v>70</v>
      </c>
      <c r="G13" s="97">
        <v>3</v>
      </c>
      <c r="H13" s="98">
        <v>110</v>
      </c>
      <c r="I13" s="99">
        <v>130</v>
      </c>
      <c r="J13" s="100">
        <f t="shared" si="0"/>
        <v>120</v>
      </c>
      <c r="K13" s="101">
        <v>20</v>
      </c>
      <c r="L13" s="102">
        <f t="shared" ref="L13:L16" si="6">L12+K13</f>
        <v>33</v>
      </c>
      <c r="M13" s="103">
        <f t="shared" si="1"/>
        <v>0.38461538461538464</v>
      </c>
      <c r="N13" s="104">
        <f t="shared" ref="N13:N16" si="7">N12+M13</f>
        <v>0.63461538461538458</v>
      </c>
      <c r="O13" s="105">
        <f t="shared" si="2"/>
        <v>2400</v>
      </c>
      <c r="P13" s="106">
        <f t="shared" si="3"/>
        <v>-4.2307692307692264</v>
      </c>
      <c r="Q13" s="113">
        <f t="shared" si="4"/>
        <v>17.899408284023632</v>
      </c>
      <c r="R13" s="106">
        <f t="shared" si="5"/>
        <v>357.98816568047266</v>
      </c>
    </row>
    <row r="14" spans="1:18" ht="18.600000000000001" thickBot="1" x14ac:dyDescent="0.4">
      <c r="A14" s="5">
        <v>4</v>
      </c>
      <c r="B14" s="5">
        <v>12</v>
      </c>
      <c r="D14" s="43" t="s">
        <v>3</v>
      </c>
      <c r="E14" s="44">
        <f>E12-E13</f>
        <v>120</v>
      </c>
      <c r="G14" s="40">
        <v>4</v>
      </c>
      <c r="H14" s="20">
        <v>130</v>
      </c>
      <c r="I14" s="21">
        <v>150</v>
      </c>
      <c r="J14" s="49">
        <f t="shared" si="0"/>
        <v>140</v>
      </c>
      <c r="K14" s="22">
        <v>12</v>
      </c>
      <c r="L14" s="23">
        <f t="shared" si="6"/>
        <v>45</v>
      </c>
      <c r="M14" s="12">
        <f t="shared" si="1"/>
        <v>0.23076923076923078</v>
      </c>
      <c r="N14" s="24">
        <f t="shared" si="7"/>
        <v>0.86538461538461542</v>
      </c>
      <c r="O14" s="41">
        <f t="shared" si="2"/>
        <v>1680</v>
      </c>
      <c r="P14" s="73">
        <f t="shared" si="3"/>
        <v>15.769230769230774</v>
      </c>
      <c r="Q14" s="112">
        <f t="shared" si="4"/>
        <v>248.66863905325457</v>
      </c>
      <c r="R14" s="73">
        <f t="shared" si="5"/>
        <v>2984.0236686390549</v>
      </c>
    </row>
    <row r="15" spans="1:18" ht="18.600000000000001" thickBot="1" x14ac:dyDescent="0.4">
      <c r="A15" s="5">
        <v>5</v>
      </c>
      <c r="B15" s="5">
        <v>5</v>
      </c>
      <c r="C15" s="42"/>
      <c r="D15" s="43" t="s">
        <v>7</v>
      </c>
      <c r="E15" s="44">
        <f>1+3.322*LOG(E11)</f>
        <v>6.7005631075548031</v>
      </c>
      <c r="G15" s="6">
        <v>5</v>
      </c>
      <c r="H15" s="8">
        <v>150</v>
      </c>
      <c r="I15" s="1">
        <v>170</v>
      </c>
      <c r="J15" s="49">
        <f t="shared" si="0"/>
        <v>160</v>
      </c>
      <c r="K15" s="3">
        <v>5</v>
      </c>
      <c r="L15" s="23">
        <f t="shared" si="6"/>
        <v>50</v>
      </c>
      <c r="M15" s="12">
        <f t="shared" si="1"/>
        <v>9.6153846153846159E-2</v>
      </c>
      <c r="N15" s="24">
        <f t="shared" si="7"/>
        <v>0.96153846153846156</v>
      </c>
      <c r="O15" s="41">
        <f t="shared" si="2"/>
        <v>800</v>
      </c>
      <c r="P15" s="73">
        <f t="shared" si="3"/>
        <v>35.769230769230774</v>
      </c>
      <c r="Q15" s="112">
        <f t="shared" si="4"/>
        <v>1279.4378698224855</v>
      </c>
      <c r="R15" s="73">
        <f t="shared" si="5"/>
        <v>6397.1893491124274</v>
      </c>
    </row>
    <row r="16" spans="1:18" ht="18.600000000000001" thickBot="1" x14ac:dyDescent="0.4">
      <c r="A16" s="5">
        <v>6</v>
      </c>
      <c r="B16" s="5">
        <v>2</v>
      </c>
      <c r="C16" s="42"/>
      <c r="D16" s="43" t="s">
        <v>8</v>
      </c>
      <c r="E16" s="59">
        <v>20</v>
      </c>
      <c r="G16" s="41">
        <v>6</v>
      </c>
      <c r="H16" s="38">
        <v>170</v>
      </c>
      <c r="I16" s="1">
        <v>190</v>
      </c>
      <c r="J16" s="49">
        <f t="shared" si="0"/>
        <v>180</v>
      </c>
      <c r="K16" s="3">
        <v>2</v>
      </c>
      <c r="L16" s="23">
        <f t="shared" si="6"/>
        <v>52</v>
      </c>
      <c r="M16" s="12">
        <f t="shared" si="1"/>
        <v>3.8461538461538464E-2</v>
      </c>
      <c r="N16" s="24">
        <f t="shared" si="7"/>
        <v>1</v>
      </c>
      <c r="O16" s="41">
        <f t="shared" si="2"/>
        <v>360</v>
      </c>
      <c r="P16" s="73">
        <f t="shared" si="3"/>
        <v>55.769230769230774</v>
      </c>
      <c r="Q16" s="112">
        <f t="shared" si="4"/>
        <v>3110.2071005917164</v>
      </c>
      <c r="R16" s="73">
        <f t="shared" si="5"/>
        <v>6220.4142011834329</v>
      </c>
    </row>
    <row r="17" spans="2:22" ht="18" x14ac:dyDescent="0.35">
      <c r="C17" s="42"/>
      <c r="F17" s="10"/>
      <c r="G17" s="9"/>
      <c r="H17" s="35" t="s">
        <v>24</v>
      </c>
      <c r="I17" s="36"/>
      <c r="J17" s="115">
        <f>SUM(J11:J16)</f>
        <v>780</v>
      </c>
      <c r="K17" s="116">
        <f>SUM(K11:K16)</f>
        <v>52</v>
      </c>
      <c r="L17" s="116" t="s">
        <v>25</v>
      </c>
      <c r="M17" s="117">
        <f>SUM(M11:M16)</f>
        <v>1</v>
      </c>
      <c r="N17" s="118" t="s">
        <v>25</v>
      </c>
      <c r="O17" s="116">
        <f>SUM(O11:O16)</f>
        <v>6460</v>
      </c>
      <c r="P17" s="119">
        <f>SUM(P11:P16)</f>
        <v>34.615384615384642</v>
      </c>
      <c r="Q17" s="120">
        <f>SUM(Q11:Q16)</f>
        <v>7199.7041420118348</v>
      </c>
      <c r="R17" s="120">
        <f>SUM(R11:R16)</f>
        <v>29069.23076923077</v>
      </c>
    </row>
    <row r="18" spans="2:22" ht="18" x14ac:dyDescent="0.35">
      <c r="C18" s="42"/>
      <c r="M18" s="17"/>
    </row>
    <row r="19" spans="2:22" ht="21" customHeight="1" x14ac:dyDescent="0.4">
      <c r="B19" s="60"/>
      <c r="C19" s="42"/>
      <c r="E19" s="28" t="s">
        <v>19</v>
      </c>
      <c r="F19" s="29"/>
      <c r="G19" s="29"/>
      <c r="H19" s="29"/>
      <c r="I19" s="29"/>
      <c r="J19" s="29"/>
      <c r="K19" s="29"/>
      <c r="N19" s="87" t="s">
        <v>36</v>
      </c>
      <c r="O19" s="87"/>
      <c r="P19" s="87"/>
      <c r="Q19" s="87"/>
      <c r="R19" s="87"/>
    </row>
    <row r="20" spans="2:22" ht="18" x14ac:dyDescent="0.35">
      <c r="C20" s="42"/>
      <c r="E20" s="30"/>
      <c r="N20" s="87"/>
      <c r="O20" s="87"/>
      <c r="P20" s="87"/>
      <c r="Q20" s="87"/>
      <c r="R20" s="87"/>
    </row>
    <row r="21" spans="2:22" ht="21" customHeight="1" x14ac:dyDescent="0.4">
      <c r="C21" s="42"/>
      <c r="E21" s="30"/>
      <c r="F21" s="32" t="s">
        <v>12</v>
      </c>
      <c r="G21" s="33"/>
      <c r="H21" s="33"/>
      <c r="I21" s="34"/>
      <c r="J21" s="15" t="s">
        <v>34</v>
      </c>
      <c r="K21" s="61">
        <f>O17/K17</f>
        <v>124.23076923076923</v>
      </c>
      <c r="N21" s="87"/>
      <c r="O21" s="87"/>
      <c r="P21" s="87"/>
      <c r="Q21" s="87"/>
      <c r="R21" s="87"/>
      <c r="S21" s="88"/>
      <c r="T21" s="88"/>
      <c r="U21" s="88"/>
      <c r="V21" s="88"/>
    </row>
    <row r="22" spans="2:22" ht="18" customHeight="1" x14ac:dyDescent="0.35">
      <c r="C22" s="42"/>
      <c r="E22" s="30"/>
      <c r="N22" s="87"/>
      <c r="O22" s="87"/>
      <c r="P22" s="87"/>
      <c r="Q22" s="87"/>
      <c r="R22" s="87"/>
      <c r="S22" s="88"/>
      <c r="T22" s="88"/>
      <c r="U22" s="88"/>
      <c r="V22" s="88"/>
    </row>
    <row r="23" spans="2:22" ht="18" customHeight="1" x14ac:dyDescent="0.35">
      <c r="C23" s="42"/>
      <c r="E23" s="30"/>
      <c r="J23" s="10"/>
      <c r="K23" s="14"/>
      <c r="L23" s="16">
        <f>H13</f>
        <v>110</v>
      </c>
      <c r="N23" s="87"/>
      <c r="O23" s="87"/>
      <c r="P23" s="87"/>
      <c r="Q23" s="87"/>
      <c r="R23" s="87"/>
      <c r="S23" s="88"/>
      <c r="T23" s="88"/>
      <c r="U23" s="88"/>
      <c r="V23" s="88"/>
    </row>
    <row r="24" spans="2:22" ht="18" x14ac:dyDescent="0.35">
      <c r="C24" s="42"/>
      <c r="J24" s="10"/>
      <c r="K24" s="18"/>
      <c r="L24" s="15">
        <f>K17/2</f>
        <v>26</v>
      </c>
      <c r="N24" s="87"/>
      <c r="O24" s="87"/>
      <c r="P24" s="87"/>
      <c r="Q24" s="87"/>
      <c r="R24" s="87"/>
      <c r="S24" s="88"/>
      <c r="T24" s="88"/>
      <c r="U24" s="88"/>
      <c r="V24" s="88"/>
    </row>
    <row r="25" spans="2:22" ht="18" x14ac:dyDescent="0.35">
      <c r="C25" s="42"/>
      <c r="E25" s="30"/>
      <c r="F25" s="30"/>
      <c r="G25" s="89" t="s">
        <v>13</v>
      </c>
      <c r="H25" s="89"/>
      <c r="I25" s="107">
        <f>L23+(((L24-L25)/L26))*L27</f>
        <v>123</v>
      </c>
      <c r="J25" s="108"/>
      <c r="K25" s="18"/>
      <c r="L25" s="15">
        <v>13</v>
      </c>
      <c r="O25" s="88"/>
      <c r="P25" s="88"/>
      <c r="Q25" s="88"/>
      <c r="R25" s="88"/>
      <c r="S25" s="88"/>
      <c r="T25" s="88"/>
      <c r="U25" s="88"/>
      <c r="V25" s="88"/>
    </row>
    <row r="26" spans="2:22" ht="18" x14ac:dyDescent="0.35">
      <c r="C26" s="42"/>
      <c r="E26" s="30"/>
      <c r="F26" s="30"/>
      <c r="G26" s="89"/>
      <c r="H26" s="89"/>
      <c r="I26" s="109"/>
      <c r="J26" s="110"/>
      <c r="K26" s="18"/>
      <c r="L26" s="15">
        <v>20</v>
      </c>
      <c r="O26" s="88"/>
      <c r="P26" s="88"/>
      <c r="Q26" s="88"/>
      <c r="R26" s="88"/>
      <c r="S26" s="88"/>
      <c r="T26" s="88"/>
      <c r="U26" s="88"/>
      <c r="V26" s="88"/>
    </row>
    <row r="27" spans="2:22" ht="18" x14ac:dyDescent="0.35">
      <c r="C27" s="42"/>
      <c r="E27" s="30"/>
      <c r="F27" s="30"/>
      <c r="J27" s="10"/>
      <c r="K27" s="18"/>
      <c r="L27" s="15">
        <f>E16</f>
        <v>20</v>
      </c>
      <c r="O27" s="88"/>
      <c r="P27" s="88"/>
      <c r="Q27" s="88"/>
      <c r="R27" s="88"/>
      <c r="S27" s="88"/>
      <c r="T27" s="88"/>
      <c r="U27" s="88"/>
      <c r="V27" s="88"/>
    </row>
    <row r="28" spans="2:22" ht="18" x14ac:dyDescent="0.35">
      <c r="C28" s="42"/>
      <c r="O28" s="88"/>
      <c r="P28" s="88"/>
      <c r="Q28" s="88"/>
      <c r="R28" s="88"/>
      <c r="S28" s="88"/>
      <c r="T28" s="88"/>
      <c r="U28" s="88"/>
      <c r="V28" s="88"/>
    </row>
    <row r="29" spans="2:22" ht="18" x14ac:dyDescent="0.35">
      <c r="C29" s="42"/>
      <c r="E29" s="30"/>
      <c r="F29" s="30"/>
      <c r="G29" s="30"/>
      <c r="H29" s="30"/>
      <c r="I29" s="94" t="s">
        <v>27</v>
      </c>
      <c r="J29" s="62">
        <f>M29+((((M30-M31)/((M30-M31)+(M30-M32)))*M33))</f>
        <v>121.57894736842105</v>
      </c>
      <c r="K29" s="63"/>
      <c r="L29" s="4"/>
      <c r="M29" s="16">
        <f>H13</f>
        <v>110</v>
      </c>
      <c r="O29" s="88"/>
      <c r="P29" s="88"/>
      <c r="Q29" s="88"/>
      <c r="R29" s="88"/>
      <c r="S29" s="88"/>
      <c r="T29" s="88"/>
      <c r="U29" s="88"/>
      <c r="V29" s="88"/>
    </row>
    <row r="30" spans="2:22" ht="18" x14ac:dyDescent="0.35">
      <c r="C30" s="42"/>
      <c r="E30" s="30"/>
      <c r="F30" s="30"/>
      <c r="G30" s="30"/>
      <c r="H30" s="30"/>
      <c r="I30" s="94"/>
      <c r="J30" s="64"/>
      <c r="K30" s="65"/>
      <c r="L30" s="4"/>
      <c r="M30" s="16">
        <f>K13</f>
        <v>20</v>
      </c>
      <c r="O30" s="88"/>
      <c r="P30" s="88"/>
      <c r="Q30" s="88"/>
      <c r="R30" s="88"/>
      <c r="S30" s="88"/>
      <c r="T30" s="88"/>
      <c r="U30" s="88"/>
      <c r="V30" s="88"/>
    </row>
    <row r="31" spans="2:22" ht="18" x14ac:dyDescent="0.35">
      <c r="C31" s="42"/>
      <c r="E31" s="30"/>
      <c r="F31" s="30"/>
      <c r="G31" s="30"/>
      <c r="H31" s="30"/>
      <c r="I31" s="94"/>
      <c r="J31" s="66"/>
      <c r="K31" s="67"/>
      <c r="L31" s="4"/>
      <c r="M31" s="15">
        <f>K12</f>
        <v>9</v>
      </c>
      <c r="O31" s="88"/>
      <c r="P31" s="88"/>
      <c r="Q31" s="88"/>
      <c r="R31" s="88"/>
      <c r="S31" s="88"/>
      <c r="T31" s="88"/>
      <c r="U31" s="88"/>
      <c r="V31" s="88"/>
    </row>
    <row r="32" spans="2:22" ht="18" x14ac:dyDescent="0.35">
      <c r="C32" s="42"/>
      <c r="L32" s="4"/>
      <c r="M32" s="15">
        <f>K14</f>
        <v>12</v>
      </c>
    </row>
    <row r="33" spans="3:14" ht="18" x14ac:dyDescent="0.35">
      <c r="C33" s="42"/>
      <c r="K33" s="10"/>
      <c r="L33" s="11"/>
      <c r="M33" s="15">
        <f>E16</f>
        <v>20</v>
      </c>
    </row>
    <row r="34" spans="3:14" ht="21.6" thickBot="1" x14ac:dyDescent="0.45">
      <c r="C34" s="42"/>
      <c r="E34" s="28" t="s">
        <v>20</v>
      </c>
      <c r="F34" s="29"/>
      <c r="G34" s="29"/>
      <c r="H34" s="29"/>
      <c r="I34" s="29"/>
      <c r="J34" s="29"/>
      <c r="K34" s="29"/>
      <c r="L34" s="70"/>
      <c r="M34" s="95"/>
      <c r="N34" s="68"/>
    </row>
    <row r="35" spans="3:14" ht="18" x14ac:dyDescent="0.35">
      <c r="C35" s="42"/>
      <c r="M35" s="69"/>
    </row>
    <row r="36" spans="3:14" ht="18" customHeight="1" x14ac:dyDescent="0.35">
      <c r="C36" s="42"/>
      <c r="E36" s="30"/>
      <c r="F36" s="71" t="s">
        <v>21</v>
      </c>
      <c r="G36" s="72"/>
      <c r="H36" s="72"/>
      <c r="I36" s="75">
        <f xml:space="preserve"> R17/(K17-1)</f>
        <v>569.98491704374055</v>
      </c>
      <c r="J36" s="76"/>
    </row>
    <row r="37" spans="3:14" ht="18" customHeight="1" x14ac:dyDescent="0.35">
      <c r="C37" s="42"/>
      <c r="E37" s="30"/>
      <c r="F37" s="72"/>
      <c r="G37" s="72"/>
      <c r="H37" s="72"/>
      <c r="I37" s="77"/>
      <c r="J37" s="78"/>
    </row>
    <row r="38" spans="3:14" ht="18" customHeight="1" x14ac:dyDescent="0.35">
      <c r="C38" s="42"/>
      <c r="E38" s="30"/>
      <c r="F38" s="72"/>
      <c r="G38" s="72"/>
      <c r="H38" s="72"/>
      <c r="I38" s="79"/>
      <c r="J38" s="80"/>
    </row>
    <row r="39" spans="3:14" ht="18" x14ac:dyDescent="0.35">
      <c r="C39" s="42"/>
    </row>
    <row r="40" spans="3:14" ht="18" x14ac:dyDescent="0.35">
      <c r="C40" s="42"/>
      <c r="E40" s="30"/>
      <c r="F40" s="71" t="s">
        <v>22</v>
      </c>
      <c r="G40" s="71"/>
      <c r="H40" s="71"/>
      <c r="I40" s="81">
        <f>SQRT(I36)</f>
        <v>23.874356892778088</v>
      </c>
      <c r="J40" s="81"/>
    </row>
    <row r="41" spans="3:14" ht="18" x14ac:dyDescent="0.35">
      <c r="C41" s="42"/>
      <c r="E41" s="30"/>
      <c r="F41" s="71"/>
      <c r="G41" s="71"/>
      <c r="H41" s="71"/>
      <c r="I41" s="81"/>
      <c r="J41" s="81"/>
    </row>
    <row r="42" spans="3:14" ht="18" x14ac:dyDescent="0.35">
      <c r="C42" s="42"/>
    </row>
    <row r="43" spans="3:14" ht="18" customHeight="1" x14ac:dyDescent="0.35">
      <c r="C43" s="42"/>
      <c r="E43" s="30"/>
      <c r="F43" s="71" t="s">
        <v>23</v>
      </c>
      <c r="G43" s="72"/>
      <c r="H43" s="72"/>
      <c r="I43" s="82">
        <f>(I40/I25)</f>
        <v>0.1941004625429113</v>
      </c>
      <c r="J43" s="82"/>
      <c r="K43" s="86" t="s">
        <v>35</v>
      </c>
      <c r="L43" s="85"/>
      <c r="M43" s="85"/>
      <c r="N43" s="83"/>
    </row>
    <row r="44" spans="3:14" ht="18" customHeight="1" x14ac:dyDescent="0.35">
      <c r="C44" s="42"/>
      <c r="E44" s="30"/>
      <c r="F44" s="72"/>
      <c r="G44" s="72"/>
      <c r="H44" s="72"/>
      <c r="I44" s="82"/>
      <c r="J44" s="82"/>
      <c r="K44" s="84"/>
      <c r="L44" s="85"/>
      <c r="M44" s="85"/>
      <c r="N44" s="83"/>
    </row>
    <row r="45" spans="3:14" ht="18" x14ac:dyDescent="0.35">
      <c r="C45" s="42"/>
    </row>
    <row r="46" spans="3:14" ht="21" x14ac:dyDescent="0.4">
      <c r="C46" s="42"/>
      <c r="D46" s="31" t="s">
        <v>32</v>
      </c>
      <c r="E46" s="31"/>
      <c r="F46" s="31"/>
      <c r="G46" s="31"/>
      <c r="H46" s="31"/>
      <c r="I46" s="31"/>
      <c r="J46" s="31"/>
    </row>
    <row r="47" spans="3:14" ht="21" x14ac:dyDescent="0.4">
      <c r="C47" s="42"/>
      <c r="D47" s="31" t="s">
        <v>31</v>
      </c>
      <c r="E47" s="31"/>
      <c r="F47" s="31"/>
      <c r="G47" s="31"/>
      <c r="H47" s="31"/>
      <c r="I47" s="31"/>
      <c r="J47" s="31"/>
      <c r="K47" s="37"/>
      <c r="L47" s="30"/>
      <c r="M47" s="30"/>
      <c r="N47" s="30"/>
    </row>
    <row r="48" spans="3:14" ht="18" x14ac:dyDescent="0.35">
      <c r="C48" s="42"/>
    </row>
    <row r="49" spans="3:3" ht="18" x14ac:dyDescent="0.35">
      <c r="C49" s="42"/>
    </row>
    <row r="50" spans="3:3" ht="18" x14ac:dyDescent="0.35">
      <c r="C50" s="42"/>
    </row>
    <row r="51" spans="3:3" ht="18" x14ac:dyDescent="0.35">
      <c r="C51" s="42"/>
    </row>
    <row r="52" spans="3:3" ht="18" x14ac:dyDescent="0.35">
      <c r="C52" s="42"/>
    </row>
    <row r="53" spans="3:3" ht="18" x14ac:dyDescent="0.35">
      <c r="C53" s="42"/>
    </row>
    <row r="54" spans="3:3" ht="18" x14ac:dyDescent="0.35">
      <c r="C54" s="42"/>
    </row>
    <row r="55" spans="3:3" ht="18" x14ac:dyDescent="0.35">
      <c r="C55" s="42"/>
    </row>
    <row r="56" spans="3:3" ht="18" x14ac:dyDescent="0.35">
      <c r="C56" s="42"/>
    </row>
    <row r="57" spans="3:3" ht="18" x14ac:dyDescent="0.35">
      <c r="C57" s="42"/>
    </row>
    <row r="58" spans="3:3" ht="18" x14ac:dyDescent="0.35">
      <c r="C58" s="42"/>
    </row>
    <row r="59" spans="3:3" ht="18" x14ac:dyDescent="0.35">
      <c r="C59" s="42"/>
    </row>
    <row r="60" spans="3:3" ht="18" x14ac:dyDescent="0.35">
      <c r="C60" s="42"/>
    </row>
  </sheetData>
  <mergeCells count="27">
    <mergeCell ref="E43:E44"/>
    <mergeCell ref="F43:H44"/>
    <mergeCell ref="I43:J44"/>
    <mergeCell ref="K43:M44"/>
    <mergeCell ref="D46:J46"/>
    <mergeCell ref="D47:J47"/>
    <mergeCell ref="K47:N47"/>
    <mergeCell ref="E34:K34"/>
    <mergeCell ref="E36:E38"/>
    <mergeCell ref="F36:H38"/>
    <mergeCell ref="I36:J38"/>
    <mergeCell ref="E40:E41"/>
    <mergeCell ref="F40:H41"/>
    <mergeCell ref="I40:J41"/>
    <mergeCell ref="E25:F27"/>
    <mergeCell ref="G25:H26"/>
    <mergeCell ref="I25:J26"/>
    <mergeCell ref="E29:H31"/>
    <mergeCell ref="I29:I31"/>
    <mergeCell ref="J29:K31"/>
    <mergeCell ref="A1:F9"/>
    <mergeCell ref="D10:E10"/>
    <mergeCell ref="H17:I17"/>
    <mergeCell ref="E19:K19"/>
    <mergeCell ref="N19:R24"/>
    <mergeCell ref="E20:E23"/>
    <mergeCell ref="F21:I21"/>
  </mergeCells>
  <pageMargins left="0.7" right="0.7" top="0.75" bottom="0.75" header="0.3" footer="0.3"/>
  <pageSetup orientation="portrait" horizontalDpi="300" r:id="rId1"/>
  <ignoredErrors>
    <ignoredError sqref="M11:M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No.1</vt:lpstr>
      <vt:lpstr>Caso No.2</vt:lpstr>
      <vt:lpstr>Caso No.3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Axel Aguilar</cp:lastModifiedBy>
  <dcterms:created xsi:type="dcterms:W3CDTF">2018-08-17T21:40:32Z</dcterms:created>
  <dcterms:modified xsi:type="dcterms:W3CDTF">2024-11-01T04:35:37Z</dcterms:modified>
</cp:coreProperties>
</file>