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d.docs.live.net/ae3a3bfc8d6439c5/nBME/!!!!!!!! To be submitted/To GitHub/Code/"/>
    </mc:Choice>
  </mc:AlternateContent>
  <xr:revisionPtr revIDLastSave="173" documentId="13_ncr:1_{5F1BDDF2-5D17-443A-BAA7-28B35359B5A9}" xr6:coauthVersionLast="47" xr6:coauthVersionMax="47" xr10:uidLastSave="{8E43D011-5D79-494C-BFB6-F9301ECD6C95}"/>
  <bookViews>
    <workbookView xWindow="-120" yWindow="-120" windowWidth="29040" windowHeight="15720" xr2:uid="{00000000-000D-0000-FFFF-FFFF00000000}"/>
  </bookViews>
  <sheets>
    <sheet name="1.2 mg_mL" sheetId="1" r:id="rId1"/>
    <sheet name="1.8 mg_mL" sheetId="3" r:id="rId2"/>
    <sheet name="5 mg_mL" sheetId="4"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6" i="4" l="1"/>
  <c r="E15" i="4"/>
  <c r="E14" i="4"/>
  <c r="E13" i="4"/>
  <c r="E12" i="1"/>
  <c r="E11" i="1"/>
  <c r="E11" i="3"/>
  <c r="E12" i="3" s="1"/>
  <c r="E13" i="3"/>
  <c r="E16" i="3"/>
  <c r="E15" i="3"/>
  <c r="E14" i="3"/>
  <c r="E14" i="1"/>
  <c r="E15" i="1"/>
  <c r="E13" i="1"/>
  <c r="E11" i="4" l="1"/>
  <c r="E12" i="4" s="1"/>
</calcChain>
</file>

<file path=xl/sharedStrings.xml><?xml version="1.0" encoding="utf-8"?>
<sst xmlns="http://schemas.openxmlformats.org/spreadsheetml/2006/main" count="76" uniqueCount="29">
  <si>
    <t>Normal collagen</t>
    <phoneticPr fontId="1" type="noConversion"/>
  </si>
  <si>
    <t>Labeled collagen</t>
    <phoneticPr fontId="1" type="noConversion"/>
  </si>
  <si>
    <t>Stock concentration (mg/mL)</t>
  </si>
  <si>
    <t>Working concentration (mg/mL)</t>
  </si>
  <si>
    <t>Total volume (μL)</t>
  </si>
  <si>
    <t>DMEM</t>
  </si>
  <si>
    <t>FBS</t>
  </si>
  <si>
    <t>Solution A</t>
  </si>
  <si>
    <t>Solution B</t>
  </si>
  <si>
    <t>Volume (μL)</t>
  </si>
  <si>
    <t>Component</t>
  </si>
  <si>
    <t>Note</t>
  </si>
  <si>
    <r>
      <rPr>
        <sz val="11"/>
        <color rgb="FFFF0000"/>
        <rFont val="Arial"/>
        <family val="2"/>
      </rPr>
      <t>←</t>
    </r>
    <r>
      <rPr>
        <sz val="11"/>
        <color theme="1"/>
        <rFont val="Arial"/>
        <family val="2"/>
      </rPr>
      <t xml:space="preserve"> Input the concentration of collagen stock solution from the bottle here</t>
    </r>
  </si>
  <si>
    <r>
      <rPr>
        <sz val="11"/>
        <color rgb="FFFF0000"/>
        <rFont val="Arial"/>
        <family val="2"/>
      </rPr>
      <t>←</t>
    </r>
    <r>
      <rPr>
        <sz val="11"/>
        <color theme="1"/>
        <rFont val="Arial"/>
        <family val="2"/>
      </rPr>
      <t xml:space="preserve"> Input the needed concentration of working collagen solution here</t>
    </r>
  </si>
  <si>
    <r>
      <rPr>
        <sz val="11"/>
        <color rgb="FFFF0000"/>
        <rFont val="Arial"/>
        <family val="2"/>
      </rPr>
      <t>←</t>
    </r>
    <r>
      <rPr>
        <sz val="11"/>
        <color theme="1"/>
        <rFont val="Arial"/>
        <family val="2"/>
      </rPr>
      <t xml:space="preserve"> Input the needed volume here</t>
    </r>
  </si>
  <si>
    <t xml:space="preserve"> </t>
  </si>
  <si>
    <t>Do not use the mix solution of DMEM and FBS that stored for more than 1 day. It is recommended to freshly mix DMEM and FBS.</t>
  </si>
  <si>
    <t>NaOH (1 mol/L)</t>
  </si>
  <si>
    <t>Collagen labelled with TAMRA, SE. The ratio of labelled collagen to normal collagen could be adjusted by the efficiency of labelling.</t>
  </si>
  <si>
    <t>This volume is equal to 0.023*V(collagen). Use accurate pipette to load this solution. Use volumetric flask to prepare NaOH solution of precise 1 mol/L. Store the solution at 4℃ for less than 1 month. Store the solution as alliquots at -20℃ for long term.</t>
  </si>
  <si>
    <t>V(normal collagen) + V(labeled collagen) = V(collagen) = Total volum * Working concentraction / Stock concentration.</t>
  </si>
  <si>
    <r>
      <t xml:space="preserve">This is for </t>
    </r>
    <r>
      <rPr>
        <i/>
        <sz val="11"/>
        <color theme="1"/>
        <rFont val="Arial"/>
        <family val="2"/>
      </rPr>
      <t>in vitro</t>
    </r>
    <r>
      <rPr>
        <sz val="11"/>
        <color theme="1"/>
        <rFont val="Arial"/>
        <family val="2"/>
      </rPr>
      <t xml:space="preserve"> micro-tissue model of liver fibrosis using 1.2 mg/mL working solution of collagen.</t>
    </r>
  </si>
  <si>
    <t>This is for miniaturized collagen contraction assay using 1.8 mg/mL working solution of collagen.</t>
  </si>
  <si>
    <r>
      <rPr>
        <sz val="11"/>
        <color rgb="FFFF0000"/>
        <rFont val="Arial"/>
        <family val="2"/>
      </rPr>
      <t>↓</t>
    </r>
    <r>
      <rPr>
        <sz val="11"/>
        <rFont val="Arial"/>
        <family val="2"/>
      </rPr>
      <t xml:space="preserve"> Input numbers here and the needed formula will be automatically generated below.</t>
    </r>
  </si>
  <si>
    <t>8 × PBS</t>
  </si>
  <si>
    <t>This volume is equal to 0.023 * V(collagen). Use accurate pipette to load this solution. Use volumetric flask to prepare NaOH solution of precise 1 mol/L. Store the solution at 4℃ for less than 1 month. Store the solution as alliquots at -20℃ for long term.</t>
  </si>
  <si>
    <t>No serum, pre-cooled DMEM. It is not recommended to use other basal medium because the buffering salt pair concentration could be different and cause the pH of the working solution to be not accurate.</t>
  </si>
  <si>
    <r>
      <t xml:space="preserve">This volume is equal to 0.023 * V(collagen). </t>
    </r>
    <r>
      <rPr>
        <u/>
        <sz val="11"/>
        <color theme="1"/>
        <rFont val="Arial"/>
        <family val="2"/>
      </rPr>
      <t>Because more than half of the volum of the working solution is collagen, 8 × PBS is added to balance the osmotic pressure.</t>
    </r>
    <r>
      <rPr>
        <sz val="11"/>
        <color theme="1"/>
        <rFont val="Arial"/>
        <family val="2"/>
      </rPr>
      <t xml:space="preserve"> Collagen stock solution contains very low concentration of salts, so every seven volume of collagen stock solution is mixed with one volume  8 × PBS to get the mix solution of iso-osmotic to 1 × PBS.</t>
    </r>
  </si>
  <si>
    <t>V(normal collagen) + V(labeled collagen) = V(collagen) = Total volum * Working concentraction / Stock concentration. Please note that stock solution could be very sticky that it should be pipetted using 20-200 μL tip after cutting or 100-1000 μL 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</si>
</sst>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 "/>
    <numFmt numFmtId="165" formatCode="0.000_ "/>
  </numFmts>
  <fonts count="8">
    <font>
      <sz val="11"/>
      <color theme="1"/>
      <name val="Calibri"/>
      <family val="2"/>
      <charset val="134"/>
      <scheme val="minor"/>
    </font>
    <font>
      <sz val="9"/>
      <name val="Calibri"/>
      <family val="2"/>
      <charset val="134"/>
      <scheme val="minor"/>
    </font>
    <font>
      <sz val="11"/>
      <color theme="1"/>
      <name val="Arial"/>
      <family val="2"/>
    </font>
    <font>
      <sz val="11"/>
      <color rgb="FFFF0000"/>
      <name val="Arial"/>
      <family val="2"/>
    </font>
    <font>
      <b/>
      <sz val="11"/>
      <color theme="1"/>
      <name val="Arial"/>
      <family val="2"/>
    </font>
    <font>
      <sz val="11"/>
      <name val="Arial"/>
      <family val="2"/>
    </font>
    <font>
      <i/>
      <sz val="11"/>
      <color theme="1"/>
      <name val="Arial"/>
      <family val="2"/>
    </font>
    <font>
      <u/>
      <sz val="1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164" fontId="2" fillId="0" borderId="0" xfId="0" applyNumberFormat="1" applyFont="1" applyAlignment="1">
      <alignment horizontal="center" vertical="center"/>
    </xf>
    <xf numFmtId="0" fontId="2" fillId="0" borderId="1" xfId="0" applyFont="1" applyBorder="1" applyAlignment="1">
      <alignment horizontal="left" vertical="center"/>
    </xf>
    <xf numFmtId="0" fontId="4" fillId="0" borderId="1" xfId="0" applyFont="1" applyBorder="1" applyAlignment="1">
      <alignment horizontal="center" vertical="center"/>
    </xf>
    <xf numFmtId="1" fontId="4" fillId="0" borderId="1" xfId="0" applyNumberFormat="1" applyFont="1" applyBorder="1" applyAlignment="1">
      <alignment horizontal="center" vertical="center"/>
    </xf>
    <xf numFmtId="165" fontId="4" fillId="0" borderId="1" xfId="0" applyNumberFormat="1" applyFont="1" applyBorder="1" applyAlignment="1">
      <alignment horizontal="center" vertical="center"/>
    </xf>
    <xf numFmtId="164" fontId="2" fillId="0" borderId="1" xfId="0" applyNumberFormat="1" applyFont="1" applyBorder="1" applyAlignment="1">
      <alignment horizontal="center" vertical="center" wrapText="1"/>
    </xf>
    <xf numFmtId="0" fontId="2" fillId="0" borderId="0" xfId="0" applyFont="1" applyAlignment="1">
      <alignment horizontal="center" vertical="center"/>
    </xf>
    <xf numFmtId="2" fontId="4"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I15"/>
  <sheetViews>
    <sheetView tabSelected="1" workbookViewId="0">
      <selection activeCell="F4" sqref="F4"/>
    </sheetView>
  </sheetViews>
  <sheetFormatPr defaultColWidth="9" defaultRowHeight="14.25"/>
  <cols>
    <col min="1" max="2" width="9" style="2"/>
    <col min="3" max="3" width="21.85546875" style="2" customWidth="1"/>
    <col min="4" max="4" width="19.28515625" style="2" bestFit="1" customWidth="1"/>
    <col min="5" max="5" width="14.85546875" style="2" customWidth="1"/>
    <col min="6" max="6" width="93.28515625" style="2" customWidth="1"/>
    <col min="7" max="16384" width="9" style="2"/>
  </cols>
  <sheetData>
    <row r="2" spans="3:9">
      <c r="C2" s="3" t="s">
        <v>21</v>
      </c>
      <c r="D2" s="3"/>
      <c r="E2" s="3"/>
      <c r="F2" s="3"/>
    </row>
    <row r="4" spans="3:9" ht="71.25">
      <c r="D4" s="1" t="s">
        <v>23</v>
      </c>
    </row>
    <row r="5" spans="3:9" ht="28.5">
      <c r="C5" s="5" t="s">
        <v>2</v>
      </c>
      <c r="D5" s="10">
        <v>3.28</v>
      </c>
      <c r="E5" s="9" t="s">
        <v>12</v>
      </c>
      <c r="F5" s="9"/>
    </row>
    <row r="6" spans="3:9" ht="42.75">
      <c r="C6" s="5" t="s">
        <v>3</v>
      </c>
      <c r="D6" s="10">
        <v>1.2</v>
      </c>
      <c r="E6" s="9" t="s">
        <v>13</v>
      </c>
      <c r="F6" s="9"/>
    </row>
    <row r="7" spans="3:9" ht="15">
      <c r="C7" s="5" t="s">
        <v>4</v>
      </c>
      <c r="D7" s="10">
        <v>1000</v>
      </c>
      <c r="E7" s="9" t="s">
        <v>14</v>
      </c>
      <c r="F7" s="9"/>
    </row>
    <row r="10" spans="3:9" ht="35.1" customHeight="1">
      <c r="C10" s="4"/>
      <c r="D10" s="4" t="s">
        <v>10</v>
      </c>
      <c r="E10" s="5" t="s">
        <v>9</v>
      </c>
      <c r="F10" s="6" t="s">
        <v>11</v>
      </c>
    </row>
    <row r="11" spans="3:9" ht="42.75">
      <c r="C11" s="7" t="s">
        <v>7</v>
      </c>
      <c r="D11" s="10" t="s">
        <v>5</v>
      </c>
      <c r="E11" s="11">
        <f>(D7-E14-E15-E13)*0.9</f>
        <v>563.15853658536594</v>
      </c>
      <c r="F11" s="13" t="s">
        <v>26</v>
      </c>
      <c r="G11" s="8"/>
      <c r="H11" s="8"/>
      <c r="I11" s="8"/>
    </row>
    <row r="12" spans="3:9" ht="35.1" customHeight="1">
      <c r="C12" s="7"/>
      <c r="D12" s="10" t="s">
        <v>6</v>
      </c>
      <c r="E12" s="15">
        <f>E11/9</f>
        <v>62.573170731707329</v>
      </c>
      <c r="F12" s="13" t="s">
        <v>16</v>
      </c>
      <c r="G12" s="8" t="s">
        <v>15</v>
      </c>
      <c r="H12" s="8"/>
      <c r="I12" s="8"/>
    </row>
    <row r="13" spans="3:9" ht="42.75">
      <c r="C13" s="7"/>
      <c r="D13" s="10" t="s">
        <v>17</v>
      </c>
      <c r="E13" s="12">
        <f>D7*D6/D5*0.023</f>
        <v>8.4146341463414629</v>
      </c>
      <c r="F13" s="5" t="s">
        <v>25</v>
      </c>
    </row>
    <row r="14" spans="3:9" ht="35.1" customHeight="1">
      <c r="C14" s="7" t="s">
        <v>8</v>
      </c>
      <c r="D14" s="10" t="s">
        <v>0</v>
      </c>
      <c r="E14" s="11">
        <f>D7*D6/D5*0.9</f>
        <v>329.26829268292687</v>
      </c>
      <c r="F14" s="13" t="s">
        <v>20</v>
      </c>
      <c r="G14" s="8"/>
      <c r="H14" s="8"/>
      <c r="I14" s="8"/>
    </row>
    <row r="15" spans="3:9" ht="35.1" customHeight="1">
      <c r="C15" s="7"/>
      <c r="D15" s="10" t="s">
        <v>1</v>
      </c>
      <c r="E15" s="15">
        <f>D7*D6/D5*0.1</f>
        <v>36.585365853658537</v>
      </c>
      <c r="F15" s="5" t="s">
        <v>18</v>
      </c>
    </row>
  </sheetData>
  <mergeCells count="6">
    <mergeCell ref="C11:C13"/>
    <mergeCell ref="C14:C15"/>
    <mergeCell ref="E5:F5"/>
    <mergeCell ref="E6:F6"/>
    <mergeCell ref="E7:F7"/>
    <mergeCell ref="C2:F2"/>
  </mergeCells>
  <phoneticPr fontId="1" type="noConversion"/>
  <pageMargins left="0.7" right="0.7" top="0.75" bottom="0.75" header="0.3" footer="0.3"/>
  <pageSetup paperSize="256" orientation="portrait" verticalDpi="5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548EB-8EBA-4346-9037-D16B44257347}">
  <dimension ref="C2:I16"/>
  <sheetViews>
    <sheetView workbookViewId="0">
      <selection activeCell="D15" sqref="D15"/>
    </sheetView>
  </sheetViews>
  <sheetFormatPr defaultColWidth="9" defaultRowHeight="14.25"/>
  <cols>
    <col min="1" max="2" width="9" style="2"/>
    <col min="3" max="3" width="21.85546875" style="2" customWidth="1"/>
    <col min="4" max="4" width="19.28515625" style="2" bestFit="1" customWidth="1"/>
    <col min="5" max="5" width="14.85546875" style="2" customWidth="1"/>
    <col min="6" max="6" width="90.7109375" style="2" customWidth="1"/>
    <col min="7" max="16384" width="9" style="2"/>
  </cols>
  <sheetData>
    <row r="2" spans="3:9">
      <c r="C2" s="14" t="s">
        <v>22</v>
      </c>
      <c r="D2" s="14"/>
      <c r="E2" s="14"/>
      <c r="F2" s="14"/>
    </row>
    <row r="4" spans="3:9" ht="71.25">
      <c r="D4" s="1" t="s">
        <v>23</v>
      </c>
    </row>
    <row r="5" spans="3:9" ht="28.5">
      <c r="C5" s="5" t="s">
        <v>2</v>
      </c>
      <c r="D5" s="10">
        <v>3.28</v>
      </c>
      <c r="E5" s="9" t="s">
        <v>12</v>
      </c>
      <c r="F5" s="9"/>
    </row>
    <row r="6" spans="3:9" ht="42.75">
      <c r="C6" s="5" t="s">
        <v>3</v>
      </c>
      <c r="D6" s="10">
        <v>1.8</v>
      </c>
      <c r="E6" s="9" t="s">
        <v>13</v>
      </c>
      <c r="F6" s="9"/>
    </row>
    <row r="7" spans="3:9" ht="15">
      <c r="C7" s="5" t="s">
        <v>4</v>
      </c>
      <c r="D7" s="10">
        <v>150</v>
      </c>
      <c r="E7" s="9" t="s">
        <v>14</v>
      </c>
      <c r="F7" s="9"/>
    </row>
    <row r="10" spans="3:9" ht="35.1" customHeight="1">
      <c r="C10" s="4"/>
      <c r="D10" s="4" t="s">
        <v>10</v>
      </c>
      <c r="E10" s="5" t="s">
        <v>9</v>
      </c>
      <c r="F10" s="6" t="s">
        <v>11</v>
      </c>
    </row>
    <row r="11" spans="3:9" ht="42.75">
      <c r="C11" s="7" t="s">
        <v>7</v>
      </c>
      <c r="D11" s="10" t="s">
        <v>5</v>
      </c>
      <c r="E11" s="15">
        <f>(D7-E15-E16-E13-E14)*0.9</f>
        <v>48.627047038327518</v>
      </c>
      <c r="F11" s="13" t="s">
        <v>26</v>
      </c>
      <c r="G11" s="8"/>
      <c r="H11" s="8"/>
      <c r="I11" s="8"/>
    </row>
    <row r="12" spans="3:9" ht="28.5">
      <c r="C12" s="7"/>
      <c r="D12" s="10" t="s">
        <v>6</v>
      </c>
      <c r="E12" s="15">
        <f>E11/9</f>
        <v>5.4030052264808353</v>
      </c>
      <c r="F12" s="13" t="s">
        <v>16</v>
      </c>
      <c r="G12" s="8" t="s">
        <v>15</v>
      </c>
      <c r="H12" s="8"/>
      <c r="I12" s="8"/>
    </row>
    <row r="13" spans="3:9" ht="71.25">
      <c r="C13" s="7"/>
      <c r="D13" s="10" t="s">
        <v>24</v>
      </c>
      <c r="E13" s="15">
        <f>D7*D6/D5/7</f>
        <v>11.759581881533103</v>
      </c>
      <c r="F13" s="13" t="s">
        <v>27</v>
      </c>
      <c r="G13" s="8"/>
      <c r="H13" s="8"/>
      <c r="I13" s="8"/>
    </row>
    <row r="14" spans="3:9" ht="42.75">
      <c r="C14" s="7"/>
      <c r="D14" s="10" t="s">
        <v>17</v>
      </c>
      <c r="E14" s="12">
        <f>D7*D6/D5*0.023</f>
        <v>1.8932926829268295</v>
      </c>
      <c r="F14" s="5" t="s">
        <v>19</v>
      </c>
    </row>
    <row r="15" spans="3:9" ht="35.1" customHeight="1">
      <c r="C15" s="7" t="s">
        <v>8</v>
      </c>
      <c r="D15" s="10" t="s">
        <v>0</v>
      </c>
      <c r="E15" s="15">
        <f>D7*D6/D5*0.9</f>
        <v>74.085365853658544</v>
      </c>
      <c r="F15" s="13" t="s">
        <v>20</v>
      </c>
      <c r="G15" s="8"/>
      <c r="H15" s="8"/>
      <c r="I15" s="8"/>
    </row>
    <row r="16" spans="3:9" ht="35.1" customHeight="1">
      <c r="C16" s="7"/>
      <c r="D16" s="10" t="s">
        <v>1</v>
      </c>
      <c r="E16" s="15">
        <f>D7*D6/D5*0.1</f>
        <v>8.2317073170731714</v>
      </c>
      <c r="F16" s="5" t="s">
        <v>18</v>
      </c>
    </row>
  </sheetData>
  <mergeCells count="6">
    <mergeCell ref="E5:F5"/>
    <mergeCell ref="E6:F6"/>
    <mergeCell ref="E7:F7"/>
    <mergeCell ref="C11:C14"/>
    <mergeCell ref="C15:C16"/>
    <mergeCell ref="C2:F2"/>
  </mergeCells>
  <pageMargins left="0.7" right="0.7" top="0.75" bottom="0.75" header="0.3" footer="0.3"/>
  <pageSetup paperSize="256" orientation="portrait" verticalDpi="5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2D2D3-1573-4639-A542-D2595FA847FE}">
  <dimension ref="C2:I16"/>
  <sheetViews>
    <sheetView workbookViewId="0">
      <selection activeCell="F13" sqref="F13"/>
    </sheetView>
  </sheetViews>
  <sheetFormatPr defaultColWidth="9" defaultRowHeight="14.25"/>
  <cols>
    <col min="1" max="2" width="9" style="2"/>
    <col min="3" max="3" width="21.85546875" style="2" customWidth="1"/>
    <col min="4" max="4" width="19.28515625" style="2" bestFit="1" customWidth="1"/>
    <col min="5" max="5" width="14.85546875" style="2" customWidth="1"/>
    <col min="6" max="6" width="90.7109375" style="2" customWidth="1"/>
    <col min="7" max="16384" width="9" style="2"/>
  </cols>
  <sheetData>
    <row r="2" spans="3:9">
      <c r="C2" s="14" t="s">
        <v>22</v>
      </c>
      <c r="D2" s="14"/>
      <c r="E2" s="14"/>
      <c r="F2" s="14"/>
    </row>
    <row r="4" spans="3:9" ht="71.25">
      <c r="D4" s="1" t="s">
        <v>23</v>
      </c>
    </row>
    <row r="5" spans="3:9" ht="28.5">
      <c r="C5" s="5" t="s">
        <v>2</v>
      </c>
      <c r="D5" s="10">
        <v>10.11</v>
      </c>
      <c r="E5" s="9" t="s">
        <v>12</v>
      </c>
      <c r="F5" s="9"/>
    </row>
    <row r="6" spans="3:9" ht="42.75">
      <c r="C6" s="5" t="s">
        <v>3</v>
      </c>
      <c r="D6" s="10">
        <v>5</v>
      </c>
      <c r="E6" s="9" t="s">
        <v>13</v>
      </c>
      <c r="F6" s="9"/>
    </row>
    <row r="7" spans="3:9" ht="15">
      <c r="C7" s="5" t="s">
        <v>4</v>
      </c>
      <c r="D7" s="10">
        <v>400</v>
      </c>
      <c r="E7" s="9" t="s">
        <v>14</v>
      </c>
      <c r="F7" s="9"/>
    </row>
    <row r="10" spans="3:9" ht="35.1" customHeight="1">
      <c r="C10" s="4"/>
      <c r="D10" s="4" t="s">
        <v>10</v>
      </c>
      <c r="E10" s="5" t="s">
        <v>9</v>
      </c>
      <c r="F10" s="6" t="s">
        <v>11</v>
      </c>
    </row>
    <row r="11" spans="3:9" ht="42.75">
      <c r="C11" s="7" t="s">
        <v>7</v>
      </c>
      <c r="D11" s="10" t="s">
        <v>5</v>
      </c>
      <c r="E11" s="15">
        <f>(D7-E15-E16-E13-E14)*0.9</f>
        <v>152.42899533700722</v>
      </c>
      <c r="F11" s="13" t="s">
        <v>26</v>
      </c>
      <c r="G11" s="8"/>
      <c r="H11" s="8"/>
      <c r="I11" s="8"/>
    </row>
    <row r="12" spans="3:9" ht="28.5">
      <c r="C12" s="7"/>
      <c r="D12" s="10" t="s">
        <v>6</v>
      </c>
      <c r="E12" s="15">
        <f>E11/9</f>
        <v>16.936555037445245</v>
      </c>
      <c r="F12" s="13" t="s">
        <v>16</v>
      </c>
      <c r="G12" s="8" t="s">
        <v>15</v>
      </c>
      <c r="H12" s="8"/>
      <c r="I12" s="8"/>
    </row>
    <row r="13" spans="3:9" ht="71.25">
      <c r="C13" s="7"/>
      <c r="D13" s="10" t="s">
        <v>24</v>
      </c>
      <c r="E13" s="15">
        <f>D7*D6/D5/7</f>
        <v>28.260562385191466</v>
      </c>
      <c r="F13" s="13" t="s">
        <v>27</v>
      </c>
      <c r="G13" s="8"/>
      <c r="H13" s="8"/>
      <c r="I13" s="8"/>
    </row>
    <row r="14" spans="3:9" ht="42.75">
      <c r="C14" s="7"/>
      <c r="D14" s="10" t="s">
        <v>17</v>
      </c>
      <c r="E14" s="12">
        <f>D7*D6/D5*0.023</f>
        <v>4.5499505440158261</v>
      </c>
      <c r="F14" s="5" t="s">
        <v>19</v>
      </c>
    </row>
    <row r="15" spans="3:9" ht="42.75">
      <c r="C15" s="7" t="s">
        <v>8</v>
      </c>
      <c r="D15" s="10" t="s">
        <v>0</v>
      </c>
      <c r="E15" s="15">
        <f>D7*D6/D5*0.9</f>
        <v>178.04154302670625</v>
      </c>
      <c r="F15" s="13" t="s">
        <v>28</v>
      </c>
      <c r="G15" s="8"/>
      <c r="H15" s="8"/>
      <c r="I15" s="8"/>
    </row>
    <row r="16" spans="3:9" ht="35.1" customHeight="1">
      <c r="C16" s="7"/>
      <c r="D16" s="10" t="s">
        <v>1</v>
      </c>
      <c r="E16" s="15">
        <f>D7*D6/D5*0.1</f>
        <v>19.782393669634029</v>
      </c>
      <c r="F16" s="5" t="s">
        <v>18</v>
      </c>
    </row>
  </sheetData>
  <mergeCells count="6">
    <mergeCell ref="C2:F2"/>
    <mergeCell ref="E5:F5"/>
    <mergeCell ref="E6:F6"/>
    <mergeCell ref="E7:F7"/>
    <mergeCell ref="C11:C14"/>
    <mergeCell ref="C15:C16"/>
  </mergeCells>
  <pageMargins left="0.7" right="0.7" top="0.75" bottom="0.75" header="0.3" footer="0.3"/>
  <pageSetup paperSize="256" orientation="portrait" verticalDpi="5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1.2 mg_mL</vt:lpstr>
      <vt:lpstr>1.8 mg_mL</vt:lpstr>
      <vt:lpstr>5 mg_mL</vt:lpstr>
    </vt:vector>
  </TitlesOfParts>
  <Company>微软中国</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Richard ZHOU</cp:lastModifiedBy>
  <dcterms:created xsi:type="dcterms:W3CDTF">2019-02-26T01:57:16Z</dcterms:created>
  <dcterms:modified xsi:type="dcterms:W3CDTF">2024-12-25T12:40:15Z</dcterms:modified>
</cp:coreProperties>
</file>