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4BA57F3A-618E-419F-AB25-9FA352FB420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3" i="1" s="1"/>
  <c r="E11" i="1"/>
  <c r="E13" i="1" l="1"/>
  <c r="R4" i="1"/>
  <c r="C4" i="1" l="1"/>
  <c r="D4" i="1"/>
  <c r="E4" i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S4" i="1"/>
  <c r="T4" i="1"/>
  <c r="U4" i="1"/>
  <c r="B4" i="1"/>
  <c r="C11" i="1" l="1"/>
  <c r="C13" i="1" s="1"/>
  <c r="B5" i="1"/>
  <c r="B6" i="1" s="1"/>
  <c r="P15" i="1" l="1"/>
  <c r="P16" i="1" s="1"/>
  <c r="O15" i="1"/>
  <c r="O16" i="1" s="1"/>
  <c r="K15" i="1"/>
  <c r="K16" i="1" s="1"/>
  <c r="G15" i="1"/>
  <c r="G16" i="1" s="1"/>
  <c r="F15" i="1"/>
  <c r="F16" i="1" s="1"/>
  <c r="N15" i="1"/>
  <c r="N16" i="1" s="1"/>
  <c r="J15" i="1"/>
  <c r="J16" i="1" s="1"/>
  <c r="Q15" i="1"/>
  <c r="Q16" i="1" s="1"/>
  <c r="M15" i="1"/>
  <c r="M16" i="1" s="1"/>
  <c r="I15" i="1"/>
  <c r="I16" i="1" s="1"/>
  <c r="L15" i="1"/>
  <c r="L16" i="1" s="1"/>
  <c r="H15" i="1"/>
  <c r="H16" i="1" s="1"/>
  <c r="B7" i="1"/>
  <c r="B8" i="1" s="1"/>
  <c r="B20" i="1" l="1"/>
</calcChain>
</file>

<file path=xl/sharedStrings.xml><?xml version="1.0" encoding="utf-8"?>
<sst xmlns="http://schemas.openxmlformats.org/spreadsheetml/2006/main" count="17" uniqueCount="16">
  <si>
    <t>Sum</t>
  </si>
  <si>
    <t>Bitstream</t>
  </si>
  <si>
    <t>Hilfszeile</t>
  </si>
  <si>
    <t>Dez</t>
  </si>
  <si>
    <t>mod256</t>
  </si>
  <si>
    <t>2-komp</t>
  </si>
  <si>
    <t>Checksum</t>
  </si>
  <si>
    <t>Übersetzung</t>
  </si>
  <si>
    <t>Name</t>
  </si>
  <si>
    <t>Drunk</t>
  </si>
  <si>
    <t>Paid</t>
  </si>
  <si>
    <t>ASCII</t>
  </si>
  <si>
    <t>Bisher</t>
  </si>
  <si>
    <t>Gewünscht</t>
  </si>
  <si>
    <t>Neu</t>
  </si>
  <si>
    <t>:1000F00044616E6E79202620446F726F004C00645C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</si>
</sst>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49" fontId="0" fillId="2" borderId="0" xfId="0" applyNumberFormat="1" applyFill="1" applyAlignment="1"/>
    <xf numFmtId="0" fontId="0" fillId="3" borderId="0" xfId="0" applyFill="1" applyAlignment="1"/>
    <xf numFmtId="0" fontId="0" fillId="2" borderId="0" xfId="0" applyFill="1"/>
  </cellXfs>
  <cellStyles count="1">
    <cellStyle name="Standard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0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5" max="5" width="12" bestFit="1" customWidth="1"/>
  </cols>
  <sheetData>
    <row r="2" spans="1:21" x14ac:dyDescent="0.25">
      <c r="A2" t="s">
        <v>2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>
        <v>30</v>
      </c>
      <c r="Q2">
        <v>32</v>
      </c>
      <c r="R2">
        <v>34</v>
      </c>
      <c r="S2">
        <v>36</v>
      </c>
      <c r="T2">
        <v>38</v>
      </c>
      <c r="U2">
        <v>40</v>
      </c>
    </row>
    <row r="3" spans="1:21" x14ac:dyDescent="0.25">
      <c r="A3" t="s">
        <v>1</v>
      </c>
      <c r="B3" s="3" t="s">
        <v>15</v>
      </c>
      <c r="C3" s="3"/>
      <c r="D3" s="3"/>
      <c r="E3" s="3"/>
      <c r="F3" s="3"/>
    </row>
    <row r="4" spans="1:21" x14ac:dyDescent="0.25">
      <c r="A4" t="s">
        <v>3</v>
      </c>
      <c r="B4">
        <f>HEX2DEC(MID($B3,B2,2))</f>
        <v>16</v>
      </c>
      <c r="C4">
        <f t="shared" ref="C4:U4" si="0">HEX2DEC(MID($B3,C2,2))</f>
        <v>0</v>
      </c>
      <c r="D4">
        <f t="shared" si="0"/>
        <v>240</v>
      </c>
      <c r="E4">
        <f t="shared" si="0"/>
        <v>0</v>
      </c>
      <c r="F4">
        <f t="shared" si="0"/>
        <v>68</v>
      </c>
      <c r="G4">
        <f t="shared" si="0"/>
        <v>97</v>
      </c>
      <c r="H4">
        <f t="shared" si="0"/>
        <v>110</v>
      </c>
      <c r="I4">
        <f t="shared" si="0"/>
        <v>110</v>
      </c>
      <c r="J4">
        <f t="shared" si="0"/>
        <v>121</v>
      </c>
      <c r="K4">
        <f t="shared" si="0"/>
        <v>32</v>
      </c>
      <c r="L4">
        <f t="shared" si="0"/>
        <v>38</v>
      </c>
      <c r="M4">
        <f t="shared" si="0"/>
        <v>32</v>
      </c>
      <c r="N4">
        <f t="shared" si="0"/>
        <v>68</v>
      </c>
      <c r="O4">
        <f t="shared" si="0"/>
        <v>111</v>
      </c>
      <c r="P4">
        <f t="shared" si="0"/>
        <v>114</v>
      </c>
      <c r="Q4">
        <f t="shared" si="0"/>
        <v>111</v>
      </c>
      <c r="R4">
        <f>HEX2DEC(MID($B3,R2,2))</f>
        <v>0</v>
      </c>
      <c r="S4">
        <f t="shared" si="0"/>
        <v>76</v>
      </c>
      <c r="T4">
        <f t="shared" si="0"/>
        <v>0</v>
      </c>
      <c r="U4">
        <f t="shared" si="0"/>
        <v>100</v>
      </c>
    </row>
    <row r="5" spans="1:21" x14ac:dyDescent="0.25">
      <c r="A5" t="s">
        <v>0</v>
      </c>
      <c r="B5">
        <f>SUM(B4:U4)</f>
        <v>1444</v>
      </c>
      <c r="E5" t="s">
        <v>11</v>
      </c>
      <c r="F5" t="str">
        <f>IFERROR(CHAR(F4),"")</f>
        <v>D</v>
      </c>
      <c r="G5" t="str">
        <f t="shared" ref="G5:Q5" si="1">IFERROR(CHAR(G4),"")</f>
        <v>a</v>
      </c>
      <c r="H5" t="str">
        <f t="shared" si="1"/>
        <v>n</v>
      </c>
      <c r="I5" t="str">
        <f t="shared" si="1"/>
        <v>n</v>
      </c>
      <c r="J5" t="str">
        <f t="shared" si="1"/>
        <v>y</v>
      </c>
      <c r="K5" t="str">
        <f t="shared" si="1"/>
        <v xml:space="preserve"> </v>
      </c>
      <c r="L5" t="str">
        <f t="shared" si="1"/>
        <v>&amp;</v>
      </c>
      <c r="M5" t="str">
        <f t="shared" si="1"/>
        <v xml:space="preserve"> </v>
      </c>
      <c r="N5" t="str">
        <f t="shared" si="1"/>
        <v>D</v>
      </c>
      <c r="O5" t="str">
        <f t="shared" si="1"/>
        <v>o</v>
      </c>
      <c r="P5" t="str">
        <f t="shared" si="1"/>
        <v>r</v>
      </c>
      <c r="Q5" t="str">
        <f t="shared" si="1"/>
        <v>o</v>
      </c>
    </row>
    <row r="6" spans="1:21" x14ac:dyDescent="0.25">
      <c r="A6" t="s">
        <v>4</v>
      </c>
      <c r="B6">
        <f>MOD(B5,256)</f>
        <v>164</v>
      </c>
    </row>
    <row r="7" spans="1:21" x14ac:dyDescent="0.25">
      <c r="A7" t="s">
        <v>5</v>
      </c>
      <c r="B7">
        <f>256-B6</f>
        <v>92</v>
      </c>
    </row>
    <row r="8" spans="1:21" x14ac:dyDescent="0.25">
      <c r="A8" t="s">
        <v>6</v>
      </c>
      <c r="B8" s="1" t="str">
        <f>DEC2HEX(B7)</f>
        <v>5C</v>
      </c>
    </row>
    <row r="10" spans="1:21" x14ac:dyDescent="0.25">
      <c r="A10" s="2" t="s">
        <v>7</v>
      </c>
      <c r="C10" t="s">
        <v>8</v>
      </c>
      <c r="E10" t="s">
        <v>9</v>
      </c>
      <c r="G10" t="s">
        <v>10</v>
      </c>
    </row>
    <row r="11" spans="1:21" x14ac:dyDescent="0.25">
      <c r="A11" t="s">
        <v>12</v>
      </c>
      <c r="C11" t="str">
        <f>F5&amp;G5&amp;H5&amp;I5&amp;J5&amp;K5&amp;L5&amp;M5&amp;N5&amp;O5&amp;P5&amp;Q5</f>
        <v>Danny &amp; Doro</v>
      </c>
      <c r="E11">
        <f>HEX2DEC(MID(B3,34,4))</f>
        <v>76</v>
      </c>
      <c r="G11">
        <f>HEX2DEC(MID(B3,38,4))</f>
        <v>100</v>
      </c>
    </row>
    <row r="12" spans="1:21" x14ac:dyDescent="0.25">
      <c r="A12" t="s">
        <v>14</v>
      </c>
      <c r="C12" s="5"/>
      <c r="E12" s="5"/>
      <c r="G12" s="5"/>
    </row>
    <row r="13" spans="1:21" x14ac:dyDescent="0.25">
      <c r="A13" t="s">
        <v>13</v>
      </c>
      <c r="C13" t="str">
        <f>IF(NOT(ISBLANK(C12)),C12,C11)</f>
        <v>Danny &amp; Doro</v>
      </c>
      <c r="E13">
        <f>IF(NOT(ISBLANK(E12)),E12,E11)</f>
        <v>76</v>
      </c>
      <c r="G13">
        <f>IF(NOT(ISBLANK(G12)),G12,G11)</f>
        <v>100</v>
      </c>
    </row>
    <row r="15" spans="1:21" x14ac:dyDescent="0.25">
      <c r="F15">
        <f>IFERROR(CODE(MID($C13,1,1)),0)</f>
        <v>68</v>
      </c>
      <c r="G15">
        <f>IFERROR(CODE(MID($C13,2,1)),0)</f>
        <v>97</v>
      </c>
      <c r="H15">
        <f>IFERROR(CODE(MID($C13,3,1)),0)</f>
        <v>110</v>
      </c>
      <c r="I15">
        <f>IFERROR(CODE(MID($C13,4,1)),0)</f>
        <v>110</v>
      </c>
      <c r="J15">
        <f>IFERROR(CODE(MID($C13,5,1)),0)</f>
        <v>121</v>
      </c>
      <c r="K15">
        <f>IFERROR(CODE(MID($C13,6,1)),0)</f>
        <v>32</v>
      </c>
      <c r="L15">
        <f>IFERROR(CODE(MID($C13,7,1)),0)</f>
        <v>38</v>
      </c>
      <c r="M15">
        <f>IFERROR(CODE(MID($C13,8,1)),0)</f>
        <v>32</v>
      </c>
      <c r="N15">
        <f>IFERROR(CODE(MID($C13,9,1)),0)</f>
        <v>68</v>
      </c>
      <c r="O15">
        <f>IFERROR(CODE(MID($C13,10,1)),0)</f>
        <v>111</v>
      </c>
      <c r="P15">
        <f>IFERROR(CODE(MID($C13,11,1)),0)</f>
        <v>114</v>
      </c>
      <c r="Q15">
        <f>IFERROR(CODE(MID($C13,12,1)),0)</f>
        <v>111</v>
      </c>
    </row>
    <row r="16" spans="1:21" x14ac:dyDescent="0.25">
      <c r="F16" t="str">
        <f>DEC2HEX(F15,2)</f>
        <v>44</v>
      </c>
      <c r="G16" t="str">
        <f t="shared" ref="G16:Q16" si="2">DEC2HEX(G15,2)</f>
        <v>61</v>
      </c>
      <c r="H16" t="str">
        <f t="shared" si="2"/>
        <v>6E</v>
      </c>
      <c r="I16" t="str">
        <f t="shared" si="2"/>
        <v>6E</v>
      </c>
      <c r="J16" t="str">
        <f t="shared" si="2"/>
        <v>79</v>
      </c>
      <c r="K16" t="str">
        <f t="shared" si="2"/>
        <v>20</v>
      </c>
      <c r="L16" t="str">
        <f t="shared" si="2"/>
        <v>26</v>
      </c>
      <c r="M16" t="str">
        <f t="shared" si="2"/>
        <v>20</v>
      </c>
      <c r="N16" t="str">
        <f t="shared" si="2"/>
        <v>44</v>
      </c>
      <c r="O16" t="str">
        <f t="shared" si="2"/>
        <v>6F</v>
      </c>
      <c r="P16" t="str">
        <f t="shared" si="2"/>
        <v>72</v>
      </c>
      <c r="Q16" t="str">
        <f t="shared" si="2"/>
        <v>6F</v>
      </c>
    </row>
    <row r="20" spans="1:6" x14ac:dyDescent="0.25">
      <c r="A20" t="s">
        <v>1</v>
      </c>
      <c r="B20" s="4" t="str">
        <f>LEFT(B3,9)&amp;F16&amp;G16&amp;H16&amp;I16&amp;J16&amp;K16&amp;L16&amp;M16&amp;N16&amp;O16&amp;P16&amp;Q16&amp;DEC2HEX(E13,4)&amp;DEC2HEX(G13,4)&amp;DEC2HEX(256-MOD(SUM(B4:E4)+SUM(F15:Q15)+(E13-MOD(E13,256))/256+MOD(E13,256)+(G13-MOD(G13,256))/256+MOD(G13,256),256),2)</f>
        <v>:1000F00044616E6E79202620446F726F004C00645C</v>
      </c>
      <c r="C20" s="4"/>
      <c r="D20" s="4"/>
      <c r="E20" s="4"/>
      <c r="F20" s="4"/>
    </row>
  </sheetData>
  <conditionalFormatting sqref="B8">
    <cfRule type="expression" dxfId="4" priority="2">
      <formula>NOT($B$8=RIGHT($B$3,2))</formula>
    </cfRule>
    <cfRule type="expression" dxfId="3" priority="3">
      <formula>($B$8=RIGHT($B$3,2))</formula>
    </cfRule>
  </conditionalFormatting>
  <conditionalFormatting sqref="B20:F20">
    <cfRule type="expression" dxfId="2" priority="1">
      <formula>($B$20=$B$3)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2020-11-08T10:12:45Z</dcterms:modified>
</cp:coreProperties>
</file>