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C6B69925-4576-4960-A6E4-4F3B686035FD}" xr6:coauthVersionLast="47" xr6:coauthVersionMax="47"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4" i="11" l="1"/>
  <c r="F21" i="11"/>
  <c r="F22" i="11"/>
  <c r="F13" i="11"/>
  <c r="F18" i="11"/>
  <c r="F19" i="11"/>
  <c r="H23" i="11"/>
  <c r="F11" i="11"/>
  <c r="E13" i="11"/>
  <c r="E12" i="11"/>
  <c r="F12" i="11" s="1"/>
  <c r="H7" i="11"/>
  <c r="H24" i="11" l="1"/>
  <c r="E9" i="11"/>
  <c r="E15" i="11" s="1"/>
  <c r="F15" i="11" s="1"/>
  <c r="E19" i="11" l="1"/>
  <c r="E18" i="11"/>
  <c r="F9" i="11"/>
  <c r="I5" i="11"/>
  <c r="H27" i="11"/>
  <c r="H26" i="11"/>
  <c r="H20" i="11"/>
  <c r="H14" i="11"/>
  <c r="H10" i="11"/>
  <c r="H8" i="11"/>
  <c r="H15" i="11" l="1"/>
  <c r="I6" i="11"/>
  <c r="I4" i="11"/>
  <c r="H9" i="11"/>
  <c r="H21" i="11" l="1"/>
  <c r="H11" i="11"/>
  <c r="J5" i="11"/>
  <c r="J6" i="11" s="1"/>
  <c r="K5" i="11" l="1"/>
  <c r="K6" i="11" s="1"/>
  <c r="H12" i="11"/>
  <c r="L5" i="11" l="1"/>
  <c r="L6" i="11" s="1"/>
  <c r="H13" i="11"/>
  <c r="M5" i="11" l="1"/>
  <c r="M6" i="11" s="1"/>
  <c r="N5" i="11" l="1"/>
  <c r="N6" i="11" s="1"/>
  <c r="O5" i="11" l="1"/>
  <c r="O6" i="11" s="1"/>
  <c r="P5" i="11" l="1"/>
  <c r="P6" i="11" s="1"/>
  <c r="Q5" i="11" l="1"/>
  <c r="Q6" i="11" s="1"/>
  <c r="P4" i="1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 r="H18" i="11"/>
  <c r="H19" i="11" l="1"/>
</calcChain>
</file>

<file path=xl/sharedStrings.xml><?xml version="1.0" encoding="utf-8"?>
<sst xmlns="http://schemas.openxmlformats.org/spreadsheetml/2006/main" count="73" uniqueCount="65">
  <si>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</si>
  <si>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</si>
  <si>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</si>
  <si>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</si>
  <si>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</si>
  <si>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</si>
  <si>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</si>
  <si>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</si>
  <si>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</si>
  <si>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</si>
  <si>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</si>
  <si>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</si>
  <si>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</si>
  <si>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</si>
  <si>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</si>
  <si>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</si>
  <si>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</si>
  <si>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</si>
  <si>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</si>
  <si>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</si>
  <si>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</si>
  <si>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</si>
  <si>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</si>
  <si>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</si>
  <si>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</si>
  <si>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</si>
  <si>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</si>
  <si>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</si>
  <si>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</si>
  <si>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</si>
  <si>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</si>
  <si>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</si>
  <si>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</si>
  <si>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</si>
  <si>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</si>
  <si>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</si>
  <si>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</si>
  <si>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文献推送助手</t>
    <phoneticPr fontId="37" type="noConversion"/>
  </si>
  <si>
    <t>李桢 马南海 张伟泽 邱启航 朱明泽</t>
    <phoneticPr fontId="37" type="noConversion"/>
  </si>
  <si>
    <t>阶段 1 项目原型设计</t>
    <phoneticPr fontId="37" type="noConversion"/>
  </si>
  <si>
    <t>所有人</t>
    <phoneticPr fontId="37" type="noConversion"/>
  </si>
  <si>
    <t>阶段 2 UI设计+前后端框架搭建</t>
    <phoneticPr fontId="37" type="noConversion"/>
  </si>
  <si>
    <t>UI设计</t>
    <phoneticPr fontId="37" type="noConversion"/>
  </si>
  <si>
    <t>后端接口</t>
    <phoneticPr fontId="37" type="noConversion"/>
  </si>
  <si>
    <t>朱明泽</t>
    <phoneticPr fontId="37" type="noConversion"/>
  </si>
  <si>
    <t>李桢 张伟泽</t>
    <phoneticPr fontId="37" type="noConversion"/>
  </si>
  <si>
    <t>邱启航 马南海</t>
    <phoneticPr fontId="37" type="noConversion"/>
  </si>
  <si>
    <t>阶段 3 前端css和js添加+前后端调试接口+爬虫</t>
    <phoneticPr fontId="37" type="noConversion"/>
  </si>
  <si>
    <t>文章爬虫</t>
    <phoneticPr fontId="37" type="noConversion"/>
  </si>
  <si>
    <t>前端路由和页面搭建</t>
    <phoneticPr fontId="37" type="noConversion"/>
  </si>
  <si>
    <t>李桢 马南海</t>
    <phoneticPr fontId="37" type="noConversion"/>
  </si>
  <si>
    <t>阶段 4 缓冲进度+优化</t>
    <phoneticPr fontId="37" type="noConversion"/>
  </si>
  <si>
    <t>前端收藏夹功能优化</t>
    <phoneticPr fontId="37" type="noConversion"/>
  </si>
  <si>
    <t>前端接口接入</t>
    <phoneticPr fontId="37" type="noConversion"/>
  </si>
  <si>
    <t>前端样式css</t>
    <phoneticPr fontId="37" type="noConversion"/>
  </si>
  <si>
    <t>前端页面逻辑js</t>
    <phoneticPr fontId="37" type="noConversion"/>
  </si>
  <si>
    <t>李桢</t>
    <phoneticPr fontId="37" type="noConversion"/>
  </si>
  <si>
    <t>张伟泽</t>
    <phoneticPr fontId="37" type="noConversion"/>
  </si>
  <si>
    <t>前后端接协调口</t>
    <phoneticPr fontId="37" type="noConversion"/>
  </si>
  <si>
    <t>原型图设计和优化</t>
    <phoneticPr fontId="37" type="noConversion"/>
  </si>
  <si>
    <t>小程序分享页面优化</t>
    <phoneticPr fontId="37" type="noConversion"/>
  </si>
  <si>
    <t>阶段 5 小程序测试</t>
    <phoneticPr fontId="37" type="noConversion"/>
  </si>
  <si>
    <t>开发人员内测</t>
    <phoneticPr fontId="37" type="noConversion"/>
  </si>
  <si>
    <t>抽取用户外测</t>
    <phoneticPr fontId="37" type="noConversion"/>
  </si>
  <si>
    <t>试用用户</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</si>
</sst>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10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0" borderId="2" xfId="1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4" fillId="0" borderId="2" xfId="12">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9" borderId="2" xfId="0" applyFont="1" applyFill="1" applyBorder="1" applyAlignment="1">
      <alignment horizontal="left" vertical="center" indent="1"/>
    </xf>
    <xf numFmtId="9" fontId="28" fillId="9"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6" borderId="2" xfId="0" applyFont="1" applyFill="1" applyBorder="1" applyAlignment="1">
      <alignment horizontal="left" vertical="center" indent="1"/>
    </xf>
    <xf numFmtId="9" fontId="28" fillId="6" borderId="2" xfId="2" applyFont="1" applyFill="1" applyBorder="1" applyAlignment="1">
      <alignment horizontal="center" vertical="center"/>
    </xf>
    <xf numFmtId="9" fontId="28" fillId="11"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9" fontId="28" fillId="0" borderId="2" xfId="2" applyFont="1" applyBorder="1" applyAlignment="1">
      <alignment horizontal="center" vertical="center"/>
    </xf>
    <xf numFmtId="179" fontId="4" fillId="0" borderId="2" xfId="10" applyNumberForma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3" borderId="2" xfId="10" applyFill="1">
      <alignment horizontal="center" vertical="center"/>
    </xf>
    <xf numFmtId="178" fontId="0" fillId="9" borderId="2" xfId="0" applyNumberFormat="1" applyFill="1" applyBorder="1" applyAlignment="1">
      <alignment horizontal="center" vertical="center"/>
    </xf>
    <xf numFmtId="178" fontId="28" fillId="9" borderId="2" xfId="0" applyNumberFormat="1" applyFont="1" applyFill="1" applyBorder="1" applyAlignment="1">
      <alignment horizontal="center" vertical="center"/>
    </xf>
    <xf numFmtId="178" fontId="4" fillId="4" borderId="2" xfId="10" applyFill="1">
      <alignment horizontal="center" vertical="center"/>
    </xf>
    <xf numFmtId="178" fontId="0" fillId="6" borderId="2" xfId="0" applyNumberFormat="1" applyFill="1" applyBorder="1" applyAlignment="1">
      <alignment horizontal="center" vertical="center"/>
    </xf>
    <xf numFmtId="178" fontId="28" fillId="6" borderId="2" xfId="0" applyNumberFormat="1" applyFont="1" applyFill="1" applyBorder="1" applyAlignment="1">
      <alignment horizontal="center" vertical="center"/>
    </xf>
    <xf numFmtId="178" fontId="4" fillId="11"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10" borderId="2" xfId="10" applyFill="1">
      <alignment horizontal="center" vertical="center"/>
    </xf>
    <xf numFmtId="0" fontId="20" fillId="45" borderId="2" xfId="0" applyFont="1" applyFill="1" applyBorder="1" applyAlignment="1">
      <alignment horizontal="left" vertical="center" indent="1"/>
    </xf>
    <xf numFmtId="0" fontId="4" fillId="45" borderId="2" xfId="11" applyFill="1">
      <alignment horizontal="center" vertical="center"/>
    </xf>
    <xf numFmtId="9" fontId="28" fillId="45" borderId="2" xfId="2" applyFont="1" applyFill="1" applyBorder="1" applyAlignment="1">
      <alignment horizontal="center" vertical="center"/>
    </xf>
    <xf numFmtId="178" fontId="0" fillId="45" borderId="2" xfId="0" applyNumberFormat="1" applyFill="1" applyBorder="1" applyAlignment="1">
      <alignment horizontal="center" vertical="center"/>
    </xf>
    <xf numFmtId="178" fontId="28" fillId="45" borderId="2" xfId="0" applyNumberFormat="1" applyFont="1" applyFill="1" applyBorder="1" applyAlignment="1">
      <alignment horizontal="center" vertical="center"/>
    </xf>
    <xf numFmtId="0" fontId="4" fillId="46" borderId="2" xfId="12" applyFill="1">
      <alignment horizontal="left" vertical="center" indent="2"/>
    </xf>
    <xf numFmtId="0" fontId="4" fillId="46" borderId="2" xfId="11" applyFill="1">
      <alignment horizontal="center" vertical="center"/>
    </xf>
    <xf numFmtId="9" fontId="28" fillId="46" borderId="2" xfId="2" applyFont="1" applyFill="1" applyBorder="1" applyAlignment="1">
      <alignment horizontal="center" vertical="center"/>
    </xf>
    <xf numFmtId="178" fontId="4" fillId="46" borderId="2" xfId="10" applyFill="1">
      <alignment horizontal="center" vertical="center"/>
    </xf>
    <xf numFmtId="0" fontId="4" fillId="0" borderId="0" xfId="8">
      <alignment horizontal="right" indent="1"/>
    </xf>
    <xf numFmtId="0" fontId="4" fillId="0" borderId="7" xfId="8" applyBorder="1">
      <alignment horizontal="right" indent="1"/>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180" fontId="4" fillId="0" borderId="3" xfId="9">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topLeftCell="B1" zoomScale="70" zoomScaleNormal="70" zoomScalePageLayoutView="70" workbookViewId="0">
      <pane ySplit="6" topLeftCell="A10" activePane="bottomLeft" state="frozen"/>
      <selection pane="bottomLeft" activeCell="R23" sqref="R23"/>
    </sheetView>
  </sheetViews>
  <sheetFormatPr defaultRowHeight="30" customHeight="1" x14ac:dyDescent="0.35"/>
  <cols>
    <col min="1" max="1" width="2.54296875" style="15" customWidth="1"/>
    <col min="2" max="2" width="19.7265625" customWidth="1"/>
    <col min="3" max="3" width="30.54296875" customWidth="1"/>
    <col min="4" max="4" width="10.54296875" customWidth="1"/>
    <col min="5" max="5" width="10.26953125" style="3" customWidth="1"/>
    <col min="6" max="6" width="10.26953125" customWidth="1"/>
    <col min="7" max="7" width="2.54296875" customWidth="1"/>
    <col min="8" max="8" width="6" hidden="1" customWidth="1"/>
    <col min="9" max="64" width="2.453125" customWidth="1"/>
    <col min="66" max="68" width="7.26953125"/>
    <col min="69" max="70" width="8.453125"/>
  </cols>
  <sheetData>
    <row r="1" spans="1:64" ht="30" customHeight="1" x14ac:dyDescent="0.7">
      <c r="A1" s="16" t="s">
        <v>0</v>
      </c>
      <c r="B1" s="18" t="s">
        <v>37</v>
      </c>
      <c r="C1" s="36"/>
      <c r="D1" s="37"/>
      <c r="E1" s="38"/>
      <c r="F1" s="39"/>
      <c r="H1" s="37"/>
      <c r="I1" s="40"/>
    </row>
    <row r="2" spans="1:64" ht="30" customHeight="1" x14ac:dyDescent="0.4">
      <c r="A2" s="15" t="s">
        <v>1</v>
      </c>
      <c r="B2" s="19" t="s">
        <v>38</v>
      </c>
      <c r="I2" s="41"/>
    </row>
    <row r="3" spans="1:64" ht="30" customHeight="1" x14ac:dyDescent="0.35">
      <c r="A3" s="15" t="s">
        <v>2</v>
      </c>
      <c r="B3" s="20"/>
      <c r="C3" s="100" t="s">
        <v>15</v>
      </c>
      <c r="D3" s="101"/>
      <c r="E3" s="105">
        <v>44805</v>
      </c>
      <c r="F3" s="105"/>
    </row>
    <row r="4" spans="1:64" ht="30" customHeight="1" x14ac:dyDescent="0.35">
      <c r="A4" s="16" t="s">
        <v>3</v>
      </c>
      <c r="C4" s="100" t="s">
        <v>16</v>
      </c>
      <c r="D4" s="101"/>
      <c r="E4" s="5">
        <v>1</v>
      </c>
      <c r="I4" s="102">
        <f>I5</f>
        <v>44802</v>
      </c>
      <c r="J4" s="103"/>
      <c r="K4" s="103"/>
      <c r="L4" s="103"/>
      <c r="M4" s="103"/>
      <c r="N4" s="103"/>
      <c r="O4" s="104"/>
      <c r="P4" s="102">
        <f>P5</f>
        <v>44809</v>
      </c>
      <c r="Q4" s="103"/>
      <c r="R4" s="103"/>
      <c r="S4" s="103"/>
      <c r="T4" s="103"/>
      <c r="U4" s="103"/>
      <c r="V4" s="104"/>
      <c r="W4" s="102">
        <f>W5</f>
        <v>44816</v>
      </c>
      <c r="X4" s="103"/>
      <c r="Y4" s="103"/>
      <c r="Z4" s="103"/>
      <c r="AA4" s="103"/>
      <c r="AB4" s="103"/>
      <c r="AC4" s="104"/>
      <c r="AD4" s="102">
        <f>AD5</f>
        <v>44823</v>
      </c>
      <c r="AE4" s="103"/>
      <c r="AF4" s="103"/>
      <c r="AG4" s="103"/>
      <c r="AH4" s="103"/>
      <c r="AI4" s="103"/>
      <c r="AJ4" s="104"/>
      <c r="AK4" s="102">
        <f>AK5</f>
        <v>44830</v>
      </c>
      <c r="AL4" s="103"/>
      <c r="AM4" s="103"/>
      <c r="AN4" s="103"/>
      <c r="AO4" s="103"/>
      <c r="AP4" s="103"/>
      <c r="AQ4" s="104"/>
      <c r="AR4" s="102">
        <f>AR5</f>
        <v>44837</v>
      </c>
      <c r="AS4" s="103"/>
      <c r="AT4" s="103"/>
      <c r="AU4" s="103"/>
      <c r="AV4" s="103"/>
      <c r="AW4" s="103"/>
      <c r="AX4" s="104"/>
      <c r="AY4" s="102">
        <f>AY5</f>
        <v>44844</v>
      </c>
      <c r="AZ4" s="103"/>
      <c r="BA4" s="103"/>
      <c r="BB4" s="103"/>
      <c r="BC4" s="103"/>
      <c r="BD4" s="103"/>
      <c r="BE4" s="104"/>
      <c r="BF4" s="102">
        <f>BF5</f>
        <v>44851</v>
      </c>
      <c r="BG4" s="103"/>
      <c r="BH4" s="103"/>
      <c r="BI4" s="103"/>
      <c r="BJ4" s="103"/>
      <c r="BK4" s="103"/>
      <c r="BL4" s="104"/>
    </row>
    <row r="5" spans="1:64" ht="15" customHeight="1" x14ac:dyDescent="0.35">
      <c r="A5" s="16" t="s">
        <v>4</v>
      </c>
      <c r="B5" s="35"/>
      <c r="C5" s="35"/>
      <c r="D5" s="35"/>
      <c r="E5" s="35"/>
      <c r="F5" s="35"/>
      <c r="G5" s="35"/>
      <c r="I5" s="76">
        <f>项目开始-WEEKDAY(项目开始,1)+2+7*(显示周数-1)</f>
        <v>44802</v>
      </c>
      <c r="J5" s="77">
        <f>I5+1</f>
        <v>44803</v>
      </c>
      <c r="K5" s="77">
        <f t="shared" ref="K5:AX5" si="0">J5+1</f>
        <v>44804</v>
      </c>
      <c r="L5" s="77">
        <f t="shared" si="0"/>
        <v>44805</v>
      </c>
      <c r="M5" s="77">
        <f t="shared" si="0"/>
        <v>44806</v>
      </c>
      <c r="N5" s="77">
        <f t="shared" si="0"/>
        <v>44807</v>
      </c>
      <c r="O5" s="78">
        <f t="shared" si="0"/>
        <v>44808</v>
      </c>
      <c r="P5" s="76">
        <f>O5+1</f>
        <v>44809</v>
      </c>
      <c r="Q5" s="77">
        <f>P5+1</f>
        <v>44810</v>
      </c>
      <c r="R5" s="77">
        <f t="shared" si="0"/>
        <v>44811</v>
      </c>
      <c r="S5" s="77">
        <f t="shared" si="0"/>
        <v>44812</v>
      </c>
      <c r="T5" s="77">
        <f t="shared" si="0"/>
        <v>44813</v>
      </c>
      <c r="U5" s="77">
        <f t="shared" si="0"/>
        <v>44814</v>
      </c>
      <c r="V5" s="78">
        <f t="shared" si="0"/>
        <v>44815</v>
      </c>
      <c r="W5" s="76">
        <f>V5+1</f>
        <v>44816</v>
      </c>
      <c r="X5" s="77">
        <f>W5+1</f>
        <v>44817</v>
      </c>
      <c r="Y5" s="77">
        <f t="shared" si="0"/>
        <v>44818</v>
      </c>
      <c r="Z5" s="77">
        <f t="shared" si="0"/>
        <v>44819</v>
      </c>
      <c r="AA5" s="77">
        <f t="shared" si="0"/>
        <v>44820</v>
      </c>
      <c r="AB5" s="77">
        <f t="shared" si="0"/>
        <v>44821</v>
      </c>
      <c r="AC5" s="78">
        <f t="shared" si="0"/>
        <v>44822</v>
      </c>
      <c r="AD5" s="76">
        <f>AC5+1</f>
        <v>44823</v>
      </c>
      <c r="AE5" s="77">
        <f>AD5+1</f>
        <v>44824</v>
      </c>
      <c r="AF5" s="77">
        <f t="shared" si="0"/>
        <v>44825</v>
      </c>
      <c r="AG5" s="77">
        <f t="shared" si="0"/>
        <v>44826</v>
      </c>
      <c r="AH5" s="77">
        <f t="shared" si="0"/>
        <v>44827</v>
      </c>
      <c r="AI5" s="77">
        <f t="shared" si="0"/>
        <v>44828</v>
      </c>
      <c r="AJ5" s="78">
        <f t="shared" si="0"/>
        <v>44829</v>
      </c>
      <c r="AK5" s="76">
        <f>AJ5+1</f>
        <v>44830</v>
      </c>
      <c r="AL5" s="77">
        <f>AK5+1</f>
        <v>44831</v>
      </c>
      <c r="AM5" s="77">
        <f t="shared" si="0"/>
        <v>44832</v>
      </c>
      <c r="AN5" s="77">
        <f t="shared" si="0"/>
        <v>44833</v>
      </c>
      <c r="AO5" s="77">
        <f t="shared" si="0"/>
        <v>44834</v>
      </c>
      <c r="AP5" s="77">
        <f t="shared" si="0"/>
        <v>44835</v>
      </c>
      <c r="AQ5" s="78">
        <f t="shared" si="0"/>
        <v>44836</v>
      </c>
      <c r="AR5" s="76">
        <f>AQ5+1</f>
        <v>44837</v>
      </c>
      <c r="AS5" s="77">
        <f>AR5+1</f>
        <v>44838</v>
      </c>
      <c r="AT5" s="77">
        <f t="shared" si="0"/>
        <v>44839</v>
      </c>
      <c r="AU5" s="77">
        <f t="shared" si="0"/>
        <v>44840</v>
      </c>
      <c r="AV5" s="77">
        <f t="shared" si="0"/>
        <v>44841</v>
      </c>
      <c r="AW5" s="77">
        <f t="shared" si="0"/>
        <v>44842</v>
      </c>
      <c r="AX5" s="78">
        <f t="shared" si="0"/>
        <v>44843</v>
      </c>
      <c r="AY5" s="76">
        <f>AX5+1</f>
        <v>44844</v>
      </c>
      <c r="AZ5" s="77">
        <f>AY5+1</f>
        <v>44845</v>
      </c>
      <c r="BA5" s="77">
        <f t="shared" ref="BA5:BE5" si="1">AZ5+1</f>
        <v>44846</v>
      </c>
      <c r="BB5" s="77">
        <f t="shared" si="1"/>
        <v>44847</v>
      </c>
      <c r="BC5" s="77">
        <f t="shared" si="1"/>
        <v>44848</v>
      </c>
      <c r="BD5" s="77">
        <f t="shared" si="1"/>
        <v>44849</v>
      </c>
      <c r="BE5" s="78">
        <f t="shared" si="1"/>
        <v>44850</v>
      </c>
      <c r="BF5" s="76">
        <f>BE5+1</f>
        <v>44851</v>
      </c>
      <c r="BG5" s="77">
        <f>BF5+1</f>
        <v>44852</v>
      </c>
      <c r="BH5" s="77">
        <f t="shared" ref="BH5:BL5" si="2">BG5+1</f>
        <v>44853</v>
      </c>
      <c r="BI5" s="77">
        <f t="shared" si="2"/>
        <v>44854</v>
      </c>
      <c r="BJ5" s="77">
        <f t="shared" si="2"/>
        <v>44855</v>
      </c>
      <c r="BK5" s="77">
        <f t="shared" si="2"/>
        <v>44856</v>
      </c>
      <c r="BL5" s="78">
        <f t="shared" si="2"/>
        <v>44857</v>
      </c>
    </row>
    <row r="6" spans="1:64" ht="30" customHeight="1" thickBot="1" x14ac:dyDescent="0.4">
      <c r="A6" s="16" t="s">
        <v>5</v>
      </c>
      <c r="B6" s="42" t="s">
        <v>13</v>
      </c>
      <c r="C6" s="43" t="s">
        <v>36</v>
      </c>
      <c r="D6" s="43" t="s">
        <v>17</v>
      </c>
      <c r="E6" s="43" t="s">
        <v>18</v>
      </c>
      <c r="F6" s="43" t="s">
        <v>19</v>
      </c>
      <c r="G6" s="43"/>
      <c r="H6" s="43" t="s">
        <v>20</v>
      </c>
      <c r="I6" s="44" t="str">
        <f>RIGHT(TEXT(I5,"aaa"),1)</f>
        <v>一</v>
      </c>
      <c r="J6" s="44" t="str">
        <f t="shared" ref="J6:BL6" si="3">RIGHT(TEXT(J5,"aaa"),1)</f>
        <v>二</v>
      </c>
      <c r="K6" s="44" t="str">
        <f t="shared" si="3"/>
        <v>三</v>
      </c>
      <c r="L6" s="44" t="str">
        <f t="shared" si="3"/>
        <v>四</v>
      </c>
      <c r="M6" s="44" t="str">
        <f t="shared" si="3"/>
        <v>五</v>
      </c>
      <c r="N6" s="44" t="str">
        <f t="shared" si="3"/>
        <v>六</v>
      </c>
      <c r="O6" s="44" t="str">
        <f t="shared" si="3"/>
        <v>日</v>
      </c>
      <c r="P6" s="44" t="str">
        <f t="shared" si="3"/>
        <v>一</v>
      </c>
      <c r="Q6" s="44" t="str">
        <f t="shared" si="3"/>
        <v>二</v>
      </c>
      <c r="R6" s="44" t="str">
        <f t="shared" si="3"/>
        <v>三</v>
      </c>
      <c r="S6" s="44" t="str">
        <f t="shared" si="3"/>
        <v>四</v>
      </c>
      <c r="T6" s="44" t="str">
        <f t="shared" si="3"/>
        <v>五</v>
      </c>
      <c r="U6" s="44" t="str">
        <f t="shared" si="3"/>
        <v>六</v>
      </c>
      <c r="V6" s="44" t="str">
        <f t="shared" si="3"/>
        <v>日</v>
      </c>
      <c r="W6" s="44" t="str">
        <f t="shared" si="3"/>
        <v>一</v>
      </c>
      <c r="X6" s="44" t="str">
        <f t="shared" si="3"/>
        <v>二</v>
      </c>
      <c r="Y6" s="44" t="str">
        <f t="shared" si="3"/>
        <v>三</v>
      </c>
      <c r="Z6" s="44" t="str">
        <f t="shared" si="3"/>
        <v>四</v>
      </c>
      <c r="AA6" s="44" t="str">
        <f t="shared" si="3"/>
        <v>五</v>
      </c>
      <c r="AB6" s="44" t="str">
        <f t="shared" si="3"/>
        <v>六</v>
      </c>
      <c r="AC6" s="44" t="str">
        <f t="shared" si="3"/>
        <v>日</v>
      </c>
      <c r="AD6" s="44" t="str">
        <f t="shared" si="3"/>
        <v>一</v>
      </c>
      <c r="AE6" s="44" t="str">
        <f t="shared" si="3"/>
        <v>二</v>
      </c>
      <c r="AF6" s="44" t="str">
        <f t="shared" si="3"/>
        <v>三</v>
      </c>
      <c r="AG6" s="44" t="str">
        <f t="shared" si="3"/>
        <v>四</v>
      </c>
      <c r="AH6" s="44" t="str">
        <f t="shared" si="3"/>
        <v>五</v>
      </c>
      <c r="AI6" s="44" t="str">
        <f t="shared" si="3"/>
        <v>六</v>
      </c>
      <c r="AJ6" s="44" t="str">
        <f t="shared" si="3"/>
        <v>日</v>
      </c>
      <c r="AK6" s="44" t="str">
        <f t="shared" si="3"/>
        <v>一</v>
      </c>
      <c r="AL6" s="44" t="str">
        <f t="shared" si="3"/>
        <v>二</v>
      </c>
      <c r="AM6" s="44" t="str">
        <f t="shared" si="3"/>
        <v>三</v>
      </c>
      <c r="AN6" s="44" t="str">
        <f t="shared" si="3"/>
        <v>四</v>
      </c>
      <c r="AO6" s="44" t="str">
        <f t="shared" si="3"/>
        <v>五</v>
      </c>
      <c r="AP6" s="44" t="str">
        <f t="shared" si="3"/>
        <v>六</v>
      </c>
      <c r="AQ6" s="44" t="str">
        <f t="shared" si="3"/>
        <v>日</v>
      </c>
      <c r="AR6" s="44" t="str">
        <f>RIGHT(TEXT(AR5,"aaa"),1)</f>
        <v>一</v>
      </c>
      <c r="AS6" s="44" t="str">
        <f t="shared" si="3"/>
        <v>二</v>
      </c>
      <c r="AT6" s="44" t="str">
        <f t="shared" si="3"/>
        <v>三</v>
      </c>
      <c r="AU6" s="44" t="str">
        <f t="shared" si="3"/>
        <v>四</v>
      </c>
      <c r="AV6" s="44" t="str">
        <f t="shared" si="3"/>
        <v>五</v>
      </c>
      <c r="AW6" s="44" t="str">
        <f t="shared" si="3"/>
        <v>六</v>
      </c>
      <c r="AX6" s="44" t="str">
        <f t="shared" si="3"/>
        <v>日</v>
      </c>
      <c r="AY6" s="44" t="str">
        <f t="shared" si="3"/>
        <v>一</v>
      </c>
      <c r="AZ6" s="44" t="str">
        <f t="shared" si="3"/>
        <v>二</v>
      </c>
      <c r="BA6" s="44" t="str">
        <f t="shared" si="3"/>
        <v>三</v>
      </c>
      <c r="BB6" s="44" t="str">
        <f t="shared" si="3"/>
        <v>四</v>
      </c>
      <c r="BC6" s="44" t="str">
        <f t="shared" si="3"/>
        <v>五</v>
      </c>
      <c r="BD6" s="44" t="str">
        <f t="shared" si="3"/>
        <v>六</v>
      </c>
      <c r="BE6" s="44" t="str">
        <f t="shared" si="3"/>
        <v>日</v>
      </c>
      <c r="BF6" s="44" t="str">
        <f t="shared" si="3"/>
        <v>一</v>
      </c>
      <c r="BG6" s="44" t="str">
        <f t="shared" si="3"/>
        <v>二</v>
      </c>
      <c r="BH6" s="44" t="str">
        <f t="shared" si="3"/>
        <v>三</v>
      </c>
      <c r="BI6" s="44" t="str">
        <f t="shared" si="3"/>
        <v>四</v>
      </c>
      <c r="BJ6" s="44" t="str">
        <f t="shared" si="3"/>
        <v>五</v>
      </c>
      <c r="BK6" s="44" t="str">
        <f t="shared" si="3"/>
        <v>六</v>
      </c>
      <c r="BL6" s="44" t="str">
        <f t="shared" si="3"/>
        <v>日</v>
      </c>
    </row>
    <row r="7" spans="1:64" ht="30" hidden="1" customHeight="1" thickBot="1" x14ac:dyDescent="0.4">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2" customFormat="1" ht="30" customHeight="1" thickBot="1" x14ac:dyDescent="0.4">
      <c r="A8" s="16" t="s">
        <v>7</v>
      </c>
      <c r="B8" s="45" t="s">
        <v>39</v>
      </c>
      <c r="C8" s="21"/>
      <c r="D8" s="46"/>
      <c r="E8" s="79"/>
      <c r="F8" s="80"/>
      <c r="G8" s="47"/>
      <c r="H8" s="47" t="str">
        <f t="shared" ref="H8:H27" si="4">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2" customFormat="1" ht="30" customHeight="1" thickBot="1" x14ac:dyDescent="0.4">
      <c r="A9" s="16" t="s">
        <v>8</v>
      </c>
      <c r="B9" s="30" t="s">
        <v>59</v>
      </c>
      <c r="C9" s="22" t="s">
        <v>40</v>
      </c>
      <c r="D9" s="48">
        <v>1</v>
      </c>
      <c r="E9" s="81">
        <f>项目开始</f>
        <v>44805</v>
      </c>
      <c r="F9" s="81">
        <f>E9+6</f>
        <v>44811</v>
      </c>
      <c r="G9" s="47"/>
      <c r="H9" s="47">
        <f t="shared" si="4"/>
        <v>7</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2" customFormat="1" ht="30" customHeight="1" thickBot="1" x14ac:dyDescent="0.4">
      <c r="A10" s="16" t="s">
        <v>9</v>
      </c>
      <c r="B10" s="49" t="s">
        <v>41</v>
      </c>
      <c r="C10" s="23"/>
      <c r="D10" s="50"/>
      <c r="E10" s="82"/>
      <c r="F10" s="83"/>
      <c r="G10" s="47"/>
      <c r="H10" s="47" t="str">
        <f t="shared" si="4"/>
        <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2" customFormat="1" ht="30" customHeight="1" thickBot="1" x14ac:dyDescent="0.4">
      <c r="A11" s="16"/>
      <c r="B11" s="31" t="s">
        <v>42</v>
      </c>
      <c r="C11" s="24" t="s">
        <v>44</v>
      </c>
      <c r="D11" s="51">
        <v>1</v>
      </c>
      <c r="E11" s="84">
        <v>44812</v>
      </c>
      <c r="F11" s="84">
        <f>E11+5</f>
        <v>44817</v>
      </c>
      <c r="G11" s="47"/>
      <c r="H11" s="47">
        <f t="shared" si="4"/>
        <v>6</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2" customFormat="1" ht="30" customHeight="1" thickBot="1" x14ac:dyDescent="0.4">
      <c r="A12" s="15"/>
      <c r="B12" s="31" t="s">
        <v>49</v>
      </c>
      <c r="C12" s="24" t="s">
        <v>45</v>
      </c>
      <c r="D12" s="51">
        <v>1</v>
      </c>
      <c r="E12" s="84">
        <f>E11</f>
        <v>44812</v>
      </c>
      <c r="F12" s="84">
        <f>E12+10</f>
        <v>44822</v>
      </c>
      <c r="G12" s="47"/>
      <c r="H12" s="47">
        <f t="shared" si="4"/>
        <v>11</v>
      </c>
      <c r="I12" s="6"/>
      <c r="J12" s="6"/>
      <c r="K12" s="6"/>
      <c r="L12" s="6"/>
      <c r="M12" s="6"/>
      <c r="N12" s="6"/>
      <c r="O12" s="6"/>
      <c r="P12" s="6"/>
      <c r="Q12" s="6"/>
      <c r="R12" s="6"/>
      <c r="S12" s="6"/>
      <c r="T12" s="6"/>
      <c r="U12" s="7"/>
      <c r="V12" s="7"/>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2" customFormat="1" ht="30" customHeight="1" thickBot="1" x14ac:dyDescent="0.4">
      <c r="A13" s="15"/>
      <c r="B13" s="31" t="s">
        <v>43</v>
      </c>
      <c r="C13" s="24" t="s">
        <v>46</v>
      </c>
      <c r="D13" s="51">
        <v>1</v>
      </c>
      <c r="E13" s="84">
        <f>E11</f>
        <v>44812</v>
      </c>
      <c r="F13" s="84">
        <f>E13+24</f>
        <v>44836</v>
      </c>
      <c r="G13" s="47"/>
      <c r="H13" s="47">
        <f t="shared" si="4"/>
        <v>25</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2" customFormat="1" ht="30" customHeight="1" thickBot="1" x14ac:dyDescent="0.4">
      <c r="A14" s="15" t="s">
        <v>10</v>
      </c>
      <c r="B14" s="52" t="s">
        <v>47</v>
      </c>
      <c r="C14" s="25"/>
      <c r="D14" s="53"/>
      <c r="E14" s="85"/>
      <c r="F14" s="86"/>
      <c r="G14" s="47"/>
      <c r="H14" s="47" t="str">
        <f t="shared" si="4"/>
        <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2" customFormat="1" ht="30" customHeight="1" thickBot="1" x14ac:dyDescent="0.4">
      <c r="A15" s="15"/>
      <c r="B15" s="32" t="s">
        <v>54</v>
      </c>
      <c r="C15" s="26" t="s">
        <v>57</v>
      </c>
      <c r="D15" s="54">
        <v>1</v>
      </c>
      <c r="E15" s="87">
        <f>E9+18</f>
        <v>44823</v>
      </c>
      <c r="F15" s="87">
        <f>E15+10</f>
        <v>44833</v>
      </c>
      <c r="G15" s="47"/>
      <c r="H15" s="47">
        <f t="shared" si="4"/>
        <v>11</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2" customFormat="1" ht="30" customHeight="1" thickBot="1" x14ac:dyDescent="0.4">
      <c r="A16" s="15"/>
      <c r="B16" s="32" t="s">
        <v>55</v>
      </c>
      <c r="C16" s="26" t="s">
        <v>56</v>
      </c>
      <c r="D16" s="54">
        <v>1</v>
      </c>
      <c r="E16" s="87">
        <v>44825</v>
      </c>
      <c r="F16" s="87">
        <v>44838</v>
      </c>
      <c r="G16" s="47"/>
      <c r="H16" s="47"/>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2" customFormat="1" ht="30" customHeight="1" thickBot="1" x14ac:dyDescent="0.4">
      <c r="A17" s="15"/>
      <c r="B17" s="32" t="s">
        <v>53</v>
      </c>
      <c r="C17" s="26" t="s">
        <v>56</v>
      </c>
      <c r="D17" s="54">
        <v>1</v>
      </c>
      <c r="E17" s="87">
        <v>44829</v>
      </c>
      <c r="F17" s="87">
        <v>44838</v>
      </c>
      <c r="G17" s="47"/>
      <c r="H17" s="47"/>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2" customFormat="1" ht="30" customHeight="1" thickBot="1" x14ac:dyDescent="0.4">
      <c r="A18" s="15"/>
      <c r="B18" s="32" t="s">
        <v>58</v>
      </c>
      <c r="C18" s="26" t="s">
        <v>50</v>
      </c>
      <c r="D18" s="54">
        <v>1</v>
      </c>
      <c r="E18" s="87">
        <f>E15</f>
        <v>44823</v>
      </c>
      <c r="F18" s="87">
        <f>E18+20</f>
        <v>44843</v>
      </c>
      <c r="G18" s="47"/>
      <c r="H18" s="47">
        <f t="shared" si="4"/>
        <v>21</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2" customFormat="1" ht="30" customHeight="1" thickBot="1" x14ac:dyDescent="0.4">
      <c r="A19" s="15"/>
      <c r="B19" s="32" t="s">
        <v>48</v>
      </c>
      <c r="C19" s="26" t="s">
        <v>44</v>
      </c>
      <c r="D19" s="54">
        <v>1</v>
      </c>
      <c r="E19" s="87">
        <f>E15</f>
        <v>44823</v>
      </c>
      <c r="F19" s="87">
        <f>E19+20</f>
        <v>44843</v>
      </c>
      <c r="G19" s="47"/>
      <c r="H19" s="47">
        <f t="shared" si="4"/>
        <v>21</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2" customFormat="1" ht="30" customHeight="1" thickBot="1" x14ac:dyDescent="0.4">
      <c r="A20" s="15" t="s">
        <v>10</v>
      </c>
      <c r="B20" s="55" t="s">
        <v>51</v>
      </c>
      <c r="C20" s="27"/>
      <c r="D20" s="56"/>
      <c r="E20" s="88"/>
      <c r="F20" s="89"/>
      <c r="G20" s="47"/>
      <c r="H20" s="47" t="str">
        <f t="shared" si="4"/>
        <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2" customFormat="1" ht="30" customHeight="1" thickBot="1" x14ac:dyDescent="0.4">
      <c r="A21" s="15"/>
      <c r="B21" s="33" t="s">
        <v>52</v>
      </c>
      <c r="C21" s="28" t="s">
        <v>45</v>
      </c>
      <c r="D21" s="57">
        <v>1</v>
      </c>
      <c r="E21" s="90">
        <v>44835</v>
      </c>
      <c r="F21" s="90">
        <f>E21+8</f>
        <v>44843</v>
      </c>
      <c r="G21" s="47"/>
      <c r="H21" s="47">
        <f t="shared" si="4"/>
        <v>9</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2" customFormat="1" ht="30" customHeight="1" thickBot="1" x14ac:dyDescent="0.4">
      <c r="A22" s="15"/>
      <c r="B22" s="33" t="s">
        <v>60</v>
      </c>
      <c r="C22" s="28" t="s">
        <v>57</v>
      </c>
      <c r="D22" s="57">
        <v>1</v>
      </c>
      <c r="E22" s="90">
        <v>44835</v>
      </c>
      <c r="F22" s="90">
        <f>E22+8</f>
        <v>44843</v>
      </c>
      <c r="G22" s="47"/>
      <c r="H22" s="47"/>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2" customFormat="1" ht="30" customHeight="1" thickBot="1" x14ac:dyDescent="0.4">
      <c r="A23" s="16" t="s">
        <v>7</v>
      </c>
      <c r="B23" s="91" t="s">
        <v>61</v>
      </c>
      <c r="C23" s="92"/>
      <c r="D23" s="93"/>
      <c r="E23" s="94"/>
      <c r="F23" s="95"/>
      <c r="G23" s="47"/>
      <c r="H23" s="47" t="str">
        <f t="shared" si="4"/>
        <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2" customFormat="1" ht="30" customHeight="1" thickBot="1" x14ac:dyDescent="0.4">
      <c r="A24" s="16" t="s">
        <v>8</v>
      </c>
      <c r="B24" s="96" t="s">
        <v>62</v>
      </c>
      <c r="C24" s="97" t="s">
        <v>40</v>
      </c>
      <c r="D24" s="98">
        <v>0.9</v>
      </c>
      <c r="E24" s="99">
        <v>44844</v>
      </c>
      <c r="F24" s="99">
        <f>E24+4</f>
        <v>44848</v>
      </c>
      <c r="G24" s="47"/>
      <c r="H24" s="47">
        <f t="shared" si="4"/>
        <v>5</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2" customFormat="1" ht="30" customHeight="1" thickBot="1" x14ac:dyDescent="0.4">
      <c r="A25" s="16"/>
      <c r="B25" s="96" t="s">
        <v>63</v>
      </c>
      <c r="C25" s="97" t="s">
        <v>64</v>
      </c>
      <c r="D25" s="98">
        <v>0</v>
      </c>
      <c r="E25" s="99">
        <v>44849</v>
      </c>
      <c r="F25" s="99">
        <v>44857</v>
      </c>
      <c r="G25" s="47"/>
      <c r="H25" s="47"/>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2" customFormat="1" ht="30" customHeight="1" thickBot="1" x14ac:dyDescent="0.4">
      <c r="A26" s="15" t="s">
        <v>11</v>
      </c>
      <c r="B26" s="34"/>
      <c r="C26" s="29"/>
      <c r="D26" s="58"/>
      <c r="E26" s="59"/>
      <c r="F26" s="59"/>
      <c r="G26" s="47"/>
      <c r="H26" s="47" t="str">
        <f t="shared" si="4"/>
        <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2" customFormat="1" ht="30" customHeight="1" thickBot="1" x14ac:dyDescent="0.4">
      <c r="A27" s="16" t="s">
        <v>12</v>
      </c>
      <c r="B27" s="60" t="s">
        <v>14</v>
      </c>
      <c r="C27" s="61"/>
      <c r="D27" s="62"/>
      <c r="E27" s="63"/>
      <c r="F27" s="64"/>
      <c r="G27" s="65"/>
      <c r="H27" s="65" t="str">
        <f t="shared" si="4"/>
        <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row>
    <row r="28" spans="1:64" ht="30" customHeight="1" x14ac:dyDescent="0.35">
      <c r="G28" s="4"/>
    </row>
    <row r="29" spans="1:64" ht="30" customHeight="1" x14ac:dyDescent="0.4">
      <c r="C29" s="66"/>
      <c r="F29" s="67"/>
    </row>
    <row r="30" spans="1:64" ht="30" customHeight="1" x14ac:dyDescent="0.35">
      <c r="C30" s="68"/>
    </row>
  </sheetData>
  <mergeCells count="11">
    <mergeCell ref="BF4:BL4"/>
    <mergeCell ref="E3:F3"/>
    <mergeCell ref="I4:O4"/>
    <mergeCell ref="P4:V4"/>
    <mergeCell ref="W4:AC4"/>
    <mergeCell ref="AD4:AJ4"/>
    <mergeCell ref="C3:D3"/>
    <mergeCell ref="C4:D4"/>
    <mergeCell ref="AK4:AQ4"/>
    <mergeCell ref="AR4:AX4"/>
    <mergeCell ref="AY4:BE4"/>
  </mergeCells>
  <phoneticPr fontId="37" type="noConversion"/>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9" customWidth="1"/>
    <col min="2" max="16384" width="9" style="1"/>
  </cols>
  <sheetData>
    <row r="1" spans="1:2" ht="46.5" customHeight="1" x14ac:dyDescent="0.35">
      <c r="A1" s="69"/>
      <c r="B1" s="37"/>
    </row>
    <row r="2" spans="1:2" s="10" customFormat="1" ht="17.399999999999999" x14ac:dyDescent="0.35">
      <c r="A2" s="70" t="s">
        <v>21</v>
      </c>
      <c r="B2" s="70"/>
    </row>
    <row r="3" spans="1:2" s="12" customFormat="1" ht="27" customHeight="1" x14ac:dyDescent="0.35">
      <c r="A3" s="71" t="s">
        <v>22</v>
      </c>
      <c r="B3" s="72"/>
    </row>
    <row r="4" spans="1:2" s="11" customFormat="1" ht="27.6" x14ac:dyDescent="0.55000000000000004">
      <c r="A4" s="73" t="s">
        <v>23</v>
      </c>
      <c r="B4" s="74"/>
    </row>
    <row r="5" spans="1:2" ht="49.2" customHeight="1" x14ac:dyDescent="0.35">
      <c r="A5" s="75" t="s">
        <v>24</v>
      </c>
      <c r="B5" s="37"/>
    </row>
    <row r="6" spans="1:2" ht="26.25" customHeight="1" x14ac:dyDescent="0.35">
      <c r="A6" s="73" t="s">
        <v>25</v>
      </c>
      <c r="B6" s="37"/>
    </row>
    <row r="7" spans="1:2" s="9" customFormat="1" ht="204.9" customHeight="1" x14ac:dyDescent="0.35">
      <c r="A7" s="14" t="s">
        <v>26</v>
      </c>
      <c r="B7" s="69"/>
    </row>
    <row r="8" spans="1:2" s="11" customFormat="1" ht="27.6" x14ac:dyDescent="0.55000000000000004">
      <c r="A8" s="73" t="s">
        <v>27</v>
      </c>
      <c r="B8" s="74"/>
    </row>
    <row r="9" spans="1:2" ht="34.200000000000003" customHeight="1" x14ac:dyDescent="0.35">
      <c r="A9" s="75" t="s">
        <v>28</v>
      </c>
      <c r="B9" s="37"/>
    </row>
    <row r="10" spans="1:2" s="9" customFormat="1" ht="27.9" customHeight="1" x14ac:dyDescent="0.35">
      <c r="A10" s="13" t="s">
        <v>29</v>
      </c>
      <c r="B10" s="69"/>
    </row>
    <row r="11" spans="1:2" s="11" customFormat="1" ht="27.6" x14ac:dyDescent="0.55000000000000004">
      <c r="A11" s="73" t="s">
        <v>30</v>
      </c>
      <c r="B11" s="74"/>
    </row>
    <row r="12" spans="1:2" ht="18.600000000000001" customHeight="1" x14ac:dyDescent="0.35">
      <c r="A12" s="75" t="s">
        <v>31</v>
      </c>
      <c r="B12" s="37"/>
    </row>
    <row r="13" spans="1:2" s="9" customFormat="1" ht="27.9" customHeight="1" x14ac:dyDescent="0.35">
      <c r="A13" s="13" t="s">
        <v>32</v>
      </c>
      <c r="B13" s="69"/>
    </row>
    <row r="14" spans="1:2" s="11" customFormat="1" ht="27.6" x14ac:dyDescent="0.55000000000000004">
      <c r="A14" s="73" t="s">
        <v>33</v>
      </c>
      <c r="B14" s="74"/>
    </row>
    <row r="15" spans="1:2" ht="49.2" customHeight="1" x14ac:dyDescent="0.35">
      <c r="A15" s="75" t="s">
        <v>34</v>
      </c>
      <c r="B15" s="37"/>
    </row>
    <row r="16" spans="1:2" ht="46.8" x14ac:dyDescent="0.35">
      <c r="A16" s="75" t="s">
        <v>35</v>
      </c>
      <c r="B16" s="37"/>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2022-10-25T08:51:27Z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