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Piotre\Desktop\excel kurs\Projekty\1\"/>
    </mc:Choice>
  </mc:AlternateContent>
  <xr:revisionPtr revIDLastSave="0" documentId="13_ncr:1_{C9BC7792-0CB9-4C65-99F7-E8291AFA8788}" xr6:coauthVersionLast="47" xr6:coauthVersionMax="47" xr10:uidLastSave="{00000000-0000-0000-0000-000000000000}"/>
  <bookViews>
    <workbookView showHorizontalScroll="0" showVerticalScroll="0" xWindow="-108" yWindow="-108" windowWidth="23256" windowHeight="12456" xr2:uid="{00000000-000D-0000-FFFF-FFFF00000000}"/>
  </bookViews>
  <sheets>
    <sheet name="Dashboard" sheetId="21" r:id="rId1"/>
    <sheet name="TotalSales" sheetId="18" r:id="rId2"/>
    <sheet name="CountryBarChart" sheetId="19" r:id="rId3"/>
    <sheet name="Top5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J2" i="17"/>
  <c r="O2" i="17" s="1" a="1"/>
  <c r="O2" i="17" s="1"/>
  <c r="I2" i="17"/>
  <c r="N2" i="17" s="1" a="1"/>
  <c r="N2" i="17" s="1"/>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<sst xmlns="http://schemas.openxmlformats.org/spreadsheetml/2006/main" count="11130" uniqueCount="6217">
  <si>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</si>
  <si>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</si>
  <si>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</si>
  <si>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</si>
  <si>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</si>
  <si>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</si>
  <si>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</si>
  <si>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</si>
  <si>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</si>
  <si>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</si>
  <si>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</si>
  <si>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</si>
  <si>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</si>
  <si>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</si>
  <si>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</si>
  <si>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</si>
  <si>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</si>
  <si>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</si>
  <si>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</si>
  <si>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</si>
  <si>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</si>
  <si>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</si>
  <si>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</si>
  <si>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</si>
  <si>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</si>
  <si>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</si>
  <si>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</si>
  <si>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</si>
  <si>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</si>
  <si>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</si>
  <si>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</si>
  <si>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</si>
  <si>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</si>
  <si>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</si>
  <si>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</si>
  <si>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</si>
  <si>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</si>
  <si>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</si>
  <si>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</si>
  <si>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</si>
  <si>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</si>
  <si>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</si>
  <si>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</si>
  <si>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</si>
  <si>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</si>
  <si>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</si>
  <si>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</si>
  <si>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</si>
  <si>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</si>
  <si>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</si>
  <si>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</si>
  <si>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</si>
  <si>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</si>
  <si>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</si>
  <si>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</si>
  <si>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</si>
  <si>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</si>
  <si>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</si>
  <si>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</si>
  <si>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</si>
  <si>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</si>
  <si>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</si>
  <si>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</si>
  <si>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</si>
  <si>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</si>
  <si>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</si>
  <si>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</si>
  <si>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</si>
  <si>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</si>
  <si>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</si>
  <si>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</si>
  <si>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</si>
  <si>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</si>
  <si>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</si>
  <si>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</si>
  <si>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</si>
  <si>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</si>
  <si>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</si>
  <si>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</si>
  <si>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</si>
  <si>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</si>
  <si>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</si>
  <si>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</si>
  <si>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</si>
  <si>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</si>
  <si>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</si>
  <si>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</si>
  <si>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</si>
  <si>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</si>
  <si>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</si>
  <si>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</si>
  <si>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</si>
  <si>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</si>
  <si>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</si>
  <si>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</si>
  <si>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</si>
  <si>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</si>
  <si>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</si>
  <si>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</si>
  <si>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</si>
  <si>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</si>
  <si>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</si>
  <si>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</si>
  <si>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</si>
  <si>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</si>
  <si>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</si>
  <si>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</si>
  <si>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</si>
  <si>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</si>
  <si>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</si>
  <si>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</si>
  <si>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</si>
  <si>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</si>
  <si>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</si>
  <si>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</si>
  <si>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</si>
  <si>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</si>
  <si>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</si>
  <si>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</si>
  <si>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</si>
  <si>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</si>
  <si>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</si>
  <si>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</si>
  <si>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</si>
  <si>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</si>
  <si>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</si>
  <si>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</si>
  <si>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</si>
  <si>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</si>
  <si>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</si>
  <si>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</si>
  <si>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</si>
  <si>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</si>
  <si>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</si>
  <si>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</si>
  <si>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</si>
  <si>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</si>
  <si>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</si>
  <si>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</si>
  <si>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</si>
  <si>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</si>
  <si>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</si>
  <si>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</si>
  <si>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</si>
  <si>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</si>
  <si>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</si>
  <si>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</si>
  <si>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</si>
  <si>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</si>
  <si>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</si>
  <si>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</si>
  <si>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</si>
  <si>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</si>
  <si>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</si>
  <si>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</si>
  <si>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</si>
  <si>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</si>
  <si>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</si>
  <si>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</si>
  <si>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</si>
  <si>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</si>
  <si>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</si>
  <si>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</si>
  <si>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</si>
  <si>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</si>
  <si>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</si>
  <si>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</si>
  <si>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</si>
  <si>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</si>
  <si>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</si>
  <si>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</si>
  <si>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</si>
  <si>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</si>
  <si>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</si>
  <si>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</si>
  <si>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</si>
  <si>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</si>
  <si>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</si>
  <si>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</si>
  <si>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</si>
  <si>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</si>
  <si>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</si>
  <si>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</si>
  <si>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</si>
  <si>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</si>
  <si>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</si>
  <si>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</si>
  <si>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</si>
  <si>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</si>
  <si>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</si>
  <si>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</si>
  <si>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</si>
  <si>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</si>
  <si>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</si>
  <si>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</si>
  <si>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</si>
  <si>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</si>
  <si>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</si>
  <si>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</si>
  <si>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</si>
  <si>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</si>
  <si>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</si>
  <si>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</si>
  <si>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</si>
  <si>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</si>
  <si>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</si>
  <si>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</si>
  <si>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</si>
  <si>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</si>
  <si>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</si>
  <si>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</si>
  <si>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</si>
  <si>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</si>
  <si>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</si>
  <si>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</si>
  <si>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</si>
  <si>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</si>
  <si>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</si>
  <si>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</si>
  <si>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</si>
  <si>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</si>
  <si>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</si>
  <si>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</si>
  <si>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</si>
  <si>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</si>
  <si>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</si>
  <si>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</si>
  <si>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</si>
  <si>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</si>
  <si>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</si>
  <si>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</si>
  <si>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</si>
  <si>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</si>
  <si>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</si>
  <si>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</si>
  <si>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</si>
  <si>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</si>
  <si>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</si>
  <si>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</si>
  <si>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</si>
  <si>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</si>
  <si>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</si>
  <si>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</si>
  <si>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</si>
  <si>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</si>
  <si>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</si>
  <si>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</si>
  <si>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</si>
  <si>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</si>
  <si>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</si>
  <si>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</si>
  <si>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</si>
  <si>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</si>
  <si>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</si>
  <si>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</si>
  <si>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</si>
  <si>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</si>
  <si>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</si>
  <si>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</si>
  <si>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</si>
  <si>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</si>
  <si>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</si>
  <si>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</si>
  <si>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</si>
  <si>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</si>
  <si>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</si>
  <si>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</si>
  <si>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</si>
  <si>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</si>
  <si>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</si>
  <si>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</si>
  <si>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</si>
  <si>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</si>
  <si>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</si>
  <si>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</si>
  <si>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</si>
  <si>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</si>
  <si>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</si>
  <si>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</si>
  <si>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</si>
  <si>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</si>
  <si>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</si>
  <si>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</si>
  <si>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</si>
  <si>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</si>
  <si>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</si>
  <si>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</si>
  <si>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</si>
  <si>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</si>
  <si>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</si>
  <si>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</si>
  <si>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</si>
  <si>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</si>
  <si>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</si>
  <si>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</si>
  <si>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</si>
  <si>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</si>
  <si>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</si>
  <si>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</si>
  <si>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</si>
  <si>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</si>
  <si>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</si>
  <si>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</si>
  <si>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</si>
  <si>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</si>
  <si>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</si>
  <si>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</si>
  <si>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</si>
  <si>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</si>
  <si>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</si>
  <si>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</si>
  <si>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</si>
  <si>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</si>
  <si>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</si>
  <si>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</si>
  <si>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</si>
  <si>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</si>
  <si>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</si>
  <si>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</si>
  <si>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</si>
  <si>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</si>
  <si>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</si>
  <si>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</si>
  <si>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</si>
  <si>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</si>
  <si>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</si>
  <si>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</si>
  <si>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</si>
  <si>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</si>
  <si>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</si>
  <si>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</si>
  <si>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</si>
  <si>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</si>
  <si>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</si>
  <si>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</si>
  <si>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</si>
  <si>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</si>
  <si>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</si>
  <si>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</si>
  <si>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</si>
  <si>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</si>
  <si>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</si>
  <si>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</si>
  <si>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</si>
  <si>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</si>
  <si>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</si>
  <si>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</si>
  <si>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</si>
  <si>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</si>
  <si>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</si>
  <si>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</si>
  <si>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</si>
  <si>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</si>
  <si>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</si>
  <si>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</si>
  <si>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</si>
  <si>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</si>
  <si>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</si>
  <si>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</si>
  <si>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</si>
  <si>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</si>
  <si>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</si>
  <si>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</si>
  <si>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</si>
  <si>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</si>
  <si>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</si>
  <si>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</si>
  <si>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</si>
  <si>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</si>
  <si>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</si>
  <si>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</si>
  <si>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</si>
  <si>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</si>
  <si>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</si>
  <si>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</si>
  <si>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</si>
  <si>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</si>
  <si>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</si>
  <si>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</si>
  <si>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</si>
  <si>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</si>
  <si>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</si>
  <si>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</si>
  <si>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</si>
  <si>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</si>
  <si>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</si>
  <si>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</si>
  <si>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</si>
  <si>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</si>
  <si>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</si>
  <si>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</si>
  <si>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</si>
  <si>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</si>
  <si>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</si>
  <si>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</si>
  <si>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</si>
  <si>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</si>
  <si>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</si>
  <si>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</si>
  <si>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</si>
  <si>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</si>
  <si>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</si>
  <si>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</si>
  <si>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</si>
  <si>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</si>
  <si>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</si>
  <si>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</si>
  <si>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</si>
  <si>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</si>
  <si>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</si>
  <si>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</si>
  <si>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</si>
  <si>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</si>
  <si>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</si>
  <si>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</si>
  <si>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</si>
  <si>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</si>
  <si>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</si>
  <si>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</si>
  <si>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</si>
  <si>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</si>
  <si>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</si>
  <si>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</si>
  <si>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</si>
  <si>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</si>
  <si>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</si>
  <si>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</si>
  <si>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</si>
  <si>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</si>
  <si>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</si>
  <si>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</si>
  <si>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</si>
  <si>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</si>
  <si>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</si>
  <si>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</si>
  <si>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</si>
  <si>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</si>
  <si>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</si>
  <si>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</si>
  <si>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</si>
  <si>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</si>
  <si>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</si>
  <si>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</si>
  <si>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</si>
  <si>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</si>
  <si>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</si>
  <si>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</si>
  <si>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</si>
  <si>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</si>
  <si>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</si>
  <si>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</si>
  <si>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</si>
  <si>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</si>
  <si>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</si>
  <si>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</si>
  <si>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</si>
  <si>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</si>
  <si>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</si>
  <si>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</si>
  <si>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</si>
  <si>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</si>
  <si>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</si>
  <si>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</si>
  <si>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</si>
  <si>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</si>
  <si>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</si>
  <si>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</si>
  <si>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</si>
  <si>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</si>
  <si>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</si>
  <si>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</si>
  <si>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</si>
  <si>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</si>
  <si>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</si>
  <si>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</si>
  <si>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</si>
  <si>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</si>
  <si>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</si>
  <si>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</si>
  <si>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</si>
  <si>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</si>
  <si>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</si>
  <si>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</si>
  <si>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</si>
  <si>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</si>
  <si>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</si>
  <si>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</si>
  <si>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</si>
  <si>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</si>
  <si>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</si>
  <si>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</si>
  <si>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</si>
  <si>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</si>
  <si>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</si>
  <si>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</si>
  <si>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</si>
  <si>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</si>
  <si>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</si>
  <si>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</si>
  <si>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</si>
  <si>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</si>
  <si>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</si>
  <si>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</si>
  <si>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</si>
  <si>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</si>
  <si>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</si>
  <si>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</si>
  <si>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</si>
  <si>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</si>
  <si>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</si>
  <si>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</si>
  <si>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</si>
  <si>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</si>
  <si>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</si>
  <si>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</si>
  <si>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</si>
  <si>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</si>
  <si>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</si>
  <si>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</si>
  <si>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</si>
  <si>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</si>
  <si>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</si>
  <si>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</si>
  <si>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</si>
  <si>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</si>
  <si>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</si>
  <si>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</si>
  <si>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</si>
  <si>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</si>
  <si>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</si>
  <si>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</si>
  <si>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</si>
  <si>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</si>
  <si>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</si>
  <si>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</si>
  <si>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</si>
  <si>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</si>
  <si>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</si>
  <si>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</si>
  <si>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</si>
  <si>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</si>
  <si>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</si>
  <si>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</si>
  <si>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</si>
  <si>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</si>
  <si>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</si>
  <si>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</si>
  <si>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</si>
  <si>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</si>
  <si>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</si>
  <si>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</si>
  <si>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</si>
  <si>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</si>
  <si>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</si>
  <si>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</si>
  <si>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</si>
  <si>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</si>
  <si>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</si>
  <si>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</si>
  <si>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</si>
  <si>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</si>
  <si>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</si>
  <si>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</si>
  <si>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</si>
  <si>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</si>
  <si>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</si>
  <si>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</si>
  <si>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</si>
  <si>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</si>
  <si>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</si>
  <si>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</si>
  <si>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</si>
  <si>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</si>
  <si>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</si>
  <si>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</si>
  <si>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</si>
  <si>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</si>
  <si>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</si>
  <si>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</si>
  <si>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</si>
  <si>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</si>
  <si>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</si>
  <si>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</si>
  <si>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</si>
  <si>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</si>
  <si>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</si>
  <si>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</si>
  <si>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</si>
  <si>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</si>
  <si>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</si>
  <si>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</si>
  <si>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</si>
  <si>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</si>
  <si>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</si>
  <si>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</si>
  <si>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</si>
  <si>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</si>
  <si>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</si>
  <si>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</si>
  <si>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</si>
  <si>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</si>
  <si>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</si>
  <si>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</si>
  <si>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</si>
  <si>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</si>
  <si>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</si>
  <si>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</si>
  <si>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</si>
  <si>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</si>
  <si>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</si>
  <si>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</si>
  <si>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</si>
  <si>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</si>
  <si>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</si>
  <si>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</si>
  <si>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</si>
  <si>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</si>
  <si>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</si>
  <si>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</si>
  <si>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</si>
  <si>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</si>
  <si>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</si>
  <si>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</si>
  <si>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</si>
  <si>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</si>
  <si>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</si>
  <si>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</si>
  <si>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</si>
  <si>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</si>
  <si>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</si>
  <si>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</si>
  <si>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</si>
  <si>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</si>
  <si>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</si>
  <si>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</si>
  <si>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</si>
  <si>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</si>
  <si>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</si>
  <si>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</si>
  <si>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</si>
  <si>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</si>
  <si>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</si>
  <si>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</si>
  <si>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</si>
  <si>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</si>
  <si>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</si>
  <si>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</si>
  <si>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</si>
  <si>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</si>
  <si>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</si>
  <si>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</si>
  <si>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</si>
  <si>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</si>
  <si>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</si>
  <si>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</si>
  <si>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</si>
  <si>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</si>
  <si>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</si>
  <si>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</si>
  <si>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</si>
  <si>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</si>
  <si>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</si>
  <si>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</si>
  <si>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</si>
  <si>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</si>
  <si>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</si>
  <si>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</si>
  <si>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</si>
  <si>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</si>
  <si>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</si>
  <si>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</si>
  <si>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</si>
  <si>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</si>
  <si>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</si>
  <si>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</si>
  <si>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</si>
  <si>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</si>
  <si>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</si>
  <si>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</si>
  <si>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</si>
  <si>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</si>
  <si>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</si>
  <si>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</si>
  <si>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</si>
  <si>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</si>
  <si>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</si>
  <si>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</si>
  <si>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</si>
  <si>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</si>
  <si>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</si>
  <si>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</si>
  <si>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</si>
  <si>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</si>
  <si>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</si>
  <si>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</si>
  <si>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</si>
  <si>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</si>
  <si>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</si>
  <si>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</si>
  <si>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</si>
  <si>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</si>
  <si>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</si>
  <si>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</si>
  <si>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</si>
  <si>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</si>
  <si>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</si>
  <si>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</si>
  <si>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</si>
  <si>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</si>
  <si>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</si>
  <si>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</si>
  <si>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</si>
  <si>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</si>
  <si>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</si>
  <si>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</si>
  <si>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</si>
  <si>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</si>
  <si>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</si>
  <si>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</si>
  <si>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</si>
  <si>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</si>
  <si>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</si>
  <si>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</si>
  <si>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</si>
  <si>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</si>
  <si>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</si>
  <si>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</si>
  <si>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</si>
  <si>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</si>
  <si>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</si>
  <si>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</si>
  <si>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</si>
  <si>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</si>
  <si>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</si>
  <si>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</si>
  <si>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</si>
  <si>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</si>
  <si>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</si>
  <si>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</si>
  <si>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</si>
  <si>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</si>
  <si>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</si>
  <si>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</si>
  <si>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</si>
  <si>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</si>
  <si>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</si>
  <si>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</si>
  <si>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</si>
  <si>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</si>
  <si>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</si>
  <si>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</si>
  <si>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</si>
  <si>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</si>
  <si>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</si>
  <si>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</si>
  <si>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</si>
  <si>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</si>
  <si>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</si>
  <si>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</si>
  <si>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</si>
  <si>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</si>
  <si>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</si>
  <si>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</si>
  <si>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</si>
  <si>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</si>
  <si>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</si>
  <si>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</si>
  <si>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</si>
  <si>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</si>
  <si>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</si>
  <si>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</si>
  <si>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</si>
  <si>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</si>
  <si>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</si>
  <si>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</si>
  <si>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</si>
  <si>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</si>
  <si>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</si>
  <si>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</si>
  <si>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</si>
  <si>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</si>
  <si>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</si>
  <si>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</si>
  <si>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</si>
  <si>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</si>
  <si>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</si>
  <si>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</si>
  <si>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</si>
  <si>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</si>
  <si>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</si>
  <si>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</si>
  <si>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</si>
  <si>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</si>
  <si>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</si>
  <si>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</si>
  <si>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</si>
  <si>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</si>
  <si>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</si>
  <si>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</si>
  <si>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</si>
  <si>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</si>
  <si>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</si>
  <si>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</si>
  <si>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</si>
  <si>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</si>
  <si>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</si>
  <si>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</si>
  <si>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</si>
  <si>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</si>
  <si>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</si>
  <si>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</si>
  <si>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</si>
  <si>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</si>
  <si>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</si>
  <si>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</si>
  <si>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</si>
  <si>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</si>
  <si>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</si>
  <si>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</si>
  <si>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</si>
  <si>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</si>
  <si>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</si>
  <si>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</si>
  <si>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</si>
  <si>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</si>
  <si>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</si>
  <si>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</si>
  <si>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</si>
  <si>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</si>
  <si>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</si>
  <si>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</si>
  <si>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</si>
  <si>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</si>
  <si>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</si>
  <si>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</si>
  <si>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</si>
  <si>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</si>
  <si>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</si>
  <si>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</si>
  <si>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</si>
  <si>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</si>
  <si>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</si>
  <si>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</si>
  <si>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</si>
  <si>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</si>
  <si>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</si>
  <si>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</si>
  <si>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</si>
  <si>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</si>
  <si>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</si>
  <si>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</si>
  <si>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</si>
  <si>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</si>
  <si>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</si>
  <si>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</si>
  <si>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</si>
  <si>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</si>
  <si>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</si>
  <si>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</si>
  <si>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</si>
  <si>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</si>
  <si>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</si>
  <si>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</si>
  <si>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</si>
  <si>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</si>
  <si>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</si>
  <si>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</si>
  <si>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</si>
  <si>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</si>
  <si>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</si>
  <si>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</si>
  <si>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</si>
  <si>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</si>
  <si>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</si>
  <si>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</si>
  <si>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</si>
  <si>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</si>
  <si>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</si>
  <si>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</si>
  <si>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</si>
  <si>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</si>
  <si>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</si>
  <si>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</si>
  <si>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</si>
  <si>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</si>
  <si>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</si>
  <si>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</si>
  <si>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</si>
  <si>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</si>
  <si>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</si>
  <si>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</si>
  <si>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</si>
  <si>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</si>
  <si>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</si>
  <si>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</si>
  <si>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</si>
  <si>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</si>
  <si>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</si>
  <si>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</si>
  <si>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</si>
  <si>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</si>
  <si>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</si>
  <si>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</si>
  <si>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</si>
  <si>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</si>
  <si>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</si>
  <si>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</si>
  <si>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</si>
  <si>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</si>
  <si>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</si>
  <si>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</si>
  <si>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</si>
  <si>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</si>
  <si>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</si>
  <si>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</si>
  <si>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</si>
  <si>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</si>
  <si>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</si>
  <si>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</si>
  <si>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</si>
  <si>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</si>
  <si>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</si>
  <si>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</si>
  <si>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</si>
  <si>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</si>
  <si>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</si>
  <si>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</si>
  <si>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</si>
  <si>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</si>
  <si>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</si>
  <si>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</si>
  <si>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</si>
  <si>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</si>
  <si>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</si>
  <si>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</si>
  <si>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</si>
  <si>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</si>
  <si>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</si>
  <si>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</si>
  <si>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</si>
  <si>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</si>
  <si>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</si>
  <si>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</si>
  <si>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</si>
  <si>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</si>
  <si>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</si>
  <si>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</si>
  <si>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</si>
  <si>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</si>
  <si>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</si>
  <si>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</si>
  <si>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</si>
  <si>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</si>
  <si>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</si>
  <si>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</si>
  <si>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</si>
  <si>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</si>
  <si>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</si>
  <si>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</si>
  <si>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</si>
  <si>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</si>
  <si>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</si>
  <si>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</si>
  <si>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</si>
  <si>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</si>
  <si>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</si>
  <si>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</si>
  <si>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</si>
  <si>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</si>
  <si>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</si>
  <si>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</si>
  <si>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</si>
  <si>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</si>
  <si>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</si>
  <si>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</si>
  <si>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</si>
  <si>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</si>
  <si>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</si>
  <si>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</si>
  <si>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</si>
  <si>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</si>
  <si>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</si>
  <si>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</si>
  <si>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</si>
  <si>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</si>
  <si>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</si>
  <si>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</si>
  <si>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</si>
  <si>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</si>
  <si>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</si>
  <si>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</si>
  <si>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</si>
  <si>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</si>
  <si>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</si>
  <si>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</si>
  <si>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</si>
  <si>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</si>
  <si>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</si>
  <si>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</si>
  <si>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</si>
  <si>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</si>
  <si>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</si>
  <si>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</si>
  <si>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</si>
  <si>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</si>
  <si>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</si>
  <si>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</si>
  <si>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</si>
  <si>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</si>
  <si>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</si>
  <si>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</si>
  <si>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</si>
  <si>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</si>
  <si>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</si>
  <si>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</si>
  <si>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</si>
  <si>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</si>
  <si>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</si>
  <si>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</si>
  <si>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</si>
  <si>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</si>
  <si>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</si>
  <si>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</si>
  <si>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</si>
  <si>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</si>
  <si>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</si>
  <si>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</si>
  <si>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</si>
  <si>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</si>
  <si>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</si>
  <si>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</si>
  <si>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</si>
  <si>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</si>
  <si>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</si>
  <si>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</si>
  <si>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</si>
  <si>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</si>
  <si>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</si>
  <si>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</si>
  <si>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</si>
  <si>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</si>
  <si>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</si>
  <si>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</si>
  <si>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</si>
  <si>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</si>
  <si>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</si>
  <si>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</si>
  <si>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</si>
  <si>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</si>
  <si>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</si>
  <si>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</si>
  <si>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</si>
  <si>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</si>
  <si>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</si>
  <si>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</si>
  <si>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</si>
  <si>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</si>
  <si>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</si>
  <si>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</si>
  <si>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</si>
  <si>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</si>
  <si>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</si>
  <si>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</si>
  <si>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</si>
  <si>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</si>
  <si>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</si>
  <si>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</si>
  <si>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</si>
  <si>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</si>
  <si>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</si>
  <si>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</si>
  <si>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</si>
  <si>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</si>
  <si>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</si>
  <si>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</si>
  <si>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</si>
  <si>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</si>
  <si>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</si>
  <si>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</si>
  <si>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</si>
  <si>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</si>
  <si>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</si>
  <si>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</si>
  <si>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</si>
  <si>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</si>
  <si>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</si>
  <si>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</si>
  <si>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</si>
  <si>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</si>
  <si>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</si>
  <si>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</si>
  <si>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</si>
  <si>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</si>
  <si>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</si>
  <si>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</si>
  <si>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</si>
  <si>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</si>
  <si>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</si>
  <si>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</si>
  <si>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</si>
  <si>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</si>
  <si>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</si>
  <si>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</si>
  <si>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</si>
  <si>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</si>
  <si>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</si>
  <si>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</si>
  <si>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</si>
  <si>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</si>
  <si>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</si>
  <si>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</si>
  <si>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</si>
  <si>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</si>
  <si>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</si>
  <si>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</si>
  <si>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</si>
  <si>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</si>
  <si>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</si>
  <si>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</si>
  <si>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</si>
  <si>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</si>
  <si>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</si>
  <si>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</si>
  <si>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</si>
  <si>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</si>
  <si>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</si>
  <si>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</si>
  <si>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</si>
  <si>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</si>
  <si>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</si>
  <si>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</si>
  <si>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</si>
  <si>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</si>
  <si>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</si>
  <si>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</si>
  <si>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</si>
  <si>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</si>
  <si>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</si>
  <si>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</si>
  <si>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</si>
  <si>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</si>
  <si>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</si>
  <si>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</si>
  <si>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</si>
  <si>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</si>
  <si>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</si>
  <si>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</si>
  <si>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</si>
  <si>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</si>
  <si>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</si>
  <si>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</si>
  <si>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</si>
  <si>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</si>
  <si>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</si>
  <si>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</si>
  <si>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</si>
  <si>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</si>
  <si>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</si>
  <si>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</si>
  <si>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</si>
  <si>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</si>
  <si>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</si>
  <si>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</si>
  <si>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</si>
  <si>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</si>
  <si>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</si>
  <si>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</si>
  <si>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</si>
  <si>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</si>
  <si>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</si>
  <si>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</si>
  <si>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</si>
  <si>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</si>
  <si>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</si>
  <si>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</si>
  <si>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</si>
  <si>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</si>
  <si>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</si>
  <si>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</si>
  <si>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</si>
  <si>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</si>
  <si>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</si>
  <si>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</si>
  <si>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</si>
  <si>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</si>
  <si>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</si>
  <si>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</si>
  <si>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</si>
  <si>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</si>
  <si>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</si>
  <si>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</si>
  <si>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</si>
  <si>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</si>
  <si>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</si>
  <si>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</si>
  <si>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</si>
  <si>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</si>
  <si>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</si>
  <si>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</si>
  <si>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</si>
  <si>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</si>
  <si>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</si>
  <si>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</si>
  <si>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</si>
  <si>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</si>
  <si>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</si>
  <si>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</si>
  <si>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</si>
  <si>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</si>
  <si>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</si>
  <si>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</si>
  <si>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</si>
  <si>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</si>
  <si>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</si>
  <si>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</si>
  <si>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</si>
  <si>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</si>
  <si>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</si>
  <si>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</si>
  <si>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</si>
  <si>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</si>
  <si>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</si>
  <si>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</si>
  <si>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</si>
  <si>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</si>
  <si>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</si>
  <si>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</si>
  <si>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</si>
  <si>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</si>
  <si>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</si>
  <si>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</si>
  <si>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</si>
  <si>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</si>
  <si>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</si>
  <si>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</si>
  <si>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</si>
  <si>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</si>
  <si>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</si>
  <si>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</si>
  <si>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</si>
  <si>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</si>
  <si>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</si>
  <si>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</si>
  <si>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</si>
  <si>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</si>
  <si>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</si>
  <si>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</si>
  <si>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</si>
  <si>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</si>
  <si>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</si>
  <si>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</si>
  <si>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</si>
  <si>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</si>
  <si>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</si>
  <si>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</si>
  <si>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</si>
  <si>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</si>
  <si>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</si>
  <si>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</si>
  <si>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</si>
  <si>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</si>
  <si>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</si>
  <si>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</si>
  <si>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</si>
  <si>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</si>
  <si>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</si>
  <si>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</si>
  <si>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</si>
  <si>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</si>
  <si>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</si>
  <si>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</si>
  <si>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</si>
  <si>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</si>
  <si>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</si>
  <si>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</si>
  <si>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</si>
  <si>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</si>
  <si>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</si>
  <si>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</si>
  <si>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</si>
  <si>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</si>
  <si>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</si>
  <si>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</si>
  <si>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</si>
  <si>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</si>
  <si>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</si>
  <si>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</si>
  <si>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</si>
  <si>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</si>
  <si>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</si>
  <si>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</si>
  <si>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</si>
  <si>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</si>
  <si>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</si>
  <si>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</si>
  <si>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</si>
  <si>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</si>
  <si>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</si>
  <si>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</si>
  <si>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</si>
  <si>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</si>
  <si>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</si>
  <si>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</si>
  <si>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</si>
  <si>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</si>
  <si>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</si>
  <si>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</si>
  <si>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</si>
  <si>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</si>
  <si>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</si>
  <si>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</si>
  <si>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</si>
  <si>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</si>
  <si>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</si>
  <si>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</si>
  <si>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</si>
  <si>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</si>
  <si>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</si>
  <si>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</si>
  <si>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</si>
  <si>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</si>
  <si>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</si>
  <si>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</si>
  <si>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</si>
  <si>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</si>
  <si>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</si>
  <si>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</si>
  <si>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</si>
  <si>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</si>
  <si>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</si>
  <si>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</si>
  <si>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</si>
  <si>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</si>
  <si>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</si>
  <si>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</si>
  <si>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</si>
  <si>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</si>
  <si>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</si>
  <si>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</si>
  <si>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</si>
  <si>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</si>
  <si>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</si>
  <si>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</si>
  <si>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</si>
  <si>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</si>
  <si>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</si>
  <si>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</si>
  <si>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</si>
  <si>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</si>
  <si>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</si>
  <si>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</si>
  <si>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</si>
  <si>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</si>
  <si>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</si>
  <si>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</si>
  <si>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</si>
  <si>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</si>
  <si>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</si>
  <si>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</si>
  <si>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</si>
  <si>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</si>
  <si>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</si>
  <si>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</si>
  <si>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</si>
  <si>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</si>
  <si>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</si>
  <si>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</si>
  <si>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</si>
  <si>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</si>
  <si>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</si>
  <si>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</si>
  <si>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</si>
  <si>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</si>
  <si>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</si>
  <si>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</si>
  <si>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</si>
  <si>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</si>
  <si>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</si>
  <si>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</si>
  <si>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</si>
  <si>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</si>
  <si>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</si>
  <si>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</si>
  <si>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</si>
  <si>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</si>
  <si>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</si>
  <si>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</si>
  <si>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</si>
  <si>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</si>
  <si>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</si>
  <si>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</si>
  <si>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</si>
  <si>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</si>
  <si>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</si>
  <si>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</si>
  <si>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</si>
  <si>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</si>
  <si>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</si>
  <si>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</si>
  <si>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</si>
  <si>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</si>
  <si>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</si>
  <si>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</si>
  <si>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</si>
  <si>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</si>
  <si>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</si>
  <si>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</si>
  <si>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</si>
  <si>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</si>
  <si>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</si>
  <si>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</si>
  <si>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</si>
  <si>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</si>
  <si>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</si>
  <si>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</si>
  <si>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</si>
  <si>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</si>
  <si>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</si>
  <si>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</si>
  <si>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</si>
  <si>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</si>
  <si>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</si>
  <si>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</si>
  <si>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</si>
  <si>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</si>
  <si>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</si>
  <si>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</si>
  <si>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</si>
  <si>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</si>
  <si>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</si>
  <si>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</si>
  <si>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</si>
  <si>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</si>
  <si>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</si>
  <si>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</si>
  <si>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</si>
  <si>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</si>
  <si>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</si>
  <si>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</si>
  <si>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</si>
  <si>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</si>
  <si>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</si>
  <si>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</si>
  <si>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</si>
  <si>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</si>
  <si>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</si>
  <si>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</si>
  <si>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</si>
  <si>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</si>
  <si>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</si>
  <si>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</si>
  <si>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</si>
  <si>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</si>
  <si>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</si>
  <si>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</si>
  <si>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</si>
  <si>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</si>
  <si>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</si>
  <si>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</si>
  <si>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</si>
  <si>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</si>
  <si>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</si>
  <si>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</si>
  <si>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</si>
  <si>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</si>
  <si>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</si>
  <si>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</si>
  <si>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</si>
  <si>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</si>
  <si>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</si>
  <si>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</si>
  <si>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</si>
  <si>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</si>
  <si>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</si>
  <si>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</si>
  <si>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</si>
  <si>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</si>
  <si>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</si>
  <si>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</si>
  <si>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</si>
  <si>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</si>
  <si>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</si>
  <si>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</si>
  <si>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</si>
  <si>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</si>
  <si>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</si>
  <si>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</si>
  <si>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</si>
  <si>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</si>
  <si>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</si>
  <si>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</si>
  <si>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</si>
  <si>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</si>
  <si>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</si>
  <si>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</si>
  <si>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</si>
  <si>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</si>
  <si>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</si>
  <si>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</si>
  <si>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</si>
  <si>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</si>
  <si>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</si>
  <si>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</si>
  <si>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</si>
  <si>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</si>
  <si>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</si>
  <si>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</si>
  <si>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</si>
  <si>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</si>
  <si>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</si>
  <si>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</si>
  <si>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</si>
  <si>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</si>
  <si>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</si>
  <si>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</si>
  <si>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</si>
  <si>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</si>
  <si>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</si>
  <si>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</si>
  <si>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</si>
  <si>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</si>
  <si>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</si>
  <si>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</si>
  <si>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</si>
  <si>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</si>
  <si>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</si>
  <si>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</si>
  <si>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</si>
  <si>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</si>
  <si>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</si>
  <si>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</si>
  <si>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</si>
  <si>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</si>
  <si>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</si>
  <si>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</si>
  <si>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</si>
  <si>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</si>
  <si>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</si>
  <si>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</si>
  <si>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</si>
  <si>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</si>
  <si>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</si>
  <si>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</si>
  <si>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</si>
  <si>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</si>
  <si>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</si>
  <si>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</si>
  <si>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</si>
  <si>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</si>
  <si>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</si>
  <si>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</si>
  <si>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</si>
  <si>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</si>
  <si>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</si>
  <si>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</si>
  <si>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</si>
  <si>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</si>
  <si>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</si>
  <si>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</si>
  <si>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</si>
  <si>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</si>
  <si>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</si>
  <si>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</si>
  <si>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</si>
  <si>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</si>
  <si>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</si>
  <si>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</si>
  <si>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</si>
  <si>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</si>
  <si>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</si>
  <si>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</si>
  <si>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</si>
  <si>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</si>
  <si>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</si>
  <si>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</si>
  <si>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</si>
  <si>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</si>
  <si>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</si>
  <si>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</si>
  <si>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</si>
  <si>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</si>
  <si>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</si>
  <si>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</si>
  <si>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</si>
  <si>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</si>
  <si>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</si>
  <si>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</si>
  <si>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</si>
  <si>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</si>
  <si>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</si>
  <si>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</si>
  <si>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</si>
  <si>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</si>
  <si>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</si>
  <si>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</si>
  <si>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</si>
  <si>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</si>
  <si>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</si>
  <si>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</si>
  <si>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</si>
  <si>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</si>
  <si>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</si>
  <si>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</si>
  <si>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</si>
  <si>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</si>
  <si>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</si>
  <si>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</si>
  <si>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</si>
  <si>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</si>
  <si>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</si>
  <si>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</si>
  <si>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</si>
  <si>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</si>
  <si>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</si>
  <si>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</si>
  <si>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</si>
  <si>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</si>
  <si>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</si>
  <si>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</si>
  <si>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</si>
  <si>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</si>
  <si>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</si>
  <si>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</si>
  <si>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</si>
  <si>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</si>
  <si>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</si>
  <si>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</si>
  <si>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</si>
  <si>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</si>
  <si>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</si>
  <si>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</si>
  <si>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</si>
  <si>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</si>
  <si>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</si>
  <si>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</si>
  <si>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</si>
  <si>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</si>
  <si>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</si>
  <si>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</si>
  <si>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</si>
  <si>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</si>
  <si>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</si>
  <si>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</si>
  <si>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</si>
  <si>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</si>
  <si>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</si>
  <si>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</si>
  <si>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</si>
  <si>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</si>
  <si>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</si>
  <si>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</si>
  <si>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</si>
  <si>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</si>
  <si>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</si>
  <si>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</si>
  <si>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</si>
  <si>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</si>
  <si>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</si>
  <si>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</si>
  <si>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</si>
  <si>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</si>
  <si>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</si>
  <si>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</si>
  <si>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</si>
  <si>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</si>
  <si>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</si>
  <si>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</si>
  <si>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</si>
  <si>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</si>
  <si>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</si>
  <si>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</si>
  <si>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</si>
  <si>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</si>
  <si>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</si>
  <si>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</si>
  <si>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</si>
  <si>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</si>
  <si>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</si>
  <si>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</si>
  <si>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</si>
  <si>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</si>
  <si>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</si>
  <si>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</si>
  <si>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</si>
  <si>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</si>
  <si>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</si>
  <si>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</si>
  <si>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</si>
  <si>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</si>
  <si>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</si>
  <si>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</si>
  <si>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</si>
  <si>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</si>
  <si>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</si>
  <si>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</si>
  <si>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</si>
  <si>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</si>
  <si>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</si>
  <si>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</si>
  <si>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</si>
  <si>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</si>
  <si>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</si>
  <si>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</si>
  <si>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</si>
  <si>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</si>
  <si>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</si>
  <si>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</si>
  <si>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</si>
  <si>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</si>
  <si>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</si>
  <si>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</si>
  <si>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</si>
  <si>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</si>
  <si>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</si>
  <si>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</si>
  <si>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</si>
  <si>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</si>
  <si>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</si>
  <si>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</si>
  <si>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</si>
  <si>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</si>
  <si>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</si>
  <si>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</si>
  <si>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</si>
  <si>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</si>
  <si>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</si>
  <si>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</si>
  <si>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</si>
  <si>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</si>
  <si>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</si>
  <si>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</si>
  <si>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</si>
  <si>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</si>
  <si>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</si>
  <si>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</si>
  <si>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</si>
  <si>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</si>
  <si>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</si>
  <si>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</si>
  <si>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</si>
  <si>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</si>
  <si>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</si>
  <si>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</si>
  <si>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</si>
  <si>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</si>
  <si>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</si>
  <si>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</si>
  <si>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</si>
  <si>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</si>
  <si>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</si>
  <si>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</si>
  <si>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</si>
  <si>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</si>
  <si>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</si>
  <si>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</si>
  <si>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</si>
  <si>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</si>
  <si>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</si>
  <si>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</si>
  <si>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</si>
  <si>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</si>
  <si>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</si>
  <si>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</si>
  <si>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</si>
  <si>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</si>
  <si>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</si>
  <si>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</si>
  <si>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</si>
  <si>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</si>
  <si>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</si>
  <si>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</si>
  <si>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</si>
  <si>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</si>
  <si>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</si>
  <si>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</si>
  <si>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</si>
  <si>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</si>
  <si>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</si>
  <si>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</si>
  <si>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</si>
  <si>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</si>
  <si>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</si>
  <si>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</si>
  <si>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</si>
  <si>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</si>
  <si>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</si>
  <si>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</si>
  <si>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</si>
  <si>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</si>
  <si>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</si>
  <si>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</si>
  <si>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</si>
  <si>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</si>
  <si>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</si>
  <si>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</si>
  <si>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</si>
  <si>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</si>
  <si>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</si>
  <si>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</si>
  <si>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</si>
  <si>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</si>
  <si>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</si>
  <si>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</si>
  <si>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</si>
  <si>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</si>
  <si>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</si>
  <si>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</si>
  <si>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</si>
  <si>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</si>
  <si>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</si>
  <si>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</si>
  <si>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</si>
  <si>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</si>
  <si>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</si>
  <si>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</si>
  <si>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</si>
  <si>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</si>
  <si>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</si>
  <si>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</si>
  <si>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</si>
  <si>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</si>
  <si>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</si>
  <si>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</si>
  <si>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</si>
  <si>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</si>
  <si>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</si>
  <si>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</si>
  <si>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</si>
  <si>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</si>
  <si>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</si>
  <si>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</si>
  <si>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</si>
  <si>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</si>
  <si>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</si>
  <si>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</si>
  <si>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</si>
  <si>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</si>
  <si>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</si>
  <si>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</si>
  <si>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</si>
  <si>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</si>
  <si>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</si>
  <si>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</si>
  <si>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</si>
  <si>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</si>
  <si>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</si>
  <si>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</si>
  <si>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</si>
  <si>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</si>
  <si>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</si>
  <si>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</si>
  <si>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</si>
  <si>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</si>
  <si>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</si>
  <si>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</si>
  <si>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</si>
  <si>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</si>
  <si>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</si>
  <si>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</si>
  <si>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</si>
  <si>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</si>
  <si>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</si>
  <si>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</si>
  <si>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</si>
  <si>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</si>
  <si>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</si>
  <si>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</si>
  <si>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</si>
  <si>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</si>
  <si>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</si>
  <si>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</si>
  <si>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</si>
  <si>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</si>
  <si>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</si>
  <si>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</si>
  <si>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</si>
  <si>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</si>
  <si>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</si>
  <si>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</si>
  <si>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</si>
  <si>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</si>
  <si>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</si>
  <si>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</si>
  <si>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</si>
  <si>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</si>
  <si>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</si>
  <si>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</si>
  <si>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</si>
  <si>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</si>
  <si>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</si>
  <si>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</si>
  <si>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</si>
  <si>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</si>
  <si>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</si>
  <si>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</si>
  <si>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</si>
  <si>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</si>
  <si>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</si>
  <si>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</si>
  <si>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</si>
  <si>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</si>
  <si>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</si>
  <si>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</si>
  <si>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</si>
  <si>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</si>
  <si>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</si>
  <si>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</si>
  <si>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</si>
  <si>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</si>
  <si>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</si>
  <si>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</si>
  <si>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</si>
  <si>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</si>
  <si>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</si>
  <si>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</si>
  <si>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</si>
  <si>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</si>
  <si>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</si>
  <si>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</si>
  <si>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</si>
  <si>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</si>
  <si>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</si>
  <si>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</si>
  <si>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</si>
  <si>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</si>
  <si>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</si>
  <si>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</si>
  <si>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</si>
  <si>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</si>
  <si>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</si>
  <si>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</si>
  <si>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</si>
  <si>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</si>
  <si>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</si>
  <si>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</si>
  <si>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</si>
  <si>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</si>
  <si>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</si>
  <si>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</si>
  <si>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</si>
  <si>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</si>
  <si>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</si>
  <si>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</si>
  <si>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</si>
  <si>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</si>
  <si>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</si>
  <si>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</si>
  <si>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</si>
  <si>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</si>
  <si>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</si>
  <si>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</si>
  <si>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</si>
  <si>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</si>
  <si>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</si>
  <si>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</si>
  <si>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</si>
  <si>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</si>
  <si>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</si>
  <si>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</si>
  <si>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</si>
  <si>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</si>
  <si>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</si>
  <si>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</si>
  <si>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</si>
  <si>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</si>
  <si>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</si>
  <si>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</si>
  <si>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</si>
  <si>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</si>
  <si>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</si>
  <si>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</si>
  <si>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</si>
  <si>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</si>
  <si>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</si>
  <si>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</si>
  <si>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</si>
  <si>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</si>
  <si>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</si>
  <si>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</si>
  <si>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</si>
  <si>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</si>
  <si>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</si>
  <si>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</si>
  <si>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</si>
  <si>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</si>
  <si>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</si>
  <si>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</si>
  <si>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</si>
  <si>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</si>
  <si>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</si>
  <si>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</si>
  <si>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</si>
  <si>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</si>
  <si>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</si>
  <si>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</si>
  <si>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</si>
  <si>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</si>
  <si>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</si>
  <si>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</si>
  <si>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</si>
  <si>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</si>
  <si>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</si>
  <si>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</si>
  <si>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</si>
  <si>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</si>
  <si>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</si>
  <si>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</si>
  <si>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</si>
  <si>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</si>
  <si>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</si>
  <si>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</si>
  <si>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</si>
  <si>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</si>
  <si>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</si>
  <si>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</si>
  <si>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</si>
  <si>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</si>
  <si>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</si>
  <si>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</si>
  <si>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</si>
  <si>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</si>
  <si>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</si>
  <si>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</si>
  <si>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</si>
  <si>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</si>
  <si>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</si>
  <si>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</si>
  <si>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</si>
  <si>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</si>
  <si>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</si>
  <si>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</si>
  <si>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</si>
  <si>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</si>
  <si>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</si>
  <si>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</si>
  <si>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</si>
  <si>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</si>
  <si>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</si>
  <si>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</si>
  <si>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</si>
  <si>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</si>
  <si>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</si>
  <si>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</si>
  <si>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</si>
  <si>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</si>
  <si>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</si>
  <si>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</si>
  <si>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</si>
  <si>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</si>
  <si>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</si>
  <si>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</si>
  <si>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</si>
  <si>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</si>
  <si>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</si>
  <si>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</si>
  <si>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</si>
  <si>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</si>
  <si>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</si>
  <si>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</si>
  <si>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</si>
  <si>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</si>
  <si>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</si>
  <si>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</si>
  <si>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</si>
  <si>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</si>
  <si>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</si>
  <si>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</si>
  <si>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</si>
  <si>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</si>
  <si>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</si>
  <si>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</si>
  <si>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</si>
  <si>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</si>
  <si>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</si>
  <si>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</si>
  <si>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</si>
  <si>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</si>
  <si>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</si>
  <si>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</si>
  <si>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</si>
  <si>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</si>
  <si>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</si>
  <si>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</si>
  <si>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</si>
  <si>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</si>
  <si>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</si>
  <si>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</si>
  <si>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</si>
  <si>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</si>
  <si>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</si>
  <si>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</si>
  <si>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</si>
  <si>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</si>
  <si>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</si>
  <si>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</si>
  <si>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</si>
  <si>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</si>
  <si>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</si>
  <si>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</si>
  <si>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</si>
  <si>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</si>
  <si>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</si>
  <si>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</si>
  <si>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</si>
  <si>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</si>
  <si>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</si>
  <si>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</si>
  <si>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</si>
  <si>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</si>
  <si>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</si>
  <si>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</si>
  <si>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</si>
  <si>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</si>
  <si>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</si>
  <si>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</si>
  <si>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</si>
  <si>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</si>
  <si>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</si>
  <si>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</si>
  <si>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</si>
  <si>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</si>
  <si>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</si>
  <si>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</si>
  <si>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</si>
  <si>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</si>
  <si>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</si>
  <si>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</si>
  <si>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</si>
  <si>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</si>
  <si>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</si>
  <si>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</si>
  <si>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</si>
  <si>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</si>
  <si>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</si>
  <si>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</si>
  <si>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</si>
  <si>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</si>
  <si>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</si>
  <si>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</si>
  <si>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</si>
  <si>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</si>
  <si>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</si>
  <si>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</si>
  <si>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</si>
  <si>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</si>
  <si>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</si>
  <si>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</si>
  <si>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</si>
  <si>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</si>
  <si>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</si>
  <si>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</si>
  <si>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</si>
  <si>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</si>
  <si>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</si>
  <si>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</si>
  <si>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</si>
  <si>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</si>
  <si>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</si>
  <si>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</si>
  <si>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</si>
  <si>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</si>
  <si>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</si>
  <si>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</si>
  <si>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</si>
  <si>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</si>
  <si>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</si>
  <si>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</si>
  <si>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</si>
  <si>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</si>
  <si>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</si>
  <si>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</si>
  <si>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</si>
  <si>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</si>
  <si>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</si>
  <si>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</si>
  <si>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</si>
  <si>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</si>
  <si>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</si>
  <si>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</si>
  <si>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</si>
  <si>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</si>
  <si>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</si>
  <si>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</si>
  <si>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</si>
  <si>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</si>
  <si>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</si>
  <si>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</si>
  <si>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</si>
  <si>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</si>
  <si>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</si>
  <si>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</si>
  <si>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</si>
  <si>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</si>
  <si>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</si>
  <si>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</si>
  <si>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</si>
  <si>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</si>
  <si>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</si>
  <si>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</si>
  <si>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</si>
  <si>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</si>
  <si>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</si>
  <si>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</si>
  <si>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</si>
  <si>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</si>
  <si>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</si>
  <si>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</si>
  <si>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</si>
  <si>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</si>
  <si>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</si>
  <si>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</si>
  <si>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</si>
  <si>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</si>
  <si>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</si>
  <si>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</si>
  <si>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</si>
  <si>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</si>
  <si>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</si>
  <si>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</si>
  <si>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</si>
  <si>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</si>
  <si>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</si>
  <si>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</si>
  <si>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</si>
  <si>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</si>
  <si>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</si>
  <si>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</si>
  <si>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</si>
  <si>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</si>
  <si>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</si>
  <si>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</si>
  <si>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</si>
  <si>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</si>
  <si>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</si>
  <si>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</si>
  <si>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</si>
  <si>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</si>
  <si>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</si>
  <si>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</si>
  <si>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</si>
  <si>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</si>
  <si>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</si>
  <si>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</si>
  <si>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</si>
  <si>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</si>
  <si>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</si>
  <si>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</si>
  <si>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</si>
  <si>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</si>
  <si>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</si>
  <si>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</si>
  <si>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</si>
  <si>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</si>
  <si>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</si>
  <si>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</si>
  <si>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</si>
  <si>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</si>
  <si>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</si>
  <si>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</si>
  <si>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</si>
  <si>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</si>
  <si>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</si>
  <si>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</si>
  <si>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</si>
  <si>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</si>
  <si>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</si>
  <si>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</si>
  <si>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</si>
  <si>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</si>
  <si>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</si>
  <si>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</si>
  <si>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</si>
  <si>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</si>
  <si>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</si>
  <si>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</si>
  <si>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</si>
  <si>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</si>
  <si>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</si>
  <si>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</si>
  <si>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</si>
  <si>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</si>
  <si>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</si>
  <si>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</si>
  <si>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</si>
  <si>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</si>
  <si>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</si>
  <si>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</si>
  <si>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</si>
  <si>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</si>
  <si>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</si>
  <si>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</si>
  <si>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</si>
  <si>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</si>
  <si>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</si>
  <si>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</si>
  <si>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</si>
  <si>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</si>
  <si>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</si>
  <si>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</si>
  <si>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</si>
  <si>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</si>
  <si>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</si>
  <si>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</si>
  <si>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</si>
  <si>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</si>
  <si>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</si>
  <si>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</si>
  <si>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</si>
  <si>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</si>
  <si>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</si>
  <si>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</si>
  <si>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</si>
  <si>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</si>
  <si>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</si>
  <si>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</si>
  <si>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</si>
  <si>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</si>
  <si>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</si>
  <si>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</si>
  <si>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</si>
  <si>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</si>
  <si>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</si>
  <si>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</si>
  <si>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</si>
  <si>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</si>
  <si>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</si>
  <si>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</si>
  <si>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</si>
  <si>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</si>
  <si>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</si>
  <si>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</si>
  <si>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</si>
  <si>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</si>
  <si>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</si>
  <si>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</si>
  <si>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</si>
  <si>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</si>
  <si>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</si>
  <si>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</si>
  <si>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</si>
  <si>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</si>
  <si>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</si>
  <si>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</si>
  <si>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</si>
  <si>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</si>
  <si>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</si>
  <si>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</si>
  <si>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</si>
  <si>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</si>
  <si>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</si>
  <si>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</si>
  <si>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</si>
  <si>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</si>
  <si>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</si>
  <si>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</si>
  <si>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</si>
  <si>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</si>
  <si>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</si>
  <si>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</si>
  <si>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</si>
  <si>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</si>
  <si>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</si>
  <si>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</si>
  <si>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</si>
  <si>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</si>
  <si>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</si>
  <si>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</si>
  <si>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</si>
  <si>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</si>
  <si>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</si>
  <si>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</si>
  <si>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</si>
  <si>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</si>
  <si>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</si>
  <si>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</si>
  <si>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</si>
  <si>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</si>
  <si>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</si>
  <si>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</si>
  <si>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</si>
  <si>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</si>
  <si>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</si>
  <si>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</si>
  <si>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</si>
  <si>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</si>
  <si>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</si>
  <si>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</si>
  <si>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</si>
  <si>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</si>
  <si>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</si>
  <si>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</si>
  <si>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</si>
  <si>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</si>
  <si>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</si>
  <si>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</si>
  <si>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</si>
  <si>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</si>
  <si>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</si>
  <si>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</si>
  <si>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</si>
  <si>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</si>
  <si>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</si>
  <si>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</si>
  <si>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</si>
  <si>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</si>
  <si>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</si>
  <si>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</si>
  <si>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</si>
  <si>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</si>
  <si>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</si>
  <si>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</si>
  <si>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</si>
  <si>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</si>
  <si>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</si>
  <si>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</si>
  <si>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</si>
  <si>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</si>
  <si>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</si>
  <si>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</si>
  <si>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</si>
  <si>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</si>
  <si>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</si>
  <si>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</si>
  <si>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</si>
  <si>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</si>
  <si>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</si>
  <si>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</si>
  <si>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</si>
  <si>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</si>
  <si>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</si>
  <si>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</si>
  <si>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</si>
  <si>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</si>
  <si>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</si>
  <si>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</si>
  <si>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</si>
  <si>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</si>
  <si>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</si>
  <si>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</si>
  <si>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</si>
  <si>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</si>
  <si>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</si>
  <si>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</si>
  <si>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</si>
  <si>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</si>
  <si>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</si>
  <si>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</si>
  <si>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</si>
  <si>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</si>
  <si>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</si>
  <si>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</si>
  <si>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</si>
  <si>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</si>
  <si>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</si>
  <si>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</si>
  <si>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</si>
  <si>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</si>
  <si>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</si>
  <si>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</si>
  <si>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</si>
  <si>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</si>
  <si>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</si>
  <si>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</si>
  <si>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</si>
  <si>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</si>
  <si>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</si>
  <si>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</si>
  <si>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</si>
  <si>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</si>
  <si>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</si>
  <si>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</si>
  <si>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</si>
  <si>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</si>
  <si>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</si>
  <si>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</si>
  <si>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</si>
  <si>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</si>
  <si>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</si>
  <si>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</si>
  <si>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</si>
  <si>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</si>
  <si>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</si>
  <si>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</si>
  <si>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</si>
  <si>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</si>
  <si>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</si>
  <si>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</si>
  <si>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</si>
  <si>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</si>
  <si>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</si>
  <si>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</si>
  <si>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</si>
  <si>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</si>
  <si>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</si>
  <si>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</si>
  <si>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</si>
  <si>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</si>
  <si>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</si>
  <si>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</si>
  <si>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</si>
  <si>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</si>
  <si>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</si>
  <si>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</si>
  <si>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</si>
  <si>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</si>
  <si>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</si>
  <si>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</si>
  <si>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</si>
  <si>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</si>
  <si>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</si>
  <si>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</si>
  <si>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</si>
  <si>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</si>
  <si>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</si>
  <si>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</si>
  <si>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</si>
  <si>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</si>
  <si>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</si>
  <si>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</si>
  <si>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</si>
  <si>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</si>
  <si>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</si>
  <si>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</si>
  <si>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</si>
  <si>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</si>
  <si>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</si>
  <si>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</si>
  <si>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</si>
  <si>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</si>
  <si>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</si>
  <si>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</si>
  <si>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</si>
  <si>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</si>
  <si>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</si>
  <si>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</si>
  <si>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</si>
  <si>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</si>
  <si>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</si>
  <si>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</si>
  <si>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</si>
  <si>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</si>
  <si>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</si>
  <si>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</si>
  <si>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</si>
  <si>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</si>
  <si>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</si>
  <si>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</si>
  <si>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</si>
  <si>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</si>
  <si>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</si>
  <si>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</si>
  <si>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</si>
  <si>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</si>
  <si>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</si>
  <si>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</si>
  <si>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</si>
  <si>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</si>
  <si>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</si>
  <si>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</si>
  <si>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</si>
  <si>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</si>
  <si>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</si>
  <si>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</si>
  <si>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</si>
  <si>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</si>
  <si>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</si>
  <si>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</si>
  <si>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</si>
  <si>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</si>
  <si>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</si>
  <si>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</si>
  <si>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</si>
  <si>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</si>
  <si>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</si>
  <si>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</si>
  <si>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</si>
  <si>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</si>
  <si>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</si>
  <si>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</si>
  <si>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</si>
  <si>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</si>
  <si>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</si>
  <si>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</si>
  <si>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</si>
  <si>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</si>
  <si>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</si>
  <si>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</si>
  <si>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</si>
  <si>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</si>
  <si>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</si>
  <si>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</si>
  <si>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</si>
  <si>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</si>
  <si>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</si>
  <si>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</si>
  <si>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</si>
  <si>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</si>
  <si>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</si>
  <si>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</si>
  <si>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</si>
  <si>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</si>
  <si>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</si>
  <si>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</si>
  <si>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</si>
  <si>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</si>
  <si>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</si>
  <si>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</si>
  <si>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</si>
  <si>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</si>
  <si>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</si>
  <si>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</si>
  <si>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</si>
  <si>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</si>
  <si>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</si>
  <si>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</si>
  <si>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</si>
  <si>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</si>
  <si>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</si>
  <si>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</si>
  <si>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</si>
  <si>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</si>
  <si>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</si>
  <si>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</si>
  <si>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</si>
  <si>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</si>
  <si>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</si>
  <si>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</si>
  <si>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</si>
  <si>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</si>
  <si>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</si>
  <si>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</si>
  <si>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</si>
  <si>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</si>
  <si>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</si>
  <si>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</si>
  <si>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</si>
  <si>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</si>
  <si>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</si>
  <si>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</si>
  <si>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</si>
  <si>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</si>
  <si>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</si>
  <si>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</si>
  <si>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</si>
  <si>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</si>
  <si>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</si>
  <si>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</si>
  <si>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</si>
  <si>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</si>
  <si>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</si>
  <si>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</si>
  <si>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</si>
  <si>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</si>
  <si>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</si>
  <si>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</si>
  <si>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</si>
  <si>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</si>
  <si>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</si>
  <si>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</si>
  <si>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</si>
  <si>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</si>
  <si>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</si>
  <si>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</si>
  <si>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</si>
  <si>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</si>
  <si>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</si>
  <si>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</si>
  <si>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</si>
  <si>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</si>
  <si>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</si>
  <si>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</si>
  <si>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</si>
  <si>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</si>
  <si>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</si>
  <si>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</si>
  <si>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</si>
  <si>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</si>
  <si>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</si>
  <si>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</si>
  <si>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</si>
  <si>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</si>
  <si>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</si>
  <si>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</si>
  <si>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</si>
  <si>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</si>
  <si>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</si>
  <si>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</si>
  <si>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</si>
  <si>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</si>
  <si>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</si>
  <si>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</si>
  <si>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</si>
  <si>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</si>
  <si>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</si>
  <si>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</si>
  <si>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</si>
  <si>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</si>
  <si>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</si>
  <si>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</si>
  <si>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</si>
  <si>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</si>
  <si>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</si>
  <si>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</si>
  <si>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</si>
  <si>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</si>
  <si>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</si>
  <si>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</si>
  <si>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</si>
  <si>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</si>
  <si>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</si>
  <si>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</si>
  <si>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</si>
  <si>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</si>
  <si>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</si>
  <si>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</si>
  <si>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</si>
  <si>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</si>
  <si>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</si>
  <si>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</si>
  <si>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</si>
  <si>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</si>
  <si>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</si>
  <si>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</si>
  <si>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</si>
  <si>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</si>
  <si>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</si>
  <si>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</si>
  <si>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</si>
  <si>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</si>
  <si>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</si>
  <si>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</si>
  <si>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</si>
  <si>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</si>
  <si>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</si>
  <si>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</si>
  <si>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</si>
  <si>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</si>
  <si>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</si>
  <si>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</si>
  <si>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</si>
  <si>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</si>
  <si>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</si>
  <si>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</si>
  <si>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</si>
  <si>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</si>
  <si>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</si>
  <si>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</si>
  <si>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</si>
  <si>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</si>
  <si>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</si>
  <si>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</si>
  <si>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</si>
  <si>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</si>
  <si>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</si>
  <si>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</si>
  <si>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</si>
  <si>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</si>
  <si>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</si>
  <si>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</si>
  <si>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</si>
  <si>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</si>
  <si>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</si>
  <si>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</si>
  <si>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</si>
  <si>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</si>
  <si>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</si>
  <si>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</si>
  <si>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</si>
  <si>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</si>
  <si>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</si>
  <si>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</si>
  <si>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</si>
  <si>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</si>
  <si>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</si>
  <si>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</si>
  <si>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</si>
  <si>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</si>
  <si>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</si>
  <si>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</si>
  <si>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</si>
  <si>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</si>
  <si>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</si>
  <si>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</si>
  <si>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</si>
  <si>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</si>
  <si>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</si>
  <si>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</si>
  <si>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</si>
  <si>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</si>
  <si>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</si>
  <si>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</si>
  <si>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</si>
  <si>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</si>
  <si>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</si>
  <si>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</si>
  <si>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</si>
  <si>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</si>
  <si>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</si>
  <si>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</si>
  <si>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</si>
  <si>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</si>
  <si>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</si>
  <si>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</si>
  <si>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</si>
  <si>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</si>
  <si>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</si>
  <si>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</si>
  <si>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</si>
  <si>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</si>
  <si>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</si>
  <si>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</si>
  <si>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</si>
  <si>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</si>
  <si>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</si>
  <si>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</si>
  <si>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</si>
  <si>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</si>
  <si>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</si>
  <si>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</si>
  <si>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</si>
  <si>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</si>
  <si>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</si>
  <si>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</si>
  <si>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</si>
  <si>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</si>
  <si>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</si>
  <si>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</si>
  <si>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</si>
  <si>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</si>
  <si>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</si>
  <si>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</si>
  <si>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</si>
  <si>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</si>
  <si>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</si>
  <si>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</si>
  <si>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</si>
  <si>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</si>
  <si>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</si>
  <si>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</si>
  <si>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</si>
  <si>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</si>
  <si>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</si>
  <si>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</si>
  <si>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</si>
  <si>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</si>
  <si>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</si>
  <si>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</si>
  <si>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</si>
  <si>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</si>
  <si>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</si>
  <si>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</si>
  <si>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</si>
  <si>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</si>
  <si>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</si>
  <si>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</si>
  <si>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</si>
  <si>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</si>
  <si>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</si>
  <si>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</si>
  <si>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</si>
  <si>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</si>
  <si>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</si>
  <si>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</si>
  <si>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</si>
  <si>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</si>
  <si>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</si>
  <si>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</si>
  <si>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</si>
  <si>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</si>
  <si>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</si>
  <si>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</si>
  <si>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</si>
  <si>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</si>
  <si>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</si>
  <si>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</si>
  <si>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</si>
  <si>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</si>
  <si>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</si>
  <si>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</si>
  <si>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</si>
  <si>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</si>
  <si>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</si>
  <si>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</si>
  <si>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</si>
  <si>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</si>
  <si>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</si>
  <si>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</si>
  <si>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</si>
  <si>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</si>
  <si>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</si>
  <si>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</si>
  <si>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</si>
  <si>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</si>
  <si>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</si>
  <si>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</si>
  <si>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</si>
  <si>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</si>
  <si>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</si>
  <si>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</si>
  <si>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</si>
  <si>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</si>
  <si>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</si>
  <si>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</si>
  <si>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</si>
  <si>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</si>
  <si>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</si>
  <si>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</si>
  <si>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</si>
  <si>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</si>
  <si>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</si>
  <si>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</si>
  <si>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</si>
  <si>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</si>
  <si>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</si>
  <si>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</si>
  <si>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</si>
  <si>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</si>
  <si>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</si>
  <si>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</si>
  <si>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</si>
  <si>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</si>
  <si>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</si>
  <si>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</si>
  <si>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</si>
  <si>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</si>
  <si>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</si>
  <si>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</si>
  <si>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</si>
  <si>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</si>
  <si>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</si>
  <si>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</si>
  <si>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</si>
  <si>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</si>
  <si>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</si>
  <si>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</si>
  <si>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</si>
  <si>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</si>
  <si>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</si>
  <si>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</si>
  <si>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</si>
  <si>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</si>
  <si>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</si>
  <si>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</si>
  <si>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</si>
  <si>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</si>
  <si>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</si>
  <si>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</si>
  <si>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</si>
  <si>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</si>
  <si>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</si>
  <si>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</si>
  <si>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</si>
  <si>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</si>
  <si>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</si>
  <si>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</si>
  <si>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</si>
  <si>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</si>
  <si>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</si>
  <si>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</si>
  <si>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</si>
  <si>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</si>
  <si>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</si>
  <si>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</si>
  <si>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</si>
  <si>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</si>
  <si>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</si>
  <si>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</si>
  <si>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</si>
  <si>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</si>
  <si>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</si>
  <si>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</si>
  <si>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</si>
  <si>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</si>
  <si>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</si>
  <si>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</si>
  <si>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</si>
  <si>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</si>
  <si>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</si>
  <si>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</si>
  <si>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</si>
  <si>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</si>
  <si>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</si>
  <si>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</si>
  <si>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</si>
  <si>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</si>
  <si>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</si>
  <si>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</si>
  <si>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</si>
  <si>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</si>
  <si>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</si>
  <si>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</si>
  <si>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</si>
  <si>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</si>
  <si>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</si>
  <si>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</si>
  <si>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</si>
  <si>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</si>
  <si>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</si>
  <si>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</si>
  <si>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</si>
  <si>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</si>
  <si>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</si>
  <si>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</si>
  <si>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</si>
  <si>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</si>
  <si>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</si>
  <si>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</si>
  <si>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</si>
  <si>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</si>
  <si>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</si>
  <si>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</si>
  <si>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</si>
  <si>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</si>
  <si>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</si>
  <si>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</si>
  <si>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</si>
  <si>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</si>
  <si>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</si>
  <si>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</si>
  <si>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</si>
  <si>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</si>
  <si>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</si>
  <si>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</si>
  <si>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</si>
  <si>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</si>
  <si>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</si>
  <si>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</si>
  <si>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</si>
  <si>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</si>
  <si>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</si>
  <si>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</si>
  <si>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</si>
  <si>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</si>
  <si>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</si>
  <si>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</si>
  <si>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</si>
  <si>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</si>
  <si>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</si>
  <si>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</si>
  <si>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</si>
  <si>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</si>
  <si>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</si>
  <si>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</si>
  <si>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</si>
  <si>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</si>
  <si>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</si>
  <si>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</si>
  <si>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</si>
  <si>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</si>
  <si>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</si>
  <si>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</si>
  <si>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</si>
  <si>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</si>
  <si>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</si>
  <si>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</si>
  <si>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</si>
  <si>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</si>
  <si>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</si>
  <si>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</si>
  <si>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</si>
  <si>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</si>
  <si>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</si>
  <si>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</si>
  <si>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</si>
  <si>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</si>
  <si>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</si>
  <si>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</si>
  <si>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</si>
  <si>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</si>
  <si>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</si>
  <si>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</si>
  <si>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</si>
  <si>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</si>
  <si>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</si>
  <si>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</si>
  <si>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</si>
  <si>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</si>
  <si>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</si>
  <si>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</si>
  <si>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</si>
  <si>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</si>
  <si>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</si>
  <si>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</si>
  <si>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</si>
  <si>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</si>
  <si>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</si>
  <si>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</si>
  <si>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</si>
  <si>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</si>
  <si>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</si>
  <si>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</si>
  <si>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</si>
  <si>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</si>
  <si>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</si>
  <si>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</si>
  <si>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</si>
  <si>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</si>
  <si>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</si>
  <si>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</si>
  <si>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</si>
  <si>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</si>
  <si>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</si>
  <si>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</si>
  <si>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</si>
  <si>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</si>
  <si>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</si>
  <si>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</si>
  <si>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</si>
  <si>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</si>
  <si>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</si>
  <si>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</si>
  <si>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</si>
  <si>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</si>
  <si>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</si>
  <si>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</si>
  <si>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</si>
  <si>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</si>
  <si>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</si>
  <si>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</si>
  <si>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</si>
  <si>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</si>
  <si>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</si>
  <si>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</si>
  <si>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</si>
  <si>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</si>
  <si>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</si>
  <si>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</si>
  <si>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</si>
  <si>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</si>
  <si>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</si>
  <si>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</si>
  <si>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</si>
  <si>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</si>
  <si>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</si>
  <si>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</si>
  <si>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</si>
  <si>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</si>
  <si>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</si>
  <si>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</si>
  <si>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</si>
  <si>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</si>
  <si>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</si>
  <si>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</si>
  <si>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</si>
  <si>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</si>
  <si>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</si>
  <si>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</si>
  <si>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</si>
  <si>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</si>
  <si>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</si>
  <si>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</si>
  <si>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</si>
  <si>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</si>
  <si>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</si>
  <si>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</si>
  <si>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</si>
  <si>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</si>
  <si>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</si>
  <si>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</si>
  <si>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</si>
  <si>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</si>
  <si>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</si>
  <si>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</si>
  <si>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</si>
  <si>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</si>
  <si>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</si>
  <si>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</si>
  <si>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</si>
  <si>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</si>
  <si>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</si>
  <si>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</si>
  <si>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</si>
  <si>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</si>
  <si>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</si>
  <si>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</si>
  <si>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</si>
  <si>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</si>
  <si>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</si>
  <si>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</si>
  <si>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</si>
  <si>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</si>
  <si>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</si>
  <si>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</si>
  <si>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</si>
  <si>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</si>
  <si>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</si>
  <si>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</si>
  <si>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</si>
  <si>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</si>
  <si>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</si>
  <si>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</si>
  <si>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</si>
  <si>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</si>
  <si>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</si>
  <si>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</si>
  <si>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</si>
  <si>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</si>
  <si>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</si>
  <si>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</si>
  <si>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</si>
  <si>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</si>
  <si>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</si>
  <si>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</si>
  <si>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</si>
  <si>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</si>
  <si>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</si>
  <si>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</si>
  <si>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</si>
  <si>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</si>
  <si>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</si>
  <si>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</si>
  <si>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</si>
  <si>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</si>
  <si>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</si>
  <si>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</si>
  <si>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</si>
  <si>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</si>
  <si>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</si>
  <si>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</si>
  <si>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</si>
  <si>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</si>
  <si>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</si>
  <si>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</si>
  <si>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</si>
  <si>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</si>
  <si>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</si>
  <si>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</si>
  <si>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</si>
  <si>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</si>
  <si>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</si>
  <si>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</si>
  <si>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</si>
  <si>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</si>
  <si>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</si>
  <si>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</si>
  <si>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</si>
  <si>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</si>
  <si>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</si>
  <si>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</si>
  <si>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</si>
  <si>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</si>
  <si>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</si>
  <si>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</si>
  <si>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</si>
  <si>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</si>
  <si>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</si>
  <si>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</si>
  <si>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</si>
  <si>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</si>
  <si>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</si>
  <si>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</si>
  <si>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</si>
  <si>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</si>
  <si>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</si>
  <si>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</si>
  <si>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</si>
  <si>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</si>
  <si>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</si>
  <si>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</si>
  <si>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</si>
  <si>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</si>
  <si>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</si>
  <si>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</si>
  <si>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</si>
  <si>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</si>
  <si>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</si>
  <si>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</si>
  <si>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</si>
  <si>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</si>
  <si>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</si>
  <si>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</si>
  <si>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</si>
  <si>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</si>
  <si>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</si>
  <si>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</si>
  <si>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</si>
  <si>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</si>
  <si>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</si>
  <si>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</si>
  <si>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</si>
  <si>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</si>
  <si>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</si>
  <si>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</si>
  <si>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</si>
  <si>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</si>
  <si>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</si>
  <si>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</si>
  <si>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</si>
  <si>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</si>
  <si>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</si>
  <si>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</si>
  <si>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</si>
  <si>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</si>
  <si>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</si>
  <si>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</si>
  <si>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</si>
  <si>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</si>
  <si>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</si>
  <si>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</si>
  <si>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</si>
  <si>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</si>
  <si>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</si>
  <si>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</si>
  <si>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</si>
  <si>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</si>
  <si>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</si>
  <si>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</si>
  <si>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</si>
  <si>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</si>
  <si>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</si>
  <si>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</si>
  <si>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</si>
  <si>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</si>
  <si>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</si>
  <si>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</si>
  <si>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</si>
  <si>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</si>
  <si>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</si>
  <si>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</si>
  <si>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</si>
  <si>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</si>
  <si>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</si>
  <si>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</si>
  <si>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</si>
  <si>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</si>
  <si>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</si>
  <si>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</si>
  <si>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</si>
  <si>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</si>
  <si>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</si>
  <si>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</si>
  <si>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</si>
  <si>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</si>
  <si>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</si>
  <si>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</si>
  <si>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</si>
  <si>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</si>
  <si>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</si>
  <si>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</si>
  <si>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</si>
  <si>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</si>
  <si>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</si>
  <si>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</si>
  <si>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</si>
  <si>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</si>
  <si>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</si>
  <si>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</si>
  <si>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</si>
  <si>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</si>
  <si>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</si>
  <si>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</si>
  <si>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</si>
  <si>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</si>
  <si>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</si>
  <si>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</si>
  <si>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</si>
  <si>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</si>
  <si>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</si>
  <si>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</si>
  <si>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</si>
  <si>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</si>
  <si>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</si>
  <si>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</si>
  <si>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</si>
  <si>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</si>
  <si>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</si>
  <si>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</si>
  <si>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</si>
  <si>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</si>
  <si>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</si>
  <si>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</si>
  <si>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</si>
  <si>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</si>
  <si>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</si>
  <si>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</si>
  <si>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</si>
  <si>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</si>
  <si>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</si>
  <si>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</si>
  <si>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</si>
  <si>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</si>
  <si>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</si>
  <si>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</si>
  <si>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</si>
  <si>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</si>
  <si>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</si>
  <si>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</si>
  <si>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</si>
  <si>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</si>
  <si>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</si>
  <si>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</si>
  <si>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</si>
  <si>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</si>
  <si>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</si>
  <si>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</si>
  <si>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</si>
  <si>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</si>
  <si>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</si>
  <si>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</si>
  <si>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</si>
  <si>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</si>
  <si>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</si>
  <si>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</si>
  <si>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</si>
  <si>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</si>
  <si>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</si>
  <si>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</si>
  <si>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</si>
  <si>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</si>
  <si>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</si>
  <si>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</si>
  <si>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</si>
  <si>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</si>
  <si>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</si>
  <si>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</si>
  <si>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</si>
  <si>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</si>
  <si>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</si>
  <si>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</si>
  <si>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</si>
  <si>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</si>
  <si>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</si>
  <si>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</si>
  <si>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</si>
  <si>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</si>
  <si>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</si>
  <si>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</si>
  <si>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</si>
  <si>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</si>
  <si>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</si>
  <si>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</si>
  <si>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</si>
  <si>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</si>
  <si>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</si>
  <si>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</si>
  <si>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</si>
  <si>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</si>
  <si>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</si>
  <si>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</si>
  <si>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</si>
  <si>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</si>
  <si>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</si>
  <si>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</si>
  <si>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</si>
  <si>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</si>
  <si>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</si>
  <si>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</si>
  <si>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</si>
  <si>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</si>
  <si>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</si>
  <si>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</si>
  <si>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</si>
  <si>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</si>
  <si>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</si>
  <si>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</si>
  <si>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</si>
  <si>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</si>
  <si>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</si>
  <si>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</si>
  <si>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</si>
  <si>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</si>
  <si>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</si>
  <si>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</si>
  <si>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</si>
  <si>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</si>
  <si>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</si>
  <si>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</si>
  <si>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</si>
  <si>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</si>
  <si>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</si>
  <si>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</si>
  <si>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</si>
  <si>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</si>
  <si>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</si>
  <si>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</si>
  <si>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</si>
  <si>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</si>
  <si>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</si>
  <si>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</si>
  <si>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</si>
  <si>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</si>
  <si>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</si>
  <si>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</si>
  <si>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</si>
  <si>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</si>
  <si>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</si>
  <si>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</si>
  <si>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</si>
  <si>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</si>
  <si>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</si>
  <si>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</si>
  <si>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</si>
  <si>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</si>
  <si>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</si>
  <si>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</si>
  <si>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</si>
  <si>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</si>
  <si>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</si>
  <si>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</si>
  <si>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</si>
  <si>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</si>
  <si>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</si>
  <si>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</si>
  <si>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</si>
  <si>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</si>
  <si>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</si>
  <si>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</si>
  <si>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</si>
  <si>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</si>
  <si>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</si>
  <si>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</si>
  <si>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</si>
  <si>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</si>
  <si>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</si>
  <si>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</si>
  <si>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</si>
  <si>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</si>
  <si>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</si>
  <si>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</si>
  <si>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</si>
  <si>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</si>
  <si>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</si>
  <si>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</si>
  <si>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</si>
  <si>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</si>
  <si>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</si>
  <si>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</si>
  <si>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</si>
  <si>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</si>
  <si>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</si>
  <si>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</si>
  <si>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</si>
  <si>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</si>
  <si>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</si>
  <si>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</si>
  <si>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</si>
  <si>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</si>
  <si>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</si>
  <si>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</si>
  <si>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</si>
  <si>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</si>
  <si>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</si>
  <si>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</si>
  <si>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</si>
  <si>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</si>
  <si>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</si>
  <si>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</si>
  <si>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</si>
  <si>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</si>
  <si>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</si>
  <si>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</si>
  <si>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</si>
  <si>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</si>
  <si>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</si>
  <si>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</si>
  <si>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</si>
  <si>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</si>
  <si>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</si>
  <si>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</si>
  <si>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</si>
  <si>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</si>
  <si>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</si>
  <si>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</si>
  <si>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</si>
  <si>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</si>
  <si>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</si>
  <si>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</si>
  <si>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</si>
  <si>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</si>
  <si>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</si>
  <si>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</si>
  <si>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</si>
  <si>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</si>
  <si>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</si>
  <si>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</si>
  <si>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</si>
  <si>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</si>
  <si>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</si>
  <si>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</si>
  <si>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</si>
  <si>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</si>
  <si>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</si>
  <si>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</si>
  <si>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</si>
  <si>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</si>
  <si>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</si>
  <si>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</si>
  <si>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</si>
  <si>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</si>
  <si>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</si>
  <si>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</si>
  <si>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</si>
  <si>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</si>
  <si>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</si>
  <si>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</si>
  <si>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</si>
  <si>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</si>
  <si>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</si>
  <si>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</si>
  <si>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</si>
  <si>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</si>
  <si>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</si>
  <si>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</si>
  <si>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</si>
  <si>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</si>
  <si>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</si>
  <si>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</si>
  <si>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</si>
  <si>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</si>
  <si>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</si>
  <si>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</si>
  <si>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</si>
  <si>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</si>
  <si>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</si>
  <si>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</si>
  <si>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</si>
  <si>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</si>
  <si>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</si>
  <si>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</si>
  <si>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</si>
  <si>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</si>
  <si>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</si>
  <si>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</si>
  <si>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</si>
  <si>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</si>
  <si>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</si>
  <si>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</si>
  <si>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</si>
  <si>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</si>
  <si>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</si>
  <si>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</si>
  <si>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</si>
  <si>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</si>
  <si>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</si>
  <si>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</si>
  <si>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</si>
  <si>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</si>
  <si>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</si>
  <si>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</si>
  <si>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</si>
  <si>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</si>
  <si>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</si>
  <si>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</si>
  <si>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</si>
  <si>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</si>
  <si>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</si>
  <si>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</si>
  <si>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</si>
  <si>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</si>
  <si>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</si>
  <si>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</si>
  <si>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</si>
  <si>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</si>
  <si>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</si>
  <si>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</si>
  <si>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</si>
  <si>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</si>
  <si>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</si>
  <si>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</si>
  <si>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</si>
  <si>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</si>
  <si>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</si>
  <si>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</si>
  <si>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</si>
  <si>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</si>
  <si>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</si>
  <si>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</si>
  <si>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</si>
  <si>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</si>
  <si>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</si>
  <si>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</si>
  <si>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</si>
  <si>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</si>
  <si>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</si>
  <si>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</si>
  <si>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</si>
  <si>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</si>
  <si>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</si>
  <si>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</si>
  <si>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</si>
  <si>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</si>
  <si>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</si>
  <si>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</si>
  <si>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</si>
  <si>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</si>
  <si>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</si>
  <si>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</si>
  <si>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</si>
  <si>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</si>
  <si>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</si>
  <si>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</si>
  <si>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</si>
  <si>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</si>
  <si>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</si>
  <si>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</si>
  <si>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</si>
  <si>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</si>
  <si>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</si>
  <si>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</si>
  <si>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</si>
  <si>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</si>
  <si>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</si>
  <si>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</si>
  <si>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</si>
  <si>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</si>
  <si>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</si>
  <si>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</si>
  <si>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</si>
  <si>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</si>
  <si>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</si>
  <si>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</si>
  <si>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</si>
  <si>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</si>
  <si>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</si>
  <si>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</si>
  <si>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</si>
  <si>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</si>
  <si>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</si>
  <si>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</si>
  <si>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</si>
  <si>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</si>
  <si>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</si>
  <si>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</si>
  <si>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</si>
  <si>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</si>
  <si>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</si>
  <si>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</si>
  <si>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</si>
  <si>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</si>
  <si>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</si>
  <si>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</si>
  <si>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</si>
  <si>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</si>
  <si>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</si>
  <si>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</si>
  <si>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</si>
  <si>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</si>
  <si>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</si>
  <si>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</si>
  <si>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</si>
  <si>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</si>
  <si>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</si>
  <si>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</si>
  <si>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</si>
  <si>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</si>
  <si>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</si>
  <si>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</si>
  <si>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</si>
  <si>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</si>
  <si>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</si>
  <si>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</si>
  <si>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</si>
  <si>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</si>
  <si>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</si>
  <si>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</si>
  <si>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</si>
  <si>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</si>
  <si>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</si>
  <si>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</si>
  <si>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</si>
  <si>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</si>
  <si>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</si>
  <si>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</si>
  <si>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</si>
  <si>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</si>
  <si>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</si>
  <si>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</si>
  <si>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</si>
  <si>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</si>
  <si>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</si>
  <si>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</si>
  <si>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</si>
  <si>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</si>
  <si>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</si>
  <si>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</si>
  <si>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</si>
  <si>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</si>
  <si>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</si>
  <si>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</si>
  <si>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</si>
  <si>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</si>
  <si>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</si>
  <si>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</si>
  <si>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</si>
  <si>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</si>
  <si>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</si>
  <si>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</si>
  <si>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</si>
  <si>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</si>
  <si>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</si>
  <si>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</si>
  <si>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</si>
  <si>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</si>
  <si>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</si>
  <si>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</si>
  <si>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</si>
  <si>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</si>
  <si>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</si>
  <si>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</si>
  <si>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</si>
  <si>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</si>
  <si>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</si>
  <si>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</si>
  <si>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</si>
  <si>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</si>
  <si>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</si>
  <si>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</si>
  <si>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</si>
  <si>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</si>
  <si>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</si>
  <si>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</si>
  <si>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</si>
  <si>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</si>
  <si>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</si>
  <si>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</si>
  <si>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</si>
  <si>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</si>
  <si>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</si>
  <si>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</si>
  <si>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</si>
  <si>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</si>
  <si>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</si>
  <si>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</si>
  <si>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</si>
  <si>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</si>
  <si>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</si>
  <si>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</si>
  <si>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</si>
  <si>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</si>
  <si>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</si>
  <si>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</si>
  <si>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</si>
  <si>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</si>
  <si>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</si>
  <si>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</si>
  <si>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</si>
  <si>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</si>
  <si>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</si>
  <si>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</si>
  <si>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</si>
  <si>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</si>
  <si>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</si>
  <si>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</si>
  <si>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</si>
  <si>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</si>
  <si>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</si>
  <si>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</si>
  <si>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</si>
  <si>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</si>
  <si>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</si>
  <si>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</si>
  <si>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</si>
  <si>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</si>
  <si>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</si>
  <si>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</si>
  <si>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</si>
  <si>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</si>
  <si>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</si>
  <si>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</si>
  <si>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</si>
  <si>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</si>
  <si>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</si>
  <si>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</si>
  <si>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</si>
  <si>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</si>
  <si>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</si>
  <si>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</si>
  <si>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</si>
  <si>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</si>
  <si>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</si>
  <si>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</si>
  <si>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</si>
  <si>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</si>
  <si>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</si>
  <si>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</si>
  <si>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</si>
  <si>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</si>
  <si>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</si>
  <si>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</si>
  <si>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</si>
  <si>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</si>
  <si>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</si>
  <si>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</si>
  <si>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</si>
  <si>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</si>
  <si>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</si>
  <si>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</si>
  <si>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</si>
  <si>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</si>
  <si>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</si>
  <si>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</si>
  <si>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</si>
  <si>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</si>
  <si>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</si>
  <si>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</si>
  <si>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</si>
  <si>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</si>
  <si>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</si>
  <si>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</si>
  <si>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</si>
  <si>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</si>
  <si>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</si>
  <si>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</si>
  <si>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</si>
  <si>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</si>
  <si>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</si>
  <si>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</si>
  <si>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</si>
  <si>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</si>
  <si>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</si>
  <si>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</si>
  <si>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</si>
  <si>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</si>
  <si>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</si>
  <si>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</si>
  <si>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</si>
  <si>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</si>
  <si>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</si>
  <si>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</si>
  <si>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</si>
  <si>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</si>
  <si>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</si>
  <si>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</si>
  <si>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</si>
  <si>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</si>
  <si>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</si>
  <si>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</si>
  <si>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</si>
  <si>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</si>
  <si>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</si>
  <si>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</si>
  <si>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</si>
  <si>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</si>
  <si>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</si>
  <si>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</si>
  <si>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</si>
  <si>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</si>
  <si>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</si>
  <si>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</si>
  <si>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</si>
  <si>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</si>
  <si>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</si>
  <si>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</si>
  <si>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</si>
  <si>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</si>
  <si>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</si>
  <si>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</si>
  <si>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</si>
  <si>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</si>
  <si>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</si>
  <si>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</si>
  <si>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</si>
  <si>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</si>
  <si>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</si>
  <si>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</si>
  <si>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</si>
  <si>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</si>
  <si>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</si>
  <si>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</si>
  <si>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</si>
  <si>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</si>
  <si>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</si>
  <si>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</si>
  <si>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</si>
  <si>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</si>
  <si>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</si>
  <si>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</si>
  <si>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</si>
  <si>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</si>
  <si>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</si>
  <si>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</si>
  <si>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</si>
  <si>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</si>
  <si>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</si>
  <si>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</si>
  <si>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</si>
  <si>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</si>
  <si>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</si>
  <si>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</si>
  <si>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</si>
  <si>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</si>
  <si>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</si>
  <si>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</si>
  <si>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</si>
  <si>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</si>
  <si>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</si>
  <si>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</si>
  <si>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</si>
  <si>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</si>
  <si>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</si>
  <si>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</si>
  <si>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</si>
  <si>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</si>
  <si>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</si>
  <si>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</si>
  <si>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</si>
  <si>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</si>
  <si>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</si>
  <si>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</si>
  <si>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</si>
  <si>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</si>
  <si>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</si>
  <si>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</si>
  <si>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</si>
  <si>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</si>
  <si>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</si>
  <si>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</si>
  <si>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</si>
  <si>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</si>
  <si>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</si>
  <si>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</si>
  <si>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</si>
  <si>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</si>
  <si>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</si>
  <si>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</si>
  <si>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</si>
  <si>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</si>
  <si>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</si>
  <si>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</si>
  <si>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</si>
  <si>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</si>
  <si>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</si>
  <si>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</si>
  <si>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</si>
  <si>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</si>
  <si>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</si>
  <si>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</si>
  <si>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</si>
  <si>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</si>
  <si>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</si>
  <si>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</si>
  <si>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</si>
  <si>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</si>
  <si>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</si>
  <si>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</si>
  <si>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</si>
  <si>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</si>
  <si>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</si>
  <si>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</si>
  <si>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</si>
  <si>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</si>
  <si>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</si>
  <si>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</si>
  <si>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</si>
  <si>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</si>
  <si>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</si>
  <si>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</si>
  <si>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</si>
  <si>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</si>
  <si>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</si>
  <si>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</si>
  <si>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</si>
  <si>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</si>
  <si>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</si>
  <si>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</si>
  <si>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</si>
  <si>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</si>
  <si>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</si>
  <si>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</si>
  <si>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</si>
  <si>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</si>
  <si>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</si>
  <si>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</si>
  <si>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</si>
  <si>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</si>
  <si>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</si>
  <si>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</si>
  <si>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</si>
  <si>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</si>
  <si>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</si>
  <si>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</si>
  <si>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</si>
  <si>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</si>
  <si>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</si>
  <si>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</si>
  <si>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</si>
  <si>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</si>
  <si>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</si>
  <si>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</si>
  <si>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</si>
  <si>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</si>
  <si>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</si>
  <si>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</si>
  <si>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</si>
  <si>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</si>
  <si>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</si>
  <si>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</si>
  <si>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</si>
  <si>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</si>
  <si>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</si>
  <si>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</si>
  <si>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</si>
  <si>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</si>
  <si>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</si>
  <si>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</si>
  <si>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</si>
  <si>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</si>
  <si>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</si>
  <si>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</si>
  <si>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</si>
  <si>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</si>
  <si>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</si>
  <si>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</si>
  <si>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</si>
  <si>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</si>
  <si>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</si>
  <si>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</si>
  <si>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</si>
  <si>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</si>
  <si>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</si>
  <si>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</si>
  <si>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</si>
  <si>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</si>
  <si>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</si>
  <si>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</si>
  <si>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</si>
  <si>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</si>
  <si>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</si>
  <si>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</si>
  <si>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</si>
  <si>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</si>
  <si>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</si>
  <si>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</si>
  <si>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</si>
  <si>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</si>
  <si>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</si>
  <si>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</si>
  <si>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</si>
  <si>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</si>
  <si>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</si>
  <si>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</si>
  <si>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</si>
  <si>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</si>
  <si>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</si>
  <si>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</si>
  <si>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</si>
  <si>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</si>
  <si>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</si>
  <si>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</si>
  <si>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</si>
  <si>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</si>
  <si>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</si>
  <si>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</si>
  <si>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</si>
  <si>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</si>
  <si>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</si>
  <si>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</si>
  <si>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</si>
  <si>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</si>
  <si>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</si>
  <si>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</si>
  <si>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</si>
  <si>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</si>
  <si>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</si>
  <si>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</si>
  <si>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</si>
  <si>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</si>
  <si>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</si>
  <si>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</si>
  <si>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</si>
  <si>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</si>
  <si>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</si>
  <si>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</si>
  <si>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</si>
  <si>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</si>
  <si>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</si>
  <si>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</si>
  <si>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</si>
  <si>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</si>
  <si>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</si>
  <si>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</si>
  <si>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</si>
  <si>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</si>
  <si>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</si>
  <si>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</si>
  <si>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</si>
  <si>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</si>
  <si>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</si>
  <si>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</si>
  <si>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</si>
  <si>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</si>
  <si>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</si>
  <si>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</si>
  <si>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</si>
  <si>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</si>
  <si>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</si>
  <si>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</si>
  <si>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</si>
  <si>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</si>
  <si>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</si>
  <si>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</si>
  <si>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</si>
  <si>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</si>
  <si>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</si>
  <si>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</si>
  <si>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</si>
  <si>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</si>
  <si>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</si>
  <si>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</si>
  <si>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</si>
  <si>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</si>
  <si>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</si>
  <si>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</si>
  <si>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</si>
  <si>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</si>
  <si>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</si>
  <si>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</si>
  <si>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</si>
  <si>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</si>
  <si>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</si>
  <si>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</si>
  <si>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</si>
  <si>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</si>
  <si>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</si>
  <si>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</si>
  <si>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</si>
  <si>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</si>
  <si>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</si>
  <si>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</si>
  <si>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</si>
  <si>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</si>
  <si>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</si>
  <si>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</si>
  <si>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</si>
  <si>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</si>
  <si>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</si>
  <si>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</si>
  <si>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</si>
  <si>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</si>
  <si>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</si>
  <si>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</si>
  <si>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</si>
  <si>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</si>
  <si>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</si>
  <si>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</si>
  <si>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</si>
  <si>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</si>
  <si>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</si>
  <si>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</si>
  <si>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</si>
  <si>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</si>
  <si>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</si>
  <si>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</si>
  <si>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</si>
  <si>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</si>
  <si>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</si>
  <si>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</si>
  <si>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</si>
  <si>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</si>
  <si>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</si>
  <si>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</si>
  <si>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</si>
  <si>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</si>
  <si>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</si>
  <si>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</si>
  <si>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</si>
  <si>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</si>
  <si>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</si>
  <si>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</si>
  <si>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</si>
  <si>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</si>
  <si>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</si>
  <si>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</si>
  <si>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</si>
  <si>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</si>
  <si>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</si>
  <si>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</si>
  <si>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</si>
  <si>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</si>
  <si>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</si>
  <si>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</si>
  <si>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</si>
  <si>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</si>
  <si>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</si>
  <si>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</si>
  <si>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</si>
  <si>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</si>
  <si>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</si>
  <si>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</si>
  <si>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</si>
  <si>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</si>
  <si>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</si>
  <si>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</si>
  <si>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</si>
  <si>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</si>
  <si>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</si>
  <si>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</si>
  <si>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</si>
  <si>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</si>
  <si>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</si>
  <si>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</si>
  <si>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</si>
  <si>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</si>
  <si>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</si>
  <si>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</si>
  <si>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</si>
  <si>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</si>
  <si>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</si>
  <si>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</si>
  <si>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</si>
  <si>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</si>
  <si>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</si>
  <si>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</si>
  <si>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</si>
  <si>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</si>
  <si>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</si>
  <si>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</si>
  <si>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</si>
  <si>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</si>
  <si>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</si>
  <si>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</si>
  <si>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</si>
  <si>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</si>
  <si>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</si>
  <si>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</si>
  <si>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</si>
  <si>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</si>
  <si>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</si>
  <si>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</si>
  <si>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</si>
  <si>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</si>
  <si>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</si>
  <si>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</si>
  <si>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</si>
  <si>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</si>
  <si>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</si>
  <si>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</si>
  <si>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</si>
  <si>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</si>
  <si>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</si>
  <si>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</si>
  <si>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</si>
  <si>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</si>
  <si>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</si>
  <si>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</si>
  <si>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</si>
  <si>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</si>
  <si>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</si>
  <si>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</si>
  <si>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</si>
  <si>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</si>
  <si>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</si>
  <si>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</si>
  <si>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</si>
  <si>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</si>
  <si>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</si>
  <si>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</si>
  <si>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</si>
  <si>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</si>
  <si>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</si>
  <si>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</si>
  <si>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</si>
  <si>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</si>
  <si>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</si>
  <si>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</si>
  <si>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</si>
  <si>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</si>
  <si>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</si>
  <si>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</si>
  <si>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</si>
  <si>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</si>
  <si>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</si>
  <si>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</si>
  <si>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</si>
  <si>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</si>
  <si>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</si>
  <si>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</si>
  <si>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</si>
  <si>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</si>
  <si>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</si>
  <si>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</si>
  <si>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</si>
  <si>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</si>
  <si>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</si>
  <si>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</si>
  <si>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</si>
  <si>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</si>
  <si>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</si>
  <si>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</si>
  <si>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</si>
  <si>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</si>
  <si>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</si>
  <si>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</si>
  <si>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</si>
  <si>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</si>
  <si>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</si>
  <si>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</si>
  <si>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</si>
  <si>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</si>
  <si>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</si>
  <si>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</si>
  <si>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</si>
  <si>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</si>
  <si>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</si>
  <si>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</si>
  <si>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</si>
  <si>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</si>
  <si>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</si>
  <si>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</si>
  <si>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</si>
  <si>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</si>
  <si>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</si>
  <si>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</si>
  <si>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</si>
  <si>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</si>
  <si>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</si>
  <si>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</si>
  <si>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</si>
  <si>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</si>
  <si>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</si>
  <si>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</si>
  <si>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</si>
  <si>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</si>
  <si>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</si>
  <si>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</si>
  <si>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</si>
  <si>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</si>
  <si>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</si>
  <si>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</si>
  <si>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</si>
  <si>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</si>
  <si>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</si>
  <si>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</si>
  <si>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</si>
  <si>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</si>
  <si>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</si>
  <si>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</si>
  <si>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</si>
  <si>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</si>
  <si>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</si>
  <si>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</si>
  <si>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</si>
  <si>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</si>
  <si>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</si>
  <si>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</si>
  <si>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</si>
  <si>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</si>
  <si>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</si>
  <si>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</si>
  <si>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</si>
  <si>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</si>
  <si>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</si>
  <si>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</si>
  <si>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</si>
  <si>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</si>
  <si>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</si>
  <si>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</si>
  <si>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</si>
  <si>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</si>
  <si>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</si>
  <si>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</si>
  <si>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</si>
  <si>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</si>
  <si>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</si>
  <si>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</si>
  <si>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</si>
  <si>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</si>
  <si>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</si>
  <si>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</si>
  <si>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</si>
  <si>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</si>
  <si>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</si>
  <si>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</si>
  <si>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</si>
  <si>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</si>
  <si>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</si>
  <si>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</si>
  <si>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</si>
  <si>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</si>
  <si>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</si>
  <si>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</si>
  <si>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</si>
  <si>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</si>
  <si>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</si>
  <si>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</si>
  <si>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</si>
  <si>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</si>
  <si>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</si>
  <si>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</si>
  <si>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</si>
  <si>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</si>
  <si>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</si>
  <si>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</si>
  <si>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</si>
  <si>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</si>
  <si>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</si>
  <si>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</si>
  <si>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</si>
  <si>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</si>
  <si>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</si>
  <si>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</si>
  <si>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</si>
  <si>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</si>
  <si>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</si>
  <si>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</si>
  <si>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</si>
  <si>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</si>
  <si>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</si>
  <si>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</si>
  <si>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</si>
  <si>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</si>
  <si>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</si>
  <si>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</si>
  <si>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</si>
  <si>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</si>
  <si>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</si>
  <si>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</si>
  <si>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</si>
  <si>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</si>
  <si>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</si>
  <si>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</si>
  <si>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</si>
  <si>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</si>
  <si>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</si>
  <si>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</si>
  <si>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</si>
  <si>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</si>
  <si>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</si>
  <si>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</si>
  <si>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</si>
  <si>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</si>
  <si>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</si>
  <si>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</si>
  <si>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</si>
  <si>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</si>
  <si>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</si>
  <si>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</si>
  <si>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</si>
  <si>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</si>
  <si>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</si>
  <si>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</si>
  <si>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</si>
  <si>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</si>
  <si>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</si>
  <si>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</si>
  <si>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</si>
  <si>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</si>
  <si>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</si>
  <si>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</si>
  <si>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</si>
  <si>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</si>
  <si>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</si>
  <si>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</si>
  <si>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</si>
  <si>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</si>
  <si>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</si>
  <si>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</si>
  <si>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</si>
  <si>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</si>
  <si>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</si>
  <si>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</si>
  <si>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</si>
  <si>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</si>
  <si>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</si>
  <si>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</si>
  <si>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</si>
  <si>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</si>
  <si>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</si>
  <si>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</si>
  <si>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</si>
  <si>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</si>
  <si>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</si>
  <si>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</si>
  <si>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</si>
  <si>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</si>
  <si>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</si>
  <si>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</si>
  <si>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</si>
  <si>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</si>
  <si>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</si>
  <si>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</si>
  <si>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</si>
  <si>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</si>
  <si>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</si>
  <si>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</si>
  <si>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</si>
  <si>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</si>
  <si>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</si>
  <si>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</si>
  <si>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</si>
  <si>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</si>
  <si>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</si>
  <si>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</si>
  <si>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</si>
  <si>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</si>
  <si>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</si>
  <si>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</si>
  <si>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</si>
  <si>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</si>
  <si>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</si>
  <si>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</si>
  <si>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</si>
  <si>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</si>
  <si>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</si>
  <si>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</si>
  <si>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</si>
  <si>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</si>
  <si>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</si>
  <si>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</si>
  <si>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</si>
  <si>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</si>
  <si>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</si>
  <si>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</si>
  <si>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</si>
  <si>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</si>
  <si>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</si>
  <si>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</si>
  <si>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</si>
  <si>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</si>
  <si>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</si>
  <si>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</si>
  <si>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</si>
  <si>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</si>
  <si>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</si>
  <si>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</si>
  <si>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</si>
  <si>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</si>
  <si>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</si>
  <si>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</si>
  <si>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</si>
  <si>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</si>
  <si>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</si>
  <si>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</si>
  <si>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</si>
  <si>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</si>
  <si>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</si>
  <si>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</si>
  <si>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</si>
  <si>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</si>
  <si>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</si>
  <si>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</si>
  <si>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</si>
  <si>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</si>
  <si>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</si>
  <si>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</si>
  <si>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</si>
  <si>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</si>
  <si>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</si>
  <si>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</si>
  <si>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</si>
  <si>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</si>
  <si>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</si>
  <si>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</si>
  <si>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</si>
  <si>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</si>
  <si>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</si>
  <si>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</si>
  <si>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</si>
  <si>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</si>
  <si>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</si>
  <si>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</si>
  <si>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</si>
  <si>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</si>
  <si>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</si>
  <si>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</si>
  <si>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</si>
  <si>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</si>
  <si>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</si>
  <si>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</si>
  <si>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</si>
  <si>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</si>
  <si>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</si>
  <si>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</si>
  <si>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</si>
  <si>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</si>
  <si>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</si>
  <si>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</si>
  <si>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</si>
  <si>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</si>
  <si>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</si>
  <si>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</si>
  <si>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</si>
  <si>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</si>
  <si>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</si>
  <si>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</si>
  <si>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</si>
  <si>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</si>
  <si>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</si>
  <si>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</si>
  <si>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</si>
  <si>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</si>
  <si>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</si>
  <si>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</si>
  <si>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</si>
  <si>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</si>
  <si>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</si>
  <si>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</si>
  <si>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</si>
  <si>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</si>
  <si>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</si>
  <si>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</si>
  <si>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</si>
  <si>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</si>
  <si>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</si>
  <si>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</si>
  <si>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</si>
  <si>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</si>
  <si>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</si>
  <si>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</si>
  <si>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</si>
  <si>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</si>
  <si>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</si>
  <si>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</si>
  <si>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</si>
  <si>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</si>
  <si>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</si>
  <si>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</si>
  <si>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</si>
  <si>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</si>
  <si>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</si>
  <si>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</si>
  <si>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</si>
  <si>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</si>
  <si>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</si>
  <si>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</si>
  <si>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</si>
  <si>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</si>
  <si>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</si>
  <si>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</si>
  <si>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</si>
  <si>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</si>
  <si>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</si>
  <si>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</si>
  <si>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</si>
  <si>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</si>
  <si>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</si>
  <si>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</si>
  <si>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</si>
  <si>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</si>
  <si>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</si>
  <si>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</si>
  <si>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</si>
  <si>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</si>
  <si>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</si>
  <si>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</si>
  <si>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</si>
  <si>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</si>
  <si>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</si>
  <si>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</si>
  <si>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</si>
  <si>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</si>
  <si>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</si>
  <si>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</si>
  <si>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</si>
  <si>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</si>
  <si>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</si>
  <si>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</si>
  <si>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</si>
  <si>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</si>
  <si>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</si>
  <si>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</si>
  <si>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</si>
  <si>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</si>
  <si>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</si>
  <si>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</si>
  <si>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</si>
  <si>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</si>
  <si>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</si>
  <si>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</si>
  <si>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</si>
  <si>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</si>
  <si>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</si>
  <si>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</si>
  <si>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</si>
  <si>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</si>
  <si>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</si>
  <si>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</si>
  <si>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</si>
  <si>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</si>
  <si>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</si>
  <si>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</si>
  <si>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</si>
  <si>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</si>
  <si>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</si>
  <si>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</si>
  <si>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</si>
  <si>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</si>
  <si>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</si>
  <si>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</si>
  <si>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</si>
  <si>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</si>
  <si>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</si>
  <si>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</si>
  <si>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</si>
  <si>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</si>
  <si>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</si>
  <si>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</si>
  <si>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</si>
  <si>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</si>
  <si>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</si>
  <si>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</si>
  <si>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</si>
  <si>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</si>
  <si>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</si>
  <si>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</si>
  <si>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</si>
  <si>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</si>
  <si>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</si>
  <si>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</si>
  <si>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</si>
  <si>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</si>
  <si>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</si>
  <si>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</si>
  <si>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</si>
  <si>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</si>
  <si>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</si>
  <si>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</si>
  <si>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</si>
  <si>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</si>
  <si>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</si>
  <si>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</si>
  <si>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</si>
  <si>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</si>
  <si>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</si>
  <si>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</si>
  <si>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</si>
  <si>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</si>
  <si>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</si>
  <si>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</si>
  <si>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</si>
  <si>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</si>
  <si>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</si>
  <si>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</si>
  <si>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</si>
  <si>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</si>
  <si>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</si>
  <si>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</si>
  <si>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</si>
  <si>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</si>
  <si>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</si>
  <si>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</si>
  <si>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</si>
  <si>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</si>
  <si>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</si>
  <si>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</si>
  <si>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</si>
  <si>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</si>
  <si>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</si>
  <si>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</si>
  <si>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</si>
  <si>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</si>
  <si>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</si>
  <si>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</si>
  <si>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</si>
  <si>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</si>
  <si>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</si>
  <si>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</si>
  <si>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</si>
  <si>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</si>
  <si>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</si>
  <si>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</si>
  <si>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</si>
  <si>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</si>
  <si>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</si>
  <si>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</si>
  <si>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</si>
  <si>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</si>
  <si>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</si>
  <si>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</si>
  <si>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</si>
  <si>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</si>
  <si>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</si>
  <si>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</si>
  <si>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</si>
  <si>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</si>
  <si>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</si>
  <si>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</si>
  <si>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</si>
  <si>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</si>
  <si>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</si>
  <si>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</si>
  <si>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</si>
  <si>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</si>
  <si>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</si>
  <si>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</si>
  <si>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</si>
  <si>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</si>
  <si>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</si>
  <si>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</si>
  <si>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</si>
  <si>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</si>
  <si>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</si>
  <si>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</si>
  <si>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</si>
  <si>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</si>
  <si>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</si>
  <si>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</si>
  <si>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</si>
  <si>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</si>
  <si>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</si>
  <si>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</si>
  <si>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</si>
  <si>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</si>
  <si>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</si>
  <si>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</si>
  <si>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</si>
  <si>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</si>
  <si>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</si>
  <si>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</si>
  <si>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</si>
  <si>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</si>
  <si>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</si>
  <si>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</si>
  <si>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</si>
  <si>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</si>
  <si>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</si>
  <si>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</si>
  <si>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</si>
  <si>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</si>
  <si>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</si>
  <si>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</si>
  <si>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</si>
  <si>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</si>
  <si>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</si>
  <si>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</si>
  <si>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</si>
  <si>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</si>
  <si>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</si>
  <si>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</si>
  <si>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</si>
  <si>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</si>
  <si>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</si>
  <si>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</si>
  <si>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</si>
  <si>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</si>
  <si>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</si>
  <si>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</si>
  <si>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</si>
  <si>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</si>
  <si>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</si>
  <si>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</si>
  <si>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</si>
  <si>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</si>
  <si>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</si>
  <si>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</si>
  <si>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</si>
  <si>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</si>
  <si>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</si>
  <si>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</si>
  <si>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</si>
  <si>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</si>
  <si>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</si>
  <si>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</si>
  <si>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</si>
  <si>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</si>
  <si>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</si>
  <si>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</si>
  <si>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</si>
  <si>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</si>
  <si>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</si>
  <si>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</si>
  <si>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</si>
  <si>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</si>
  <si>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</si>
  <si>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</si>
  <si>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</si>
  <si>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</si>
  <si>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</si>
  <si>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</si>
  <si>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</si>
  <si>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</si>
  <si>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</si>
  <si>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</si>
  <si>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</si>
  <si>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</si>
  <si>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</si>
  <si>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</si>
  <si>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</si>
  <si>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</si>
  <si>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</si>
  <si>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</si>
  <si>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</si>
  <si>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</si>
  <si>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</si>
  <si>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</si>
  <si>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</si>
  <si>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</si>
  <si>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</si>
  <si>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</si>
  <si>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</si>
  <si>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</si>
  <si>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</si>
  <si>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</si>
  <si>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</si>
  <si>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</si>
  <si>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</si>
  <si>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</si>
  <si>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</si>
  <si>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</si>
  <si>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</si>
  <si>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</si>
  <si>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</si>
  <si>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</si>
  <si>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</si>
  <si>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</si>
  <si>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</si>
  <si>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</si>
  <si>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</si>
  <si>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</si>
  <si>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</si>
  <si>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</si>
  <si>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</si>
  <si>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</si>
  <si>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</si>
  <si>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</si>
  <si>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</si>
  <si>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</si>
  <si>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</si>
  <si>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</si>
  <si>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</si>
  <si>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</si>
  <si>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</si>
  <si>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</si>
  <si>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</si>
  <si>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</si>
  <si>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</si>
  <si>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</si>
  <si>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</si>
  <si>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</si>
  <si>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</si>
  <si>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</si>
  <si>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</si>
  <si>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</si>
  <si>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</si>
  <si>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</si>
  <si>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</si>
  <si>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</si>
  <si>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</si>
  <si>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</si>
  <si>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</si>
  <si>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</si>
  <si>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</si>
  <si>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</si>
  <si>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</si>
  <si>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</si>
  <si>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</si>
  <si>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</si>
  <si>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</si>
  <si>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</si>
  <si>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</si>
  <si>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</si>
  <si>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</si>
  <si>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</si>
  <si>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</si>
  <si>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</si>
  <si>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</si>
  <si>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</si>
  <si>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</si>
  <si>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</si>
  <si>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</si>
  <si>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</si>
  <si>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</si>
  <si>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</si>
  <si>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</si>
  <si>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</si>
  <si>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</si>
  <si>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</si>
  <si>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</si>
  <si>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</si>
  <si>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</si>
  <si>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</si>
  <si>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</si>
  <si>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</si>
  <si>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</si>
  <si>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</si>
  <si>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</si>
  <si>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</si>
  <si>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</si>
  <si>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</si>
  <si>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</si>
  <si>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</si>
  <si>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</si>
  <si>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</si>
  <si>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</si>
  <si>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</si>
  <si>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</si>
  <si>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</si>
  <si>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</si>
  <si>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</si>
  <si>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</si>
  <si>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</si>
  <si>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</si>
  <si>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</si>
  <si>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</si>
  <si>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</si>
  <si>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</si>
  <si>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</si>
  <si>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</si>
  <si>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</si>
  <si>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</si>
  <si>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</si>
  <si>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</si>
  <si>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</si>
  <si>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</si>
  <si>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</si>
  <si>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</si>
  <si>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</si>
  <si>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</si>
  <si>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</si>
  <si>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</si>
  <si>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</si>
  <si>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</si>
  <si>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</si>
  <si>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</si>
  <si>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</si>
  <si>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</si>
  <si>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</si>
  <si>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</si>
  <si>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</si>
  <si>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</si>
  <si>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</si>
  <si>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</si>
  <si>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</si>
  <si>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</si>
  <si>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</si>
  <si>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</si>
  <si>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</si>
  <si>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</si>
  <si>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</si>
  <si>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</si>
  <si>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</si>
  <si>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</si>
  <si>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</si>
  <si>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</si>
  <si>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</si>
  <si>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</si>
  <si>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</si>
  <si>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</si>
  <si>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</si>
  <si>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</si>
  <si>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</si>
  <si>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</si>
  <si>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</si>
  <si>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</si>
  <si>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</si>
  <si>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</si>
  <si>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</si>
  <si>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</si>
  <si>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</si>
  <si>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</si>
  <si>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</si>
  <si>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</si>
  <si>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</si>
  <si>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</si>
  <si>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</si>
  <si>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</si>
  <si>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</si>
  <si>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</si>
  <si>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</si>
  <si>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</si>
  <si>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</si>
  <si>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</si>
  <si>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</si>
  <si>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</si>
  <si>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</si>
  <si>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</si>
  <si>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</si>
  <si>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</si>
  <si>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</si>
  <si>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</si>
  <si>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</si>
  <si>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</si>
  <si>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</si>
  <si>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</si>
  <si>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</si>
  <si>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</si>
  <si>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</si>
  <si>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</si>
  <si>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</si>
  <si>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</si>
  <si>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</si>
  <si>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</si>
  <si>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</si>
  <si>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</si>
  <si>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</si>
  <si>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</si>
  <si>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</si>
  <si>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</si>
  <si>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</si>
  <si>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</si>
  <si>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</si>
  <si>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</si>
  <si>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</si>
  <si>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</si>
  <si>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</si>
  <si>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</si>
  <si>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</si>
  <si>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</si>
  <si>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</si>
  <si>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</si>
  <si>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</si>
  <si>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</si>
  <si>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</si>
  <si>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</si>
  <si>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</si>
  <si>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</si>
  <si>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</si>
  <si>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</si>
  <si>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</si>
  <si>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</si>
  <si>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</si>
  <si>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</si>
  <si>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</si>
  <si>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</si>
  <si>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</si>
  <si>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</si>
  <si>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</si>
  <si>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</si>
  <si>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</si>
  <si>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</si>
  <si>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</si>
  <si>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</si>
  <si>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</si>
  <si>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</si>
  <si>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</si>
  <si>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</si>
  <si>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</si>
  <si>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</si>
  <si>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</si>
  <si>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</si>
  <si>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</si>
  <si>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</si>
  <si>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</si>
  <si>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</si>
  <si>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</si>
  <si>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</si>
  <si>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</si>
  <si>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</si>
  <si>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</si>
  <si>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</si>
  <si>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</si>
  <si>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</si>
  <si>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</si>
  <si>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</si>
  <si>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</si>
  <si>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</si>
  <si>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</si>
  <si>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</si>
  <si>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</si>
  <si>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</si>
  <si>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</si>
  <si>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</si>
  <si>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</si>
  <si>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</si>
  <si>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</si>
  <si>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</si>
  <si>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</si>
  <si>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</si>
  <si>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</si>
  <si>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</si>
  <si>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</si>
  <si>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</si>
  <si>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</si>
  <si>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</si>
  <si>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</si>
  <si>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</si>
  <si>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</si>
  <si>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</si>
  <si>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</si>
  <si>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</si>
  <si>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</si>
  <si>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</si>
  <si>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</si>
  <si>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</si>
  <si>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</si>
  <si>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</si>
  <si>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</si>
  <si>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</si>
  <si>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</si>
  <si>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</si>
  <si>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</si>
  <si>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</si>
  <si>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</si>
  <si>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</si>
  <si>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</si>
  <si>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</si>
  <si>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</si>
  <si>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</si>
  <si>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</si>
  <si>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</si>
  <si>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</si>
  <si>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</si>
  <si>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</si>
  <si>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</si>
  <si>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</si>
  <si>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</si>
  <si>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</si>
  <si>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</si>
  <si>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</si>
  <si>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</si>
  <si>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</si>
  <si>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</si>
  <si>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</si>
  <si>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</si>
  <si>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</si>
  <si>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</si>
  <si>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</si>
  <si>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</si>
  <si>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</si>
  <si>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</si>
  <si>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</si>
  <si>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</si>
  <si>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</si>
  <si>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</si>
  <si>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</si>
  <si>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</si>
  <si>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</si>
  <si>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</si>
  <si>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</si>
  <si>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</si>
  <si>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</si>
  <si>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</si>
  <si>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</si>
  <si>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</si>
  <si>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</si>
  <si>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</si>
  <si>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</si>
  <si>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</si>
  <si>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</si>
  <si>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</si>
  <si>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</si>
  <si>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</si>
  <si>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</si>
  <si>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</si>
  <si>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</si>
  <si>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</si>
  <si>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</si>
  <si>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</si>
  <si>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</si>
  <si>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</si>
  <si>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</si>
  <si>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</si>
  <si>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</si>
  <si>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</si>
  <si>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</si>
  <si>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</si>
  <si>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</si>
  <si>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</si>
  <si>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</si>
  <si>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</si>
  <si>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</si>
  <si>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</si>
  <si>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</si>
  <si>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</si>
  <si>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</si>
  <si>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</si>
  <si>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</si>
  <si>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</si>
  <si>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</si>
  <si>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</si>
  <si>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</si>
  <si>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</si>
  <si>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</si>
  <si>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</si>
  <si>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</si>
  <si>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</si>
  <si>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</si>
  <si>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</si>
  <si>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</si>
  <si>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</si>
  <si>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</si>
  <si>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</si>
  <si>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</si>
  <si>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</si>
  <si>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</si>
  <si>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</si>
  <si>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</si>
  <si>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</si>
  <si>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</si>
  <si>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</si>
  <si>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</si>
  <si>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</si>
  <si>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</si>
  <si>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</si>
  <si>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</si>
  <si>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</si>
  <si>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</si>
  <si>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</si>
  <si>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</si>
  <si>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</si>
  <si>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</si>
  <si>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</si>
  <si>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</si>
  <si>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</si>
  <si>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</si>
  <si>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</si>
  <si>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</si>
  <si>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</si>
  <si>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</si>
  <si>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</si>
  <si>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</si>
  <si>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</si>
  <si>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</si>
  <si>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</si>
  <si>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</si>
  <si>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</si>
  <si>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</si>
  <si>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</si>
  <si>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</si>
  <si>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</si>
  <si>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</si>
  <si>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</si>
  <si>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</si>
  <si>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</si>
  <si>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</si>
  <si>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</si>
  <si>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</si>
  <si>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</si>
  <si>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</si>
  <si>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</si>
  <si>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</si>
  <si>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</si>
  <si>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</si>
  <si>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</si>
  <si>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</si>
  <si>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</si>
  <si>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</si>
  <si>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</si>
  <si>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</si>
  <si>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</si>
  <si>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</si>
  <si>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</si>
  <si>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</si>
  <si>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</si>
  <si>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</si>
  <si>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</si>
  <si>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</si>
  <si>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</si>
  <si>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</si>
  <si>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</si>
  <si>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</si>
  <si>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</si>
  <si>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</si>
  <si>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</si>
  <si>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</si>
  <si>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</si>
  <si>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</si>
  <si>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</si>
  <si>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</si>
  <si>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</si>
  <si>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</si>
  <si>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</si>
  <si>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</si>
  <si>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</si>
  <si>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</si>
  <si>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</si>
  <si>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</si>
  <si>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</si>
  <si>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</si>
  <si>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</si>
  <si>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</si>
  <si>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</si>
  <si>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</si>
  <si>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</si>
  <si>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</si>
  <si>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</si>
  <si>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</si>
  <si>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</si>
  <si>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</si>
  <si>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</si>
  <si>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</si>
  <si>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</si>
  <si>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</si>
  <si>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</si>
  <si>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</si>
  <si>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</si>
  <si>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</si>
  <si>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</si>
  <si>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</si>
  <si>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</si>
  <si>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</si>
  <si>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</si>
  <si>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</si>
  <si>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</si>
  <si>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</si>
  <si>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</si>
  <si>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</si>
  <si>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</si>
  <si>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</si>
  <si>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</si>
  <si>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</si>
  <si>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</si>
  <si>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</si>
  <si>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</si>
  <si>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</si>
  <si>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</si>
  <si>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</si>
  <si>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</si>
  <si>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</si>
  <si>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</si>
  <si>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</si>
  <si>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</si>
  <si>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</si>
  <si>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</si>
  <si>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</si>
  <si>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</si>
  <si>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</si>
  <si>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</si>
  <si>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</si>
  <si>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</si>
  <si>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</si>
  <si>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</si>
  <si>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</si>
  <si>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</si>
  <si>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</si>
  <si>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</si>
  <si>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</si>
  <si>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</si>
  <si>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</si>
  <si>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</si>
  <si>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</si>
  <si>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</si>
  <si>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</si>
  <si>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</si>
  <si>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</si>
  <si>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</si>
  <si>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</si>
  <si>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</si>
  <si>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</si>
  <si>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</si>
  <si>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</si>
  <si>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</si>
  <si>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</si>
  <si>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</si>
  <si>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</si>
  <si>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</si>
  <si>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</si>
  <si>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</si>
  <si>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</si>
  <si>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</si>
  <si>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</si>
  <si>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</si>
  <si>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</si>
  <si>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</si>
  <si>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</si>
  <si>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</si>
  <si>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</si>
  <si>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</si>
  <si>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</si>
  <si>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</si>
  <si>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</si>
  <si>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</si>
  <si>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</si>
  <si>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</si>
  <si>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</si>
  <si>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</si>
  <si>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</si>
  <si>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</si>
  <si>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</si>
  <si>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</si>
  <si>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</si>
  <si>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</si>
  <si>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</si>
  <si>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</si>
  <si>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</si>
  <si>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</si>
  <si>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</si>
  <si>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</si>
  <si>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</si>
  <si>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</si>
  <si>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</si>
  <si>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</si>
  <si>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</si>
  <si>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</si>
  <si>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</si>
  <si>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</si>
  <si>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</si>
  <si>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</si>
  <si>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</si>
  <si>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</si>
  <si>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</si>
  <si>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</si>
  <si>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</si>
  <si>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</si>
  <si>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</si>
  <si>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</si>
  <si>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</si>
  <si>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</si>
  <si>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</si>
  <si>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</si>
  <si>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</si>
  <si>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</si>
  <si>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</si>
  <si>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</si>
  <si>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</si>
  <si>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</si>
  <si>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</si>
  <si>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</si>
  <si>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</si>
  <si>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</si>
  <si>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</si>
  <si>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</si>
  <si>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</si>
  <si>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</si>
  <si>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</si>
  <si>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</si>
  <si>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</si>
  <si>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</si>
  <si>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</si>
  <si>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</si>
  <si>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</si>
  <si>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</si>
  <si>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</si>
  <si>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</si>
  <si>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</si>
  <si>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</si>
  <si>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</si>
  <si>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</si>
  <si>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</si>
  <si>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</si>
  <si>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</si>
  <si>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</si>
  <si>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</si>
  <si>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</si>
  <si>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</si>
  <si>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</si>
  <si>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</si>
  <si>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</si>
  <si>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</si>
  <si>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</si>
  <si>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</si>
  <si>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</si>
  <si>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</si>
  <si>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</si>
  <si>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</si>
  <si>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</si>
  <si>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</si>
  <si>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</si>
  <si>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</si>
  <si>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</si>
  <si>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</si>
  <si>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</si>
  <si>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</si>
  <si>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</si>
  <si>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</si>
  <si>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</si>
  <si>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</si>
  <si>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</si>
  <si>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</si>
  <si>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</si>
  <si>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</si>
  <si>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</si>
  <si>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</si>
  <si>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</si>
  <si>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</si>
  <si>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</si>
  <si>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</si>
  <si>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</si>
  <si>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</si>
  <si>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</si>
  <si>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</si>
  <si>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</si>
  <si>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</si>
  <si>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</si>
  <si>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</si>
  <si>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</si>
  <si>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</si>
  <si>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</si>
  <si>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</si>
  <si>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</si>
  <si>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</si>
  <si>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</si>
  <si>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</si>
  <si>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</si>
  <si>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</si>
  <si>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</si>
  <si>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</si>
  <si>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</si>
  <si>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</si>
  <si>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</si>
  <si>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</si>
  <si>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</si>
  <si>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</si>
  <si>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</si>
  <si>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</si>
  <si>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</si>
  <si>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</si>
  <si>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</si>
  <si>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</si>
  <si>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</si>
  <si>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</si>
  <si>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</si>
  <si>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</si>
  <si>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</si>
  <si>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</si>
  <si>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</si>
  <si>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</si>
  <si>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</si>
  <si>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</si>
  <si>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</si>
  <si>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</si>
  <si>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</si>
  <si>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</si>
  <si>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</si>
  <si>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</si>
  <si>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</si>
  <si>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</si>
  <si>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</si>
  <si>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</si>
  <si>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</si>
  <si>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</si>
  <si>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</si>
  <si>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</si>
  <si>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</si>
  <si>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</si>
  <si>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</si>
  <si>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</si>
  <si>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</si>
  <si>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</si>
  <si>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</si>
  <si>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</si>
  <si>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</si>
  <si>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</si>
  <si>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</si>
  <si>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</si>
  <si>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</si>
  <si>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</si>
  <si>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</si>
  <si>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</si>
  <si>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</si>
  <si>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</si>
  <si>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</si>
  <si>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</si>
  <si>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</si>
  <si>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</si>
  <si>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</si>
  <si>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</si>
  <si>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</si>
  <si>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</si>
  <si>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</si>
  <si>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</si>
  <si>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</si>
  <si>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</si>
  <si>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</si>
  <si>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</si>
  <si>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</si>
  <si>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</si>
  <si>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</si>
  <si>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</si>
  <si>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</si>
  <si>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</si>
  <si>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</si>
  <si>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</si>
  <si>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</si>
  <si>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</si>
  <si>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</si>
  <si>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</si>
  <si>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</si>
  <si>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</si>
  <si>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</si>
  <si>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</si>
  <si>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</si>
  <si>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</si>
  <si>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</si>
  <si>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</si>
  <si>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</si>
  <si>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</si>
  <si>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</si>
  <si>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</si>
  <si>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</si>
  <si>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</si>
  <si>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</si>
  <si>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</si>
  <si>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</si>
  <si>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</si>
  <si>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</si>
  <si>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</si>
  <si>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</si>
  <si>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</si>
  <si>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</si>
  <si>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</si>
  <si>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</si>
  <si>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</si>
  <si>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</si>
  <si>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</si>
  <si>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</si>
  <si>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</si>
  <si>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</si>
  <si>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</si>
  <si>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</si>
  <si>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</si>
  <si>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</si>
  <si>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</si>
  <si>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</si>
  <si>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</si>
  <si>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</si>
  <si>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</si>
  <si>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</si>
  <si>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</si>
  <si>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</si>
  <si>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</si>
  <si>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</si>
  <si>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</si>
  <si>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</si>
  <si>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</si>
  <si>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</si>
  <si>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</si>
  <si>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</si>
  <si>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</si>
  <si>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</si>
  <si>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</si>
  <si>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</si>
  <si>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</si>
  <si>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</si>
  <si>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</si>
  <si>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</si>
  <si>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</si>
  <si>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</si>
  <si>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</si>
  <si>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</si>
  <si>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</si>
  <si>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</si>
  <si>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</si>
  <si>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</si>
  <si>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</si>
  <si>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</si>
  <si>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</si>
  <si>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</si>
  <si>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</si>
  <si>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</si>
  <si>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</si>
  <si>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</si>
  <si>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</si>
  <si>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</si>
  <si>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</si>
  <si>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</si>
  <si>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</si>
  <si>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</si>
  <si>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</si>
  <si>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</si>
  <si>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</si>
  <si>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</si>
  <si>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</si>
  <si>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</si>
  <si>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</si>
  <si>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</si>
  <si>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</si>
  <si>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</si>
  <si>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</si>
  <si>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</si>
  <si>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</si>
  <si>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</si>
  <si>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</si>
  <si>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</si>
  <si>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</si>
  <si>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</si>
  <si>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</si>
  <si>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</si>
  <si>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</si>
  <si>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</si>
  <si>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</si>
  <si>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</si>
  <si>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</si>
  <si>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</si>
  <si>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</si>
  <si>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</si>
  <si>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</si>
  <si>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</si>
  <si>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</si>
  <si>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</si>
  <si>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</si>
  <si>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</si>
  <si>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</si>
  <si>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</si>
  <si>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</si>
  <si>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</si>
  <si>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</si>
  <si>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</si>
  <si>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</si>
  <si>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</si>
  <si>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</si>
  <si>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</si>
  <si>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</si>
  <si>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</si>
  <si>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</si>
  <si>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</si>
  <si>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</si>
  <si>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</si>
  <si>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</si>
  <si>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</si>
  <si>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</si>
  <si>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</si>
  <si>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</si>
  <si>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</si>
  <si>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</si>
  <si>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</si>
  <si>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</si>
  <si>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</si>
  <si>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</si>
  <si>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</si>
  <si>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</si>
  <si>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</si>
  <si>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</si>
  <si>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</si>
  <si>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</si>
  <si>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</si>
  <si>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</si>
  <si>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</si>
  <si>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</si>
  <si>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</si>
  <si>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</si>
  <si>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</si>
  <si>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</si>
  <si>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</si>
  <si>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</si>
  <si>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</si>
  <si>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</si>
  <si>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</si>
  <si>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</si>
  <si>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</si>
  <si>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</si>
  <si>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</si>
  <si>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</si>
  <si>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</si>
  <si>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</si>
  <si>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</si>
  <si>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</si>
  <si>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</si>
  <si>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</si>
  <si>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</si>
  <si>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</si>
  <si>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</si>
  <si>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</si>
  <si>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</si>
  <si>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</si>
  <si>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</si>
  <si>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</si>
  <si>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</si>
  <si>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</si>
  <si>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</si>
  <si>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</si>
  <si>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</si>
  <si>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</si>
  <si>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</si>
  <si>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</si>
  <si>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</si>
  <si>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</si>
  <si>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</si>
  <si>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</si>
  <si>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</si>
  <si>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</si>
  <si>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</si>
  <si>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</si>
  <si>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</si>
  <si>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</si>
  <si>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</si>
  <si>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</si>
  <si>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</si>
  <si>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</si>
  <si>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</si>
  <si>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</si>
  <si>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</si>
  <si>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</si>
  <si>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</si>
  <si>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</si>
  <si>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</si>
  <si>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</si>
  <si>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</si>
  <si>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</si>
  <si>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</si>
  <si>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</si>
  <si>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</si>
  <si>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</si>
  <si>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</si>
  <si>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</si>
  <si>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</si>
  <si>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</si>
  <si>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</si>
  <si>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</si>
  <si>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</si>
  <si>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</si>
  <si>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</si>
  <si>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</si>
  <si>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</si>
  <si>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</si>
  <si>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</si>
  <si>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</si>
  <si>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</si>
  <si>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</si>
  <si>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</si>
  <si>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</si>
  <si>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</si>
  <si>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</si>
  <si>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</si>
  <si>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</si>
  <si>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</si>
  <si>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</si>
  <si>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</si>
  <si>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</si>
  <si>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</si>
  <si>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</si>
  <si>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</si>
  <si>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</si>
  <si>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</si>
  <si>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</si>
  <si>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</si>
  <si>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</si>
  <si>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</si>
  <si>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</si>
  <si>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</si>
  <si>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</si>
  <si>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</si>
  <si>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</si>
  <si>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</si>
  <si>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</si>
  <si>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</si>
  <si>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</si>
  <si>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</si>
  <si>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</si>
  <si>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</si>
  <si>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</si>
  <si>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</si>
  <si>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</si>
  <si>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</si>
  <si>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</si>
  <si>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</si>
  <si>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</si>
  <si>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</si>
  <si>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</si>
  <si>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</si>
  <si>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</si>
  <si>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</si>
  <si>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</si>
  <si>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</si>
  <si>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</si>
  <si>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</si>
  <si>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</si>
  <si>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</si>
  <si>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</si>
  <si>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</si>
  <si>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</si>
  <si>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</si>
  <si>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</si>
  <si>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</si>
  <si>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</si>
  <si>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</si>
  <si>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</si>
  <si>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</si>
  <si>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</si>
  <si>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</si>
  <si>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</si>
  <si>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</si>
  <si>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</si>
  <si>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</si>
  <si>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</si>
  <si>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</si>
  <si>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</si>
  <si>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</si>
  <si>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</si>
  <si>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</si>
  <si>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</si>
  <si>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</si>
  <si>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</si>
  <si>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</si>
  <si>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</si>
  <si>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</si>
  <si>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</si>
  <si>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</si>
  <si>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</si>
  <si>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</si>
  <si>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</si>
  <si>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</si>
  <si>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</si>
  <si>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</si>
  <si>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</si>
  <si>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</si>
  <si>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</si>
  <si>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</si>
  <si>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</si>
  <si>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</si>
  <si>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</si>
  <si>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</si>
  <si>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</si>
  <si>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</si>
  <si>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</si>
  <si>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</si>
  <si>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</si>
  <si>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</si>
  <si>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</si>
  <si>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</si>
  <si>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</si>
  <si>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</si>
  <si>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</si>
  <si>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</si>
  <si>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</si>
  <si>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</si>
  <si>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</si>
  <si>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</si>
  <si>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</si>
  <si>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</si>
  <si>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</si>
  <si>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</si>
  <si>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</si>
  <si>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</si>
  <si>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</si>
  <si>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</si>
  <si>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</si>
  <si>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</si>
  <si>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</si>
  <si>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</si>
  <si>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</si>
  <si>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</si>
  <si>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</si>
  <si>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</si>
  <si>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</si>
  <si>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</si>
  <si>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</si>
  <si>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</si>
  <si>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</si>
  <si>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</si>
  <si>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</si>
  <si>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</si>
  <si>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</si>
  <si>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</si>
  <si>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</si>
  <si>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</si>
  <si>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</si>
  <si>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</si>
  <si>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</si>
  <si>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</si>
  <si>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</si>
  <si>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</si>
  <si>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</si>
  <si>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</si>
  <si>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</si>
  <si>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</si>
  <si>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</si>
  <si>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</si>
  <si>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</si>
  <si>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</si>
  <si>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</si>
  <si>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</si>
  <si>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</si>
  <si>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</si>
  <si>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</si>
  <si>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</si>
  <si>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</si>
  <si>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</si>
  <si>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</si>
  <si>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</si>
  <si>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</si>
  <si>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</si>
  <si>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</si>
  <si>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</si>
  <si>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</si>
  <si>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</si>
  <si>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</si>
  <si>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</si>
  <si>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</si>
  <si>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</si>
  <si>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</si>
  <si>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</si>
  <si>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</si>
  <si>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</si>
  <si>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</si>
  <si>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</si>
  <si>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</si>
  <si>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</si>
  <si>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</si>
  <si>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</si>
  <si>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</si>
  <si>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</si>
  <si>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</si>
  <si>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</si>
  <si>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</si>
  <si>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</si>
  <si>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</si>
  <si>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</si>
  <si>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</si>
  <si>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</si>
  <si>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</si>
  <si>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</si>
  <si>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</si>
  <si>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</si>
  <si>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</si>
  <si>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</si>
  <si>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</si>
  <si>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</si>
  <si>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</si>
  <si>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</si>
  <si>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</si>
  <si>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</si>
  <si>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</si>
  <si>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</si>
  <si>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</si>
  <si>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</si>
  <si>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</si>
  <si>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</si>
  <si>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</si>
  <si>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</si>
  <si>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</si>
  <si>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</si>
  <si>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</si>
  <si>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</si>
  <si>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</si>
  <si>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</si>
  <si>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</si>
  <si>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</si>
  <si>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</si>
  <si>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sty</t>
  </si>
  <si>
    <t>lut</t>
  </si>
  <si>
    <t>mar</t>
  </si>
  <si>
    <t>kwi</t>
  </si>
  <si>
    <t>maj</t>
  </si>
  <si>
    <t>cze</t>
  </si>
  <si>
    <t>lip</t>
  </si>
  <si>
    <t>sie</t>
  </si>
  <si>
    <t>wrz</t>
  </si>
  <si>
    <t>paź</t>
  </si>
  <si>
    <t>lis</t>
  </si>
  <si>
    <t>gru</t>
  </si>
  <si>
    <t>Years (Order Date)</t>
  </si>
  <si>
    <t>Months (Order Date)</t>
  </si>
  <si>
    <t>Sum of Sales</t>
  </si>
  <si>
    <t>2020</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</si>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</sst>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0\ &quot;zł&quot;;\-#,##0\ &quot;zł&quot;"/>
    <numFmt numFmtId="44" formatCode="_-* #,##0.00\ &quot;zł&quot;_-;\-* #,##0.00\ &quot;zł&quot;_-;_-* &quot;-&quot;??\ &quot;zł&quot;_-;_-@_-"/>
    <numFmt numFmtId="164" formatCode="0.0"/>
    <numFmt numFmtId="165" formatCode="[$-415]d\-mmm\-yyyy;@"/>
    <numFmt numFmtId="166" formatCode="0.0&quot; kg&quot;"/>
    <numFmt numFmtId="167" formatCode="#,##0_ ;\-#,##0\ "/>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44" fontId="0" fillId="0" borderId="0" xfId="1" applyFont="1"/>
    <xf numFmtId="0" fontId="0" fillId="0" borderId="0" xfId="0" pivotButton="1"/>
    <xf numFmtId="167" fontId="0" fillId="0" borderId="0" xfId="0" applyNumberFormat="1"/>
    <xf numFmtId="5" fontId="0" fillId="0" borderId="0" xfId="0" applyNumberFormat="1"/>
  </cellXfs>
  <cellStyles count="2">
    <cellStyle name="Currency" xfId="1" builtinId="4"/>
    <cellStyle name="Normal" xfId="0" builtinId="0"/>
  </cellStyles>
  <dxfs count="16">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quot; 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415]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1"/>
        <name val="Calibri"/>
        <family val="2"/>
        <charset val="238"/>
        <scheme val="minor"/>
      </font>
    </dxf>
    <dxf>
      <font>
        <b/>
        <i val="0"/>
        <sz val="11"/>
        <color theme="1"/>
        <name val="Calibri"/>
        <family val="2"/>
        <charset val="238"/>
        <scheme val="minor"/>
      </font>
      <fill>
        <patternFill>
          <bgColor rgb="FF00CCFF"/>
        </patternFill>
      </fill>
      <border>
        <left style="thin">
          <color auto="1"/>
        </left>
        <right style="thin">
          <color auto="1"/>
        </right>
        <top style="thin">
          <color auto="1"/>
        </top>
        <bottom style="thin">
          <color auto="1"/>
        </bottom>
      </border>
    </dxf>
    <dxf>
      <font>
        <b/>
        <i val="0"/>
        <sz val="11"/>
        <color theme="1"/>
        <name val="Calibri"/>
        <family val="2"/>
        <charset val="238"/>
        <scheme val="minor"/>
      </font>
    </dxf>
    <dxf>
      <font>
        <b val="0"/>
        <i val="0"/>
        <sz val="11"/>
        <color theme="1"/>
        <name val="Calibri"/>
        <family val="2"/>
        <charset val="238"/>
        <scheme val="minor"/>
      </font>
      <fill>
        <patternFill patternType="solid">
          <fgColor theme="0"/>
          <bgColor rgb="FF00CCFF"/>
        </patternFill>
      </fill>
      <border>
        <left style="thin">
          <color rgb="FF660066"/>
        </left>
        <right style="thin">
          <color rgb="FF660066"/>
        </right>
        <top style="thin">
          <color rgb="FF660066"/>
        </top>
        <bottom style="thin">
          <color rgb="FF660066"/>
        </bottom>
      </border>
    </dxf>
  </dxfs>
  <tableStyles count="2" defaultTableStyle="TableStyleMedium2" defaultPivotStyle="PivotStyleMedium9">
    <tableStyle name="Purple Timeline Style" pivot="0" table="0" count="9" xr9:uid="{EEF5870A-CC34-4827-BB7F-AA6B311E3D1D}">
      <tableStyleElement type="wholeTable" dxfId="15"/>
      <tableStyleElement type="headerRow" dxfId="14"/>
    </tableStyle>
    <tableStyle name="Slicer Style 1" pivot="0" table="0" count="6" xr9:uid="{79911EBD-AB49-45DB-8D15-A3F00C02003B}">
      <tableStyleElement type="wholeTable" dxfId="13"/>
      <tableStyleElement type="headerRow" dxfId="12"/>
    </tableStyle>
  </tableStyles>
  <colors>
    <mruColors>
      <color rgb="FFBBEFFD"/>
      <color rgb="FF00CCFF"/>
      <color rgb="FF00FFFF"/>
      <color rgb="FFFAF52B"/>
      <color rgb="FF8EEDFA"/>
      <color rgb="FFA7FFFF"/>
      <color rgb="FFC4F5FC"/>
      <color rgb="FFD0F6FC"/>
      <color rgb="FFF0FCFE"/>
      <color rgb="FFAEF1FA"/>
    </mruColors>
  </colors>
  <extLst>
    <ext xmlns:x14="http://schemas.microsoft.com/office/spreadsheetml/2009/9/main" uri="{46F421CA-312F-682f-3DD2-61675219B42D}">
      <x14:dxfs count="4">
        <dxf>
          <font>
            <b/>
            <i val="0"/>
            <sz val="11"/>
            <color theme="0"/>
            <name val="Calibri"/>
            <family val="2"/>
            <charset val="238"/>
            <scheme val="minor"/>
          </font>
          <fill>
            <patternFill>
              <bgColor rgb="FF8EEDFA"/>
            </patternFill>
          </fill>
        </dxf>
        <dxf>
          <font>
            <b/>
            <i val="0"/>
            <sz val="11"/>
            <color theme="0"/>
            <name val="Calibri"/>
            <family val="2"/>
            <charset val="238"/>
            <scheme val="minor"/>
          </font>
          <fill>
            <patternFill>
              <bgColor rgb="FF002060"/>
            </patternFill>
          </fill>
          <border>
            <left style="thin">
              <color auto="1"/>
            </left>
            <right style="thin">
              <color auto="1"/>
            </right>
            <top style="thin">
              <color auto="1"/>
            </top>
            <bottom style="thin">
              <color auto="1"/>
            </bottom>
          </border>
        </dxf>
        <dxf>
          <font>
            <b val="0"/>
            <i val="0"/>
            <strike/>
            <sz val="11"/>
            <color theme="1" tint="0.499984740745262"/>
            <name val="Calibri"/>
            <family val="2"/>
            <charset val="238"/>
            <scheme val="minor"/>
          </font>
        </dxf>
        <dxf>
          <font>
            <b val="0"/>
            <i val="0"/>
            <strike/>
            <sz val="11"/>
            <color theme="1" tint="0.499984740745262"/>
            <name val="Calibri"/>
            <family val="2"/>
            <charset val="238"/>
            <scheme val="minor"/>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7">
        <dxf>
          <fill>
            <patternFill patternType="none">
              <bgColor auto="1"/>
            </patternFill>
          </fill>
        </dxf>
        <dxf>
          <fill>
            <patternFill patternType="solid">
              <fgColor theme="0"/>
              <bgColor theme="0"/>
            </patternFill>
          </fill>
        </dxf>
        <dxf>
          <fill>
            <patternFill patternType="solid">
              <fgColor auto="1"/>
              <bgColor theme="8" tint="-0.499984740745262"/>
            </patternFill>
          </fill>
          <border>
            <left style="thin">
              <color auto="1"/>
            </left>
            <right style="thin">
              <color auto="1"/>
            </right>
            <top style="thin">
              <color auto="1"/>
            </top>
            <bottom style="thin">
              <color auto="1"/>
            </bottom>
          </border>
        </dxf>
        <dxf>
          <font>
            <b val="0"/>
            <i val="0"/>
            <sz val="9"/>
            <color theme="1"/>
            <name val="Calibri"/>
            <family val="2"/>
            <charset val="238"/>
            <scheme val="minor"/>
          </font>
        </dxf>
        <dxf>
          <font>
            <b val="0"/>
            <i/>
            <sz val="9"/>
            <color theme="1"/>
            <name val="Calibri"/>
            <family val="2"/>
            <charset val="238"/>
            <scheme val="minor"/>
          </font>
        </dxf>
        <dxf>
          <font>
            <b val="0"/>
            <i val="0"/>
            <sz val="11"/>
            <color theme="1"/>
            <name val="Calibri"/>
            <family val="2"/>
            <charset val="238"/>
            <scheme val="minor"/>
          </font>
        </dxf>
        <dxf>
          <font>
            <b/>
            <i val="0"/>
            <sz val="10"/>
            <color theme="1"/>
            <name val="Calibri"/>
            <family val="2"/>
            <charset val="238"/>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0"/>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pl-PL" b="1"/>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pl-PL"/>
        </a:p>
      </c:txPr>
    </c:title>
    <c:autoTitleDeleted val="0"/>
    <c:pivotFmts>
      <c:pivotFmt>
        <c:idx val="0"/>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40CBB"/>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C40CB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40CB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c:v>
                </c:pt>
              </c:strCache>
            </c:strRef>
          </c:tx>
          <c:spPr>
            <a:ln w="28575" cap="rnd">
              <a:solidFill>
                <a:schemeClr val="accent5"/>
              </a:solidFill>
              <a:round/>
            </a:ln>
            <a:effectLst/>
          </c:spPr>
          <c:marker>
            <c:symbol val="none"/>
          </c:marker>
          <c:cat>
            <c:multiLvlStrRef>
              <c:f>TotalSales!$A$5:$B$48</c:f>
              <c:multiLvlStrCache>
                <c:ptCount val="44"/>
                <c:lvl>
                  <c:pt idx="0">
                    <c:v>sty</c:v>
                  </c:pt>
                  <c:pt idx="1">
                    <c:v>lut</c:v>
                  </c:pt>
                  <c:pt idx="2">
                    <c:v>mar</c:v>
                  </c:pt>
                  <c:pt idx="3">
                    <c:v>kwi</c:v>
                  </c:pt>
                  <c:pt idx="4">
                    <c:v>maj</c:v>
                  </c:pt>
                  <c:pt idx="5">
                    <c:v>cze</c:v>
                  </c:pt>
                  <c:pt idx="6">
                    <c:v>lip</c:v>
                  </c:pt>
                  <c:pt idx="7">
                    <c:v>sie</c:v>
                  </c:pt>
                  <c:pt idx="8">
                    <c:v>wrz</c:v>
                  </c:pt>
                  <c:pt idx="9">
                    <c:v>paź</c:v>
                  </c:pt>
                  <c:pt idx="10">
                    <c:v>lis</c:v>
                  </c:pt>
                  <c:pt idx="11">
                    <c:v>gru</c:v>
                  </c:pt>
                  <c:pt idx="12">
                    <c:v>sty</c:v>
                  </c:pt>
                  <c:pt idx="13">
                    <c:v>lut</c:v>
                  </c:pt>
                  <c:pt idx="14">
                    <c:v>mar</c:v>
                  </c:pt>
                  <c:pt idx="15">
                    <c:v>kwi</c:v>
                  </c:pt>
                  <c:pt idx="16">
                    <c:v>maj</c:v>
                  </c:pt>
                  <c:pt idx="17">
                    <c:v>cze</c:v>
                  </c:pt>
                  <c:pt idx="18">
                    <c:v>lip</c:v>
                  </c:pt>
                  <c:pt idx="19">
                    <c:v>sie</c:v>
                  </c:pt>
                  <c:pt idx="20">
                    <c:v>wrz</c:v>
                  </c:pt>
                  <c:pt idx="21">
                    <c:v>paź</c:v>
                  </c:pt>
                  <c:pt idx="22">
                    <c:v>lis</c:v>
                  </c:pt>
                  <c:pt idx="23">
                    <c:v>gru</c:v>
                  </c:pt>
                  <c:pt idx="24">
                    <c:v>sty</c:v>
                  </c:pt>
                  <c:pt idx="25">
                    <c:v>lut</c:v>
                  </c:pt>
                  <c:pt idx="26">
                    <c:v>mar</c:v>
                  </c:pt>
                  <c:pt idx="27">
                    <c:v>kwi</c:v>
                  </c:pt>
                  <c:pt idx="28">
                    <c:v>maj</c:v>
                  </c:pt>
                  <c:pt idx="29">
                    <c:v>cze</c:v>
                  </c:pt>
                  <c:pt idx="30">
                    <c:v>lip</c:v>
                  </c:pt>
                  <c:pt idx="31">
                    <c:v>sie</c:v>
                  </c:pt>
                  <c:pt idx="32">
                    <c:v>wrz</c:v>
                  </c:pt>
                  <c:pt idx="33">
                    <c:v>paź</c:v>
                  </c:pt>
                  <c:pt idx="34">
                    <c:v>lis</c:v>
                  </c:pt>
                  <c:pt idx="35">
                    <c:v>gru</c:v>
                  </c:pt>
                  <c:pt idx="36">
                    <c:v>sty</c:v>
                  </c:pt>
                  <c:pt idx="37">
                    <c:v>lut</c:v>
                  </c:pt>
                  <c:pt idx="38">
                    <c:v>mar</c:v>
                  </c:pt>
                  <c:pt idx="39">
                    <c:v>kwi</c:v>
                  </c:pt>
                  <c:pt idx="40">
                    <c:v>maj</c:v>
                  </c:pt>
                  <c:pt idx="41">
                    <c:v>cze</c:v>
                  </c:pt>
                  <c:pt idx="42">
                    <c:v>lip</c:v>
                  </c:pt>
                  <c:pt idx="43">
                    <c:v>sie</c:v>
                  </c:pt>
                </c:lvl>
                <c:lvl>
                  <c:pt idx="0">
                    <c:v>2019</c:v>
                  </c:pt>
                  <c:pt idx="12">
                    <c:v>2020</c:v>
                  </c:pt>
                  <c:pt idx="24">
                    <c:v>2021</c:v>
                  </c:pt>
                  <c:pt idx="36">
                    <c:v>2022</c:v>
                  </c:pt>
                </c:lvl>
              </c:multiLvlStrCache>
            </c:multiLvlStrRef>
          </c:cat>
          <c:val>
            <c:numRef>
              <c:f>TotalSales!$C$5:$C$48</c:f>
              <c:numCache>
                <c:formatCode>#\ ##0_ ;\-#\ ##0\ </c:formatCode>
                <c:ptCount val="44"/>
                <c:pt idx="0">
                  <c:v>40.5</c:v>
                </c:pt>
                <c:pt idx="1">
                  <c:v>34.769999999999996</c:v>
                </c:pt>
                <c:pt idx="3">
                  <c:v>79.349999999999994</c:v>
                </c:pt>
                <c:pt idx="4">
                  <c:v>23.88</c:v>
                </c:pt>
                <c:pt idx="6">
                  <c:v>23.31</c:v>
                </c:pt>
                <c:pt idx="7">
                  <c:v>17.91</c:v>
                </c:pt>
                <c:pt idx="9">
                  <c:v>33.75</c:v>
                </c:pt>
                <c:pt idx="11">
                  <c:v>13.5</c:v>
                </c:pt>
                <c:pt idx="12">
                  <c:v>40.5</c:v>
                </c:pt>
                <c:pt idx="13">
                  <c:v>58.11</c:v>
                </c:pt>
                <c:pt idx="14">
                  <c:v>116.97</c:v>
                </c:pt>
                <c:pt idx="15">
                  <c:v>27</c:v>
                </c:pt>
                <c:pt idx="16">
                  <c:v>58.41</c:v>
                </c:pt>
                <c:pt idx="17">
                  <c:v>33.75</c:v>
                </c:pt>
                <c:pt idx="18">
                  <c:v>56.849999999999994</c:v>
                </c:pt>
                <c:pt idx="21">
                  <c:v>20.25</c:v>
                </c:pt>
                <c:pt idx="22">
                  <c:v>38.849999999999994</c:v>
                </c:pt>
                <c:pt idx="24">
                  <c:v>81.72</c:v>
                </c:pt>
                <c:pt idx="25">
                  <c:v>115.32</c:v>
                </c:pt>
                <c:pt idx="26">
                  <c:v>67.22999999999999</c:v>
                </c:pt>
                <c:pt idx="27">
                  <c:v>23.88</c:v>
                </c:pt>
                <c:pt idx="28">
                  <c:v>57.06</c:v>
                </c:pt>
                <c:pt idx="29">
                  <c:v>59.129999999999995</c:v>
                </c:pt>
                <c:pt idx="30">
                  <c:v>37.83</c:v>
                </c:pt>
                <c:pt idx="31">
                  <c:v>6.75</c:v>
                </c:pt>
                <c:pt idx="32">
                  <c:v>35.82</c:v>
                </c:pt>
                <c:pt idx="33">
                  <c:v>35.82</c:v>
                </c:pt>
                <c:pt idx="34">
                  <c:v>51.66</c:v>
                </c:pt>
                <c:pt idx="35">
                  <c:v>46.47</c:v>
                </c:pt>
                <c:pt idx="36">
                  <c:v>57.06</c:v>
                </c:pt>
                <c:pt idx="37">
                  <c:v>47.19</c:v>
                </c:pt>
                <c:pt idx="39">
                  <c:v>29.04</c:v>
                </c:pt>
                <c:pt idx="40">
                  <c:v>76.47</c:v>
                </c:pt>
                <c:pt idx="41">
                  <c:v>128.13</c:v>
                </c:pt>
                <c:pt idx="42">
                  <c:v>51.33</c:v>
                </c:pt>
                <c:pt idx="43">
                  <c:v>17.91</c:v>
                </c:pt>
              </c:numCache>
            </c:numRef>
          </c:val>
          <c:smooth val="0"/>
          <c:extLst>
            <c:ext xmlns:c16="http://schemas.microsoft.com/office/drawing/2014/chart" uri="{C3380CC4-5D6E-409C-BE32-E72D297353CC}">
              <c16:uniqueId val="{00000000-C8C1-40B8-9155-58C05135FF95}"/>
            </c:ext>
          </c:extLst>
        </c:ser>
        <c:ser>
          <c:idx val="1"/>
          <c:order val="1"/>
          <c:tx>
            <c:strRef>
              <c:f>TotalSales!$D$3:$D$4</c:f>
              <c:strCache>
                <c:ptCount val="1"/>
                <c:pt idx="0">
                  <c:v>Exc</c:v>
                </c:pt>
              </c:strCache>
            </c:strRef>
          </c:tx>
          <c:spPr>
            <a:ln w="28575" cap="rnd">
              <a:solidFill>
                <a:srgbClr val="FF0000"/>
              </a:solidFill>
              <a:round/>
            </a:ln>
            <a:effectLst/>
          </c:spPr>
          <c:marker>
            <c:symbol val="none"/>
          </c:marker>
          <c:cat>
            <c:multiLvlStrRef>
              <c:f>TotalSales!$A$5:$B$48</c:f>
              <c:multiLvlStrCache>
                <c:ptCount val="44"/>
                <c:lvl>
                  <c:pt idx="0">
                    <c:v>sty</c:v>
                  </c:pt>
                  <c:pt idx="1">
                    <c:v>lut</c:v>
                  </c:pt>
                  <c:pt idx="2">
                    <c:v>mar</c:v>
                  </c:pt>
                  <c:pt idx="3">
                    <c:v>kwi</c:v>
                  </c:pt>
                  <c:pt idx="4">
                    <c:v>maj</c:v>
                  </c:pt>
                  <c:pt idx="5">
                    <c:v>cze</c:v>
                  </c:pt>
                  <c:pt idx="6">
                    <c:v>lip</c:v>
                  </c:pt>
                  <c:pt idx="7">
                    <c:v>sie</c:v>
                  </c:pt>
                  <c:pt idx="8">
                    <c:v>wrz</c:v>
                  </c:pt>
                  <c:pt idx="9">
                    <c:v>paź</c:v>
                  </c:pt>
                  <c:pt idx="10">
                    <c:v>lis</c:v>
                  </c:pt>
                  <c:pt idx="11">
                    <c:v>gru</c:v>
                  </c:pt>
                  <c:pt idx="12">
                    <c:v>sty</c:v>
                  </c:pt>
                  <c:pt idx="13">
                    <c:v>lut</c:v>
                  </c:pt>
                  <c:pt idx="14">
                    <c:v>mar</c:v>
                  </c:pt>
                  <c:pt idx="15">
                    <c:v>kwi</c:v>
                  </c:pt>
                  <c:pt idx="16">
                    <c:v>maj</c:v>
                  </c:pt>
                  <c:pt idx="17">
                    <c:v>cze</c:v>
                  </c:pt>
                  <c:pt idx="18">
                    <c:v>lip</c:v>
                  </c:pt>
                  <c:pt idx="19">
                    <c:v>sie</c:v>
                  </c:pt>
                  <c:pt idx="20">
                    <c:v>wrz</c:v>
                  </c:pt>
                  <c:pt idx="21">
                    <c:v>paź</c:v>
                  </c:pt>
                  <c:pt idx="22">
                    <c:v>lis</c:v>
                  </c:pt>
                  <c:pt idx="23">
                    <c:v>gru</c:v>
                  </c:pt>
                  <c:pt idx="24">
                    <c:v>sty</c:v>
                  </c:pt>
                  <c:pt idx="25">
                    <c:v>lut</c:v>
                  </c:pt>
                  <c:pt idx="26">
                    <c:v>mar</c:v>
                  </c:pt>
                  <c:pt idx="27">
                    <c:v>kwi</c:v>
                  </c:pt>
                  <c:pt idx="28">
                    <c:v>maj</c:v>
                  </c:pt>
                  <c:pt idx="29">
                    <c:v>cze</c:v>
                  </c:pt>
                  <c:pt idx="30">
                    <c:v>lip</c:v>
                  </c:pt>
                  <c:pt idx="31">
                    <c:v>sie</c:v>
                  </c:pt>
                  <c:pt idx="32">
                    <c:v>wrz</c:v>
                  </c:pt>
                  <c:pt idx="33">
                    <c:v>paź</c:v>
                  </c:pt>
                  <c:pt idx="34">
                    <c:v>lis</c:v>
                  </c:pt>
                  <c:pt idx="35">
                    <c:v>gru</c:v>
                  </c:pt>
                  <c:pt idx="36">
                    <c:v>sty</c:v>
                  </c:pt>
                  <c:pt idx="37">
                    <c:v>lut</c:v>
                  </c:pt>
                  <c:pt idx="38">
                    <c:v>mar</c:v>
                  </c:pt>
                  <c:pt idx="39">
                    <c:v>kwi</c:v>
                  </c:pt>
                  <c:pt idx="40">
                    <c:v>maj</c:v>
                  </c:pt>
                  <c:pt idx="41">
                    <c:v>cze</c:v>
                  </c:pt>
                  <c:pt idx="42">
                    <c:v>lip</c:v>
                  </c:pt>
                  <c:pt idx="43">
                    <c:v>sie</c:v>
                  </c:pt>
                </c:lvl>
                <c:lvl>
                  <c:pt idx="0">
                    <c:v>2019</c:v>
                  </c:pt>
                  <c:pt idx="12">
                    <c:v>2020</c:v>
                  </c:pt>
                  <c:pt idx="24">
                    <c:v>2021</c:v>
                  </c:pt>
                  <c:pt idx="36">
                    <c:v>2022</c:v>
                  </c:pt>
                </c:lvl>
              </c:multiLvlStrCache>
            </c:multiLvlStrRef>
          </c:cat>
          <c:val>
            <c:numRef>
              <c:f>TotalSales!$D$5:$D$48</c:f>
              <c:numCache>
                <c:formatCode>#\ ##0_ ;\-#\ ##0\ </c:formatCode>
                <c:ptCount val="44"/>
                <c:pt idx="0">
                  <c:v>177.69</c:v>
                </c:pt>
                <c:pt idx="1">
                  <c:v>50.16</c:v>
                </c:pt>
                <c:pt idx="2">
                  <c:v>106.05000000000001</c:v>
                </c:pt>
                <c:pt idx="3">
                  <c:v>35.64</c:v>
                </c:pt>
                <c:pt idx="4">
                  <c:v>53.46</c:v>
                </c:pt>
                <c:pt idx="5">
                  <c:v>16.5</c:v>
                </c:pt>
                <c:pt idx="6">
                  <c:v>7.29</c:v>
                </c:pt>
                <c:pt idx="8">
                  <c:v>49.5</c:v>
                </c:pt>
                <c:pt idx="9">
                  <c:v>39.69</c:v>
                </c:pt>
                <c:pt idx="12">
                  <c:v>54.870000000000005</c:v>
                </c:pt>
                <c:pt idx="13">
                  <c:v>43.74</c:v>
                </c:pt>
                <c:pt idx="14">
                  <c:v>36.450000000000003</c:v>
                </c:pt>
                <c:pt idx="15">
                  <c:v>69.960000000000008</c:v>
                </c:pt>
                <c:pt idx="17">
                  <c:v>36.450000000000003</c:v>
                </c:pt>
                <c:pt idx="19">
                  <c:v>50.22</c:v>
                </c:pt>
                <c:pt idx="20">
                  <c:v>53.46</c:v>
                </c:pt>
                <c:pt idx="21">
                  <c:v>46.980000000000004</c:v>
                </c:pt>
                <c:pt idx="22">
                  <c:v>21.87</c:v>
                </c:pt>
                <c:pt idx="23">
                  <c:v>209.73000000000002</c:v>
                </c:pt>
                <c:pt idx="24">
                  <c:v>36.450000000000003</c:v>
                </c:pt>
                <c:pt idx="25">
                  <c:v>55.83</c:v>
                </c:pt>
                <c:pt idx="26">
                  <c:v>111.87</c:v>
                </c:pt>
                <c:pt idx="28">
                  <c:v>69.960000000000008</c:v>
                </c:pt>
                <c:pt idx="30">
                  <c:v>72.09</c:v>
                </c:pt>
                <c:pt idx="31">
                  <c:v>26.73</c:v>
                </c:pt>
                <c:pt idx="32">
                  <c:v>7.29</c:v>
                </c:pt>
                <c:pt idx="34">
                  <c:v>87.87</c:v>
                </c:pt>
                <c:pt idx="35">
                  <c:v>36.450000000000003</c:v>
                </c:pt>
                <c:pt idx="36">
                  <c:v>115.02</c:v>
                </c:pt>
                <c:pt idx="37">
                  <c:v>49.5</c:v>
                </c:pt>
                <c:pt idx="38">
                  <c:v>24.75</c:v>
                </c:pt>
                <c:pt idx="39">
                  <c:v>53.91</c:v>
                </c:pt>
                <c:pt idx="43">
                  <c:v>41.25</c:v>
                </c:pt>
              </c:numCache>
            </c:numRef>
          </c:val>
          <c:smooth val="0"/>
          <c:extLst>
            <c:ext xmlns:c16="http://schemas.microsoft.com/office/drawing/2014/chart" uri="{C3380CC4-5D6E-409C-BE32-E72D297353CC}">
              <c16:uniqueId val="{00000001-C8C1-40B8-9155-58C05135FF95}"/>
            </c:ext>
          </c:extLst>
        </c:ser>
        <c:ser>
          <c:idx val="2"/>
          <c:order val="2"/>
          <c:tx>
            <c:strRef>
              <c:f>TotalSales!$E$3:$E$4</c:f>
              <c:strCache>
                <c:ptCount val="1"/>
                <c:pt idx="0">
                  <c:v>Lib</c:v>
                </c:pt>
              </c:strCache>
            </c:strRef>
          </c:tx>
          <c:spPr>
            <a:ln w="28575" cap="rnd">
              <a:solidFill>
                <a:srgbClr val="FFFF00"/>
              </a:solidFill>
              <a:round/>
            </a:ln>
            <a:effectLst/>
          </c:spPr>
          <c:marker>
            <c:symbol val="none"/>
          </c:marker>
          <c:cat>
            <c:multiLvlStrRef>
              <c:f>TotalSales!$A$5:$B$48</c:f>
              <c:multiLvlStrCache>
                <c:ptCount val="44"/>
                <c:lvl>
                  <c:pt idx="0">
                    <c:v>sty</c:v>
                  </c:pt>
                  <c:pt idx="1">
                    <c:v>lut</c:v>
                  </c:pt>
                  <c:pt idx="2">
                    <c:v>mar</c:v>
                  </c:pt>
                  <c:pt idx="3">
                    <c:v>kwi</c:v>
                  </c:pt>
                  <c:pt idx="4">
                    <c:v>maj</c:v>
                  </c:pt>
                  <c:pt idx="5">
                    <c:v>cze</c:v>
                  </c:pt>
                  <c:pt idx="6">
                    <c:v>lip</c:v>
                  </c:pt>
                  <c:pt idx="7">
                    <c:v>sie</c:v>
                  </c:pt>
                  <c:pt idx="8">
                    <c:v>wrz</c:v>
                  </c:pt>
                  <c:pt idx="9">
                    <c:v>paź</c:v>
                  </c:pt>
                  <c:pt idx="10">
                    <c:v>lis</c:v>
                  </c:pt>
                  <c:pt idx="11">
                    <c:v>gru</c:v>
                  </c:pt>
                  <c:pt idx="12">
                    <c:v>sty</c:v>
                  </c:pt>
                  <c:pt idx="13">
                    <c:v>lut</c:v>
                  </c:pt>
                  <c:pt idx="14">
                    <c:v>mar</c:v>
                  </c:pt>
                  <c:pt idx="15">
                    <c:v>kwi</c:v>
                  </c:pt>
                  <c:pt idx="16">
                    <c:v>maj</c:v>
                  </c:pt>
                  <c:pt idx="17">
                    <c:v>cze</c:v>
                  </c:pt>
                  <c:pt idx="18">
                    <c:v>lip</c:v>
                  </c:pt>
                  <c:pt idx="19">
                    <c:v>sie</c:v>
                  </c:pt>
                  <c:pt idx="20">
                    <c:v>wrz</c:v>
                  </c:pt>
                  <c:pt idx="21">
                    <c:v>paź</c:v>
                  </c:pt>
                  <c:pt idx="22">
                    <c:v>lis</c:v>
                  </c:pt>
                  <c:pt idx="23">
                    <c:v>gru</c:v>
                  </c:pt>
                  <c:pt idx="24">
                    <c:v>sty</c:v>
                  </c:pt>
                  <c:pt idx="25">
                    <c:v>lut</c:v>
                  </c:pt>
                  <c:pt idx="26">
                    <c:v>mar</c:v>
                  </c:pt>
                  <c:pt idx="27">
                    <c:v>kwi</c:v>
                  </c:pt>
                  <c:pt idx="28">
                    <c:v>maj</c:v>
                  </c:pt>
                  <c:pt idx="29">
                    <c:v>cze</c:v>
                  </c:pt>
                  <c:pt idx="30">
                    <c:v>lip</c:v>
                  </c:pt>
                  <c:pt idx="31">
                    <c:v>sie</c:v>
                  </c:pt>
                  <c:pt idx="32">
                    <c:v>wrz</c:v>
                  </c:pt>
                  <c:pt idx="33">
                    <c:v>paź</c:v>
                  </c:pt>
                  <c:pt idx="34">
                    <c:v>lis</c:v>
                  </c:pt>
                  <c:pt idx="35">
                    <c:v>gru</c:v>
                  </c:pt>
                  <c:pt idx="36">
                    <c:v>sty</c:v>
                  </c:pt>
                  <c:pt idx="37">
                    <c:v>lut</c:v>
                  </c:pt>
                  <c:pt idx="38">
                    <c:v>mar</c:v>
                  </c:pt>
                  <c:pt idx="39">
                    <c:v>kwi</c:v>
                  </c:pt>
                  <c:pt idx="40">
                    <c:v>maj</c:v>
                  </c:pt>
                  <c:pt idx="41">
                    <c:v>cze</c:v>
                  </c:pt>
                  <c:pt idx="42">
                    <c:v>lip</c:v>
                  </c:pt>
                  <c:pt idx="43">
                    <c:v>sie</c:v>
                  </c:pt>
                </c:lvl>
                <c:lvl>
                  <c:pt idx="0">
                    <c:v>2019</c:v>
                  </c:pt>
                  <c:pt idx="12">
                    <c:v>2020</c:v>
                  </c:pt>
                  <c:pt idx="24">
                    <c:v>2021</c:v>
                  </c:pt>
                  <c:pt idx="36">
                    <c:v>2022</c:v>
                  </c:pt>
                </c:lvl>
              </c:multiLvlStrCache>
            </c:multiLvlStrRef>
          </c:cat>
          <c:val>
            <c:numRef>
              <c:f>TotalSales!$E$5:$E$48</c:f>
              <c:numCache>
                <c:formatCode>#\ ##0_ ;\-#\ ##0\ </c:formatCode>
                <c:ptCount val="44"/>
                <c:pt idx="0">
                  <c:v>15.54</c:v>
                </c:pt>
                <c:pt idx="1">
                  <c:v>34.92</c:v>
                </c:pt>
                <c:pt idx="2">
                  <c:v>113.73</c:v>
                </c:pt>
                <c:pt idx="3">
                  <c:v>72.180000000000007</c:v>
                </c:pt>
                <c:pt idx="4">
                  <c:v>26.19</c:v>
                </c:pt>
                <c:pt idx="5">
                  <c:v>72.960000000000008</c:v>
                </c:pt>
                <c:pt idx="6">
                  <c:v>47.55</c:v>
                </c:pt>
                <c:pt idx="7">
                  <c:v>31.08</c:v>
                </c:pt>
                <c:pt idx="8">
                  <c:v>73.41</c:v>
                </c:pt>
                <c:pt idx="9">
                  <c:v>54.389999999999993</c:v>
                </c:pt>
                <c:pt idx="10">
                  <c:v>25.049999999999997</c:v>
                </c:pt>
                <c:pt idx="11">
                  <c:v>16.5</c:v>
                </c:pt>
                <c:pt idx="12">
                  <c:v>36.480000000000004</c:v>
                </c:pt>
                <c:pt idx="13">
                  <c:v>50.099999999999994</c:v>
                </c:pt>
                <c:pt idx="14">
                  <c:v>68.88000000000001</c:v>
                </c:pt>
                <c:pt idx="15">
                  <c:v>46.62</c:v>
                </c:pt>
                <c:pt idx="17">
                  <c:v>57.06</c:v>
                </c:pt>
                <c:pt idx="18">
                  <c:v>52.38</c:v>
                </c:pt>
                <c:pt idx="19">
                  <c:v>28.53</c:v>
                </c:pt>
                <c:pt idx="20">
                  <c:v>40.769999999999996</c:v>
                </c:pt>
                <c:pt idx="21">
                  <c:v>38.04</c:v>
                </c:pt>
                <c:pt idx="23">
                  <c:v>23.31</c:v>
                </c:pt>
                <c:pt idx="24">
                  <c:v>137.82</c:v>
                </c:pt>
                <c:pt idx="25">
                  <c:v>66.960000000000008</c:v>
                </c:pt>
                <c:pt idx="26">
                  <c:v>7.77</c:v>
                </c:pt>
                <c:pt idx="27">
                  <c:v>100.71000000000001</c:v>
                </c:pt>
                <c:pt idx="28">
                  <c:v>38.04</c:v>
                </c:pt>
                <c:pt idx="31">
                  <c:v>28.53</c:v>
                </c:pt>
                <c:pt idx="32">
                  <c:v>106.77</c:v>
                </c:pt>
                <c:pt idx="33">
                  <c:v>88.14</c:v>
                </c:pt>
                <c:pt idx="34">
                  <c:v>45.99</c:v>
                </c:pt>
                <c:pt idx="35">
                  <c:v>102.66</c:v>
                </c:pt>
                <c:pt idx="36">
                  <c:v>38.04</c:v>
                </c:pt>
                <c:pt idx="38">
                  <c:v>100.71000000000001</c:v>
                </c:pt>
                <c:pt idx="39">
                  <c:v>69.12</c:v>
                </c:pt>
                <c:pt idx="40">
                  <c:v>15.54</c:v>
                </c:pt>
                <c:pt idx="41">
                  <c:v>24.27</c:v>
                </c:pt>
                <c:pt idx="43">
                  <c:v>15.54</c:v>
                </c:pt>
              </c:numCache>
            </c:numRef>
          </c:val>
          <c:smooth val="0"/>
          <c:extLst>
            <c:ext xmlns:c16="http://schemas.microsoft.com/office/drawing/2014/chart" uri="{C3380CC4-5D6E-409C-BE32-E72D297353CC}">
              <c16:uniqueId val="{00000007-C8C1-40B8-9155-58C05135FF95}"/>
            </c:ext>
          </c:extLst>
        </c:ser>
        <c:ser>
          <c:idx val="3"/>
          <c:order val="3"/>
          <c:tx>
            <c:strRef>
              <c:f>TotalSales!$F$3:$F$4</c:f>
              <c:strCache>
                <c:ptCount val="1"/>
                <c:pt idx="0">
                  <c:v>Rob</c:v>
                </c:pt>
              </c:strCache>
            </c:strRef>
          </c:tx>
          <c:spPr>
            <a:ln w="28575" cap="rnd">
              <a:solidFill>
                <a:srgbClr val="C40CBB"/>
              </a:solidFill>
              <a:round/>
            </a:ln>
            <a:effectLst/>
          </c:spPr>
          <c:marker>
            <c:symbol val="none"/>
          </c:marker>
          <c:cat>
            <c:multiLvlStrRef>
              <c:f>TotalSales!$A$5:$B$48</c:f>
              <c:multiLvlStrCache>
                <c:ptCount val="44"/>
                <c:lvl>
                  <c:pt idx="0">
                    <c:v>sty</c:v>
                  </c:pt>
                  <c:pt idx="1">
                    <c:v>lut</c:v>
                  </c:pt>
                  <c:pt idx="2">
                    <c:v>mar</c:v>
                  </c:pt>
                  <c:pt idx="3">
                    <c:v>kwi</c:v>
                  </c:pt>
                  <c:pt idx="4">
                    <c:v>maj</c:v>
                  </c:pt>
                  <c:pt idx="5">
                    <c:v>cze</c:v>
                  </c:pt>
                  <c:pt idx="6">
                    <c:v>lip</c:v>
                  </c:pt>
                  <c:pt idx="7">
                    <c:v>sie</c:v>
                  </c:pt>
                  <c:pt idx="8">
                    <c:v>wrz</c:v>
                  </c:pt>
                  <c:pt idx="9">
                    <c:v>paź</c:v>
                  </c:pt>
                  <c:pt idx="10">
                    <c:v>lis</c:v>
                  </c:pt>
                  <c:pt idx="11">
                    <c:v>gru</c:v>
                  </c:pt>
                  <c:pt idx="12">
                    <c:v>sty</c:v>
                  </c:pt>
                  <c:pt idx="13">
                    <c:v>lut</c:v>
                  </c:pt>
                  <c:pt idx="14">
                    <c:v>mar</c:v>
                  </c:pt>
                  <c:pt idx="15">
                    <c:v>kwi</c:v>
                  </c:pt>
                  <c:pt idx="16">
                    <c:v>maj</c:v>
                  </c:pt>
                  <c:pt idx="17">
                    <c:v>cze</c:v>
                  </c:pt>
                  <c:pt idx="18">
                    <c:v>lip</c:v>
                  </c:pt>
                  <c:pt idx="19">
                    <c:v>sie</c:v>
                  </c:pt>
                  <c:pt idx="20">
                    <c:v>wrz</c:v>
                  </c:pt>
                  <c:pt idx="21">
                    <c:v>paź</c:v>
                  </c:pt>
                  <c:pt idx="22">
                    <c:v>lis</c:v>
                  </c:pt>
                  <c:pt idx="23">
                    <c:v>gru</c:v>
                  </c:pt>
                  <c:pt idx="24">
                    <c:v>sty</c:v>
                  </c:pt>
                  <c:pt idx="25">
                    <c:v>lut</c:v>
                  </c:pt>
                  <c:pt idx="26">
                    <c:v>mar</c:v>
                  </c:pt>
                  <c:pt idx="27">
                    <c:v>kwi</c:v>
                  </c:pt>
                  <c:pt idx="28">
                    <c:v>maj</c:v>
                  </c:pt>
                  <c:pt idx="29">
                    <c:v>cze</c:v>
                  </c:pt>
                  <c:pt idx="30">
                    <c:v>lip</c:v>
                  </c:pt>
                  <c:pt idx="31">
                    <c:v>sie</c:v>
                  </c:pt>
                  <c:pt idx="32">
                    <c:v>wrz</c:v>
                  </c:pt>
                  <c:pt idx="33">
                    <c:v>paź</c:v>
                  </c:pt>
                  <c:pt idx="34">
                    <c:v>lis</c:v>
                  </c:pt>
                  <c:pt idx="35">
                    <c:v>gru</c:v>
                  </c:pt>
                  <c:pt idx="36">
                    <c:v>sty</c:v>
                  </c:pt>
                  <c:pt idx="37">
                    <c:v>lut</c:v>
                  </c:pt>
                  <c:pt idx="38">
                    <c:v>mar</c:v>
                  </c:pt>
                  <c:pt idx="39">
                    <c:v>kwi</c:v>
                  </c:pt>
                  <c:pt idx="40">
                    <c:v>maj</c:v>
                  </c:pt>
                  <c:pt idx="41">
                    <c:v>cze</c:v>
                  </c:pt>
                  <c:pt idx="42">
                    <c:v>lip</c:v>
                  </c:pt>
                  <c:pt idx="43">
                    <c:v>sie</c:v>
                  </c:pt>
                </c:lvl>
                <c:lvl>
                  <c:pt idx="0">
                    <c:v>2019</c:v>
                  </c:pt>
                  <c:pt idx="12">
                    <c:v>2020</c:v>
                  </c:pt>
                  <c:pt idx="24">
                    <c:v>2021</c:v>
                  </c:pt>
                  <c:pt idx="36">
                    <c:v>2022</c:v>
                  </c:pt>
                </c:lvl>
              </c:multiLvlStrCache>
            </c:multiLvlStrRef>
          </c:cat>
          <c:val>
            <c:numRef>
              <c:f>TotalSales!$F$5:$F$48</c:f>
              <c:numCache>
                <c:formatCode>#\ ##0_ ;\-#\ ##0\ </c:formatCode>
                <c:ptCount val="44"/>
                <c:pt idx="0">
                  <c:v>39.42</c:v>
                </c:pt>
                <c:pt idx="1">
                  <c:v>32.219999999999992</c:v>
                </c:pt>
                <c:pt idx="2">
                  <c:v>28.679999999999996</c:v>
                </c:pt>
                <c:pt idx="3">
                  <c:v>23.28</c:v>
                </c:pt>
                <c:pt idx="4">
                  <c:v>51.93</c:v>
                </c:pt>
                <c:pt idx="5">
                  <c:v>62.069999999999986</c:v>
                </c:pt>
                <c:pt idx="7">
                  <c:v>75.239999999999995</c:v>
                </c:pt>
                <c:pt idx="8">
                  <c:v>59.7</c:v>
                </c:pt>
                <c:pt idx="9">
                  <c:v>5.97</c:v>
                </c:pt>
                <c:pt idx="10">
                  <c:v>16.11</c:v>
                </c:pt>
                <c:pt idx="12">
                  <c:v>28.65</c:v>
                </c:pt>
                <c:pt idx="13">
                  <c:v>14.339999999999998</c:v>
                </c:pt>
                <c:pt idx="14">
                  <c:v>53.730000000000004</c:v>
                </c:pt>
                <c:pt idx="15">
                  <c:v>35.22</c:v>
                </c:pt>
                <c:pt idx="18">
                  <c:v>35.849999999999994</c:v>
                </c:pt>
                <c:pt idx="19">
                  <c:v>53.759999999999991</c:v>
                </c:pt>
                <c:pt idx="20">
                  <c:v>77.639999999999986</c:v>
                </c:pt>
                <c:pt idx="21">
                  <c:v>43.019999999999996</c:v>
                </c:pt>
                <c:pt idx="22">
                  <c:v>26.849999999999994</c:v>
                </c:pt>
                <c:pt idx="23">
                  <c:v>17.91</c:v>
                </c:pt>
                <c:pt idx="24">
                  <c:v>59.7</c:v>
                </c:pt>
                <c:pt idx="26">
                  <c:v>110.99999999999999</c:v>
                </c:pt>
                <c:pt idx="28">
                  <c:v>52.529999999999994</c:v>
                </c:pt>
                <c:pt idx="30">
                  <c:v>35.849999999999994</c:v>
                </c:pt>
                <c:pt idx="31">
                  <c:v>21.509999999999998</c:v>
                </c:pt>
                <c:pt idx="33">
                  <c:v>55.529999999999987</c:v>
                </c:pt>
                <c:pt idx="34">
                  <c:v>35.849999999999994</c:v>
                </c:pt>
                <c:pt idx="36">
                  <c:v>28.679999999999996</c:v>
                </c:pt>
                <c:pt idx="38">
                  <c:v>28.679999999999996</c:v>
                </c:pt>
                <c:pt idx="39">
                  <c:v>28.679999999999996</c:v>
                </c:pt>
                <c:pt idx="40">
                  <c:v>29.849999999999998</c:v>
                </c:pt>
                <c:pt idx="41">
                  <c:v>34.619999999999997</c:v>
                </c:pt>
                <c:pt idx="43">
                  <c:v>21.479999999999997</c:v>
                </c:pt>
              </c:numCache>
            </c:numRef>
          </c:val>
          <c:smooth val="0"/>
          <c:extLst>
            <c:ext xmlns:c16="http://schemas.microsoft.com/office/drawing/2014/chart" uri="{C3380CC4-5D6E-409C-BE32-E72D297353CC}">
              <c16:uniqueId val="{00000008-C8C1-40B8-9155-58C05135FF95}"/>
            </c:ext>
          </c:extLst>
        </c:ser>
        <c:dLbls>
          <c:showLegendKey val="0"/>
          <c:showVal val="0"/>
          <c:showCatName val="0"/>
          <c:showSerName val="0"/>
          <c:showPercent val="0"/>
          <c:showBubbleSize val="0"/>
        </c:dLbls>
        <c:smooth val="0"/>
        <c:axId val="170111375"/>
        <c:axId val="170111855"/>
      </c:lineChart>
      <c:catAx>
        <c:axId val="170111375"/>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crossAx val="170111855"/>
        <c:crosses val="autoZero"/>
        <c:auto val="1"/>
        <c:lblAlgn val="ctr"/>
        <c:lblOffset val="100"/>
        <c:noMultiLvlLbl val="0"/>
      </c:catAx>
      <c:valAx>
        <c:axId val="170111855"/>
        <c:scaling>
          <c:orientation val="minMax"/>
        </c:scaling>
        <c:delete val="0"/>
        <c:axPos val="l"/>
        <c:majorGridlines>
          <c:spPr>
            <a:ln w="9525" cap="flat" cmpd="sng" algn="ctr">
              <a:solidFill>
                <a:schemeClr val="bg1"/>
              </a:solidFill>
              <a:prstDash val="solid"/>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pl-PL"/>
                  <a:t>PLN</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pl-PL"/>
            </a:p>
          </c:txPr>
        </c:title>
        <c:numFmt formatCode="#\ ##0_ ;\-#\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crossAx val="1701113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pl-P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BEFFD">
        <a:alpha val="98824"/>
      </a:srgb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Sales By</a:t>
            </a:r>
            <a:r>
              <a:rPr lang="pl-PL" baseline="0"/>
              <a:t>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rgbClr val="FFFF00"/>
          </a:solidFill>
          <a:ln>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FAF52B"/>
          </a:solidFill>
          <a:ln>
            <a:solidFill>
              <a:schemeClr val="bg1"/>
            </a:solidFill>
          </a:ln>
          <a:effectLst/>
        </c:spPr>
      </c:pivotFmt>
      <c:pivotFmt>
        <c:idx val="2"/>
        <c:spPr>
          <a:solidFill>
            <a:srgbClr val="FFFF00"/>
          </a:solidFill>
          <a:ln>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rgbClr val="FAF52B"/>
          </a:solidFill>
          <a:ln>
            <a:solidFill>
              <a:schemeClr val="bg1"/>
            </a:solidFill>
          </a:ln>
          <a:effectLst/>
        </c:spPr>
      </c:pivotFmt>
      <c:pivotFmt>
        <c:idx val="4"/>
        <c:spPr>
          <a:solidFill>
            <a:srgbClr val="FFFF0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AF52B"/>
          </a:solidFill>
          <a:ln>
            <a:solidFill>
              <a:schemeClr val="bg1"/>
            </a:solidFill>
          </a:ln>
          <a:effectLst/>
        </c:spPr>
      </c:pivotFmt>
    </c:pivotFmts>
    <c:plotArea>
      <c:layout>
        <c:manualLayout>
          <c:layoutTarget val="inner"/>
          <c:xMode val="edge"/>
          <c:yMode val="edge"/>
          <c:x val="0.167230010882786"/>
          <c:y val="0.17171296296296296"/>
          <c:w val="0.77105481225415928"/>
          <c:h val="0.48014690871974336"/>
        </c:manualLayout>
      </c:layout>
      <c:barChart>
        <c:barDir val="bar"/>
        <c:grouping val="clustered"/>
        <c:varyColors val="0"/>
        <c:ser>
          <c:idx val="0"/>
          <c:order val="0"/>
          <c:tx>
            <c:strRef>
              <c:f>CountryBarChart!$B$3</c:f>
              <c:strCache>
                <c:ptCount val="1"/>
                <c:pt idx="0">
                  <c:v>Total</c:v>
                </c:pt>
              </c:strCache>
            </c:strRef>
          </c:tx>
          <c:spPr>
            <a:solidFill>
              <a:srgbClr val="FFFF00"/>
            </a:solidFill>
            <a:ln>
              <a:solidFill>
                <a:schemeClr val="bg1"/>
              </a:solidFill>
            </a:ln>
            <a:effectLst/>
          </c:spPr>
          <c:invertIfNegative val="0"/>
          <c:dPt>
            <c:idx val="2"/>
            <c:invertIfNegative val="0"/>
            <c:bubble3D val="0"/>
            <c:spPr>
              <a:solidFill>
                <a:srgbClr val="FAF52B"/>
              </a:solidFill>
              <a:ln>
                <a:solidFill>
                  <a:schemeClr val="bg1"/>
                </a:solidFill>
              </a:ln>
              <a:effectLst/>
            </c:spPr>
            <c:extLst>
              <c:ext xmlns:c16="http://schemas.microsoft.com/office/drawing/2014/chart" uri="{C3380CC4-5D6E-409C-BE32-E72D297353CC}">
                <c16:uniqueId val="{00000001-F471-4012-BB90-18A01BA88489}"/>
              </c:ext>
            </c:extLst>
          </c:dPt>
          <c:cat>
            <c:strRef>
              <c:f>CountryBarChart!$A$4:$A$6</c:f>
              <c:strCache>
                <c:ptCount val="3"/>
                <c:pt idx="0">
                  <c:v>United Kingdom</c:v>
                </c:pt>
                <c:pt idx="1">
                  <c:v>Ireland</c:v>
                </c:pt>
                <c:pt idx="2">
                  <c:v>United States</c:v>
                </c:pt>
              </c:strCache>
            </c:strRef>
          </c:cat>
          <c:val>
            <c:numRef>
              <c:f>CountryBarChart!$B$4:$B$6</c:f>
              <c:numCache>
                <c:formatCode>"zł"#,##0_);\("zł"#,##0\)</c:formatCode>
                <c:ptCount val="3"/>
                <c:pt idx="0">
                  <c:v>652.86</c:v>
                </c:pt>
                <c:pt idx="1">
                  <c:v>939.68999999999983</c:v>
                </c:pt>
                <c:pt idx="2">
                  <c:v>5437.44</c:v>
                </c:pt>
              </c:numCache>
            </c:numRef>
          </c:val>
          <c:extLst>
            <c:ext xmlns:c16="http://schemas.microsoft.com/office/drawing/2014/chart" uri="{C3380CC4-5D6E-409C-BE32-E72D297353CC}">
              <c16:uniqueId val="{00000002-F471-4012-BB90-18A01BA88489}"/>
            </c:ext>
          </c:extLst>
        </c:ser>
        <c:dLbls>
          <c:showLegendKey val="0"/>
          <c:showVal val="0"/>
          <c:showCatName val="0"/>
          <c:showSerName val="0"/>
          <c:showPercent val="0"/>
          <c:showBubbleSize val="0"/>
        </c:dLbls>
        <c:gapWidth val="182"/>
        <c:axId val="181502383"/>
        <c:axId val="181498063"/>
      </c:barChart>
      <c:catAx>
        <c:axId val="181502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81498063"/>
        <c:crosses val="autoZero"/>
        <c:auto val="1"/>
        <c:lblAlgn val="ctr"/>
        <c:lblOffset val="100"/>
        <c:noMultiLvlLbl val="0"/>
      </c:catAx>
      <c:valAx>
        <c:axId val="181498063"/>
        <c:scaling>
          <c:orientation val="minMax"/>
        </c:scaling>
        <c:delete val="0"/>
        <c:axPos val="b"/>
        <c:majorGridlines>
          <c:spPr>
            <a:ln w="9525" cap="flat" cmpd="sng" algn="ctr">
              <a:solidFill>
                <a:schemeClr val="tx1">
                  <a:lumMod val="15000"/>
                  <a:lumOff val="85000"/>
                </a:schemeClr>
              </a:solidFill>
              <a:round/>
            </a:ln>
            <a:effectLst/>
          </c:spPr>
        </c:majorGridlines>
        <c:numFmt formatCode="&quot;zł&quot;#,##0_);\(&quot;zł&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81502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BEFFD"/>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l-PL"/>
        </a:p>
      </c:txPr>
    </c:title>
    <c:autoTitleDeleted val="0"/>
    <c:pivotFmts>
      <c:pivotFmt>
        <c:idx val="0"/>
        <c:spPr>
          <a:solidFill>
            <a:srgbClr val="FFFF0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AF52B"/>
          </a:solidFill>
          <a:ln>
            <a:solidFill>
              <a:schemeClr val="bg1"/>
            </a:solidFill>
          </a:ln>
          <a:effectLst/>
        </c:spPr>
      </c:pivotFmt>
      <c:pivotFmt>
        <c:idx val="2"/>
        <c:spPr>
          <a:solidFill>
            <a:srgbClr val="FFFF0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AF52B"/>
          </a:solidFill>
          <a:ln>
            <a:solidFill>
              <a:schemeClr val="bg1"/>
            </a:solidFill>
          </a:ln>
          <a:effectLst/>
        </c:spPr>
      </c:pivotFmt>
      <c:pivotFmt>
        <c:idx val="4"/>
        <c:spPr>
          <a:solidFill>
            <a:srgbClr val="FFFF0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F00"/>
          </a:solidFill>
          <a:ln>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Top5Customers!$C$3</c:f>
              <c:strCache>
                <c:ptCount val="1"/>
                <c:pt idx="0">
                  <c:v>Total</c:v>
                </c:pt>
              </c:strCache>
            </c:strRef>
          </c:tx>
          <c:spPr>
            <a:solidFill>
              <a:srgbClr val="FFFF00"/>
            </a:solidFill>
            <a:ln>
              <a:solidFill>
                <a:schemeClr val="bg1"/>
              </a:solidFill>
            </a:ln>
            <a:effectLst/>
          </c:spPr>
          <c:invertIfNegative val="0"/>
          <c:cat>
            <c:multiLvlStrRef>
              <c:f>Top5Customers!$A$4:$B$8</c:f>
              <c:multiLvlStrCache>
                <c:ptCount val="5"/>
                <c:lvl>
                  <c:pt idx="0">
                    <c:v>Charin Penwarden</c:v>
                  </c:pt>
                  <c:pt idx="1">
                    <c:v>Heall Perris</c:v>
                  </c:pt>
                  <c:pt idx="2">
                    <c:v>Lorin Guerrazzi</c:v>
                  </c:pt>
                  <c:pt idx="3">
                    <c:v>Franny Kienlein</c:v>
                  </c:pt>
                  <c:pt idx="4">
                    <c:v>Orazio Comber</c:v>
                  </c:pt>
                </c:lvl>
                <c:lvl>
                  <c:pt idx="0">
                    <c:v>Ireland</c:v>
                  </c:pt>
                </c:lvl>
              </c:multiLvlStrCache>
            </c:multiLvlStrRef>
          </c:cat>
          <c:val>
            <c:numRef>
              <c:f>Top5Customers!$C$4:$C$8</c:f>
              <c:numCache>
                <c:formatCode>"zł"#,##0_);\("zł"#,##0\)</c:formatCode>
                <c:ptCount val="5"/>
                <c:pt idx="0">
                  <c:v>43.650000000000006</c:v>
                </c:pt>
                <c:pt idx="1">
                  <c:v>46.62</c:v>
                </c:pt>
                <c:pt idx="2">
                  <c:v>49.5</c:v>
                </c:pt>
                <c:pt idx="3">
                  <c:v>52.38</c:v>
                </c:pt>
                <c:pt idx="4">
                  <c:v>90.27000000000001</c:v>
                </c:pt>
              </c:numCache>
            </c:numRef>
          </c:val>
          <c:extLst>
            <c:ext xmlns:c16="http://schemas.microsoft.com/office/drawing/2014/chart" uri="{C3380CC4-5D6E-409C-BE32-E72D297353CC}">
              <c16:uniqueId val="{00000000-1CE4-4AF0-8C00-9A2ECCC7C611}"/>
            </c:ext>
          </c:extLst>
        </c:ser>
        <c:dLbls>
          <c:showLegendKey val="0"/>
          <c:showVal val="0"/>
          <c:showCatName val="0"/>
          <c:showSerName val="0"/>
          <c:showPercent val="0"/>
          <c:showBubbleSize val="0"/>
        </c:dLbls>
        <c:gapWidth val="182"/>
        <c:axId val="181502383"/>
        <c:axId val="181498063"/>
      </c:barChart>
      <c:catAx>
        <c:axId val="181502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81498063"/>
        <c:crosses val="autoZero"/>
        <c:auto val="1"/>
        <c:lblAlgn val="ctr"/>
        <c:lblOffset val="100"/>
        <c:noMultiLvlLbl val="0"/>
      </c:catAx>
      <c:valAx>
        <c:axId val="181498063"/>
        <c:scaling>
          <c:orientation val="minMax"/>
        </c:scaling>
        <c:delete val="0"/>
        <c:axPos val="b"/>
        <c:majorGridlines>
          <c:spPr>
            <a:ln w="9525" cap="flat" cmpd="sng" algn="ctr">
              <a:solidFill>
                <a:schemeClr val="tx1">
                  <a:lumMod val="15000"/>
                  <a:lumOff val="85000"/>
                </a:schemeClr>
              </a:solidFill>
              <a:round/>
            </a:ln>
            <a:effectLst/>
          </c:spPr>
        </c:majorGridlines>
        <c:numFmt formatCode="&quot;zł&quot;#,##0_);\(&quot;zł&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181502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BEFFD"/>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4</xdr:row>
      <xdr:rowOff>0</xdr:rowOff>
    </xdr:to>
    <xdr:sp macro="" textlink="">
      <xdr:nvSpPr>
        <xdr:cNvPr id="3" name="Rectangle 2">
          <a:extLst>
            <a:ext uri="{FF2B5EF4-FFF2-40B4-BE49-F238E27FC236}">
              <a16:creationId xmlns:a16="http://schemas.microsoft.com/office/drawing/2014/main" id="{6B7FECD4-013D-C5A0-4286-B66A17613572}"/>
            </a:ext>
          </a:extLst>
        </xdr:cNvPr>
        <xdr:cNvSpPr/>
      </xdr:nvSpPr>
      <xdr:spPr>
        <a:xfrm>
          <a:off x="125506" y="62753"/>
          <a:ext cx="15240000" cy="537882"/>
        </a:xfrm>
        <a:prstGeom prst="rect">
          <a:avLst/>
        </a:prstGeom>
        <a:solidFill>
          <a:srgbClr val="00CC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pl-PL" sz="2800" b="1" kern="1200"/>
            <a:t>COFFEE SALES DASHBOARD</a:t>
          </a:r>
          <a:endParaRPr lang="pl-PL" sz="2800" b="1" kern="1200" baseline="0"/>
        </a:p>
        <a:p>
          <a:pPr algn="l"/>
          <a:endParaRPr lang="pl-PL" sz="1100" kern="1200"/>
        </a:p>
      </xdr:txBody>
    </xdr:sp>
    <xdr:clientData/>
  </xdr:twoCellAnchor>
  <xdr:twoCellAnchor>
    <xdr:from>
      <xdr:col>1</xdr:col>
      <xdr:colOff>0</xdr:colOff>
      <xdr:row>14</xdr:row>
      <xdr:rowOff>89648</xdr:rowOff>
    </xdr:from>
    <xdr:to>
      <xdr:col>15</xdr:col>
      <xdr:colOff>0</xdr:colOff>
      <xdr:row>39</xdr:row>
      <xdr:rowOff>0</xdr:rowOff>
    </xdr:to>
    <xdr:graphicFrame macro="">
      <xdr:nvGraphicFramePr>
        <xdr:cNvPr id="4" name="Chart 3">
          <a:extLst>
            <a:ext uri="{FF2B5EF4-FFF2-40B4-BE49-F238E27FC236}">
              <a16:creationId xmlns:a16="http://schemas.microsoft.com/office/drawing/2014/main" id="{12AD835D-009E-4456-9C44-23D6939CB9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4</xdr:row>
      <xdr:rowOff>71718</xdr:rowOff>
    </xdr:from>
    <xdr:to>
      <xdr:col>18</xdr:col>
      <xdr:colOff>555812</xdr:colOff>
      <xdr:row>14</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0656ED43-B671-476A-AE13-81891252925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5506" y="672353"/>
              <a:ext cx="10919012" cy="1721223"/>
            </a:xfrm>
            <a:prstGeom prst="rect">
              <a:avLst/>
            </a:prstGeom>
            <a:solidFill>
              <a:prstClr val="white"/>
            </a:solidFill>
            <a:ln w="1">
              <a:solidFill>
                <a:prstClr val="green"/>
              </a:solidFill>
            </a:ln>
          </xdr:spPr>
          <xdr:txBody>
            <a:bodyPr vertOverflow="clip" horzOverflow="clip"/>
            <a:lstStyle/>
            <a:p>
              <a:r>
                <a:rPr lang="pl-PL" sz="1100"/>
                <a:t>Timeline: Works in Excel 2013 or higher. Do not move or resize.</a:t>
              </a:r>
            </a:p>
          </xdr:txBody>
        </xdr:sp>
      </mc:Fallback>
    </mc:AlternateContent>
    <xdr:clientData/>
  </xdr:twoCellAnchor>
  <xdr:twoCellAnchor editAs="oneCell">
    <xdr:from>
      <xdr:col>19</xdr:col>
      <xdr:colOff>0</xdr:colOff>
      <xdr:row>9</xdr:row>
      <xdr:rowOff>1</xdr:rowOff>
    </xdr:from>
    <xdr:to>
      <xdr:col>22</xdr:col>
      <xdr:colOff>286870</xdr:colOff>
      <xdr:row>14</xdr:row>
      <xdr:rowOff>1</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55701C55-787F-4503-91C9-4E3F5039678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098306" y="1497107"/>
              <a:ext cx="2115670" cy="89647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4</xdr:row>
      <xdr:rowOff>62754</xdr:rowOff>
    </xdr:from>
    <xdr:to>
      <xdr:col>26</xdr:col>
      <xdr:colOff>0</xdr:colOff>
      <xdr:row>8</xdr:row>
      <xdr:rowOff>89647</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76EA4624-FC9E-400A-802E-97EEAAC7A55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098306" y="663389"/>
              <a:ext cx="4267200" cy="74407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331694</xdr:colOff>
      <xdr:row>9</xdr:row>
      <xdr:rowOff>0</xdr:rowOff>
    </xdr:from>
    <xdr:to>
      <xdr:col>26</xdr:col>
      <xdr:colOff>0</xdr:colOff>
      <xdr:row>14</xdr:row>
      <xdr:rowOff>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CA7C421F-27E8-4A5B-B1DA-E17D42FC18CA}"/>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258800" y="1497106"/>
              <a:ext cx="2106706" cy="89647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89646</xdr:colOff>
      <xdr:row>14</xdr:row>
      <xdr:rowOff>80682</xdr:rowOff>
    </xdr:from>
    <xdr:to>
      <xdr:col>25</xdr:col>
      <xdr:colOff>609599</xdr:colOff>
      <xdr:row>27</xdr:row>
      <xdr:rowOff>0</xdr:rowOff>
    </xdr:to>
    <xdr:graphicFrame macro="">
      <xdr:nvGraphicFramePr>
        <xdr:cNvPr id="9" name="Chart 8">
          <a:extLst>
            <a:ext uri="{FF2B5EF4-FFF2-40B4-BE49-F238E27FC236}">
              <a16:creationId xmlns:a16="http://schemas.microsoft.com/office/drawing/2014/main" id="{68301BC8-FE51-4616-A57E-9E5731A2CE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89648</xdr:colOff>
      <xdr:row>27</xdr:row>
      <xdr:rowOff>80682</xdr:rowOff>
    </xdr:from>
    <xdr:to>
      <xdr:col>26</xdr:col>
      <xdr:colOff>0</xdr:colOff>
      <xdr:row>39</xdr:row>
      <xdr:rowOff>0</xdr:rowOff>
    </xdr:to>
    <xdr:graphicFrame macro="">
      <xdr:nvGraphicFramePr>
        <xdr:cNvPr id="10" name="Chart 9">
          <a:extLst>
            <a:ext uri="{FF2B5EF4-FFF2-40B4-BE49-F238E27FC236}">
              <a16:creationId xmlns:a16="http://schemas.microsoft.com/office/drawing/2014/main" id="{F336F090-A410-44CA-AF18-D6E625920B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otre" refreshedDate="45653.856961574071" createdVersion="8" refreshedVersion="8" minRefreshableVersion="3" recordCount="1000" xr:uid="{CBF5378B-C903-46CA-A393-1C8F98455090}">
  <cacheSource type="worksheet">
    <worksheetSource name="OrderTable"/>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 Type Name" numFmtId="0">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sty"/>
          <s v="lut"/>
          <s v="mar"/>
          <s v="kwi"/>
          <s v="maj"/>
          <s v="cze"/>
          <s v="lip"/>
          <s v="sie"/>
          <s v="wrz"/>
          <s v="paź"/>
          <s v="lis"/>
          <s v="gru"/>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0401103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6"/>
    <n v="54.969999999999992"/>
    <s v="Robusta"/>
    <x v="1"/>
    <x v="1"/>
  </r>
  <r>
    <s v="CVP-18956-553"/>
    <x v="3"/>
    <s v="86561-91660-RB"/>
    <s v="L-D-1"/>
    <n v="3"/>
    <x v="3"/>
    <s v=""/>
    <x v="0"/>
    <x v="3"/>
    <s v="D"/>
    <x v="0"/>
    <n v="12.95"/>
    <n v="38.849999999999994"/>
    <s v="Liberica"/>
    <x v="2"/>
    <x v="1"/>
  </r>
  <r>
    <s v="IPP-31994-879"/>
    <x v="4"/>
    <s v="65223-29612-CB"/>
    <s v="E-D-0.5"/>
    <n v="3"/>
    <x v="4"/>
    <s v="slobe6@nifty.com"/>
    <x v="0"/>
    <x v="1"/>
    <s v="D"/>
    <x v="1"/>
    <n v="7.29"/>
    <n v="21.87"/>
    <s v="Exc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4999999999994"/>
    <n v="170.77499999999998"/>
    <s v="Excelsa"/>
    <x v="1"/>
    <x v="0"/>
  </r>
  <r>
    <s v="SZW-48378-399"/>
    <x v="9"/>
    <s v="34136-36674-OM"/>
    <s v="R-M-1"/>
    <n v="5"/>
    <x v="10"/>
    <s v="rscholarc@nyu.edu"/>
    <x v="0"/>
    <x v="0"/>
    <s v="M"/>
    <x v="0"/>
    <n v="9.9499999999999993"/>
    <n v="49.75"/>
    <s v="Robusta"/>
    <x v="0"/>
    <x v="1"/>
  </r>
  <r>
    <s v="ITA-87418-783"/>
    <x v="10"/>
    <s v="39396-12890-PE"/>
    <s v="R-D-2.5"/>
    <n v="2"/>
    <x v="11"/>
    <s v="tvanyutind@wix.com"/>
    <x v="0"/>
    <x v="0"/>
    <s v="D"/>
    <x v="2"/>
    <n v="20.584999999999997"/>
    <n v="41.169999999999995"/>
    <s v="Robu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4999999999998"/>
    <n v="114.42499999999998"/>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4999999999997"/>
    <n v="82.339999999999989"/>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4999999999998"/>
    <n v="91.539999999999992"/>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s v=""/>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4999999999998"/>
    <n v="114.42499999999998"/>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49999999999996"/>
    <n v="8.0549999999999997"/>
    <s v="Robusta"/>
    <x v="2"/>
    <x v="0"/>
  </r>
  <r>
    <s v="ULR-52653-960"/>
    <x v="35"/>
    <s v="04152-34436-IE"/>
    <s v="L-L-2.5"/>
    <n v="2"/>
    <x v="38"/>
    <s v=""/>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4999999999997"/>
    <n v="178.70999999999998"/>
    <s v="Liberica"/>
    <x v="2"/>
    <x v="1"/>
  </r>
  <r>
    <s v="DJH-05202-380"/>
    <x v="38"/>
    <s v="85589-17020-CX"/>
    <s v="E-M-2.5"/>
    <n v="2"/>
    <x v="41"/>
    <s v=""/>
    <x v="0"/>
    <x v="1"/>
    <s v="M"/>
    <x v="2"/>
    <n v="31.624999999999996"/>
    <n v="63.249999999999993"/>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4999999999998"/>
    <n v="91.539999999999992"/>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4999999999997"/>
    <n v="89.35499999999999"/>
    <s v="Liberica"/>
    <x v="2"/>
    <x v="0"/>
  </r>
  <r>
    <s v="HUB-47311-849"/>
    <x v="50"/>
    <s v="04521-04300-OK"/>
    <s v="L-M-0.5"/>
    <n v="3"/>
    <x v="53"/>
    <s v="sgilroy1n@eepurl.com"/>
    <x v="0"/>
    <x v="3"/>
    <s v="M"/>
    <x v="1"/>
    <n v="8.73"/>
    <n v="26.19"/>
    <s v="Liberica"/>
    <x v="0"/>
    <x v="0"/>
  </r>
  <r>
    <s v="WYM-17686-694"/>
    <x v="51"/>
    <s v="58689-55264-VK"/>
    <s v="A-D-2.5"/>
    <n v="5"/>
    <x v="54"/>
    <s v="ccottingham1o@wikipedia.org"/>
    <x v="0"/>
    <x v="2"/>
    <s v="D"/>
    <x v="2"/>
    <n v="22.884999999999998"/>
    <n v="114.42499999999998"/>
    <s v="Arabica"/>
    <x v="2"/>
    <x v="1"/>
  </r>
  <r>
    <s v="ZYQ-15797-695"/>
    <x v="52"/>
    <s v="79436-73011-MM"/>
    <s v="R-D-0.5"/>
    <n v="5"/>
    <x v="55"/>
    <s v=""/>
    <x v="2"/>
    <x v="0"/>
    <s v="D"/>
    <x v="1"/>
    <n v="5.3699999999999992"/>
    <n v="26.849999999999994"/>
    <s v="Robu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4999999999997"/>
    <n v="82.339999999999989"/>
    <s v="Robusta"/>
    <x v="2"/>
    <x v="0"/>
  </r>
  <r>
    <s v="RXF-37618-213"/>
    <x v="57"/>
    <s v="32948-34398-HC"/>
    <s v="R-L-0.5"/>
    <n v="1"/>
    <x v="60"/>
    <s v="bumpleby1u@soundcloud.com"/>
    <x v="0"/>
    <x v="0"/>
    <s v="L"/>
    <x v="1"/>
    <n v="7.169999999999999"/>
    <n v="7.169999999999999"/>
    <s v="Robu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4999999999994"/>
    <n v="136.61999999999998"/>
    <s v="Excelsa"/>
    <x v="1"/>
    <x v="1"/>
  </r>
  <r>
    <s v="GAZ-58626-277"/>
    <x v="62"/>
    <s v="69533-84907-FA"/>
    <s v="L-L-0.2"/>
    <n v="2"/>
    <x v="65"/>
    <s v="sedmondson1z@theguardian.com"/>
    <x v="1"/>
    <x v="3"/>
    <s v="L"/>
    <x v="3"/>
    <n v="4.7549999999999999"/>
    <n v="9.51"/>
    <s v="Liberica"/>
    <x v="1"/>
    <x v="1"/>
  </r>
  <r>
    <s v="RPJ-37787-335"/>
    <x v="63"/>
    <s v="76005-95461-CI"/>
    <s v="A-M-2.5"/>
    <n v="3"/>
    <x v="66"/>
    <s v=""/>
    <x v="0"/>
    <x v="2"/>
    <s v="M"/>
    <x v="2"/>
    <n v="25.874999999999996"/>
    <n v="77.624999999999986"/>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a"/>
    <x v="2"/>
    <x v="0"/>
  </r>
  <r>
    <s v="AWT-22827-563"/>
    <x v="67"/>
    <s v="12018-75670-EU"/>
    <s v="R-L-0.2"/>
    <n v="1"/>
    <x v="70"/>
    <s v=""/>
    <x v="1"/>
    <x v="0"/>
    <s v="L"/>
    <x v="3"/>
    <n v="3.5849999999999995"/>
    <n v="3.5849999999999995"/>
    <s v="Robu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4999999999996"/>
    <n v="100.39499999999998"/>
    <s v="Liberica"/>
    <x v="0"/>
    <x v="0"/>
  </r>
  <r>
    <s v="XOQ-12405-419"/>
    <x v="74"/>
    <s v="91513-75657-PH"/>
    <s v="R-D-2.5"/>
    <n v="4"/>
    <x v="77"/>
    <s v=""/>
    <x v="0"/>
    <x v="0"/>
    <s v="D"/>
    <x v="2"/>
    <n v="20.584999999999997"/>
    <n v="82.339999999999989"/>
    <s v="Robusta"/>
    <x v="2"/>
    <x v="0"/>
  </r>
  <r>
    <s v="HYF-10254-369"/>
    <x v="75"/>
    <s v="30373-66619-CB"/>
    <s v="L-L-0.5"/>
    <n v="1"/>
    <x v="78"/>
    <s v="zsherewood2c@apache.org"/>
    <x v="0"/>
    <x v="3"/>
    <s v="L"/>
    <x v="1"/>
    <n v="9.51"/>
    <n v="9.51"/>
    <s v="Liberica"/>
    <x v="1"/>
    <x v="1"/>
  </r>
  <r>
    <s v="XXJ-47000-307"/>
    <x v="76"/>
    <s v="31582-23562-FM"/>
    <s v="A-L-2.5"/>
    <n v="3"/>
    <x v="79"/>
    <s v="jdufaire2d@fc2.com"/>
    <x v="0"/>
    <x v="2"/>
    <s v="L"/>
    <x v="2"/>
    <n v="29.784999999999997"/>
    <n v="89.35499999999999"/>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4999999999996"/>
    <n v="103.49999999999999"/>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4999999999996"/>
    <n v="155.24999999999997"/>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4999999999997"/>
    <n v="148.92499999999998"/>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699999999999992"/>
    <n v="26.849999999999994"/>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49999999999995"/>
    <n v="14.339999999999998"/>
    <s v="Robu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4999999999997"/>
    <n v="148.92499999999998"/>
    <s v="Arabica"/>
    <x v="1"/>
    <x v="0"/>
  </r>
  <r>
    <s v="VDZ-76673-968"/>
    <x v="116"/>
    <s v="82246-82543-DW"/>
    <s v="E-D-0.5"/>
    <n v="2"/>
    <x v="122"/>
    <s v="bhindsberg3n@blogs.com"/>
    <x v="0"/>
    <x v="1"/>
    <s v="D"/>
    <x v="1"/>
    <n v="7.29"/>
    <n v="14.58"/>
    <s v="Excelsa"/>
    <x v="2"/>
    <x v="0"/>
  </r>
  <r>
    <s v="VTV-03546-175"/>
    <x v="117"/>
    <s v="03384-62101-IY"/>
    <s v="A-L-2.5"/>
    <n v="5"/>
    <x v="123"/>
    <s v="orobins3o@salon.com"/>
    <x v="0"/>
    <x v="2"/>
    <s v="L"/>
    <x v="2"/>
    <n v="29.784999999999997"/>
    <n v="148.92499999999998"/>
    <s v="Arabica"/>
    <x v="1"/>
    <x v="0"/>
  </r>
  <r>
    <s v="GHR-72274-715"/>
    <x v="118"/>
    <s v="86881-41559-OR"/>
    <s v="L-D-1"/>
    <n v="1"/>
    <x v="124"/>
    <s v="osyseland3p@independent.co.uk"/>
    <x v="0"/>
    <x v="3"/>
    <s v="D"/>
    <x v="0"/>
    <n v="12.95"/>
    <n v="12.95"/>
    <s v="Liberica"/>
    <x v="2"/>
    <x v="1"/>
  </r>
  <r>
    <s v="ZGK-97262-313"/>
    <x v="119"/>
    <s v="02536-18494-AQ"/>
    <s v="E-M-2.5"/>
    <n v="3"/>
    <x v="125"/>
    <s v=""/>
    <x v="0"/>
    <x v="1"/>
    <s v="M"/>
    <x v="2"/>
    <n v="31.624999999999996"/>
    <n v="94.874999999999986"/>
    <s v="Exc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4999999999994"/>
    <n v="102.46499999999997"/>
    <s v="Excelsa"/>
    <x v="1"/>
    <x v="1"/>
  </r>
  <r>
    <s v="PPP-78935-365"/>
    <x v="123"/>
    <s v="91074-60023-IP"/>
    <s v="E-D-1"/>
    <n v="4"/>
    <x v="129"/>
    <s v=""/>
    <x v="0"/>
    <x v="1"/>
    <s v="D"/>
    <x v="0"/>
    <n v="12.15"/>
    <n v="48.6"/>
    <s v="Excelsa"/>
    <x v="2"/>
    <x v="1"/>
  </r>
  <r>
    <s v="JUO-34131-517"/>
    <x v="124"/>
    <s v="07972-83748-JI"/>
    <s v="L-D-1"/>
    <n v="6"/>
    <x v="130"/>
    <s v=""/>
    <x v="0"/>
    <x v="3"/>
    <s v="D"/>
    <x v="0"/>
    <n v="12.95"/>
    <n v="77.699999999999989"/>
    <s v="Liberica"/>
    <x v="2"/>
    <x v="0"/>
  </r>
  <r>
    <s v="ZJE-89333-489"/>
    <x v="125"/>
    <s v="08694-57330-XR"/>
    <s v="L-D-2.5"/>
    <n v="1"/>
    <x v="131"/>
    <s v="vkundt3w@bigcartel.com"/>
    <x v="1"/>
    <x v="3"/>
    <s v="D"/>
    <x v="2"/>
    <n v="29.784999999999997"/>
    <n v="29.784999999999997"/>
    <s v="Liberica"/>
    <x v="2"/>
    <x v="0"/>
  </r>
  <r>
    <s v="LOO-35324-159"/>
    <x v="126"/>
    <s v="68412-11126-YJ"/>
    <s v="A-L-0.2"/>
    <n v="4"/>
    <x v="132"/>
    <s v="bbett3x@google.de"/>
    <x v="0"/>
    <x v="2"/>
    <s v="L"/>
    <x v="3"/>
    <n v="3.8849999999999998"/>
    <n v="15.54"/>
    <s v="Arabica"/>
    <x v="1"/>
    <x v="0"/>
  </r>
  <r>
    <s v="JBQ-93412-846"/>
    <x v="127"/>
    <s v="69037-66822-DW"/>
    <s v="E-L-2.5"/>
    <n v="4"/>
    <x v="133"/>
    <s v=""/>
    <x v="1"/>
    <x v="1"/>
    <s v="L"/>
    <x v="2"/>
    <n v="34.154999999999994"/>
    <n v="136.61999999999998"/>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4999999999994"/>
    <n v="68.309999999999988"/>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4999999999996"/>
    <n v="51.749999999999993"/>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4999999999998"/>
    <n v="68.655000000000001"/>
    <s v="Robusta"/>
    <x v="0"/>
    <x v="0"/>
  </r>
  <r>
    <s v="YET-17732-678"/>
    <x v="135"/>
    <s v="57235-92842-DK"/>
    <s v="R-D-0.2"/>
    <n v="1"/>
    <x v="143"/>
    <s v=""/>
    <x v="0"/>
    <x v="0"/>
    <s v="D"/>
    <x v="3"/>
    <n v="2.6849999999999996"/>
    <n v="2.6849999999999996"/>
    <s v="Robusta"/>
    <x v="2"/>
    <x v="1"/>
  </r>
  <r>
    <s v="NKW-24945-846"/>
    <x v="35"/>
    <s v="75977-30364-AY"/>
    <s v="A-D-2.5"/>
    <n v="5"/>
    <x v="144"/>
    <s v="jpray4a@youtube.com"/>
    <x v="0"/>
    <x v="2"/>
    <s v="D"/>
    <x v="2"/>
    <n v="22.884999999999998"/>
    <n v="114.42499999999998"/>
    <s v="Arabica"/>
    <x v="2"/>
    <x v="1"/>
  </r>
  <r>
    <s v="VKA-82720-513"/>
    <x v="136"/>
    <s v="12299-30914-NG"/>
    <s v="A-M-2.5"/>
    <n v="6"/>
    <x v="145"/>
    <s v="gholborn4b@ow.ly"/>
    <x v="0"/>
    <x v="2"/>
    <s v="M"/>
    <x v="2"/>
    <n v="25.874999999999996"/>
    <n v="155.24999999999997"/>
    <s v="Arabica"/>
    <x v="0"/>
    <x v="0"/>
  </r>
  <r>
    <s v="THA-60599-417"/>
    <x v="137"/>
    <s v="59971-35626-YJ"/>
    <s v="A-M-2.5"/>
    <n v="3"/>
    <x v="146"/>
    <s v="fkeinrat4c@dailymail.co.uk"/>
    <x v="0"/>
    <x v="2"/>
    <s v="M"/>
    <x v="2"/>
    <n v="25.874999999999996"/>
    <n v="77.624999999999986"/>
    <s v="Arabica"/>
    <x v="0"/>
    <x v="0"/>
  </r>
  <r>
    <s v="MEK-39769-035"/>
    <x v="138"/>
    <s v="15380-76513-PS"/>
    <s v="R-D-2.5"/>
    <n v="3"/>
    <x v="147"/>
    <s v="pyea4d@aol.com"/>
    <x v="1"/>
    <x v="0"/>
    <s v="D"/>
    <x v="2"/>
    <n v="20.584999999999997"/>
    <n v="61.754999999999995"/>
    <s v="Robusta"/>
    <x v="2"/>
    <x v="1"/>
  </r>
  <r>
    <s v="JAF-18294-750"/>
    <x v="139"/>
    <s v="73564-98204-EY"/>
    <s v="R-D-2.5"/>
    <n v="6"/>
    <x v="148"/>
    <s v=""/>
    <x v="0"/>
    <x v="0"/>
    <s v="D"/>
    <x v="2"/>
    <n v="20.584999999999997"/>
    <n v="123.50999999999999"/>
    <s v="Robusta"/>
    <x v="2"/>
    <x v="0"/>
  </r>
  <r>
    <s v="TME-59627-221"/>
    <x v="140"/>
    <s v="72282-40594-RX"/>
    <s v="L-L-2.5"/>
    <n v="6"/>
    <x v="149"/>
    <s v=""/>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49999999999996"/>
    <n v="16.11"/>
    <s v="Robu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usta"/>
    <x v="2"/>
    <x v="0"/>
  </r>
  <r>
    <s v="EIL-44855-309"/>
    <x v="147"/>
    <s v="59741-90220-OW"/>
    <s v="R-D-0.5"/>
    <n v="5"/>
    <x v="156"/>
    <s v=""/>
    <x v="0"/>
    <x v="0"/>
    <s v="D"/>
    <x v="1"/>
    <n v="5.3699999999999992"/>
    <n v="26.849999999999994"/>
    <s v="Robu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4999999999994"/>
    <n v="68.309999999999988"/>
    <s v="Excelsa"/>
    <x v="1"/>
    <x v="1"/>
  </r>
  <r>
    <s v="IRJ-67095-738"/>
    <x v="13"/>
    <s v="86447-02699-UT"/>
    <s v="E-M-2.5"/>
    <n v="2"/>
    <x v="161"/>
    <s v="mchamberlayne4r@bigcartel.com"/>
    <x v="0"/>
    <x v="1"/>
    <s v="M"/>
    <x v="2"/>
    <n v="31.624999999999996"/>
    <n v="63.249999999999993"/>
    <s v="Excelsa"/>
    <x v="0"/>
    <x v="0"/>
  </r>
  <r>
    <s v="VEA-31961-977"/>
    <x v="79"/>
    <s v="51432-27169-KN"/>
    <s v="E-D-0.5"/>
    <n v="3"/>
    <x v="162"/>
    <s v="bflaherty4s@moonfruit.com"/>
    <x v="1"/>
    <x v="1"/>
    <s v="D"/>
    <x v="1"/>
    <n v="7.29"/>
    <n v="21.87"/>
    <s v="Excelsa"/>
    <x v="2"/>
    <x v="1"/>
  </r>
  <r>
    <s v="BAF-42286-205"/>
    <x v="152"/>
    <s v="43074-00987-PB"/>
    <s v="R-M-2.5"/>
    <n v="4"/>
    <x v="163"/>
    <s v="ocolbeck4t@sina.com.cn"/>
    <x v="0"/>
    <x v="0"/>
    <s v="M"/>
    <x v="2"/>
    <n v="22.884999999999998"/>
    <n v="91.539999999999992"/>
    <s v="Robusta"/>
    <x v="0"/>
    <x v="1"/>
  </r>
  <r>
    <s v="WOR-52762-511"/>
    <x v="153"/>
    <s v="04739-85772-QT"/>
    <s v="E-L-2.5"/>
    <n v="6"/>
    <x v="164"/>
    <s v=""/>
    <x v="0"/>
    <x v="1"/>
    <s v="L"/>
    <x v="2"/>
    <n v="34.154999999999994"/>
    <n v="204.92999999999995"/>
    <s v="Excelsa"/>
    <x v="1"/>
    <x v="0"/>
  </r>
  <r>
    <s v="ZWK-03995-815"/>
    <x v="154"/>
    <s v="28279-78469-YW"/>
    <s v="E-M-2.5"/>
    <n v="2"/>
    <x v="165"/>
    <s v="ehobbing4v@nsw.gov.au"/>
    <x v="0"/>
    <x v="1"/>
    <s v="M"/>
    <x v="2"/>
    <n v="31.624999999999996"/>
    <n v="63.249999999999993"/>
    <s v="Excelsa"/>
    <x v="0"/>
    <x v="0"/>
  </r>
  <r>
    <s v="CKF-43291-846"/>
    <x v="155"/>
    <s v="91829-99544-DS"/>
    <s v="E-L-2.5"/>
    <n v="1"/>
    <x v="166"/>
    <s v="othynne4w@auda.org.au"/>
    <x v="0"/>
    <x v="1"/>
    <s v="L"/>
    <x v="2"/>
    <n v="34.154999999999994"/>
    <n v="34.154999999999994"/>
    <s v="Excelsa"/>
    <x v="1"/>
    <x v="0"/>
  </r>
  <r>
    <s v="RMW-74160-339"/>
    <x v="156"/>
    <s v="38978-59582-JP"/>
    <s v="R-L-2.5"/>
    <n v="4"/>
    <x v="167"/>
    <s v="eheining4x@flickr.com"/>
    <x v="0"/>
    <x v="0"/>
    <s v="L"/>
    <x v="2"/>
    <n v="27.484999999999996"/>
    <n v="109.93999999999998"/>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699999999999992"/>
    <n v="32.22"/>
    <s v="Robu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4999999999998"/>
    <n v="68.655000000000001"/>
    <s v="Robu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4999999999996"/>
    <n v="33.464999999999996"/>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4999999999997"/>
    <n v="59.569999999999993"/>
    <s v="Liberica"/>
    <x v="2"/>
    <x v="1"/>
  </r>
  <r>
    <s v="NOP-21394-646"/>
    <x v="170"/>
    <s v="16982-35708-BZ"/>
    <s v="L-D-2.5"/>
    <n v="3"/>
    <x v="185"/>
    <s v="ncuttler5g@parallels.com"/>
    <x v="0"/>
    <x v="3"/>
    <s v="D"/>
    <x v="2"/>
    <n v="29.784999999999997"/>
    <n v="89.35499999999999"/>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celsa"/>
    <x v="0"/>
    <x v="1"/>
  </r>
  <r>
    <s v="FTV-77095-168"/>
    <x v="171"/>
    <s v="66708-26678-QK"/>
    <s v="L-L-0.5"/>
    <n v="6"/>
    <x v="186"/>
    <s v=""/>
    <x v="0"/>
    <x v="3"/>
    <s v="L"/>
    <x v="1"/>
    <n v="9.51"/>
    <n v="57.06"/>
    <s v="Liberica"/>
    <x v="1"/>
    <x v="1"/>
  </r>
  <r>
    <s v="BOR-02906-411"/>
    <x v="172"/>
    <s v="08743-09057-OO"/>
    <s v="L-D-2.5"/>
    <n v="6"/>
    <x v="187"/>
    <s v="tfelip5m@typepad.com"/>
    <x v="0"/>
    <x v="3"/>
    <s v="D"/>
    <x v="2"/>
    <n v="29.784999999999997"/>
    <n v="178.70999999999998"/>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celsa"/>
    <x v="0"/>
    <x v="1"/>
  </r>
  <r>
    <s v="TJG-73587-353"/>
    <x v="175"/>
    <s v="24766-58139-GT"/>
    <s v="R-D-0.2"/>
    <n v="3"/>
    <x v="190"/>
    <s v=""/>
    <x v="0"/>
    <x v="0"/>
    <s v="D"/>
    <x v="3"/>
    <n v="2.6849999999999996"/>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4999999999997"/>
    <n v="20.584999999999997"/>
    <s v="Robu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4999999999999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celsa"/>
    <x v="1"/>
    <x v="0"/>
  </r>
  <r>
    <s v="IZA-61469-812"/>
    <x v="191"/>
    <s v="13561-92774-WP"/>
    <s v="L-D-2.5"/>
    <n v="4"/>
    <x v="208"/>
    <s v="kbromehead68@un.org"/>
    <x v="0"/>
    <x v="3"/>
    <s v="D"/>
    <x v="2"/>
    <n v="29.784999999999997"/>
    <n v="119.13999999999999"/>
    <s v="Liberica"/>
    <x v="2"/>
    <x v="0"/>
  </r>
  <r>
    <s v="PSS-22466-862"/>
    <x v="192"/>
    <s v="11550-78378-GE"/>
    <s v="R-L-0.2"/>
    <n v="4"/>
    <x v="209"/>
    <s v="ewesterman69@si.edu"/>
    <x v="1"/>
    <x v="0"/>
    <s v="L"/>
    <x v="3"/>
    <n v="3.5849999999999995"/>
    <n v="14.339999999999998"/>
    <s v="Robusta"/>
    <x v="1"/>
    <x v="1"/>
  </r>
  <r>
    <s v="REH-56504-397"/>
    <x v="193"/>
    <s v="90961-35603-RP"/>
    <s v="A-M-2.5"/>
    <n v="5"/>
    <x v="210"/>
    <s v="ahutchens6a@amazonaws.com"/>
    <x v="0"/>
    <x v="2"/>
    <s v="M"/>
    <x v="2"/>
    <n v="25.874999999999996"/>
    <n v="129.37499999999997"/>
    <s v="Arabica"/>
    <x v="0"/>
    <x v="1"/>
  </r>
  <r>
    <s v="ALA-62598-016"/>
    <x v="194"/>
    <s v="57145-03803-ZL"/>
    <s v="R-D-0.2"/>
    <n v="6"/>
    <x v="211"/>
    <s v="nwyvill6b@naver.com"/>
    <x v="2"/>
    <x v="0"/>
    <s v="D"/>
    <x v="3"/>
    <n v="2.6849999999999996"/>
    <n v="16.11"/>
    <s v="Robusta"/>
    <x v="2"/>
    <x v="0"/>
  </r>
  <r>
    <s v="EYE-70374-835"/>
    <x v="195"/>
    <s v="89115-11966-VF"/>
    <s v="R-L-0.2"/>
    <n v="5"/>
    <x v="212"/>
    <s v="bmathon6c@barnesandnoble.com"/>
    <x v="0"/>
    <x v="0"/>
    <s v="L"/>
    <x v="3"/>
    <n v="3.5849999999999995"/>
    <n v="17.924999999999997"/>
    <s v="Robu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4999999999996"/>
    <n v="51.749999999999993"/>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4999999999997"/>
    <n v="89.35499999999999"/>
    <s v="Liberica"/>
    <x v="2"/>
    <x v="1"/>
  </r>
  <r>
    <s v="JJX-83339-346"/>
    <x v="204"/>
    <s v="32928-18158-OW"/>
    <s v="R-L-0.2"/>
    <n v="1"/>
    <x v="221"/>
    <s v=""/>
    <x v="0"/>
    <x v="0"/>
    <s v="L"/>
    <x v="3"/>
    <n v="3.5849999999999995"/>
    <n v="3.5849999999999995"/>
    <s v="Robusta"/>
    <x v="1"/>
    <x v="0"/>
  </r>
  <r>
    <s v="BIU-21970-705"/>
    <x v="205"/>
    <s v="89711-56688-GG"/>
    <s v="R-M-2.5"/>
    <n v="2"/>
    <x v="222"/>
    <s v="fdrysdale6m@symantec.com"/>
    <x v="0"/>
    <x v="0"/>
    <s v="M"/>
    <x v="2"/>
    <n v="22.884999999999998"/>
    <n v="45.769999999999996"/>
    <s v="Robusta"/>
    <x v="0"/>
    <x v="0"/>
  </r>
  <r>
    <s v="ELJ-87741-745"/>
    <x v="206"/>
    <s v="48389-71976-JB"/>
    <s v="E-L-1"/>
    <n v="4"/>
    <x v="223"/>
    <s v="dmagowan6n@fc2.com"/>
    <x v="0"/>
    <x v="1"/>
    <s v="L"/>
    <x v="0"/>
    <n v="14.85"/>
    <n v="59.4"/>
    <s v="Excelsa"/>
    <x v="1"/>
    <x v="1"/>
  </r>
  <r>
    <s v="SGI-48226-857"/>
    <x v="207"/>
    <s v="84033-80762-EQ"/>
    <s v="A-M-2.5"/>
    <n v="6"/>
    <x v="224"/>
    <s v=""/>
    <x v="0"/>
    <x v="2"/>
    <s v="M"/>
    <x v="2"/>
    <n v="25.874999999999996"/>
    <n v="155.24999999999997"/>
    <s v="Arabica"/>
    <x v="0"/>
    <x v="0"/>
  </r>
  <r>
    <s v="AHV-66988-037"/>
    <x v="208"/>
    <s v="12743-00952-KO"/>
    <s v="R-M-2.5"/>
    <n v="2"/>
    <x v="225"/>
    <s v=""/>
    <x v="0"/>
    <x v="0"/>
    <s v="M"/>
    <x v="2"/>
    <n v="22.884999999999998"/>
    <n v="45.769999999999996"/>
    <s v="Robu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4999999999996"/>
    <n v="133.85999999999999"/>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4999999999999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69999999999999"/>
    <n v="28.679999999999996"/>
    <s v="Robusta"/>
    <x v="1"/>
    <x v="1"/>
  </r>
  <r>
    <s v="IGM-84664-265"/>
    <x v="114"/>
    <s v="80179-44620-WN"/>
    <s v="R-L-0.5"/>
    <n v="3"/>
    <x v="239"/>
    <s v="cblowfelde73@ustream.tv"/>
    <x v="0"/>
    <x v="0"/>
    <s v="L"/>
    <x v="1"/>
    <n v="7.169999999999999"/>
    <n v="21.509999999999998"/>
    <s v="Robu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6"/>
    <n v="27.484999999999996"/>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sa"/>
    <x v="0"/>
    <x v="1"/>
  </r>
  <r>
    <s v="NXV-05302-067"/>
    <x v="225"/>
    <s v="25754-33191-ZI"/>
    <s v="L-M-2.5"/>
    <n v="4"/>
    <x v="246"/>
    <s v=""/>
    <x v="0"/>
    <x v="3"/>
    <s v="M"/>
    <x v="2"/>
    <n v="33.464999999999996"/>
    <n v="133.85999999999999"/>
    <s v="Liberi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4999999999996"/>
    <n v="25.874999999999996"/>
    <s v="Arabica"/>
    <x v="0"/>
    <x v="1"/>
  </r>
  <r>
    <s v="SCL-94540-788"/>
    <x v="235"/>
    <s v="16123-07017-TY"/>
    <s v="E-L-2.5"/>
    <n v="6"/>
    <x v="257"/>
    <s v="tcrowthe7n@europa.eu"/>
    <x v="0"/>
    <x v="1"/>
    <s v="L"/>
    <x v="2"/>
    <n v="34.154999999999994"/>
    <n v="204.92999999999995"/>
    <s v="Excelsa"/>
    <x v="1"/>
    <x v="1"/>
  </r>
  <r>
    <s v="HVU-21634-076"/>
    <x v="236"/>
    <s v="27723-45097-MH"/>
    <s v="R-L-2.5"/>
    <n v="4"/>
    <x v="258"/>
    <s v="dbury7o@tinyurl.com"/>
    <x v="1"/>
    <x v="0"/>
    <s v="L"/>
    <x v="2"/>
    <n v="27.484999999999996"/>
    <n v="109.93999999999998"/>
    <s v="Robu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4999999999996"/>
    <n v="33.464999999999996"/>
    <s v="Liberi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699999999999992"/>
    <n v="5.3699999999999992"/>
    <s v="Robusta"/>
    <x v="2"/>
    <x v="0"/>
  </r>
  <r>
    <s v="IYO-10245-081"/>
    <x v="242"/>
    <s v="57145-31023-FK"/>
    <s v="E-M-2.5"/>
    <n v="3"/>
    <x v="266"/>
    <s v=""/>
    <x v="0"/>
    <x v="1"/>
    <s v="M"/>
    <x v="2"/>
    <n v="31.624999999999996"/>
    <n v="94.874999999999986"/>
    <s v="Exc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49999999999995"/>
    <n v="14.339999999999998"/>
    <s v="Robusta"/>
    <x v="1"/>
    <x v="1"/>
  </r>
  <r>
    <s v="LYP-52345-883"/>
    <x v="246"/>
    <s v="17649-28133-PY"/>
    <s v="E-M-0.5"/>
    <n v="1"/>
    <x v="270"/>
    <s v=""/>
    <x v="1"/>
    <x v="1"/>
    <s v="M"/>
    <x v="1"/>
    <n v="8.25"/>
    <n v="8.25"/>
    <s v="Excelsa"/>
    <x v="0"/>
    <x v="0"/>
  </r>
  <r>
    <s v="DFK-35846-692"/>
    <x v="247"/>
    <s v="49612-33852-CN"/>
    <s v="R-D-0.2"/>
    <n v="5"/>
    <x v="271"/>
    <s v=""/>
    <x v="0"/>
    <x v="0"/>
    <s v="D"/>
    <x v="3"/>
    <n v="2.6849999999999996"/>
    <n v="13.424999999999997"/>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usta"/>
    <x v="0"/>
    <x v="0"/>
  </r>
  <r>
    <s v="NOK-50349-551"/>
    <x v="254"/>
    <s v="09595-95726-OV"/>
    <s v="R-D-0.5"/>
    <n v="3"/>
    <x v="279"/>
    <s v="esedgebeer89@oaic.gov.au"/>
    <x v="0"/>
    <x v="0"/>
    <s v="D"/>
    <x v="1"/>
    <n v="5.3699999999999992"/>
    <n v="16.11"/>
    <s v="Robu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4999999999994"/>
    <n v="204.92999999999995"/>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4999999999996"/>
    <n v="189.74999999999997"/>
    <s v="Exc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4999999999994"/>
    <n v="34.154999999999994"/>
    <s v="Excelsa"/>
    <x v="1"/>
    <x v="0"/>
  </r>
  <r>
    <s v="CZY-70361-485"/>
    <x v="266"/>
    <s v="83308-82257-UN"/>
    <s v="E-L-2.5"/>
    <n v="6"/>
    <x v="297"/>
    <s v="nlush8s@dedecms.com"/>
    <x v="1"/>
    <x v="1"/>
    <s v="L"/>
    <x v="2"/>
    <n v="34.154999999999994"/>
    <n v="204.92999999999995"/>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4999999999996"/>
    <n v="51.749999999999993"/>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4999999999997"/>
    <n v="29.784999999999997"/>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erica"/>
    <x v="1"/>
    <x v="0"/>
  </r>
  <r>
    <s v="XUR-14132-391"/>
    <x v="275"/>
    <s v="96836-09258-RI"/>
    <s v="R-D-0.5"/>
    <n v="4"/>
    <x v="309"/>
    <s v="lgoodger95@guardian.co.uk"/>
    <x v="0"/>
    <x v="0"/>
    <s v="D"/>
    <x v="1"/>
    <n v="5.3699999999999992"/>
    <n v="21.479999999999997"/>
    <s v="Robusta"/>
    <x v="2"/>
    <x v="0"/>
  </r>
  <r>
    <s v="OVI-27064-381"/>
    <x v="276"/>
    <s v="37274-08534-FM"/>
    <s v="R-D-0.5"/>
    <n v="3"/>
    <x v="298"/>
    <s v="smcmillian8t@csmonitor.com"/>
    <x v="0"/>
    <x v="0"/>
    <s v="D"/>
    <x v="1"/>
    <n v="5.3699999999999992"/>
    <n v="16.11"/>
    <s v="Robusta"/>
    <x v="2"/>
    <x v="1"/>
  </r>
  <r>
    <s v="SHP-17012-870"/>
    <x v="277"/>
    <s v="69529-07533-CV"/>
    <s v="R-M-2.5"/>
    <n v="1"/>
    <x v="310"/>
    <s v="cdrewett97@wikipedia.org"/>
    <x v="0"/>
    <x v="0"/>
    <s v="M"/>
    <x v="2"/>
    <n v="22.884999999999998"/>
    <n v="22.884999999999998"/>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s v=""/>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699999999999992"/>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4999999999994"/>
    <n v="204.92999999999995"/>
    <s v="Excelsa"/>
    <x v="1"/>
    <x v="1"/>
  </r>
  <r>
    <s v="JPB-45297-000"/>
    <x v="293"/>
    <s v="83105-86631-IU"/>
    <s v="R-L-0.2"/>
    <n v="4"/>
    <x v="326"/>
    <s v="ddaveridge9p@arstechnica.com"/>
    <x v="0"/>
    <x v="0"/>
    <s v="L"/>
    <x v="3"/>
    <n v="3.5849999999999995"/>
    <n v="14.339999999999998"/>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x v="0"/>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4999999999996"/>
    <n v="155.24999999999997"/>
    <s v="Arabica"/>
    <x v="0"/>
    <x v="1"/>
  </r>
  <r>
    <s v="JXP-28398-485"/>
    <x v="299"/>
    <s v="23039-93032-FN"/>
    <s v="A-D-2.5"/>
    <n v="5"/>
    <x v="331"/>
    <s v="mvedmore9v@a8.net"/>
    <x v="0"/>
    <x v="2"/>
    <s v="D"/>
    <x v="2"/>
    <n v="22.884999999999998"/>
    <n v="114.42499999999998"/>
    <s v="Arabica"/>
    <x v="2"/>
    <x v="0"/>
  </r>
  <r>
    <s v="WWH-92259-198"/>
    <x v="300"/>
    <s v="35256-12529-FT"/>
    <s v="L-D-1"/>
    <n v="4"/>
    <x v="332"/>
    <s v="wromao9w@chronoengine.com"/>
    <x v="0"/>
    <x v="3"/>
    <s v="D"/>
    <x v="0"/>
    <n v="12.95"/>
    <n v="51.8"/>
    <s v="Liberica"/>
    <x v="2"/>
    <x v="0"/>
  </r>
  <r>
    <s v="FLR-82914-153"/>
    <x v="301"/>
    <s v="86100-33488-WP"/>
    <s v="A-M-2.5"/>
    <n v="6"/>
    <x v="333"/>
    <s v=""/>
    <x v="0"/>
    <x v="2"/>
    <s v="M"/>
    <x v="2"/>
    <n v="25.874999999999996"/>
    <n v="155.24999999999997"/>
    <s v="Arabica"/>
    <x v="0"/>
    <x v="1"/>
  </r>
  <r>
    <s v="AMB-93600-000"/>
    <x v="302"/>
    <s v="64435-53100-WM"/>
    <s v="A-L-2.5"/>
    <n v="1"/>
    <x v="334"/>
    <s v="tcotmore9y@amazonaws.com"/>
    <x v="0"/>
    <x v="2"/>
    <s v="L"/>
    <x v="2"/>
    <n v="29.784999999999997"/>
    <n v="29.784999999999997"/>
    <s v="Arabica"/>
    <x v="1"/>
    <x v="1"/>
  </r>
  <r>
    <s v="FEP-36895-658"/>
    <x v="303"/>
    <s v="44699-43836-UH"/>
    <s v="R-L-0.2"/>
    <n v="6"/>
    <x v="335"/>
    <s v="yskipsey9z@spotify.com"/>
    <x v="2"/>
    <x v="0"/>
    <s v="L"/>
    <x v="3"/>
    <n v="3.5849999999999995"/>
    <n v="21.509999999999998"/>
    <s v="Robusta"/>
    <x v="1"/>
    <x v="1"/>
  </r>
  <r>
    <s v="RXW-91413-276"/>
    <x v="304"/>
    <s v="29588-35679-RG"/>
    <s v="R-D-2.5"/>
    <n v="2"/>
    <x v="336"/>
    <s v="ncorpsa0@gmpg.org"/>
    <x v="0"/>
    <x v="0"/>
    <s v="D"/>
    <x v="2"/>
    <n v="20.584999999999997"/>
    <n v="41.169999999999995"/>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s v=""/>
    <x v="0"/>
    <x v="1"/>
    <s v="D"/>
    <x v="1"/>
    <n v="7.29"/>
    <n v="43.74"/>
    <s v="Excelsa"/>
    <x v="2"/>
    <x v="1"/>
  </r>
  <r>
    <s v="DGL-29648-995"/>
    <x v="307"/>
    <s v="59367-30821-ZQ"/>
    <s v="L-M-0.2"/>
    <n v="2"/>
    <x v="342"/>
    <s v=""/>
    <x v="0"/>
    <x v="3"/>
    <s v="M"/>
    <x v="3"/>
    <n v="4.3650000000000002"/>
    <n v="8.73"/>
    <s v="Liberica"/>
    <x v="0"/>
    <x v="0"/>
  </r>
  <r>
    <s v="GPU-65651-504"/>
    <x v="308"/>
    <s v="83947-45528-ET"/>
    <s v="E-M-2.5"/>
    <n v="2"/>
    <x v="343"/>
    <s v="lflaoniera8@wordpress.org"/>
    <x v="0"/>
    <x v="1"/>
    <s v="M"/>
    <x v="2"/>
    <n v="31.624999999999996"/>
    <n v="63.249999999999993"/>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69999999999999"/>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49999999999996"/>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69999999999999"/>
    <n v="43.019999999999996"/>
    <s v="Robusta"/>
    <x v="1"/>
    <x v="0"/>
  </r>
  <r>
    <s v="WUG-76466-650"/>
    <x v="318"/>
    <s v="43439-94003-DW"/>
    <s v="L-D-0.5"/>
    <n v="3"/>
    <x v="306"/>
    <s v=""/>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4999999999997"/>
    <n v="119.13999999999999"/>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6"/>
    <n v="109.93999999999998"/>
    <s v="Robu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4999999999996"/>
    <n v="51.749999999999993"/>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4999999999999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4999999999997"/>
    <n v="29.784999999999997"/>
    <s v="Arabica"/>
    <x v="1"/>
    <x v="0"/>
  </r>
  <r>
    <s v="RGU-43561-950"/>
    <x v="348"/>
    <s v="44220-00348-MB"/>
    <s v="A-L-2.5"/>
    <n v="5"/>
    <x v="391"/>
    <s v="bmcgilvrabm@so-net.ne.jp"/>
    <x v="0"/>
    <x v="2"/>
    <s v="L"/>
    <x v="2"/>
    <n v="29.784999999999997"/>
    <n v="148.92499999999998"/>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4999999999998"/>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49999999999995"/>
    <n v="14.339999999999998"/>
    <s v="Robusta"/>
    <x v="1"/>
    <x v="0"/>
  </r>
  <r>
    <s v="ACY-56225-839"/>
    <x v="353"/>
    <s v="47386-50743-FG"/>
    <s v="A-M-2.5"/>
    <n v="3"/>
    <x v="398"/>
    <s v=""/>
    <x v="0"/>
    <x v="2"/>
    <s v="M"/>
    <x v="2"/>
    <n v="25.874999999999996"/>
    <n v="77.624999999999986"/>
    <s v="Arabica"/>
    <x v="0"/>
    <x v="0"/>
  </r>
  <r>
    <s v="QBB-07903-622"/>
    <x v="354"/>
    <s v="32622-54551-UC"/>
    <s v="R-L-1"/>
    <n v="5"/>
    <x v="399"/>
    <s v="mackrillbw@bandcamp.com"/>
    <x v="0"/>
    <x v="0"/>
    <s v="L"/>
    <x v="0"/>
    <n v="11.95"/>
    <n v="59.75"/>
    <s v="Robusta"/>
    <x v="1"/>
    <x v="1"/>
  </r>
  <r>
    <s v="JLJ-81802-619"/>
    <x v="135"/>
    <s v="16880-78077-FB"/>
    <s v="A-L-1"/>
    <n v="6"/>
    <x v="347"/>
    <s v="tfarraac@behance.net"/>
    <x v="0"/>
    <x v="2"/>
    <s v="L"/>
    <x v="0"/>
    <n v="12.95"/>
    <n v="77.699999999999989"/>
    <s v="Arabica"/>
    <x v="1"/>
    <x v="1"/>
  </r>
  <r>
    <s v="HFT-77191-168"/>
    <x v="343"/>
    <s v="48419-02347-XP"/>
    <s v="R-D-0.2"/>
    <n v="2"/>
    <x v="400"/>
    <s v="mkippenby@dion.ne.jp"/>
    <x v="0"/>
    <x v="0"/>
    <s v="D"/>
    <x v="3"/>
    <n v="2.6849999999999996"/>
    <n v="5.3699999999999992"/>
    <s v="Robu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4999999999996"/>
    <n v="200.78999999999996"/>
    <s v="Liberi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s v=""/>
    <x v="0"/>
    <x v="3"/>
    <s v="D"/>
    <x v="2"/>
    <n v="29.784999999999997"/>
    <n v="29.784999999999997"/>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4999999999996"/>
    <n v="103.49999999999999"/>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69999999999999"/>
    <n v="35.849999999999994"/>
    <s v="Robu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4999999999996"/>
    <n v="66.929999999999993"/>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a"/>
    <x v="0"/>
    <x v="1"/>
  </r>
  <r>
    <s v="XDU-05471-219"/>
    <x v="366"/>
    <s v="60308-06944-GS"/>
    <s v="R-L-0.5"/>
    <n v="1"/>
    <x v="418"/>
    <s v="pdurbancg@symantec.com"/>
    <x v="1"/>
    <x v="0"/>
    <s v="L"/>
    <x v="1"/>
    <n v="7.169999999999999"/>
    <n v="7.169999999999999"/>
    <s v="Robusta"/>
    <x v="1"/>
    <x v="1"/>
  </r>
  <r>
    <s v="NID-20149-329"/>
    <x v="367"/>
    <s v="49888-39458-PF"/>
    <s v="R-D-0.2"/>
    <n v="2"/>
    <x v="419"/>
    <s v="aharroldch@miibeian.gov.cn"/>
    <x v="0"/>
    <x v="0"/>
    <s v="D"/>
    <x v="3"/>
    <n v="2.6849999999999996"/>
    <n v="5.3699999999999992"/>
    <s v="Robu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4999999999997"/>
    <n v="41.169999999999995"/>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4999999999997"/>
    <n v="82.339999999999989"/>
    <s v="Robu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4999999999997"/>
    <n v="41.169999999999995"/>
    <s v="Robu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699999999999992"/>
    <n v="16.11"/>
    <s v="Robusta"/>
    <x v="2"/>
    <x v="0"/>
  </r>
  <r>
    <s v="BAQ-74241-156"/>
    <x v="376"/>
    <s v="99869-55718-UU"/>
    <s v="R-D-0.2"/>
    <n v="4"/>
    <x v="430"/>
    <s v="rmckallct@sakura.ne.jp"/>
    <x v="2"/>
    <x v="0"/>
    <s v="D"/>
    <x v="3"/>
    <n v="2.6849999999999996"/>
    <n v="10.739999999999998"/>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4999999999997"/>
    <n v="119.13999999999999"/>
    <s v="Liberica"/>
    <x v="2"/>
    <x v="1"/>
  </r>
  <r>
    <s v="VIO-27668-766"/>
    <x v="379"/>
    <s v="10074-20104-NN"/>
    <s v="R-D-2.5"/>
    <n v="1"/>
    <x v="434"/>
    <s v="ddrinkallcx@psu.edu"/>
    <x v="0"/>
    <x v="0"/>
    <s v="D"/>
    <x v="2"/>
    <n v="20.584999999999997"/>
    <n v="20.584999999999997"/>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4999999999996"/>
    <n v="133.85999999999999"/>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4999999999996"/>
    <n v="31.624999999999996"/>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4999999999996"/>
    <n v="126.49999999999999"/>
    <s v="Excelsa"/>
    <x v="0"/>
    <x v="0"/>
  </r>
  <r>
    <s v="ZPW-31329-741"/>
    <x v="387"/>
    <s v="27132-68907-RC"/>
    <s v="E-M-0.2"/>
    <n v="1"/>
    <x v="438"/>
    <s v="abrashda@plala.or.jp"/>
    <x v="0"/>
    <x v="1"/>
    <s v="M"/>
    <x v="3"/>
    <n v="4.125"/>
    <n v="4.125"/>
    <s v="Exc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sa"/>
    <x v="2"/>
    <x v="0"/>
  </r>
  <r>
    <s v="KBB-52530-416"/>
    <x v="229"/>
    <s v="06488-46303-IZ"/>
    <s v="L-D-2.5"/>
    <n v="2"/>
    <x v="449"/>
    <s v=""/>
    <x v="0"/>
    <x v="3"/>
    <s v="D"/>
    <x v="2"/>
    <n v="29.784999999999997"/>
    <n v="59.569999999999993"/>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49999999999995"/>
    <n v="21.509999999999998"/>
    <s v="Robu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49999999999996"/>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4999999999997"/>
    <n v="89.35499999999999"/>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4999999999999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69999999999999"/>
    <n v="21.509999999999998"/>
    <s v="Robusta"/>
    <x v="1"/>
    <x v="1"/>
  </r>
  <r>
    <s v="AOT-70449-651"/>
    <x v="410"/>
    <s v="53414-73391-CR"/>
    <s v="R-D-2.5"/>
    <n v="5"/>
    <x v="478"/>
    <s v=""/>
    <x v="0"/>
    <x v="0"/>
    <s v="D"/>
    <x v="2"/>
    <n v="20.584999999999997"/>
    <n v="102.92499999999998"/>
    <s v="Robu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4999999999997"/>
    <n v="29.784999999999997"/>
    <s v="Liberica"/>
    <x v="2"/>
    <x v="1"/>
  </r>
  <r>
    <s v="DNZ-11665-950"/>
    <x v="415"/>
    <s v="10637-45522-ID"/>
    <s v="L-L-2.5"/>
    <n v="2"/>
    <x v="484"/>
    <s v=""/>
    <x v="0"/>
    <x v="3"/>
    <s v="L"/>
    <x v="2"/>
    <n v="36.454999999999998"/>
    <n v="72.91"/>
    <s v="Liberica"/>
    <x v="1"/>
    <x v="1"/>
  </r>
  <r>
    <s v="ITR-54735-364"/>
    <x v="416"/>
    <s v="92599-58687-CS"/>
    <s v="R-D-0.2"/>
    <n v="5"/>
    <x v="485"/>
    <s v=""/>
    <x v="0"/>
    <x v="0"/>
    <s v="D"/>
    <x v="3"/>
    <n v="2.6849999999999996"/>
    <n v="13.424999999999997"/>
    <s v="Robusta"/>
    <x v="2"/>
    <x v="0"/>
  </r>
  <r>
    <s v="YDS-02797-307"/>
    <x v="417"/>
    <s v="06058-48844-PI"/>
    <s v="E-M-2.5"/>
    <n v="4"/>
    <x v="486"/>
    <s v="wspeechlyem@amazon.com"/>
    <x v="0"/>
    <x v="1"/>
    <s v="M"/>
    <x v="2"/>
    <n v="31.624999999999996"/>
    <n v="126.49999999999999"/>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sa"/>
    <x v="0"/>
    <x v="0"/>
  </r>
  <r>
    <s v="ZSO-58292-191"/>
    <x v="109"/>
    <s v="66794-66795-VW"/>
    <s v="R-D-0.5"/>
    <n v="4"/>
    <x v="493"/>
    <s v=""/>
    <x v="0"/>
    <x v="0"/>
    <s v="D"/>
    <x v="1"/>
    <n v="5.3699999999999992"/>
    <n v="21.479999999999997"/>
    <s v="Robusta"/>
    <x v="2"/>
    <x v="1"/>
  </r>
  <r>
    <s v="LWJ-06793-303"/>
    <x v="204"/>
    <s v="95424-67020-AP"/>
    <s v="R-M-2.5"/>
    <n v="2"/>
    <x v="494"/>
    <s v="koculleneu@ca.gov"/>
    <x v="1"/>
    <x v="0"/>
    <s v="M"/>
    <x v="2"/>
    <n v="22.884999999999998"/>
    <n v="45.769999999999996"/>
    <s v="Robusta"/>
    <x v="0"/>
    <x v="0"/>
  </r>
  <r>
    <s v="FLM-82229-989"/>
    <x v="424"/>
    <s v="73017-69644-MS"/>
    <s v="L-L-0.2"/>
    <n v="2"/>
    <x v="495"/>
    <s v=""/>
    <x v="1"/>
    <x v="3"/>
    <s v="L"/>
    <x v="3"/>
    <n v="4.7549999999999999"/>
    <n v="9.51"/>
    <s v="Liberica"/>
    <x v="1"/>
    <x v="1"/>
  </r>
  <r>
    <s v="CPV-90280-133"/>
    <x v="13"/>
    <s v="66458-91190-YC"/>
    <s v="R-D-0.2"/>
    <n v="3"/>
    <x v="464"/>
    <s v="murione5@alexa.com"/>
    <x v="1"/>
    <x v="0"/>
    <s v="D"/>
    <x v="3"/>
    <n v="2.6849999999999996"/>
    <n v="8.0549999999999997"/>
    <s v="Robusta"/>
    <x v="2"/>
    <x v="0"/>
  </r>
  <r>
    <s v="OGW-60685-912"/>
    <x v="224"/>
    <s v="67423-10113-LM"/>
    <s v="E-D-2.5"/>
    <n v="4"/>
    <x v="496"/>
    <s v="hbranganex@woothemes.com"/>
    <x v="0"/>
    <x v="1"/>
    <s v="D"/>
    <x v="2"/>
    <n v="27.945"/>
    <n v="111.78"/>
    <s v="Excelsa"/>
    <x v="2"/>
    <x v="0"/>
  </r>
  <r>
    <s v="DEC-11160-362"/>
    <x v="220"/>
    <s v="48582-05061-RY"/>
    <s v="R-D-0.2"/>
    <n v="4"/>
    <x v="497"/>
    <s v="agallyoney@engadget.com"/>
    <x v="0"/>
    <x v="0"/>
    <s v="D"/>
    <x v="3"/>
    <n v="2.6849999999999996"/>
    <n v="10.739999999999998"/>
    <s v="Robusta"/>
    <x v="2"/>
    <x v="0"/>
  </r>
  <r>
    <s v="WCT-07869-499"/>
    <x v="91"/>
    <s v="32031-49093-KE"/>
    <s v="R-D-0.5"/>
    <n v="5"/>
    <x v="498"/>
    <s v="bdomangeez@yahoo.co.jp"/>
    <x v="0"/>
    <x v="0"/>
    <s v="D"/>
    <x v="1"/>
    <n v="5.3699999999999992"/>
    <n v="26.849999999999994"/>
    <s v="Robusta"/>
    <x v="2"/>
    <x v="1"/>
  </r>
  <r>
    <s v="FHD-89872-325"/>
    <x v="425"/>
    <s v="31715-98714-OO"/>
    <s v="L-L-1"/>
    <n v="4"/>
    <x v="499"/>
    <s v="koslerf0@gmpg.org"/>
    <x v="0"/>
    <x v="3"/>
    <s v="L"/>
    <x v="0"/>
    <n v="15.85"/>
    <n v="63.4"/>
    <s v="Liberica"/>
    <x v="1"/>
    <x v="0"/>
  </r>
  <r>
    <s v="AZF-45991-584"/>
    <x v="426"/>
    <s v="73759-17258-KA"/>
    <s v="A-D-2.5"/>
    <n v="1"/>
    <x v="500"/>
    <s v=""/>
    <x v="1"/>
    <x v="2"/>
    <s v="D"/>
    <x v="2"/>
    <n v="22.884999999999998"/>
    <n v="22.884999999999998"/>
    <s v="Arabica"/>
    <x v="2"/>
    <x v="0"/>
  </r>
  <r>
    <s v="MDG-14481-513"/>
    <x v="427"/>
    <s v="64897-79178-MH"/>
    <s v="A-M-2.5"/>
    <n v="4"/>
    <x v="501"/>
    <s v="zpellettf2@dailymotion.com"/>
    <x v="0"/>
    <x v="2"/>
    <s v="M"/>
    <x v="2"/>
    <n v="25.874999999999996"/>
    <n v="103.49999999999999"/>
    <s v="Arabica"/>
    <x v="0"/>
    <x v="1"/>
  </r>
  <r>
    <s v="OFN-49424-848"/>
    <x v="428"/>
    <s v="73346-85564-JB"/>
    <s v="R-L-2.5"/>
    <n v="2"/>
    <x v="502"/>
    <s v="isprakesf3@spiegel.de"/>
    <x v="0"/>
    <x v="0"/>
    <s v="L"/>
    <x v="2"/>
    <n v="27.484999999999996"/>
    <n v="54.969999999999992"/>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celsa"/>
    <x v="2"/>
    <x v="1"/>
  </r>
  <r>
    <s v="DSL-69915-544"/>
    <x v="103"/>
    <s v="10142-55267-YO"/>
    <s v="R-L-0.2"/>
    <n v="3"/>
    <x v="506"/>
    <s v="wlightollersf9@baidu.com"/>
    <x v="0"/>
    <x v="0"/>
    <s v="L"/>
    <x v="3"/>
    <n v="3.5849999999999995"/>
    <n v="10.754999999999999"/>
    <s v="Robu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6"/>
    <n v="54.969999999999992"/>
    <s v="Robu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c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4999999999996"/>
    <n v="189.74999999999997"/>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69999999999999"/>
    <n v="14.339999999999998"/>
    <s v="Robusta"/>
    <x v="1"/>
    <x v="1"/>
  </r>
  <r>
    <s v="XPG-66112-335"/>
    <x v="440"/>
    <s v="58118-22461-GC"/>
    <s v="R-D-2.5"/>
    <n v="4"/>
    <x v="522"/>
    <s v="jchuggfp@about.me"/>
    <x v="0"/>
    <x v="0"/>
    <s v="D"/>
    <x v="2"/>
    <n v="20.584999999999997"/>
    <n v="82.339999999999989"/>
    <s v="Robusta"/>
    <x v="2"/>
    <x v="1"/>
  </r>
  <r>
    <s v="NSQ-72210-345"/>
    <x v="441"/>
    <s v="90940-63327-DJ"/>
    <s v="A-M-0.2"/>
    <n v="6"/>
    <x v="523"/>
    <s v="akelstonfq@sakura.ne.jp"/>
    <x v="0"/>
    <x v="2"/>
    <s v="M"/>
    <x v="3"/>
    <n v="3.375"/>
    <n v="20.25"/>
    <s v="Arabica"/>
    <x v="0"/>
    <x v="0"/>
  </r>
  <r>
    <s v="XRR-28376-277"/>
    <x v="442"/>
    <s v="64481-42546-II"/>
    <s v="R-L-2.5"/>
    <n v="6"/>
    <x v="524"/>
    <s v=""/>
    <x v="1"/>
    <x v="0"/>
    <s v="L"/>
    <x v="2"/>
    <n v="27.484999999999996"/>
    <n v="164.90999999999997"/>
    <s v="Robu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4999999999998"/>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49999999999995"/>
    <n v="21.509999999999998"/>
    <s v="Robusta"/>
    <x v="1"/>
    <x v="0"/>
  </r>
  <r>
    <s v="COV-52659-202"/>
    <x v="447"/>
    <s v="99899-54612-NX"/>
    <s v="L-M-2.5"/>
    <n v="2"/>
    <x v="531"/>
    <s v="rthickpennyfz@cafepress.com"/>
    <x v="0"/>
    <x v="3"/>
    <s v="M"/>
    <x v="2"/>
    <n v="33.464999999999996"/>
    <n v="66.929999999999993"/>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49999999999995"/>
    <n v="3.5849999999999995"/>
    <s v="Robusta"/>
    <x v="1"/>
    <x v="0"/>
  </r>
  <r>
    <s v="UOJ-28238-299"/>
    <x v="452"/>
    <s v="30844-91890-ZA"/>
    <s v="R-L-0.2"/>
    <n v="6"/>
    <x v="538"/>
    <s v="rreadieg8@guardian.co.uk"/>
    <x v="0"/>
    <x v="0"/>
    <s v="L"/>
    <x v="3"/>
    <n v="3.5849999999999995"/>
    <n v="21.509999999999998"/>
    <s v="Robusta"/>
    <x v="1"/>
    <x v="1"/>
  </r>
  <r>
    <s v="ETD-58130-674"/>
    <x v="453"/>
    <s v="05325-97750-WP"/>
    <s v="E-M-0.5"/>
    <n v="2"/>
    <x v="539"/>
    <s v="cverissimogh@theglobeandmail.com"/>
    <x v="2"/>
    <x v="1"/>
    <s v="M"/>
    <x v="1"/>
    <n v="8.25"/>
    <n v="16.5"/>
    <s v="Excelsa"/>
    <x v="0"/>
    <x v="0"/>
  </r>
  <r>
    <s v="UPF-60123-025"/>
    <x v="454"/>
    <s v="88992-49081-AT"/>
    <s v="R-L-2.5"/>
    <n v="3"/>
    <x v="540"/>
    <s v=""/>
    <x v="0"/>
    <x v="0"/>
    <s v="L"/>
    <x v="2"/>
    <n v="27.484999999999996"/>
    <n v="82.454999999999984"/>
    <s v="Robusta"/>
    <x v="1"/>
    <x v="1"/>
  </r>
  <r>
    <s v="NQS-01613-687"/>
    <x v="455"/>
    <s v="10204-31464-SA"/>
    <s v="L-D-0.5"/>
    <n v="1"/>
    <x v="541"/>
    <s v="bogb@elpais.com"/>
    <x v="0"/>
    <x v="3"/>
    <s v="D"/>
    <x v="1"/>
    <n v="7.77"/>
    <n v="7.77"/>
    <s v="Liberica"/>
    <x v="2"/>
    <x v="0"/>
  </r>
  <r>
    <s v="MGH-36050-573"/>
    <x v="456"/>
    <s v="75156-80911-YT"/>
    <s v="R-M-0.5"/>
    <n v="2"/>
    <x v="542"/>
    <s v="vstansburygc@unblog.fr"/>
    <x v="0"/>
    <x v="0"/>
    <s v="M"/>
    <x v="1"/>
    <n v="5.97"/>
    <n v="11.94"/>
    <s v="Robusta"/>
    <x v="0"/>
    <x v="0"/>
  </r>
  <r>
    <s v="UVF-59322-459"/>
    <x v="373"/>
    <s v="53971-49906-PZ"/>
    <s v="E-L-2.5"/>
    <n v="6"/>
    <x v="543"/>
    <s v="dheinonengd@printfriendly.com"/>
    <x v="0"/>
    <x v="1"/>
    <s v="L"/>
    <x v="2"/>
    <n v="34.154999999999994"/>
    <n v="204.92999999999995"/>
    <s v="Excelsa"/>
    <x v="1"/>
    <x v="1"/>
  </r>
  <r>
    <s v="VET-41158-896"/>
    <x v="457"/>
    <s v="10728-17633-ST"/>
    <s v="E-M-2.5"/>
    <n v="2"/>
    <x v="544"/>
    <s v="jshentonge@google.com.hk"/>
    <x v="0"/>
    <x v="1"/>
    <s v="M"/>
    <x v="2"/>
    <n v="31.624999999999996"/>
    <n v="63.249999999999993"/>
    <s v="Excelsa"/>
    <x v="0"/>
    <x v="0"/>
  </r>
  <r>
    <s v="XYL-52196-459"/>
    <x v="458"/>
    <s v="13549-65017-VE"/>
    <s v="R-D-0.2"/>
    <n v="3"/>
    <x v="545"/>
    <s v="jwilkissongf@nba.com"/>
    <x v="0"/>
    <x v="0"/>
    <s v="D"/>
    <x v="3"/>
    <n v="2.6849999999999996"/>
    <n v="8.0549999999999997"/>
    <s v="Robusta"/>
    <x v="2"/>
    <x v="0"/>
  </r>
  <r>
    <s v="BPZ-51283-916"/>
    <x v="264"/>
    <s v="87688-42420-TO"/>
    <s v="A-M-2.5"/>
    <n v="2"/>
    <x v="546"/>
    <s v=""/>
    <x v="0"/>
    <x v="2"/>
    <s v="M"/>
    <x v="2"/>
    <n v="25.874999999999996"/>
    <n v="51.749999999999993"/>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4999999999997"/>
    <n v="59.569999999999993"/>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6"/>
    <n v="109.93999999999998"/>
    <s v="Robu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a"/>
    <x v="0"/>
    <x v="1"/>
  </r>
  <r>
    <s v="PJB-15659-994"/>
    <x v="469"/>
    <s v="39457-62611-YK"/>
    <s v="L-D-2.5"/>
    <n v="4"/>
    <x v="557"/>
    <s v=""/>
    <x v="1"/>
    <x v="3"/>
    <s v="D"/>
    <x v="2"/>
    <n v="29.784999999999997"/>
    <n v="119.13999999999999"/>
    <s v="Liberica"/>
    <x v="2"/>
    <x v="1"/>
  </r>
  <r>
    <s v="LTS-03470-353"/>
    <x v="470"/>
    <s v="90985-89807-RW"/>
    <s v="A-L-2.5"/>
    <n v="5"/>
    <x v="558"/>
    <s v="wpowleslandgt@soundcloud.com"/>
    <x v="0"/>
    <x v="2"/>
    <s v="L"/>
    <x v="2"/>
    <n v="29.784999999999997"/>
    <n v="148.92499999999998"/>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4999999999994"/>
    <n v="68.309999999999988"/>
    <s v="Exc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s v="cverissimogh@theglobeandmail.com"/>
    <x v="2"/>
    <x v="0"/>
    <s v="M"/>
    <x v="1"/>
    <n v="5.97"/>
    <n v="29.849999999999998"/>
    <s v="Robu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4999999999996"/>
    <n v="126.49999999999999"/>
    <s v="Excelsa"/>
    <x v="0"/>
    <x v="1"/>
  </r>
  <r>
    <s v="JZC-31180-557"/>
    <x v="444"/>
    <s v="09171-42203-EB"/>
    <s v="L-M-2.5"/>
    <n v="1"/>
    <x v="568"/>
    <s v="relizabethh5@live.com"/>
    <x v="0"/>
    <x v="3"/>
    <s v="M"/>
    <x v="2"/>
    <n v="33.464999999999996"/>
    <n v="33.464999999999996"/>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4999999999996"/>
    <n v="133.85999999999999"/>
    <s v="Liberica"/>
    <x v="0"/>
    <x v="1"/>
  </r>
  <r>
    <s v="PVU-02950-470"/>
    <x v="353"/>
    <s v="01927-46702-YT"/>
    <s v="E-D-1"/>
    <n v="1"/>
    <x v="574"/>
    <s v=""/>
    <x v="2"/>
    <x v="1"/>
    <s v="D"/>
    <x v="0"/>
    <n v="12.15"/>
    <n v="12.15"/>
    <s v="Excelsa"/>
    <x v="2"/>
    <x v="1"/>
  </r>
  <r>
    <s v="XSN-26809-910"/>
    <x v="199"/>
    <s v="80467-17137-TO"/>
    <s v="E-M-2.5"/>
    <n v="2"/>
    <x v="575"/>
    <s v="dchardinhc@nhs.uk"/>
    <x v="1"/>
    <x v="1"/>
    <s v="M"/>
    <x v="2"/>
    <n v="31.624999999999996"/>
    <n v="63.249999999999993"/>
    <s v="Excelsa"/>
    <x v="0"/>
    <x v="0"/>
  </r>
  <r>
    <s v="UDN-88321-005"/>
    <x v="372"/>
    <s v="14640-87215-BK"/>
    <s v="R-L-0.5"/>
    <n v="5"/>
    <x v="576"/>
    <s v="hradbonehd@newsvine.com"/>
    <x v="0"/>
    <x v="0"/>
    <s v="L"/>
    <x v="1"/>
    <n v="7.169999999999999"/>
    <n v="35.849999999999994"/>
    <s v="Robusta"/>
    <x v="1"/>
    <x v="1"/>
  </r>
  <r>
    <s v="EXP-21628-670"/>
    <x v="267"/>
    <s v="94447-35885-HK"/>
    <s v="A-M-2.5"/>
    <n v="3"/>
    <x v="577"/>
    <s v="wbernthhe@miitbeian.gov.cn"/>
    <x v="0"/>
    <x v="2"/>
    <s v="M"/>
    <x v="2"/>
    <n v="25.874999999999996"/>
    <n v="77.624999999999986"/>
    <s v="Arabica"/>
    <x v="0"/>
    <x v="1"/>
  </r>
  <r>
    <s v="VGM-24161-361"/>
    <x v="480"/>
    <s v="71034-49694-CS"/>
    <s v="E-M-2.5"/>
    <n v="2"/>
    <x v="578"/>
    <s v="bacarsonhf@cnn.com"/>
    <x v="0"/>
    <x v="1"/>
    <s v="M"/>
    <x v="2"/>
    <n v="31.624999999999996"/>
    <n v="63.249999999999993"/>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4999999999997"/>
    <n v="102.92499999999998"/>
    <s v="Robusta"/>
    <x v="2"/>
    <x v="0"/>
  </r>
  <r>
    <s v="DXQ-44537-297"/>
    <x v="484"/>
    <s v="96116-24737-LV"/>
    <s v="E-L-0.5"/>
    <n v="4"/>
    <x v="580"/>
    <s v="myoxenhk@google.com"/>
    <x v="0"/>
    <x v="1"/>
    <s v="L"/>
    <x v="1"/>
    <n v="8.91"/>
    <n v="35.64"/>
    <s v="Exc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4999999999996"/>
    <n v="31.624999999999996"/>
    <s v="Excelsa"/>
    <x v="0"/>
    <x v="0"/>
  </r>
  <r>
    <s v="ITY-92466-909"/>
    <x v="162"/>
    <s v="34927-68586-ZV"/>
    <s v="A-M-2.5"/>
    <n v="3"/>
    <x v="586"/>
    <s v=""/>
    <x v="1"/>
    <x v="2"/>
    <s v="M"/>
    <x v="2"/>
    <n v="25.874999999999996"/>
    <n v="77.624999999999986"/>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6"/>
    <n v="137.42499999999998"/>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sa"/>
    <x v="0"/>
    <x v="0"/>
  </r>
  <r>
    <s v="WRN-55114-031"/>
    <x v="26"/>
    <s v="40180-22940-QB"/>
    <s v="E-L-2.5"/>
    <n v="3"/>
    <x v="591"/>
    <s v="cpallanthv@typepad.com"/>
    <x v="0"/>
    <x v="1"/>
    <s v="L"/>
    <x v="2"/>
    <n v="34.154999999999994"/>
    <n v="102.46499999999997"/>
    <s v="Excelsa"/>
    <x v="1"/>
    <x v="0"/>
  </r>
  <r>
    <s v="TZU-64255-831"/>
    <x v="125"/>
    <s v="34666-76738-SQ"/>
    <s v="R-D-2.5"/>
    <n v="2"/>
    <x v="592"/>
    <s v=""/>
    <x v="0"/>
    <x v="0"/>
    <s v="D"/>
    <x v="2"/>
    <n v="20.584999999999997"/>
    <n v="41.169999999999995"/>
    <s v="Robusta"/>
    <x v="2"/>
    <x v="1"/>
  </r>
  <r>
    <s v="JVF-91003-729"/>
    <x v="492"/>
    <s v="98536-88616-FF"/>
    <s v="A-D-2.5"/>
    <n v="3"/>
    <x v="593"/>
    <s v="dohx@redcross.org"/>
    <x v="0"/>
    <x v="2"/>
    <s v="D"/>
    <x v="2"/>
    <n v="22.884999999999998"/>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49999999999996"/>
    <n v="16.11"/>
    <s v="Robusta"/>
    <x v="2"/>
    <x v="1"/>
  </r>
  <r>
    <s v="ALP-37623-536"/>
    <x v="495"/>
    <s v="24689-69376-XX"/>
    <s v="L-L-1"/>
    <n v="6"/>
    <x v="596"/>
    <s v="cdenysi1@is.gd"/>
    <x v="2"/>
    <x v="3"/>
    <s v="L"/>
    <x v="0"/>
    <n v="15.85"/>
    <n v="95.1"/>
    <s v="Liberica"/>
    <x v="1"/>
    <x v="1"/>
  </r>
  <r>
    <s v="WMU-87639-108"/>
    <x v="496"/>
    <s v="71891-51101-VQ"/>
    <s v="R-D-0.5"/>
    <n v="1"/>
    <x v="597"/>
    <s v="cstebbingsi2@drupal.org"/>
    <x v="0"/>
    <x v="0"/>
    <s v="D"/>
    <x v="1"/>
    <n v="5.3699999999999992"/>
    <n v="5.3699999999999992"/>
    <s v="Robusta"/>
    <x v="2"/>
    <x v="0"/>
  </r>
  <r>
    <s v="USN-44968-231"/>
    <x v="497"/>
    <s v="71749-05400-CN"/>
    <s v="R-L-1"/>
    <n v="4"/>
    <x v="598"/>
    <s v=""/>
    <x v="0"/>
    <x v="0"/>
    <s v="L"/>
    <x v="0"/>
    <n v="11.95"/>
    <n v="47.8"/>
    <s v="Robusta"/>
    <x v="1"/>
    <x v="1"/>
  </r>
  <r>
    <s v="YZG-20575-451"/>
    <x v="498"/>
    <s v="64845-00270-NO"/>
    <s v="L-L-1"/>
    <n v="4"/>
    <x v="599"/>
    <s v="rzywickii4@ifeng.com"/>
    <x v="1"/>
    <x v="3"/>
    <s v="L"/>
    <x v="0"/>
    <n v="15.85"/>
    <n v="63.4"/>
    <s v="Liberica"/>
    <x v="1"/>
    <x v="1"/>
  </r>
  <r>
    <s v="HTH-52867-812"/>
    <x v="382"/>
    <s v="29851-36402-UX"/>
    <s v="A-M-2.5"/>
    <n v="4"/>
    <x v="600"/>
    <s v="aburgetti5@moonfruit.com"/>
    <x v="0"/>
    <x v="2"/>
    <s v="M"/>
    <x v="2"/>
    <n v="25.874999999999996"/>
    <n v="103.49999999999999"/>
    <s v="Arabica"/>
    <x v="0"/>
    <x v="1"/>
  </r>
  <r>
    <s v="FWU-44971-444"/>
    <x v="499"/>
    <s v="12190-25421-WM"/>
    <s v="A-D-2.5"/>
    <n v="3"/>
    <x v="601"/>
    <s v="mmalloyi6@seattletimes.com"/>
    <x v="0"/>
    <x v="2"/>
    <s v="D"/>
    <x v="2"/>
    <n v="22.884999999999998"/>
    <n v="68.655000000000001"/>
    <s v="Arabica"/>
    <x v="2"/>
    <x v="1"/>
  </r>
  <r>
    <s v="EQI-82205-066"/>
    <x v="500"/>
    <s v="52316-30571-GD"/>
    <s v="R-M-2.5"/>
    <n v="2"/>
    <x v="602"/>
    <s v="mmcparlandi7@w3.org"/>
    <x v="0"/>
    <x v="0"/>
    <s v="M"/>
    <x v="2"/>
    <n v="22.884999999999998"/>
    <n v="45.769999999999996"/>
    <s v="Robu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4999999999998"/>
    <n v="45.769999999999996"/>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4999999999997"/>
    <n v="148.92499999999998"/>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4999999999998"/>
    <n v="91.539999999999992"/>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6"/>
    <n v="137.42499999999998"/>
    <s v="Robusta"/>
    <x v="1"/>
    <x v="0"/>
  </r>
  <r>
    <s v="OWH-11126-533"/>
    <x v="131"/>
    <s v="25331-13794-SB"/>
    <s v="L-M-2.5"/>
    <n v="2"/>
    <x v="614"/>
    <s v="ftourryil@google.de"/>
    <x v="0"/>
    <x v="3"/>
    <s v="M"/>
    <x v="2"/>
    <n v="33.464999999999996"/>
    <n v="66.929999999999993"/>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4999999999997"/>
    <n v="178.70999999999998"/>
    <s v="Arabica"/>
    <x v="1"/>
    <x v="0"/>
  </r>
  <r>
    <s v="WMA-34232-850"/>
    <x v="7"/>
    <s v="53386-94266-LJ"/>
    <s v="L-D-2.5"/>
    <n v="4"/>
    <x v="620"/>
    <s v=""/>
    <x v="0"/>
    <x v="3"/>
    <s v="D"/>
    <x v="2"/>
    <n v="29.784999999999997"/>
    <n v="119.13999999999999"/>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4999999999997"/>
    <n v="178.70999999999998"/>
    <s v="Arabica"/>
    <x v="1"/>
    <x v="0"/>
  </r>
  <r>
    <s v="NQZ-82067-394"/>
    <x v="517"/>
    <s v="72320-29738-EB"/>
    <s v="R-L-2.5"/>
    <n v="1"/>
    <x v="624"/>
    <s v="avairowiv@studiopress.com"/>
    <x v="2"/>
    <x v="0"/>
    <s v="L"/>
    <x v="2"/>
    <n v="27.484999999999996"/>
    <n v="27.484999999999996"/>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49999999999996"/>
    <n v="8.0549999999999997"/>
    <s v="Robu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4999999999997"/>
    <n v="178.70999999999998"/>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4999999999996"/>
    <n v="51.749999999999993"/>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4999999999997"/>
    <n v="119.13999999999999"/>
    <s v="Liberi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s v="jdymokeje@prnewswire.com"/>
    <x v="1"/>
    <x v="0"/>
    <s v="L"/>
    <x v="0"/>
    <n v="11.95"/>
    <n v="35.849999999999994"/>
    <s v="Robusta"/>
    <x v="1"/>
    <x v="1"/>
  </r>
  <r>
    <s v="CQW-37388-302"/>
    <x v="539"/>
    <s v="97741-98924-KT"/>
    <s v="A-D-2.5"/>
    <n v="3"/>
    <x v="660"/>
    <s v="wharvisonjx@gizmodo.com"/>
    <x v="0"/>
    <x v="2"/>
    <s v="D"/>
    <x v="2"/>
    <n v="22.884999999999998"/>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celsa"/>
    <x v="2"/>
    <x v="1"/>
  </r>
  <r>
    <s v="TEH-08414-216"/>
    <x v="185"/>
    <s v="35099-13971-JI"/>
    <s v="E-M-2.5"/>
    <n v="2"/>
    <x v="666"/>
    <s v="geilhersenk3@networksolutions.com"/>
    <x v="0"/>
    <x v="1"/>
    <s v="M"/>
    <x v="2"/>
    <n v="31.624999999999996"/>
    <n v="63.249999999999993"/>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4999999999996"/>
    <n v="100.39499999999998"/>
    <s v="Liberica"/>
    <x v="0"/>
    <x v="0"/>
  </r>
  <r>
    <s v="SUZ-83036-175"/>
    <x v="550"/>
    <s v="55915-19477-MK"/>
    <s v="R-D-0.2"/>
    <n v="5"/>
    <x v="677"/>
    <s v=""/>
    <x v="0"/>
    <x v="0"/>
    <s v="D"/>
    <x v="3"/>
    <n v="2.6849999999999996"/>
    <n v="13.424999999999997"/>
    <s v="Robu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49999999999995"/>
    <n v="10.754999999999999"/>
    <s v="Robusta"/>
    <x v="1"/>
    <x v="1"/>
  </r>
  <r>
    <s v="TCX-76953-071"/>
    <x v="555"/>
    <s v="94091-86957-HX"/>
    <s v="E-D-0.2"/>
    <n v="5"/>
    <x v="636"/>
    <s v="jdymokeje@prnewswire.com"/>
    <x v="1"/>
    <x v="1"/>
    <s v="D"/>
    <x v="3"/>
    <n v="3.645"/>
    <n v="18.225000000000001"/>
    <s v="Excelsa"/>
    <x v="2"/>
    <x v="1"/>
  </r>
  <r>
    <s v="LIN-88046-551"/>
    <x v="150"/>
    <s v="10725-45724-CO"/>
    <s v="R-L-0.5"/>
    <n v="4"/>
    <x v="682"/>
    <s v="kcragellkk@google.com"/>
    <x v="1"/>
    <x v="0"/>
    <s v="L"/>
    <x v="1"/>
    <n v="7.169999999999999"/>
    <n v="28.679999999999996"/>
    <s v="Robu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49999999999996"/>
    <n v="5.3699999999999992"/>
    <s v="Robusta"/>
    <x v="2"/>
    <x v="0"/>
  </r>
  <r>
    <s v="ZFR-79447-696"/>
    <x v="562"/>
    <s v="77828-66867-KH"/>
    <s v="R-M-0.5"/>
    <n v="1"/>
    <x v="692"/>
    <s v=""/>
    <x v="0"/>
    <x v="0"/>
    <s v="M"/>
    <x v="1"/>
    <n v="5.97"/>
    <n v="5.97"/>
    <s v="Robu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4999999999997"/>
    <n v="29.784999999999997"/>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4999999999997"/>
    <n v="178.70999999999998"/>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s v="fconstancekz@ifeng.com"/>
    <x v="0"/>
    <x v="2"/>
    <s v="L"/>
    <x v="2"/>
    <n v="29.784999999999997"/>
    <n v="89.35499999999999"/>
    <s v="Arabica"/>
    <x v="1"/>
    <x v="1"/>
  </r>
  <r>
    <s v="CVE-15042-481"/>
    <x v="575"/>
    <s v="24972-55878-KX"/>
    <s v="R-L-1"/>
    <n v="2"/>
    <x v="696"/>
    <s v="fconstancekz@ifeng.com"/>
    <x v="0"/>
    <x v="0"/>
    <s v="L"/>
    <x v="0"/>
    <n v="11.95"/>
    <n v="23.9"/>
    <s v="Robusta"/>
    <x v="1"/>
    <x v="1"/>
  </r>
  <r>
    <s v="EJA-79176-833"/>
    <x v="576"/>
    <s v="91509-62250-GN"/>
    <s v="R-M-2.5"/>
    <n v="6"/>
    <x v="707"/>
    <s v="deburahld@google.co.jp"/>
    <x v="2"/>
    <x v="0"/>
    <s v="M"/>
    <x v="2"/>
    <n v="22.884999999999998"/>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69999999999999"/>
    <n v="21.509999999999998"/>
    <s v="Robusta"/>
    <x v="1"/>
    <x v="1"/>
  </r>
  <r>
    <s v="RSR-96390-187"/>
    <x v="579"/>
    <s v="67052-76184-CB"/>
    <s v="E-M-1"/>
    <n v="6"/>
    <x v="710"/>
    <s v=""/>
    <x v="0"/>
    <x v="1"/>
    <s v="M"/>
    <x v="0"/>
    <n v="13.75"/>
    <n v="82.5"/>
    <s v="Exc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4999999999997"/>
    <n v="59.569999999999993"/>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4999999999998"/>
    <n v="22.884999999999998"/>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4999999999998"/>
    <n v="45.769999999999996"/>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49999999999995"/>
    <n v="17.924999999999997"/>
    <s v="Robusta"/>
    <x v="1"/>
    <x v="1"/>
  </r>
  <r>
    <s v="SCS-67069-962"/>
    <x v="507"/>
    <s v="21403-49423-PD"/>
    <s v="A-L-2.5"/>
    <n v="5"/>
    <x v="731"/>
    <s v="gtrengrovem2@elpais.com"/>
    <x v="0"/>
    <x v="2"/>
    <s v="L"/>
    <x v="2"/>
    <n v="29.784999999999997"/>
    <n v="148.92499999999998"/>
    <s v="Arabica"/>
    <x v="1"/>
    <x v="1"/>
  </r>
  <r>
    <s v="BDM-03174-485"/>
    <x v="533"/>
    <s v="29581-13303-VB"/>
    <s v="R-L-0.5"/>
    <n v="4"/>
    <x v="732"/>
    <s v="wcalderom3@stumbleupon.com"/>
    <x v="0"/>
    <x v="0"/>
    <s v="L"/>
    <x v="1"/>
    <n v="7.169999999999999"/>
    <n v="28.679999999999996"/>
    <s v="Robu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49999999999996"/>
    <n v="8.0549999999999997"/>
    <s v="Robusta"/>
    <x v="2"/>
    <x v="0"/>
  </r>
  <r>
    <s v="OAM-76916-748"/>
    <x v="591"/>
    <s v="63025-62939-AN"/>
    <s v="E-D-1"/>
    <n v="3"/>
    <x v="736"/>
    <s v=""/>
    <x v="0"/>
    <x v="1"/>
    <s v="D"/>
    <x v="0"/>
    <n v="12.15"/>
    <n v="36.450000000000003"/>
    <s v="Excelsa"/>
    <x v="2"/>
    <x v="0"/>
  </r>
  <r>
    <s v="UMB-11223-710"/>
    <x v="592"/>
    <s v="49012-12987-QT"/>
    <s v="R-D-0.2"/>
    <n v="6"/>
    <x v="737"/>
    <s v="mfrightm8@harvard.edu"/>
    <x v="1"/>
    <x v="0"/>
    <s v="D"/>
    <x v="3"/>
    <n v="2.6849999999999996"/>
    <n v="16.11"/>
    <s v="Robusta"/>
    <x v="2"/>
    <x v="1"/>
  </r>
  <r>
    <s v="LXR-09892-726"/>
    <x v="402"/>
    <s v="50924-94200-SQ"/>
    <s v="R-D-2.5"/>
    <n v="2"/>
    <x v="738"/>
    <s v="btartem9@aol.com"/>
    <x v="0"/>
    <x v="0"/>
    <s v="D"/>
    <x v="2"/>
    <n v="20.584999999999997"/>
    <n v="41.169999999999995"/>
    <s v="Robusta"/>
    <x v="2"/>
    <x v="0"/>
  </r>
  <r>
    <s v="QXX-89943-393"/>
    <x v="593"/>
    <s v="15673-18812-IU"/>
    <s v="R-D-0.2"/>
    <n v="4"/>
    <x v="739"/>
    <s v="ckrzysztofiakma@skyrock.com"/>
    <x v="0"/>
    <x v="0"/>
    <s v="D"/>
    <x v="3"/>
    <n v="2.6849999999999996"/>
    <n v="10.739999999999998"/>
    <s v="Robusta"/>
    <x v="2"/>
    <x v="1"/>
  </r>
  <r>
    <s v="WVS-57822-366"/>
    <x v="594"/>
    <s v="52151-75971-YY"/>
    <s v="E-M-2.5"/>
    <n v="4"/>
    <x v="740"/>
    <s v="dpenquetmb@diigo.com"/>
    <x v="0"/>
    <x v="1"/>
    <s v="M"/>
    <x v="2"/>
    <n v="31.624999999999996"/>
    <n v="126.49999999999999"/>
    <s v="Exc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6"/>
    <n v="137.42499999999998"/>
    <s v="Robusta"/>
    <x v="1"/>
    <x v="1"/>
  </r>
  <r>
    <s v="HBH-64794-080"/>
    <x v="597"/>
    <s v="40560-18556-YE"/>
    <s v="R-D-0.2"/>
    <n v="3"/>
    <x v="746"/>
    <s v=""/>
    <x v="0"/>
    <x v="0"/>
    <s v="D"/>
    <x v="3"/>
    <n v="2.6849999999999996"/>
    <n v="8.0549999999999997"/>
    <s v="Robu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4999999999997"/>
    <n v="178.70999999999998"/>
    <s v="Liberica"/>
    <x v="2"/>
    <x v="0"/>
  </r>
  <r>
    <s v="YAC-50329-982"/>
    <x v="598"/>
    <s v="75419-92838-TI"/>
    <s v="E-M-2.5"/>
    <n v="1"/>
    <x v="749"/>
    <s v="cbrydeml@tuttocitta.it"/>
    <x v="0"/>
    <x v="1"/>
    <s v="M"/>
    <x v="2"/>
    <n v="31.624999999999996"/>
    <n v="31.624999999999996"/>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699999999999992"/>
    <n v="26.849999999999994"/>
    <s v="Robusta"/>
    <x v="2"/>
    <x v="1"/>
  </r>
  <r>
    <s v="KMS-49214-806"/>
    <x v="605"/>
    <s v="50384-52703-LA"/>
    <s v="E-L-2.5"/>
    <n v="4"/>
    <x v="757"/>
    <s v="lmacmanusmu@imdb.com"/>
    <x v="0"/>
    <x v="1"/>
    <s v="L"/>
    <x v="2"/>
    <n v="34.154999999999994"/>
    <n v="136.61999999999998"/>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4999999999998"/>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4999999999997"/>
    <n v="82.339999999999989"/>
    <s v="Robusta"/>
    <x v="2"/>
    <x v="0"/>
  </r>
  <r>
    <s v="QWY-99467-368"/>
    <x v="609"/>
    <s v="96434-50068-DZ"/>
    <s v="A-D-2.5"/>
    <n v="1"/>
    <x v="768"/>
    <s v="nbroomern6@examiner.com"/>
    <x v="0"/>
    <x v="2"/>
    <s v="D"/>
    <x v="2"/>
    <n v="22.884999999999998"/>
    <n v="22.884999999999998"/>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s v=""/>
    <x v="0"/>
    <x v="3"/>
    <s v="M"/>
    <x v="2"/>
    <n v="33.464999999999996"/>
    <n v="100.39499999999998"/>
    <s v="Liberica"/>
    <x v="0"/>
    <x v="1"/>
  </r>
  <r>
    <s v="UKS-93055-397"/>
    <x v="611"/>
    <s v="13082-41034-PD"/>
    <s v="A-D-2.5"/>
    <n v="5"/>
    <x v="771"/>
    <s v="ravrashinna@tamu.edu"/>
    <x v="0"/>
    <x v="2"/>
    <s v="D"/>
    <x v="2"/>
    <n v="22.884999999999998"/>
    <n v="114.42499999999998"/>
    <s v="Arabica"/>
    <x v="2"/>
    <x v="1"/>
  </r>
  <r>
    <s v="AVH-56062-335"/>
    <x v="612"/>
    <s v="18082-74419-QH"/>
    <s v="E-M-0.5"/>
    <n v="5"/>
    <x v="772"/>
    <s v="mdoidgenb@etsy.com"/>
    <x v="0"/>
    <x v="1"/>
    <s v="M"/>
    <x v="1"/>
    <n v="8.25"/>
    <n v="41.25"/>
    <s v="Excelsa"/>
    <x v="0"/>
    <x v="1"/>
  </r>
  <r>
    <s v="HGE-19842-613"/>
    <x v="613"/>
    <s v="49401-45041-ZU"/>
    <s v="R-L-0.5"/>
    <n v="4"/>
    <x v="773"/>
    <s v="jedinboronc@reverbnation.com"/>
    <x v="0"/>
    <x v="0"/>
    <s v="L"/>
    <x v="1"/>
    <n v="7.169999999999999"/>
    <n v="28.679999999999996"/>
    <s v="Robusta"/>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4999999999996"/>
    <n v="51.749999999999993"/>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4999999999997"/>
    <n v="119.13999999999999"/>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69999999999999"/>
    <n v="35.849999999999994"/>
    <s v="Robusta"/>
    <x v="1"/>
    <x v="0"/>
  </r>
  <r>
    <s v="WFK-99317-827"/>
    <x v="619"/>
    <s v="32058-76765-ZL"/>
    <s v="L-D-2.5"/>
    <n v="3"/>
    <x v="786"/>
    <s v="dcrownshawnr@photobucket.com"/>
    <x v="0"/>
    <x v="3"/>
    <s v="D"/>
    <x v="2"/>
    <n v="29.784999999999997"/>
    <n v="89.35499999999999"/>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6"/>
    <n v="137.42499999999998"/>
    <s v="Robusta"/>
    <x v="1"/>
    <x v="1"/>
  </r>
  <r>
    <s v="YIE-87008-621"/>
    <x v="620"/>
    <s v="22503-52799-MI"/>
    <s v="L-M-0.5"/>
    <n v="4"/>
    <x v="788"/>
    <s v="stitleynu@whitehouse.gov"/>
    <x v="0"/>
    <x v="3"/>
    <s v="M"/>
    <x v="1"/>
    <n v="8.73"/>
    <n v="34.92"/>
    <s v="Liberica"/>
    <x v="0"/>
    <x v="1"/>
  </r>
  <r>
    <s v="HRM-94548-288"/>
    <x v="621"/>
    <s v="08934-65581-ZI"/>
    <s v="A-L-2.5"/>
    <n v="6"/>
    <x v="789"/>
    <s v="rsimaonv@simplemachines.org"/>
    <x v="0"/>
    <x v="2"/>
    <s v="L"/>
    <x v="2"/>
    <n v="29.784999999999997"/>
    <n v="178.70999999999998"/>
    <s v="Arabica"/>
    <x v="1"/>
    <x v="1"/>
  </r>
  <r>
    <s v="UJG-34731-295"/>
    <x v="374"/>
    <s v="15764-22559-ZT"/>
    <s v="A-M-2.5"/>
    <n v="1"/>
    <x v="790"/>
    <s v=""/>
    <x v="0"/>
    <x v="2"/>
    <s v="M"/>
    <x v="2"/>
    <n v="25.874999999999996"/>
    <n v="25.874999999999996"/>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ica"/>
    <x v="0"/>
    <x v="0"/>
  </r>
  <r>
    <s v="RXN-55491-201"/>
    <x v="354"/>
    <s v="86071-79238-CX"/>
    <s v="R-L-0.2"/>
    <n v="6"/>
    <x v="794"/>
    <s v="rpysono0@constantcontact.com"/>
    <x v="1"/>
    <x v="0"/>
    <s v="L"/>
    <x v="3"/>
    <n v="3.584999999999999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4999999999997"/>
    <n v="29.784999999999997"/>
    <s v="Arabica"/>
    <x v="1"/>
    <x v="0"/>
  </r>
  <r>
    <s v="YWM-07310-594"/>
    <x v="267"/>
    <s v="66028-99867-WJ"/>
    <s v="E-M-0.5"/>
    <n v="5"/>
    <x v="798"/>
    <s v="mpalleskeo4@nyu.edu"/>
    <x v="0"/>
    <x v="1"/>
    <s v="M"/>
    <x v="1"/>
    <n v="8.25"/>
    <n v="41.25"/>
    <s v="Excelsa"/>
    <x v="0"/>
    <x v="0"/>
  </r>
  <r>
    <s v="FHD-94983-982"/>
    <x v="625"/>
    <s v="62839-56723-CH"/>
    <s v="R-M-0.5"/>
    <n v="3"/>
    <x v="799"/>
    <s v=""/>
    <x v="0"/>
    <x v="0"/>
    <s v="M"/>
    <x v="1"/>
    <n v="5.97"/>
    <n v="17.91"/>
    <s v="Robu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6"/>
    <n v="27.484999999999996"/>
    <s v="Robusta"/>
    <x v="1"/>
    <x v="0"/>
  </r>
  <r>
    <s v="FWD-85967-769"/>
    <x v="631"/>
    <s v="20256-54689-LO"/>
    <s v="E-D-0.2"/>
    <n v="3"/>
    <x v="807"/>
    <s v=""/>
    <x v="0"/>
    <x v="1"/>
    <s v="D"/>
    <x v="3"/>
    <n v="3.645"/>
    <n v="10.935"/>
    <s v="Excelsa"/>
    <x v="2"/>
    <x v="1"/>
  </r>
  <r>
    <s v="KTO-53793-109"/>
    <x v="229"/>
    <s v="17572-27091-AA"/>
    <s v="R-L-0.2"/>
    <n v="2"/>
    <x v="808"/>
    <s v="chatfullog@ebay.com"/>
    <x v="0"/>
    <x v="0"/>
    <s v="L"/>
    <x v="3"/>
    <n v="3.5849999999999995"/>
    <n v="7.169999999999999"/>
    <s v="Robusta"/>
    <x v="1"/>
    <x v="1"/>
  </r>
  <r>
    <s v="OCK-89033-348"/>
    <x v="632"/>
    <s v="82300-88786-UE"/>
    <s v="A-L-0.2"/>
    <n v="6"/>
    <x v="809"/>
    <s v=""/>
    <x v="0"/>
    <x v="2"/>
    <s v="L"/>
    <x v="3"/>
    <n v="3.8849999999999998"/>
    <n v="23.31"/>
    <s v="Arabica"/>
    <x v="1"/>
    <x v="0"/>
  </r>
  <r>
    <s v="GPZ-36017-366"/>
    <x v="633"/>
    <s v="65732-22589-OW"/>
    <s v="A-D-2.5"/>
    <n v="5"/>
    <x v="810"/>
    <s v="kmarrisonoq@dropbox.com"/>
    <x v="0"/>
    <x v="2"/>
    <s v="D"/>
    <x v="2"/>
    <n v="22.884999999999998"/>
    <n v="114.42499999999998"/>
    <s v="Arabica"/>
    <x v="2"/>
    <x v="0"/>
  </r>
  <r>
    <s v="BZP-33213-637"/>
    <x v="95"/>
    <s v="77175-09826-SF"/>
    <s v="A-M-2.5"/>
    <n v="3"/>
    <x v="811"/>
    <s v="lagnolooj@pinterest.com"/>
    <x v="0"/>
    <x v="2"/>
    <s v="M"/>
    <x v="2"/>
    <n v="25.874999999999996"/>
    <n v="77.624999999999986"/>
    <s v="Arabica"/>
    <x v="0"/>
    <x v="0"/>
  </r>
  <r>
    <s v="WFH-21507-708"/>
    <x v="521"/>
    <s v="07237-32539-NB"/>
    <s v="R-D-0.5"/>
    <n v="1"/>
    <x v="812"/>
    <s v="dkiddyok@fda.gov"/>
    <x v="0"/>
    <x v="0"/>
    <s v="D"/>
    <x v="1"/>
    <n v="5.3699999999999992"/>
    <n v="5.3699999999999992"/>
    <s v="Robusta"/>
    <x v="2"/>
    <x v="0"/>
  </r>
  <r>
    <s v="HST-96923-073"/>
    <x v="76"/>
    <s v="54722-76431-EX"/>
    <s v="R-D-2.5"/>
    <n v="6"/>
    <x v="813"/>
    <s v="hpetroulisol@state.tx.us"/>
    <x v="1"/>
    <x v="0"/>
    <s v="D"/>
    <x v="2"/>
    <n v="20.584999999999997"/>
    <n v="123.50999999999999"/>
    <s v="Robu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49999999999996"/>
    <n v="2.6849999999999996"/>
    <s v="Robusta"/>
    <x v="2"/>
    <x v="0"/>
  </r>
  <r>
    <s v="UOM-71431-481"/>
    <x v="182"/>
    <s v="65732-22589-OW"/>
    <s v="R-D-2.5"/>
    <n v="1"/>
    <x v="810"/>
    <s v="kmarrisonoq@dropbox.com"/>
    <x v="0"/>
    <x v="0"/>
    <s v="D"/>
    <x v="2"/>
    <n v="20.584999999999997"/>
    <n v="20.584999999999997"/>
    <s v="Robusta"/>
    <x v="2"/>
    <x v="0"/>
  </r>
  <r>
    <s v="PJH-42618-877"/>
    <x v="479"/>
    <s v="93676-95250-XJ"/>
    <s v="A-D-2.5"/>
    <n v="5"/>
    <x v="818"/>
    <s v="cdolohuntyor@dailymail.co.uk"/>
    <x v="0"/>
    <x v="2"/>
    <s v="D"/>
    <x v="2"/>
    <n v="22.884999999999998"/>
    <n v="114.42499999999998"/>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s v=""/>
    <x v="1"/>
    <x v="0"/>
    <s v="D"/>
    <x v="2"/>
    <n v="20.584999999999997"/>
    <n v="82.339999999999989"/>
    <s v="Robusta"/>
    <x v="2"/>
    <x v="0"/>
  </r>
  <r>
    <s v="QDO-57268-842"/>
    <x v="612"/>
    <s v="57808-90533-UE"/>
    <s v="E-M-2.5"/>
    <n v="5"/>
    <x v="822"/>
    <s v=""/>
    <x v="0"/>
    <x v="1"/>
    <s v="M"/>
    <x v="2"/>
    <n v="31.624999999999996"/>
    <n v="158.12499999999997"/>
    <s v="Excelsa"/>
    <x v="0"/>
    <x v="1"/>
  </r>
  <r>
    <s v="IIZ-24416-212"/>
    <x v="641"/>
    <s v="76060-30540-LB"/>
    <s v="R-D-0.5"/>
    <n v="6"/>
    <x v="823"/>
    <s v="bcargenow@geocities.jp"/>
    <x v="0"/>
    <x v="0"/>
    <s v="D"/>
    <x v="1"/>
    <n v="5.3699999999999992"/>
    <n v="32.22"/>
    <s v="Robusta"/>
    <x v="2"/>
    <x v="0"/>
  </r>
  <r>
    <s v="AWP-11469-510"/>
    <x v="36"/>
    <s v="76730-63769-ND"/>
    <s v="E-D-1"/>
    <n v="2"/>
    <x v="824"/>
    <s v="rsticklerox@printfriendly.com"/>
    <x v="2"/>
    <x v="1"/>
    <s v="D"/>
    <x v="0"/>
    <n v="12.15"/>
    <n v="24.3"/>
    <s v="Excelsa"/>
    <x v="2"/>
    <x v="1"/>
  </r>
  <r>
    <s v="KXA-27983-918"/>
    <x v="642"/>
    <s v="96042-27290-EQ"/>
    <s v="R-L-0.5"/>
    <n v="5"/>
    <x v="825"/>
    <s v=""/>
    <x v="0"/>
    <x v="0"/>
    <s v="L"/>
    <x v="1"/>
    <n v="7.169999999999999"/>
    <n v="35.849999999999994"/>
    <s v="Robusta"/>
    <x v="1"/>
    <x v="1"/>
  </r>
  <r>
    <s v="VKQ-39009-292"/>
    <x v="219"/>
    <s v="57808-90533-UE"/>
    <s v="L-M-1"/>
    <n v="5"/>
    <x v="822"/>
    <s v=""/>
    <x v="0"/>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49999999999995"/>
    <n v="3.5849999999999995"/>
    <s v="Robusta"/>
    <x v="1"/>
    <x v="0"/>
  </r>
  <r>
    <s v="QOJ-38788-727"/>
    <x v="136"/>
    <s v="16358-63919-CE"/>
    <s v="E-M-2.5"/>
    <n v="5"/>
    <x v="828"/>
    <s v="hrannerp2@omniture.com"/>
    <x v="0"/>
    <x v="1"/>
    <s v="M"/>
    <x v="2"/>
    <n v="31.624999999999996"/>
    <n v="158.12499999999997"/>
    <s v="Excelsa"/>
    <x v="0"/>
    <x v="1"/>
  </r>
  <r>
    <s v="TGF-38649-658"/>
    <x v="645"/>
    <s v="67743-54817-UT"/>
    <s v="L-M-0.5"/>
    <n v="2"/>
    <x v="829"/>
    <s v="bimriep3@addtoany.com"/>
    <x v="0"/>
    <x v="3"/>
    <s v="M"/>
    <x v="1"/>
    <n v="8.73"/>
    <n v="17.46"/>
    <s v="Liberica"/>
    <x v="0"/>
    <x v="1"/>
  </r>
  <r>
    <s v="EAI-25194-209"/>
    <x v="646"/>
    <s v="44601-51441-BH"/>
    <s v="A-L-2.5"/>
    <n v="5"/>
    <x v="830"/>
    <s v="dsopperp4@eventbrite.com"/>
    <x v="0"/>
    <x v="2"/>
    <s v="L"/>
    <x v="2"/>
    <n v="29.784999999999997"/>
    <n v="148.92499999999998"/>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a"/>
    <x v="1"/>
    <x v="1"/>
  </r>
  <r>
    <s v="MEK-85120-243"/>
    <x v="649"/>
    <s v="06623-54610-HC"/>
    <s v="R-L-0.2"/>
    <n v="3"/>
    <x v="835"/>
    <s v=""/>
    <x v="0"/>
    <x v="0"/>
    <s v="L"/>
    <x v="3"/>
    <n v="3.5849999999999995"/>
    <n v="10.754999999999999"/>
    <s v="Robusta"/>
    <x v="1"/>
    <x v="1"/>
  </r>
  <r>
    <s v="NFI-37188-246"/>
    <x v="553"/>
    <s v="89490-75361-AF"/>
    <s v="A-D-2.5"/>
    <n v="4"/>
    <x v="836"/>
    <s v="wjallinpa@pcworld.com"/>
    <x v="0"/>
    <x v="2"/>
    <s v="D"/>
    <x v="2"/>
    <n v="22.884999999999998"/>
    <n v="91.539999999999992"/>
    <s v="Arabica"/>
    <x v="2"/>
    <x v="1"/>
  </r>
  <r>
    <s v="BXH-62195-013"/>
    <x v="584"/>
    <s v="94526-79230-GZ"/>
    <s v="A-M-1"/>
    <n v="4"/>
    <x v="837"/>
    <s v="mbogeypb@thetimes.co.uk"/>
    <x v="0"/>
    <x v="2"/>
    <s v="M"/>
    <x v="0"/>
    <n v="11.25"/>
    <n v="45"/>
    <s v="Arabica"/>
    <x v="0"/>
    <x v="0"/>
  </r>
  <r>
    <s v="YLK-78851-470"/>
    <x v="650"/>
    <s v="58559-08254-UY"/>
    <s v="R-M-2.5"/>
    <n v="6"/>
    <x v="838"/>
    <s v=""/>
    <x v="0"/>
    <x v="0"/>
    <s v="M"/>
    <x v="2"/>
    <n v="22.884999999999998"/>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49999999999996"/>
    <n v="13.424999999999997"/>
    <s v="Robusta"/>
    <x v="2"/>
    <x v="0"/>
  </r>
  <r>
    <s v="ERC-54560-934"/>
    <x v="652"/>
    <s v="11932-85629-CU"/>
    <s v="R-D-2.5"/>
    <n v="6"/>
    <x v="845"/>
    <s v="hreuvenpk@whitehouse.gov"/>
    <x v="0"/>
    <x v="0"/>
    <s v="D"/>
    <x v="2"/>
    <n v="20.584999999999997"/>
    <n v="123.50999999999999"/>
    <s v="Robu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4999999999997"/>
    <n v="89.35499999999999"/>
    <s v="Arabica"/>
    <x v="1"/>
    <x v="1"/>
  </r>
  <r>
    <s v="UGK-07613-982"/>
    <x v="654"/>
    <s v="57808-90533-UE"/>
    <s v="A-M-0.5"/>
    <n v="3"/>
    <x v="822"/>
    <s v=""/>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4999999999996"/>
    <n v="63.249999999999993"/>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usta"/>
    <x v="2"/>
    <x v="0"/>
  </r>
  <r>
    <s v="BYP-16005-016"/>
    <x v="660"/>
    <s v="01474-63436-TP"/>
    <s v="R-M-2.5"/>
    <n v="5"/>
    <x v="858"/>
    <s v="rcuttspy@techcrunch.com"/>
    <x v="0"/>
    <x v="0"/>
    <s v="M"/>
    <x v="2"/>
    <n v="22.884999999999998"/>
    <n v="114.42499999999998"/>
    <s v="Robusta"/>
    <x v="0"/>
    <x v="1"/>
  </r>
  <r>
    <s v="LWS-13938-905"/>
    <x v="661"/>
    <s v="90533-82440-EE"/>
    <s v="A-M-2.5"/>
    <n v="6"/>
    <x v="859"/>
    <s v="mdelvespz@nature.com"/>
    <x v="0"/>
    <x v="2"/>
    <s v="M"/>
    <x v="2"/>
    <n v="25.874999999999996"/>
    <n v="155.24999999999997"/>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4999999999998"/>
    <n v="91.539999999999992"/>
    <s v="Robu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69999999999999"/>
    <n v="14.339999999999998"/>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69999999999999"/>
    <n v="35.849999999999994"/>
    <s v="Robusta"/>
    <x v="1"/>
    <x v="1"/>
  </r>
  <r>
    <s v="CZD-56716-840"/>
    <x v="665"/>
    <s v="15456-29250-RU"/>
    <s v="L-D-2.5"/>
    <n v="4"/>
    <x v="868"/>
    <s v=""/>
    <x v="0"/>
    <x v="3"/>
    <s v="D"/>
    <x v="2"/>
    <n v="29.784999999999997"/>
    <n v="119.13999999999999"/>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6"/>
    <n v="109.93999999999998"/>
    <s v="Robusta"/>
    <x v="1"/>
    <x v="1"/>
  </r>
  <r>
    <s v="SHT-04865-419"/>
    <x v="666"/>
    <s v="69215-90789-DL"/>
    <s v="R-L-0.2"/>
    <n v="4"/>
    <x v="873"/>
    <s v=""/>
    <x v="0"/>
    <x v="0"/>
    <s v="L"/>
    <x v="3"/>
    <n v="3.5849999999999995"/>
    <n v="14.339999999999998"/>
    <s v="Robusta"/>
    <x v="1"/>
    <x v="0"/>
  </r>
  <r>
    <s v="UQI-28177-865"/>
    <x v="577"/>
    <s v="04317-46176-TB"/>
    <s v="R-L-0.2"/>
    <n v="6"/>
    <x v="874"/>
    <s v="ieberleinqf@hc360.com"/>
    <x v="0"/>
    <x v="0"/>
    <s v="L"/>
    <x v="3"/>
    <n v="3.5849999999999995"/>
    <n v="21.509999999999998"/>
    <s v="Robusta"/>
    <x v="1"/>
    <x v="1"/>
  </r>
  <r>
    <s v="OIB-13664-879"/>
    <x v="114"/>
    <s v="04713-57765-KR"/>
    <s v="A-M-1"/>
    <n v="2"/>
    <x v="875"/>
    <s v="jdrengqg@uiuc.edu"/>
    <x v="1"/>
    <x v="2"/>
    <s v="M"/>
    <x v="0"/>
    <n v="11.25"/>
    <n v="22.5"/>
    <s v="Arabica"/>
    <x v="0"/>
    <x v="0"/>
  </r>
  <r>
    <s v="PJS-30996-485"/>
    <x v="4"/>
    <s v="86579-92122-OC"/>
    <s v="A-L-0.2"/>
    <n v="1"/>
    <x v="857"/>
    <s v=""/>
    <x v="0"/>
    <x v="2"/>
    <s v="L"/>
    <x v="3"/>
    <n v="3.8849999999999998"/>
    <n v="3.8849999999999998"/>
    <s v="Arabica"/>
    <x v="1"/>
    <x v="0"/>
  </r>
  <r>
    <s v="HEL-86709-449"/>
    <x v="667"/>
    <s v="86579-92122-OC"/>
    <s v="E-D-2.5"/>
    <n v="1"/>
    <x v="857"/>
    <s v=""/>
    <x v="0"/>
    <x v="1"/>
    <s v="D"/>
    <x v="2"/>
    <n v="27.945"/>
    <n v="27.945"/>
    <s v="Excelsa"/>
    <x v="2"/>
    <x v="0"/>
  </r>
  <r>
    <s v="NCH-55389-562"/>
    <x v="110"/>
    <s v="86579-92122-OC"/>
    <s v="E-L-2.5"/>
    <n v="5"/>
    <x v="857"/>
    <s v=""/>
    <x v="0"/>
    <x v="1"/>
    <s v="L"/>
    <x v="2"/>
    <n v="34.154999999999994"/>
    <n v="170.77499999999998"/>
    <s v="Excelsa"/>
    <x v="1"/>
    <x v="0"/>
  </r>
  <r>
    <s v="NCH-55389-562"/>
    <x v="110"/>
    <s v="86579-92122-OC"/>
    <s v="R-L-2.5"/>
    <n v="2"/>
    <x v="857"/>
    <s v=""/>
    <x v="0"/>
    <x v="0"/>
    <s v="L"/>
    <x v="2"/>
    <n v="27.484999999999996"/>
    <n v="54.969999999999992"/>
    <s v="Robusta"/>
    <x v="1"/>
    <x v="0"/>
  </r>
  <r>
    <s v="NCH-55389-562"/>
    <x v="110"/>
    <s v="86579-92122-OC"/>
    <s v="E-L-1"/>
    <n v="1"/>
    <x v="857"/>
    <s v=""/>
    <x v="0"/>
    <x v="1"/>
    <s v="L"/>
    <x v="0"/>
    <n v="14.85"/>
    <n v="14.85"/>
    <s v="Excelsa"/>
    <x v="1"/>
    <x v="0"/>
  </r>
  <r>
    <s v="NCH-55389-562"/>
    <x v="110"/>
    <s v="86579-92122-OC"/>
    <s v="A-L-0.2"/>
    <n v="2"/>
    <x v="857"/>
    <s v=""/>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4999999999998"/>
    <n v="45.769999999999996"/>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sa"/>
    <x v="1"/>
    <x v="0"/>
  </r>
  <r>
    <s v="DWY-56352-412"/>
    <x v="674"/>
    <s v="55427-08059-DF"/>
    <s v="R-D-0.2"/>
    <n v="1"/>
    <x v="884"/>
    <s v="zwalisiakqv@ucsd.edu"/>
    <x v="1"/>
    <x v="0"/>
    <s v="D"/>
    <x v="3"/>
    <n v="2.6849999999999996"/>
    <n v="2.6849999999999996"/>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ica"/>
    <x v="2"/>
    <x v="0"/>
  </r>
  <r>
    <s v="ZDC-64769-740"/>
    <x v="676"/>
    <s v="79463-01597-FQ"/>
    <s v="E-M-0.5"/>
    <n v="1"/>
    <x v="887"/>
    <s v=""/>
    <x v="0"/>
    <x v="1"/>
    <s v="M"/>
    <x v="1"/>
    <n v="8.25"/>
    <n v="8.25"/>
    <s v="Excelsa"/>
    <x v="0"/>
    <x v="1"/>
  </r>
  <r>
    <s v="TED-81959-419"/>
    <x v="677"/>
    <s v="27702-50024-XC"/>
    <s v="A-L-2.5"/>
    <n v="5"/>
    <x v="888"/>
    <s v="nfurberqz@jugem.jp"/>
    <x v="0"/>
    <x v="2"/>
    <s v="L"/>
    <x v="2"/>
    <n v="29.784999999999997"/>
    <n v="148.92499999999998"/>
    <s v="Arabica"/>
    <x v="1"/>
    <x v="1"/>
  </r>
  <r>
    <s v="FDO-25756-141"/>
    <x v="629"/>
    <s v="57360-46846-NS"/>
    <s v="A-L-2.5"/>
    <n v="3"/>
    <x v="889"/>
    <s v=""/>
    <x v="1"/>
    <x v="2"/>
    <s v="L"/>
    <x v="2"/>
    <n v="29.784999999999997"/>
    <n v="89.35499999999999"/>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699999999999992"/>
    <n v="5.3699999999999992"/>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6"/>
    <n v="137.42499999999998"/>
    <s v="Robusta"/>
    <x v="1"/>
    <x v="0"/>
  </r>
  <r>
    <s v="TXF-79780-017"/>
    <x v="112"/>
    <s v="92048-47813-QB"/>
    <s v="R-L-1"/>
    <n v="5"/>
    <x v="894"/>
    <s v="mblakemorer5@nsw.gov.au"/>
    <x v="0"/>
    <x v="0"/>
    <s v="L"/>
    <x v="0"/>
    <n v="11.95"/>
    <n v="59.75"/>
    <s v="Robusta"/>
    <x v="1"/>
    <x v="1"/>
  </r>
  <r>
    <s v="ALM-80762-974"/>
    <x v="55"/>
    <s v="84045-66771-SL"/>
    <s v="A-L-0.5"/>
    <n v="3"/>
    <x v="890"/>
    <s v="ckeaver1@ucoz.com"/>
    <x v="0"/>
    <x v="2"/>
    <s v="L"/>
    <x v="1"/>
    <n v="7.77"/>
    <n v="23.31"/>
    <s v="Arabica"/>
    <x v="1"/>
    <x v="1"/>
  </r>
  <r>
    <s v="NXF-15738-707"/>
    <x v="680"/>
    <s v="28699-16256-XV"/>
    <s v="R-D-0.5"/>
    <n v="2"/>
    <x v="895"/>
    <s v=""/>
    <x v="0"/>
    <x v="0"/>
    <s v="D"/>
    <x v="1"/>
    <n v="5.3699999999999992"/>
    <n v="10.739999999999998"/>
    <s v="Robu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4999999999996"/>
    <n v="31.624999999999996"/>
    <s v="Excelsa"/>
    <x v="0"/>
    <x v="0"/>
  </r>
  <r>
    <s v="LHX-81117-166"/>
    <x v="683"/>
    <s v="01282-28364-RZ"/>
    <s v="R-L-1"/>
    <n v="4"/>
    <x v="901"/>
    <s v="kogeneayrd@utexas.edu"/>
    <x v="0"/>
    <x v="0"/>
    <s v="L"/>
    <x v="0"/>
    <n v="11.95"/>
    <n v="47.8"/>
    <s v="Robusta"/>
    <x v="1"/>
    <x v="1"/>
  </r>
  <r>
    <s v="GCD-75444-320"/>
    <x v="594"/>
    <s v="51277-93873-RP"/>
    <s v="L-M-2.5"/>
    <n v="1"/>
    <x v="902"/>
    <s v="cayrere@symantec.com"/>
    <x v="0"/>
    <x v="3"/>
    <s v="M"/>
    <x v="2"/>
    <n v="33.464999999999996"/>
    <n v="33.464999999999996"/>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4999999999996"/>
    <n v="155.24999999999997"/>
    <s v="Arabica"/>
    <x v="0"/>
    <x v="0"/>
  </r>
  <r>
    <s v="DUV-12075-132"/>
    <x v="366"/>
    <s v="62494-09113-RP"/>
    <s v="E-D-0.2"/>
    <n v="5"/>
    <x v="906"/>
    <s v=""/>
    <x v="0"/>
    <x v="1"/>
    <s v="D"/>
    <x v="3"/>
    <n v="3.645"/>
    <n v="18.225000000000001"/>
    <s v="Exc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6"/>
    <n v="27.484999999999996"/>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BBB0E82-2392-4315-ABF4-F542DA863C0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6" outline="0" showAll="0" defaultSubtotal="0">
      <items count="4">
        <item h="1" x="3"/>
        <item x="1"/>
        <item h="1" x="0"/>
        <item h="1"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5" baseItem="1" numFmtId="167"/>
  </dataFields>
  <chartFormats count="4">
    <chartFormat chart="10" format="8" series="1">
      <pivotArea type="data" outline="0" fieldPosition="0">
        <references count="2">
          <reference field="4294967294" count="1" selected="0">
            <x v="0"/>
          </reference>
          <reference field="8" count="1" selected="0">
            <x v="0"/>
          </reference>
        </references>
      </pivotArea>
    </chartFormat>
    <chartFormat chart="10" format="9" series="1">
      <pivotArea type="data" outline="0" fieldPosition="0">
        <references count="2">
          <reference field="4294967294" count="1" selected="0">
            <x v="0"/>
          </reference>
          <reference field="8" count="1" selected="0">
            <x v="1"/>
          </reference>
        </references>
      </pivotArea>
    </chartFormat>
    <chartFormat chart="10" format="10" series="1">
      <pivotArea type="data" outline="0" fieldPosition="0">
        <references count="2">
          <reference field="4294967294" count="1" selected="0">
            <x v="0"/>
          </reference>
          <reference field="8" count="1" selected="0">
            <x v="2"/>
          </reference>
        </references>
      </pivotArea>
    </chartFormat>
    <chartFormat chart="10"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D38F52-3645-46AD-ABB2-DD1CC704B65A}"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6" outline="0" showAll="0" defaultSubtotal="0">
      <items count="4">
        <item h="1" x="3"/>
        <item x="1"/>
        <item h="1" x="0"/>
        <item h="1"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5"/>
  </dataFields>
  <chartFormats count="4">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7" count="1" selected="0">
            <x v="2"/>
          </reference>
        </references>
      </pivotArea>
    </chartFormat>
    <chartFormat chart="16" format="4" series="1">
      <pivotArea type="data" outline="0" fieldPosition="0">
        <references count="1">
          <reference field="4294967294" count="1" selected="0">
            <x v="0"/>
          </reference>
        </references>
      </pivotArea>
    </chartFormat>
    <chartFormat chart="16" format="5">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51B1C4-FCDA-44D8-B689-956D12E0303A}"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2">
  <location ref="A3:C8" firstHeaderRow="1" firstDataRow="1"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axis="axisRow" compact="0" outline="0" showAll="0" sortType="ascending" defaultSubtotal="0">
      <items count="3">
        <item x="1"/>
        <item h="1" sd="0" x="2"/>
        <item h="1" sd="0"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6" outline="0" showAll="0" defaultSubtotal="0">
      <items count="4">
        <item h="1" x="3"/>
        <item x="1"/>
        <item h="1" x="0"/>
        <item h="1" x="2"/>
      </items>
    </pivotField>
    <pivotField compact="0" numFmtId="44" outline="0" showAll="0" defaultSubtotal="0"/>
    <pivotField dataField="1" compact="0" numFmtId="44"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2">
    <field x="7"/>
    <field x="5"/>
  </rowFields>
  <rowItems count="5">
    <i>
      <x/>
      <x v="161"/>
    </i>
    <i r="1">
      <x v="394"/>
    </i>
    <i r="1">
      <x v="551"/>
    </i>
    <i r="1">
      <x v="330"/>
    </i>
    <i r="1">
      <x v="674"/>
    </i>
  </rowItems>
  <colItems count="1">
    <i/>
  </colItems>
  <dataFields count="1">
    <dataField name="Sum of Sales" fld="12" baseField="0" baseItem="0" numFmtId="5"/>
  </dataFields>
  <chartFormats count="5">
    <chartFormat chart="9" format="8"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3" format="1">
      <pivotArea type="data" outline="0" fieldPosition="0">
        <references count="2">
          <reference field="4294967294" count="1" selected="0">
            <x v="0"/>
          </reference>
          <reference field="7" count="1" selected="0">
            <x v="2"/>
          </reference>
        </references>
      </pivotArea>
    </chartFormat>
    <chartFormat chart="20" format="4"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7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B384A7DB-7F36-4682-8860-1DDD9C64DF20}" sourceName="Size">
  <pivotTables>
    <pivotTable tabId="18" name="TotalSales"/>
    <pivotTable tabId="19" name="TotalSales"/>
    <pivotTable tabId="20" name="TotalSales"/>
  </pivotTables>
  <data>
    <tabular pivotCacheId="2040110370">
      <items count="4">
        <i x="3"/>
        <i x="1" s="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D7B2A58-7A49-402B-B317-8CCC06345BD8}" sourceName="Roast Type Name">
  <pivotTables>
    <pivotTable tabId="18" name="TotalSales"/>
    <pivotTable tabId="19" name="TotalSales"/>
    <pivotTable tabId="20" name="TotalSales"/>
  </pivotTables>
  <data>
    <tabular pivotCacheId="204011037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914A646-3055-4EC6-B247-FC9DBD159926}" sourceName="Loyalty Card">
  <pivotTables>
    <pivotTable tabId="18" name="TotalSales"/>
    <pivotTable tabId="19" name="TotalSales"/>
    <pivotTable tabId="20" name="TotalSales"/>
  </pivotTables>
  <data>
    <tabular pivotCacheId="204011037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2CE9FE6-E55A-472B-95DA-30C9A5D6F1CA}" cache="Slicer_Size" caption="Size" columnCount="2" style="Slicer Style 1" rowHeight="234950"/>
  <slicer name="Roast Type Name" xr10:uid="{59C4EC11-2F6B-48FE-91CA-A66602CD93EB}" cache="Slicer_Roast_Type_Name" caption="Roast Type Name" columnCount="3" style="Slicer Style 1" rowHeight="234950"/>
  <slicer name="Loyalty Card" xr10:uid="{A0461F2D-030A-46DF-9E41-995F15DF2057}"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053B53-9801-4945-B0C0-E5BFBFA2432C}" name="OrderTable" displayName="OrderTable" ref="A1:P1001" totalsRowShown="0" headerRowDxfId="11">
  <autoFilter ref="A1:P1001" xr:uid="{C5053B53-9801-4945-B0C0-E5BFBFA2432C}"/>
  <tableColumns count="16">
    <tableColumn id="1" xr3:uid="{1C379125-6294-40A4-B3AD-DD03F5ED0B5A}" name="Order ID" dataDxfId="10"/>
    <tableColumn id="2" xr3:uid="{FAEF7CB0-E0AF-4348-912F-FB9A5853BA24}" name="Order Date" dataDxfId="9"/>
    <tableColumn id="3" xr3:uid="{ADBB5612-F1A8-4AAA-BC47-AC2211A9CB9A}" name="Customer ID" dataDxfId="8"/>
    <tableColumn id="4" xr3:uid="{DEFBEB46-8C86-495B-B180-EB0C213E96C9}" name="Product ID"/>
    <tableColumn id="5" xr3:uid="{71B9B48E-C8BC-46D6-999E-BCB8CCAD260F}" name="Quantity" dataDxfId="7"/>
    <tableColumn id="6" xr3:uid="{E598A243-34FC-48A8-B2B3-66A38C00570A}" name="Customer Name" dataDxfId="6">
      <calculatedColumnFormula>_xlfn.XLOOKUP(C2,Customers!$A$1:$A$1001,Customers!$B$1:$B$1001,,0)</calculatedColumnFormula>
    </tableColumn>
    <tableColumn id="7" xr3:uid="{6794E2F5-C33F-43AF-9993-54E5631EAE12}" name="Email" dataDxfId="5">
      <calculatedColumnFormula>IF(_xlfn.XLOOKUP(C2,Customers!$A$1:$A$1001,Customers!$C$1:$C$1001,,0)=0,"",(_xlfn.XLOOKUP(C2,Customers!$A$1:$A$1001,Customers!$C$1:$C$1001,,0)))</calculatedColumnFormula>
    </tableColumn>
    <tableColumn id="8" xr3:uid="{349F01D2-7F32-4A44-BA5F-85E29F5DC2BA}" name="Country" dataDxfId="4">
      <calculatedColumnFormula>_xlfn.XLOOKUP(C2,Customers!$A$1:$A$1001,Customers!$G$1:$G$1001,,0)</calculatedColumnFormula>
    </tableColumn>
    <tableColumn id="9" xr3:uid="{68A92CA8-BE7E-4DEE-BD12-9227D392BCF6}" name="Coffee Type">
      <calculatedColumnFormula>INDEX(Products!$A$1:$G$49,MATCH($D2,Products!$A$1:$A$49,0),MATCH(I$1,Products!$A$1:$G$1,0))</calculatedColumnFormula>
    </tableColumn>
    <tableColumn id="10" xr3:uid="{EFA78051-BC99-487A-A835-428BAE2FBCC5}" name="Roast Type">
      <calculatedColumnFormula>INDEX(Products!$A$1:$G$49,MATCH($D2,Products!$A$1:$A$49,0),MATCH(J$1,Products!$A$1:$G$1,0))</calculatedColumnFormula>
    </tableColumn>
    <tableColumn id="11" xr3:uid="{AA2D851A-60C6-4A35-B474-AE08F703562E}" name="Size" dataDxfId="3">
      <calculatedColumnFormula>INDEX(Products!$A$1:$G$49,MATCH($D2,Products!$A$1:$A$49,0),MATCH(K$1,Products!$A$1:$G$1,0))</calculatedColumnFormula>
    </tableColumn>
    <tableColumn id="12" xr3:uid="{C5EE86E9-05BD-4E90-818B-2B2B47589850}" name="Unit Price" dataDxfId="2" dataCellStyle="Currency">
      <calculatedColumnFormula>INDEX(Products!$A$1:$G$49,MATCH($D2,Products!$A$1:$A$49,0),MATCH(L$1,Products!$A$1:$G$1,0))</calculatedColumnFormula>
    </tableColumn>
    <tableColumn id="13" xr3:uid="{AF78D014-4B5D-416E-81A9-A3A5CFEF6E3F}" name="Sales" dataDxfId="1" dataCellStyle="Currency">
      <calculatedColumnFormula>L2*E2</calculatedColumnFormula>
    </tableColumn>
    <tableColumn id="14" xr3:uid="{783D9D6F-7736-4F5D-B951-710AAA67765F}" name="Coffe Type Name">
      <calculatedColumnFormula array="1">_xlfn.IFS(I2="Rob","Robusta",I2="Exc","Excelsa",I2="Ara","Arabica",I2="Lib","Liberica")</calculatedColumnFormula>
    </tableColumn>
    <tableColumn id="15" xr3:uid="{1E4DFBBC-A4F6-4386-826C-3FD519376321}" name="Roast Type Name">
      <calculatedColumnFormula array="1">_xlfn.IFS(J2="M","Medium",J2="L","Light",J2="D","Dark")</calculatedColumnFormula>
    </tableColumn>
    <tableColumn id="16" xr3:uid="{39C16DC6-F12A-4345-811E-055EC0FF5720}" name="Loyalty Card" dataDxfId="0">
      <calculatedColumnFormula>_xlfn.XLOOKUP(OrderTable[[#This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60E1413-211E-450A-9DB1-793FB0A93782}" sourceName="Order Date">
  <pivotTables>
    <pivotTable tabId="18" name="TotalSales"/>
    <pivotTable tabId="19" name="TotalSales"/>
    <pivotTable tabId="20" name="TotalSales"/>
  </pivotTables>
  <state minimalRefreshVersion="6" lastRefreshVersion="6" pivotCacheId="204011037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0257D9B-47A8-4E8B-B95C-13CE7658F8ED}"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851D0-F420-4BE4-B4D2-0B1BB4BA7198}">
  <dimension ref="A1"/>
  <sheetViews>
    <sheetView showGridLines="0" tabSelected="1" zoomScale="85" zoomScaleNormal="85" workbookViewId="0">
      <selection activeCell="V43" sqref="V43"/>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658A5-53B9-45EF-A34E-D4E3064D2052}">
  <dimension ref="A3:F48"/>
  <sheetViews>
    <sheetView workbookViewId="0">
      <selection activeCell="B12" sqref="B12"/>
    </sheetView>
  </sheetViews>
  <sheetFormatPr defaultRowHeight="14.4" x14ac:dyDescent="0.3"/>
  <cols>
    <col min="1" max="1" width="12.5546875" bestFit="1" customWidth="1"/>
    <col min="2" max="2" width="20.88671875" bestFit="1" customWidth="1"/>
    <col min="3" max="3" width="13.33203125" bestFit="1" customWidth="1"/>
    <col min="4" max="6" width="4.44140625" bestFit="1" customWidth="1"/>
  </cols>
  <sheetData>
    <row r="3" spans="1:6" x14ac:dyDescent="0.3">
      <c r="A3" s="6" t="s">
        <v>6213</v>
      </c>
      <c r="C3" s="6" t="s">
        <v>9</v>
      </c>
    </row>
    <row r="4" spans="1:6" x14ac:dyDescent="0.3">
      <c r="A4" s="6" t="s">
        <v>6211</v>
      </c>
      <c r="B4" s="6" t="s">
        <v>6212</v>
      </c>
      <c r="C4" t="s">
        <v>6193</v>
      </c>
      <c r="D4" t="s">
        <v>6194</v>
      </c>
      <c r="E4" t="s">
        <v>6195</v>
      </c>
      <c r="F4" t="s">
        <v>6192</v>
      </c>
    </row>
    <row r="5" spans="1:6" x14ac:dyDescent="0.3">
      <c r="A5" t="s">
        <v>6198</v>
      </c>
      <c r="B5" t="s">
        <v>6199</v>
      </c>
      <c r="C5" s="7">
        <v>40.5</v>
      </c>
      <c r="D5" s="7">
        <v>177.69</v>
      </c>
      <c r="E5" s="7">
        <v>15.54</v>
      </c>
      <c r="F5" s="7">
        <v>39.42</v>
      </c>
    </row>
    <row r="6" spans="1:6" x14ac:dyDescent="0.3">
      <c r="B6" t="s">
        <v>6200</v>
      </c>
      <c r="C6" s="7">
        <v>34.769999999999996</v>
      </c>
      <c r="D6" s="7">
        <v>50.16</v>
      </c>
      <c r="E6" s="7">
        <v>34.92</v>
      </c>
      <c r="F6" s="7">
        <v>32.219999999999992</v>
      </c>
    </row>
    <row r="7" spans="1:6" x14ac:dyDescent="0.3">
      <c r="B7" t="s">
        <v>6201</v>
      </c>
      <c r="C7" s="7"/>
      <c r="D7" s="7">
        <v>106.05000000000001</v>
      </c>
      <c r="E7" s="7">
        <v>113.73</v>
      </c>
      <c r="F7" s="7">
        <v>28.679999999999996</v>
      </c>
    </row>
    <row r="8" spans="1:6" x14ac:dyDescent="0.3">
      <c r="B8" t="s">
        <v>6202</v>
      </c>
      <c r="C8" s="7">
        <v>79.349999999999994</v>
      </c>
      <c r="D8" s="7">
        <v>35.64</v>
      </c>
      <c r="E8" s="7">
        <v>72.180000000000007</v>
      </c>
      <c r="F8" s="7">
        <v>23.28</v>
      </c>
    </row>
    <row r="9" spans="1:6" x14ac:dyDescent="0.3">
      <c r="B9" t="s">
        <v>6203</v>
      </c>
      <c r="C9" s="7">
        <v>23.88</v>
      </c>
      <c r="D9" s="7">
        <v>53.46</v>
      </c>
      <c r="E9" s="7">
        <v>26.19</v>
      </c>
      <c r="F9" s="7">
        <v>51.93</v>
      </c>
    </row>
    <row r="10" spans="1:6" x14ac:dyDescent="0.3">
      <c r="B10" t="s">
        <v>6204</v>
      </c>
      <c r="C10" s="7"/>
      <c r="D10" s="7">
        <v>16.5</v>
      </c>
      <c r="E10" s="7">
        <v>72.960000000000008</v>
      </c>
      <c r="F10" s="7">
        <v>62.069999999999986</v>
      </c>
    </row>
    <row r="11" spans="1:6" x14ac:dyDescent="0.3">
      <c r="B11" t="s">
        <v>6205</v>
      </c>
      <c r="C11" s="7">
        <v>23.31</v>
      </c>
      <c r="D11" s="7">
        <v>7.29</v>
      </c>
      <c r="E11" s="7">
        <v>47.55</v>
      </c>
      <c r="F11" s="7"/>
    </row>
    <row r="12" spans="1:6" x14ac:dyDescent="0.3">
      <c r="B12" t="s">
        <v>6206</v>
      </c>
      <c r="C12" s="7">
        <v>17.91</v>
      </c>
      <c r="D12" s="7"/>
      <c r="E12" s="7">
        <v>31.08</v>
      </c>
      <c r="F12" s="7">
        <v>75.239999999999995</v>
      </c>
    </row>
    <row r="13" spans="1:6" x14ac:dyDescent="0.3">
      <c r="B13" t="s">
        <v>6207</v>
      </c>
      <c r="C13" s="7"/>
      <c r="D13" s="7">
        <v>49.5</v>
      </c>
      <c r="E13" s="7">
        <v>73.41</v>
      </c>
      <c r="F13" s="7">
        <v>59.7</v>
      </c>
    </row>
    <row r="14" spans="1:6" x14ac:dyDescent="0.3">
      <c r="B14" t="s">
        <v>6208</v>
      </c>
      <c r="C14" s="7">
        <v>33.75</v>
      </c>
      <c r="D14" s="7">
        <v>39.69</v>
      </c>
      <c r="E14" s="7">
        <v>54.389999999999993</v>
      </c>
      <c r="F14" s="7">
        <v>5.97</v>
      </c>
    </row>
    <row r="15" spans="1:6" x14ac:dyDescent="0.3">
      <c r="B15" t="s">
        <v>6209</v>
      </c>
      <c r="C15" s="7"/>
      <c r="D15" s="7"/>
      <c r="E15" s="7">
        <v>25.049999999999997</v>
      </c>
      <c r="F15" s="7">
        <v>16.11</v>
      </c>
    </row>
    <row r="16" spans="1:6" x14ac:dyDescent="0.3">
      <c r="B16" t="s">
        <v>6210</v>
      </c>
      <c r="C16" s="7">
        <v>13.5</v>
      </c>
      <c r="D16" s="7"/>
      <c r="E16" s="7">
        <v>16.5</v>
      </c>
      <c r="F16" s="7"/>
    </row>
    <row r="17" spans="1:6" x14ac:dyDescent="0.3">
      <c r="A17" t="s">
        <v>6214</v>
      </c>
      <c r="B17" t="s">
        <v>6199</v>
      </c>
      <c r="C17" s="7">
        <v>40.5</v>
      </c>
      <c r="D17" s="7">
        <v>54.870000000000005</v>
      </c>
      <c r="E17" s="7">
        <v>36.480000000000004</v>
      </c>
      <c r="F17" s="7">
        <v>28.65</v>
      </c>
    </row>
    <row r="18" spans="1:6" x14ac:dyDescent="0.3">
      <c r="B18" t="s">
        <v>6200</v>
      </c>
      <c r="C18" s="7">
        <v>58.11</v>
      </c>
      <c r="D18" s="7">
        <v>43.74</v>
      </c>
      <c r="E18" s="7">
        <v>50.099999999999994</v>
      </c>
      <c r="F18" s="7">
        <v>14.339999999999998</v>
      </c>
    </row>
    <row r="19" spans="1:6" x14ac:dyDescent="0.3">
      <c r="B19" t="s">
        <v>6201</v>
      </c>
      <c r="C19" s="7">
        <v>116.97</v>
      </c>
      <c r="D19" s="7">
        <v>36.450000000000003</v>
      </c>
      <c r="E19" s="7">
        <v>68.88000000000001</v>
      </c>
      <c r="F19" s="7">
        <v>53.730000000000004</v>
      </c>
    </row>
    <row r="20" spans="1:6" x14ac:dyDescent="0.3">
      <c r="B20" t="s">
        <v>6202</v>
      </c>
      <c r="C20" s="7">
        <v>27</v>
      </c>
      <c r="D20" s="7">
        <v>69.960000000000008</v>
      </c>
      <c r="E20" s="7">
        <v>46.62</v>
      </c>
      <c r="F20" s="7">
        <v>35.22</v>
      </c>
    </row>
    <row r="21" spans="1:6" x14ac:dyDescent="0.3">
      <c r="B21" t="s">
        <v>6203</v>
      </c>
      <c r="C21" s="7">
        <v>58.41</v>
      </c>
      <c r="D21" s="7"/>
      <c r="E21" s="7"/>
      <c r="F21" s="7"/>
    </row>
    <row r="22" spans="1:6" x14ac:dyDescent="0.3">
      <c r="B22" t="s">
        <v>6204</v>
      </c>
      <c r="C22" s="7">
        <v>33.75</v>
      </c>
      <c r="D22" s="7">
        <v>36.450000000000003</v>
      </c>
      <c r="E22" s="7">
        <v>57.06</v>
      </c>
      <c r="F22" s="7"/>
    </row>
    <row r="23" spans="1:6" x14ac:dyDescent="0.3">
      <c r="B23" t="s">
        <v>6205</v>
      </c>
      <c r="C23" s="7">
        <v>56.849999999999994</v>
      </c>
      <c r="D23" s="7"/>
      <c r="E23" s="7">
        <v>52.38</v>
      </c>
      <c r="F23" s="7">
        <v>35.849999999999994</v>
      </c>
    </row>
    <row r="24" spans="1:6" x14ac:dyDescent="0.3">
      <c r="B24" t="s">
        <v>6206</v>
      </c>
      <c r="C24" s="7"/>
      <c r="D24" s="7">
        <v>50.22</v>
      </c>
      <c r="E24" s="7">
        <v>28.53</v>
      </c>
      <c r="F24" s="7">
        <v>53.759999999999991</v>
      </c>
    </row>
    <row r="25" spans="1:6" x14ac:dyDescent="0.3">
      <c r="B25" t="s">
        <v>6207</v>
      </c>
      <c r="C25" s="7"/>
      <c r="D25" s="7">
        <v>53.46</v>
      </c>
      <c r="E25" s="7">
        <v>40.769999999999996</v>
      </c>
      <c r="F25" s="7">
        <v>77.639999999999986</v>
      </c>
    </row>
    <row r="26" spans="1:6" x14ac:dyDescent="0.3">
      <c r="B26" t="s">
        <v>6208</v>
      </c>
      <c r="C26" s="7">
        <v>20.25</v>
      </c>
      <c r="D26" s="7">
        <v>46.980000000000004</v>
      </c>
      <c r="E26" s="7">
        <v>38.04</v>
      </c>
      <c r="F26" s="7">
        <v>43.019999999999996</v>
      </c>
    </row>
    <row r="27" spans="1:6" x14ac:dyDescent="0.3">
      <c r="B27" t="s">
        <v>6209</v>
      </c>
      <c r="C27" s="7">
        <v>38.849999999999994</v>
      </c>
      <c r="D27" s="7">
        <v>21.87</v>
      </c>
      <c r="E27" s="7"/>
      <c r="F27" s="7">
        <v>26.849999999999994</v>
      </c>
    </row>
    <row r="28" spans="1:6" x14ac:dyDescent="0.3">
      <c r="B28" t="s">
        <v>6210</v>
      </c>
      <c r="C28" s="7"/>
      <c r="D28" s="7">
        <v>209.73000000000002</v>
      </c>
      <c r="E28" s="7">
        <v>23.31</v>
      </c>
      <c r="F28" s="7">
        <v>17.91</v>
      </c>
    </row>
    <row r="29" spans="1:6" x14ac:dyDescent="0.3">
      <c r="A29" t="s">
        <v>6215</v>
      </c>
      <c r="B29" t="s">
        <v>6199</v>
      </c>
      <c r="C29" s="7">
        <v>81.72</v>
      </c>
      <c r="D29" s="7">
        <v>36.450000000000003</v>
      </c>
      <c r="E29" s="7">
        <v>137.82</v>
      </c>
      <c r="F29" s="7">
        <v>59.7</v>
      </c>
    </row>
    <row r="30" spans="1:6" x14ac:dyDescent="0.3">
      <c r="B30" t="s">
        <v>6200</v>
      </c>
      <c r="C30" s="7">
        <v>115.32</v>
      </c>
      <c r="D30" s="7">
        <v>55.83</v>
      </c>
      <c r="E30" s="7">
        <v>66.960000000000008</v>
      </c>
      <c r="F30" s="7"/>
    </row>
    <row r="31" spans="1:6" x14ac:dyDescent="0.3">
      <c r="B31" t="s">
        <v>6201</v>
      </c>
      <c r="C31" s="7">
        <v>67.22999999999999</v>
      </c>
      <c r="D31" s="7">
        <v>111.87</v>
      </c>
      <c r="E31" s="7">
        <v>7.77</v>
      </c>
      <c r="F31" s="7">
        <v>110.99999999999999</v>
      </c>
    </row>
    <row r="32" spans="1:6" x14ac:dyDescent="0.3">
      <c r="B32" t="s">
        <v>6202</v>
      </c>
      <c r="C32" s="7">
        <v>23.88</v>
      </c>
      <c r="D32" s="7"/>
      <c r="E32" s="7">
        <v>100.71000000000001</v>
      </c>
      <c r="F32" s="7"/>
    </row>
    <row r="33" spans="1:6" x14ac:dyDescent="0.3">
      <c r="B33" t="s">
        <v>6203</v>
      </c>
      <c r="C33" s="7">
        <v>57.06</v>
      </c>
      <c r="D33" s="7">
        <v>69.960000000000008</v>
      </c>
      <c r="E33" s="7">
        <v>38.04</v>
      </c>
      <c r="F33" s="7">
        <v>52.529999999999994</v>
      </c>
    </row>
    <row r="34" spans="1:6" x14ac:dyDescent="0.3">
      <c r="B34" t="s">
        <v>6204</v>
      </c>
      <c r="C34" s="7">
        <v>59.129999999999995</v>
      </c>
      <c r="D34" s="7"/>
      <c r="E34" s="7"/>
      <c r="F34" s="7"/>
    </row>
    <row r="35" spans="1:6" x14ac:dyDescent="0.3">
      <c r="B35" t="s">
        <v>6205</v>
      </c>
      <c r="C35" s="7">
        <v>37.83</v>
      </c>
      <c r="D35" s="7">
        <v>72.09</v>
      </c>
      <c r="E35" s="7"/>
      <c r="F35" s="7">
        <v>35.849999999999994</v>
      </c>
    </row>
    <row r="36" spans="1:6" x14ac:dyDescent="0.3">
      <c r="B36" t="s">
        <v>6206</v>
      </c>
      <c r="C36" s="7">
        <v>6.75</v>
      </c>
      <c r="D36" s="7">
        <v>26.73</v>
      </c>
      <c r="E36" s="7">
        <v>28.53</v>
      </c>
      <c r="F36" s="7">
        <v>21.509999999999998</v>
      </c>
    </row>
    <row r="37" spans="1:6" x14ac:dyDescent="0.3">
      <c r="B37" t="s">
        <v>6207</v>
      </c>
      <c r="C37" s="7">
        <v>35.82</v>
      </c>
      <c r="D37" s="7">
        <v>7.29</v>
      </c>
      <c r="E37" s="7">
        <v>106.77</v>
      </c>
      <c r="F37" s="7"/>
    </row>
    <row r="38" spans="1:6" x14ac:dyDescent="0.3">
      <c r="B38" t="s">
        <v>6208</v>
      </c>
      <c r="C38" s="7">
        <v>35.82</v>
      </c>
      <c r="D38" s="7"/>
      <c r="E38" s="7">
        <v>88.14</v>
      </c>
      <c r="F38" s="7">
        <v>55.529999999999987</v>
      </c>
    </row>
    <row r="39" spans="1:6" x14ac:dyDescent="0.3">
      <c r="B39" t="s">
        <v>6209</v>
      </c>
      <c r="C39" s="7">
        <v>51.66</v>
      </c>
      <c r="D39" s="7">
        <v>87.87</v>
      </c>
      <c r="E39" s="7">
        <v>45.99</v>
      </c>
      <c r="F39" s="7">
        <v>35.849999999999994</v>
      </c>
    </row>
    <row r="40" spans="1:6" x14ac:dyDescent="0.3">
      <c r="B40" t="s">
        <v>6210</v>
      </c>
      <c r="C40" s="7">
        <v>46.47</v>
      </c>
      <c r="D40" s="7">
        <v>36.450000000000003</v>
      </c>
      <c r="E40" s="7">
        <v>102.66</v>
      </c>
      <c r="F40" s="7"/>
    </row>
    <row r="41" spans="1:6" x14ac:dyDescent="0.3">
      <c r="A41" t="s">
        <v>6216</v>
      </c>
      <c r="B41" t="s">
        <v>6199</v>
      </c>
      <c r="C41" s="7">
        <v>57.06</v>
      </c>
      <c r="D41" s="7">
        <v>115.02</v>
      </c>
      <c r="E41" s="7">
        <v>38.04</v>
      </c>
      <c r="F41" s="7">
        <v>28.679999999999996</v>
      </c>
    </row>
    <row r="42" spans="1:6" x14ac:dyDescent="0.3">
      <c r="B42" t="s">
        <v>6200</v>
      </c>
      <c r="C42" s="7">
        <v>47.19</v>
      </c>
      <c r="D42" s="7">
        <v>49.5</v>
      </c>
      <c r="E42" s="7"/>
      <c r="F42" s="7"/>
    </row>
    <row r="43" spans="1:6" x14ac:dyDescent="0.3">
      <c r="B43" t="s">
        <v>6201</v>
      </c>
      <c r="C43" s="7"/>
      <c r="D43" s="7">
        <v>24.75</v>
      </c>
      <c r="E43" s="7">
        <v>100.71000000000001</v>
      </c>
      <c r="F43" s="7">
        <v>28.679999999999996</v>
      </c>
    </row>
    <row r="44" spans="1:6" x14ac:dyDescent="0.3">
      <c r="B44" t="s">
        <v>6202</v>
      </c>
      <c r="C44" s="7">
        <v>29.04</v>
      </c>
      <c r="D44" s="7">
        <v>53.91</v>
      </c>
      <c r="E44" s="7">
        <v>69.12</v>
      </c>
      <c r="F44" s="7">
        <v>28.679999999999996</v>
      </c>
    </row>
    <row r="45" spans="1:6" x14ac:dyDescent="0.3">
      <c r="B45" t="s">
        <v>6203</v>
      </c>
      <c r="C45" s="7">
        <v>76.47</v>
      </c>
      <c r="D45" s="7"/>
      <c r="E45" s="7">
        <v>15.54</v>
      </c>
      <c r="F45" s="7">
        <v>29.849999999999998</v>
      </c>
    </row>
    <row r="46" spans="1:6" x14ac:dyDescent="0.3">
      <c r="B46" t="s">
        <v>6204</v>
      </c>
      <c r="C46" s="7">
        <v>128.13</v>
      </c>
      <c r="D46" s="7"/>
      <c r="E46" s="7">
        <v>24.27</v>
      </c>
      <c r="F46" s="7">
        <v>34.619999999999997</v>
      </c>
    </row>
    <row r="47" spans="1:6" x14ac:dyDescent="0.3">
      <c r="B47" t="s">
        <v>6205</v>
      </c>
      <c r="C47" s="7">
        <v>51.33</v>
      </c>
      <c r="D47" s="7"/>
      <c r="E47" s="7"/>
      <c r="F47" s="7"/>
    </row>
    <row r="48" spans="1:6" x14ac:dyDescent="0.3">
      <c r="B48" t="s">
        <v>6206</v>
      </c>
      <c r="C48" s="7">
        <v>17.91</v>
      </c>
      <c r="D48" s="7">
        <v>41.25</v>
      </c>
      <c r="E48" s="7">
        <v>15.54</v>
      </c>
      <c r="F48" s="7">
        <v>21.479999999999997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9B4AC-6E1F-41A2-BBEA-07FB6DA1ECC8}">
  <dimension ref="A3:B6"/>
  <sheetViews>
    <sheetView workbookViewId="0">
      <selection activeCell="H17" sqref="H17"/>
    </sheetView>
  </sheetViews>
  <sheetFormatPr defaultRowHeight="14.4" x14ac:dyDescent="0.3"/>
  <cols>
    <col min="1" max="1" width="14" bestFit="1" customWidth="1"/>
    <col min="2" max="2" width="11.6640625" bestFit="1" customWidth="1"/>
    <col min="3" max="4" width="6.88671875" bestFit="1" customWidth="1"/>
    <col min="5" max="5" width="5.88671875" bestFit="1" customWidth="1"/>
    <col min="6" max="6" width="4.44140625" bestFit="1" customWidth="1"/>
  </cols>
  <sheetData>
    <row r="3" spans="1:2" x14ac:dyDescent="0.3">
      <c r="A3" s="6" t="s">
        <v>7</v>
      </c>
      <c r="B3" t="s">
        <v>6213</v>
      </c>
    </row>
    <row r="4" spans="1:2" x14ac:dyDescent="0.3">
      <c r="A4" t="s">
        <v>28</v>
      </c>
      <c r="B4" s="8">
        <v>652.86</v>
      </c>
    </row>
    <row r="5" spans="1:2" x14ac:dyDescent="0.3">
      <c r="A5" t="s">
        <v>318</v>
      </c>
      <c r="B5" s="8">
        <v>939.68999999999983</v>
      </c>
    </row>
    <row r="6" spans="1:2" x14ac:dyDescent="0.3">
      <c r="A6" t="s">
        <v>19</v>
      </c>
      <c r="B6" s="8">
        <v>5437.44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D0557-5B8C-4728-A213-613280DD1F32}">
  <dimension ref="A3:C8"/>
  <sheetViews>
    <sheetView workbookViewId="0">
      <selection activeCell="G9" sqref="G9"/>
    </sheetView>
  </sheetViews>
  <sheetFormatPr defaultRowHeight="14.4" x14ac:dyDescent="0.3"/>
  <cols>
    <col min="1" max="1" width="14" bestFit="1" customWidth="1"/>
    <col min="2" max="2" width="16.88671875" bestFit="1" customWidth="1"/>
    <col min="3" max="3" width="11.6640625" bestFit="1" customWidth="1"/>
    <col min="4" max="4" width="6.88671875" bestFit="1" customWidth="1"/>
    <col min="5" max="5" width="5.88671875" bestFit="1" customWidth="1"/>
    <col min="6" max="6" width="4.44140625" bestFit="1" customWidth="1"/>
  </cols>
  <sheetData>
    <row r="3" spans="1:3" x14ac:dyDescent="0.3">
      <c r="A3" s="6" t="s">
        <v>7</v>
      </c>
      <c r="B3" s="6" t="s">
        <v>4</v>
      </c>
      <c r="C3" t="s">
        <v>6213</v>
      </c>
    </row>
    <row r="4" spans="1:3" x14ac:dyDescent="0.3">
      <c r="A4" t="s">
        <v>318</v>
      </c>
      <c r="B4" t="s">
        <v>4315</v>
      </c>
      <c r="C4" s="8">
        <v>43.650000000000006</v>
      </c>
    </row>
    <row r="5" spans="1:3" x14ac:dyDescent="0.3">
      <c r="B5" t="s">
        <v>3363</v>
      </c>
      <c r="C5" s="8">
        <v>46.62</v>
      </c>
    </row>
    <row r="6" spans="1:3" x14ac:dyDescent="0.3">
      <c r="B6" t="s">
        <v>2789</v>
      </c>
      <c r="C6" s="8">
        <v>49.5</v>
      </c>
    </row>
    <row r="7" spans="1:3" x14ac:dyDescent="0.3">
      <c r="B7" t="s">
        <v>3238</v>
      </c>
      <c r="C7" s="8">
        <v>52.38</v>
      </c>
    </row>
    <row r="8" spans="1:3" x14ac:dyDescent="0.3">
      <c r="B8" t="s">
        <v>5441</v>
      </c>
      <c r="C8" s="8">
        <v>90.27000000000001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2" zoomScaleNormal="100" workbookViewId="0">
      <selection activeCell="P3" sqref="P3"/>
    </sheetView>
  </sheetViews>
  <sheetFormatPr defaultRowHeight="14.4" x14ac:dyDescent="0.3"/>
  <cols>
    <col min="1" max="1" width="16.5546875" bestFit="1" customWidth="1"/>
    <col min="2" max="2" width="12" customWidth="1"/>
    <col min="3" max="3" width="17.44140625" bestFit="1" customWidth="1"/>
    <col min="4" max="4" width="11.77734375" customWidth="1"/>
    <col min="5" max="5" width="10.21875" customWidth="1"/>
    <col min="6" max="6" width="20.44140625" bestFit="1" customWidth="1"/>
    <col min="7" max="7" width="36" bestFit="1" customWidth="1"/>
    <col min="8" max="8" width="14.33203125" bestFit="1" customWidth="1"/>
    <col min="9" max="9" width="13" customWidth="1"/>
    <col min="10" max="10" width="12.109375" customWidth="1"/>
    <col min="11" max="11" width="6.109375" customWidth="1"/>
    <col min="12" max="12" width="11" customWidth="1"/>
    <col min="13" max="13" width="9.44140625" bestFit="1" customWidth="1"/>
    <col min="14" max="14" width="17.44140625" customWidth="1"/>
    <col min="15" max="15" width="17.5546875" customWidth="1"/>
    <col min="16" max="16" width="13.6640625"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INDEX(Products!$A$1:$G$49,MATCH($D2,Products!$A$1:$A$49,0),MATCH(I$1,Products!$A$1:$G$1,0))</f>
        <v>Rob</v>
      </c>
      <c r="J2" t="str">
        <f>INDEX(Products!$A$1:$G$49,MATCH($D2,Products!$A$1:$A$49,0),MATCH(J$1,Products!$A$1:$G$1,0))</f>
        <v>M</v>
      </c>
      <c r="K2" s="4">
        <f>INDEX(Products!$A$1:$G$49,MATCH($D2,Products!$A$1:$A$49,0),MATCH(K$1,Products!$A$1:$G$1,0))</f>
        <v>1</v>
      </c>
      <c r="L2" s="5">
        <f>INDEX(Products!$A$1:$G$49,MATCH($D2,Products!$A$1:$A$49,0),MATCH(L$1,Products!$A$1:$G$1,0))</f>
        <v>9.9499999999999993</v>
      </c>
      <c r="M2" s="5">
        <f>L2*E2</f>
        <v>19.899999999999999</v>
      </c>
      <c r="N2" t="str" cm="1">
        <f t="array" ref="N2">_xlfn.IFS(I2="Rob","Robusta",I2="Exc","Excelsa",I2="Ara","Arabica",I2="Lib","Liberica")</f>
        <v>Robusta</v>
      </c>
      <c r="O2" t="str" cm="1">
        <f t="array" ref="O2">_xlfn.IFS(J2="M","Medium",J2="L","Light",J2="D","Dark")</f>
        <v>Medium</v>
      </c>
      <c r="P2" t="str">
        <f>_xlfn.XLOOKUP(OrderTable[[#This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INDEX(Products!$A$1:$G$49,MATCH($D3,Products!$A$1:$A$49,0),MATCH(I$1,Products!$A$1:$G$1,0))</f>
        <v>Exc</v>
      </c>
      <c r="J3" t="str">
        <f>INDEX(Products!$A$1:$G$49,MATCH($D3,Products!$A$1:$A$49,0),MATCH(J$1,Products!$A$1:$G$1,0))</f>
        <v>M</v>
      </c>
      <c r="K3" s="4">
        <f>INDEX(Products!$A$1:$G$49,MATCH($D3,Products!$A$1:$A$49,0),MATCH(K$1,Products!$A$1:$G$1,0))</f>
        <v>0.5</v>
      </c>
      <c r="L3" s="5">
        <f>INDEX(Products!$A$1:$G$49,MATCH($D3,Products!$A$1:$A$49,0),MATCH(L$1,Products!$A$1:$G$1,0))</f>
        <v>8.25</v>
      </c>
      <c r="M3" s="5">
        <f t="shared" ref="M3:M66" si="0">L3*E3</f>
        <v>41.25</v>
      </c>
      <c r="N3" t="str" cm="1">
        <f t="array" ref="N3">_xlfn.IFS(I3="Rob","Robusta",I3="Exc","Excelsa",I3="Ara","Arabica",I3="Lib","Liberica")</f>
        <v>Excelsa</v>
      </c>
      <c r="O3" t="str" cm="1">
        <f t="array" ref="O3">_xlfn.IFS(J3="M","Medium",J3="L","Light",J3="D","Dark")</f>
        <v>Medium</v>
      </c>
      <c r="P3" t="str">
        <f>_xlfn.XLOOKUP(OrderTable[[#This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INDEX(Products!$A$1:$G$49,MATCH($D4,Products!$A$1:$A$49,0),MATCH(I$1,Products!$A$1:$G$1,0))</f>
        <v>Ara</v>
      </c>
      <c r="J4" t="str">
        <f>INDEX(Products!$A$1:$G$49,MATCH($D4,Products!$A$1:$A$49,0),MATCH(J$1,Products!$A$1:$G$1,0))</f>
        <v>L</v>
      </c>
      <c r="K4" s="4">
        <f>INDEX(Products!$A$1:$G$49,MATCH($D4,Products!$A$1:$A$49,0),MATCH(K$1,Products!$A$1:$G$1,0))</f>
        <v>1</v>
      </c>
      <c r="L4" s="5">
        <f>INDEX(Products!$A$1:$G$49,MATCH($D4,Products!$A$1:$A$49,0),MATCH(L$1,Products!$A$1:$G$1,0))</f>
        <v>12.95</v>
      </c>
      <c r="M4" s="5">
        <f t="shared" si="0"/>
        <v>12.95</v>
      </c>
      <c r="N4" t="str" cm="1">
        <f t="array" ref="N4">_xlfn.IFS(I4="Rob","Robusta",I4="Exc","Excelsa",I4="Ara","Arabica",I4="Lib","Liberica")</f>
        <v>Arabica</v>
      </c>
      <c r="O4" t="str" cm="1">
        <f t="array" ref="O4">_xlfn.IFS(J4="M","Medium",J4="L","Light",J4="D","Dark")</f>
        <v>Light</v>
      </c>
      <c r="P4" t="str">
        <f>_xlfn.XLOOKUP(OrderTable[[#This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INDEX(Products!$A$1:$G$49,MATCH($D5,Products!$A$1:$A$49,0),MATCH(I$1,Products!$A$1:$G$1,0))</f>
        <v>Exc</v>
      </c>
      <c r="J5" t="str">
        <f>INDEX(Products!$A$1:$G$49,MATCH($D5,Products!$A$1:$A$49,0),MATCH(J$1,Products!$A$1:$G$1,0))</f>
        <v>M</v>
      </c>
      <c r="K5" s="4">
        <f>INDEX(Products!$A$1:$G$49,MATCH($D5,Products!$A$1:$A$49,0),MATCH(K$1,Products!$A$1:$G$1,0))</f>
        <v>1</v>
      </c>
      <c r="L5" s="5">
        <f>INDEX(Products!$A$1:$G$49,MATCH($D5,Products!$A$1:$A$49,0),MATCH(L$1,Products!$A$1:$G$1,0))</f>
        <v>13.75</v>
      </c>
      <c r="M5" s="5">
        <f t="shared" si="0"/>
        <v>27.5</v>
      </c>
      <c r="N5" t="str" cm="1">
        <f t="array" ref="N5">_xlfn.IFS(I5="Rob","Robusta",I5="Exc","Excelsa",I5="Ara","Arabica",I5="Lib","Liberica")</f>
        <v>Excelsa</v>
      </c>
      <c r="O5" t="str" cm="1">
        <f t="array" ref="O5">_xlfn.IFS(J5="M","Medium",J5="L","Light",J5="D","Dark")</f>
        <v>Medium</v>
      </c>
      <c r="P5" t="str">
        <f>_xlfn.XLOOKUP(OrderTable[[#This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INDEX(Products!$A$1:$G$49,MATCH($D6,Products!$A$1:$A$49,0),MATCH(I$1,Products!$A$1:$G$1,0))</f>
        <v>Rob</v>
      </c>
      <c r="J6" t="str">
        <f>INDEX(Products!$A$1:$G$49,MATCH($D6,Products!$A$1:$A$49,0),MATCH(J$1,Products!$A$1:$G$1,0))</f>
        <v>L</v>
      </c>
      <c r="K6" s="4">
        <f>INDEX(Products!$A$1:$G$49,MATCH($D6,Products!$A$1:$A$49,0),MATCH(K$1,Products!$A$1:$G$1,0))</f>
        <v>2.5</v>
      </c>
      <c r="L6" s="5">
        <f>INDEX(Products!$A$1:$G$49,MATCH($D6,Products!$A$1:$A$49,0),MATCH(L$1,Products!$A$1:$G$1,0))</f>
        <v>27.484999999999996</v>
      </c>
      <c r="M6" s="5">
        <f t="shared" si="0"/>
        <v>54.969999999999992</v>
      </c>
      <c r="N6" t="str" cm="1">
        <f t="array" ref="N6">_xlfn.IFS(I6="Rob","Robusta",I6="Exc","Excelsa",I6="Ara","Arabica",I6="Lib","Liberica")</f>
        <v>Robusta</v>
      </c>
      <c r="O6" t="str" cm="1">
        <f t="array" ref="O6">_xlfn.IFS(J6="M","Medium",J6="L","Light",J6="D","Dark")</f>
        <v>Light</v>
      </c>
      <c r="P6" t="str">
        <f>_xlfn.XLOOKUP(OrderTable[[#This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INDEX(Products!$A$1:$G$49,MATCH($D7,Products!$A$1:$A$49,0),MATCH(I$1,Products!$A$1:$G$1,0))</f>
        <v>Lib</v>
      </c>
      <c r="J7" t="str">
        <f>INDEX(Products!$A$1:$G$49,MATCH($D7,Products!$A$1:$A$49,0),MATCH(J$1,Products!$A$1:$G$1,0))</f>
        <v>D</v>
      </c>
      <c r="K7" s="4">
        <f>INDEX(Products!$A$1:$G$49,MATCH($D7,Products!$A$1:$A$49,0),MATCH(K$1,Products!$A$1:$G$1,0))</f>
        <v>1</v>
      </c>
      <c r="L7" s="5">
        <f>INDEX(Products!$A$1:$G$49,MATCH($D7,Products!$A$1:$A$49,0),MATCH(L$1,Products!$A$1:$G$1,0))</f>
        <v>12.95</v>
      </c>
      <c r="M7" s="5">
        <f t="shared" si="0"/>
        <v>38.849999999999994</v>
      </c>
      <c r="N7" t="str" cm="1">
        <f t="array" ref="N7">_xlfn.IFS(I7="Rob","Robusta",I7="Exc","Excelsa",I7="Ara","Arabica",I7="Lib","Liberica")</f>
        <v>Liberica</v>
      </c>
      <c r="O7" t="str" cm="1">
        <f t="array" ref="O7">_xlfn.IFS(J7="M","Medium",J7="L","Light",J7="D","Dark")</f>
        <v>Dark</v>
      </c>
      <c r="P7" t="str">
        <f>_xlfn.XLOOKUP(OrderTable[[#This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INDEX(Products!$A$1:$G$49,MATCH($D8,Products!$A$1:$A$49,0),MATCH(I$1,Products!$A$1:$G$1,0))</f>
        <v>Exc</v>
      </c>
      <c r="J8" t="str">
        <f>INDEX(Products!$A$1:$G$49,MATCH($D8,Products!$A$1:$A$49,0),MATCH(J$1,Products!$A$1:$G$1,0))</f>
        <v>D</v>
      </c>
      <c r="K8" s="4">
        <f>INDEX(Products!$A$1:$G$49,MATCH($D8,Products!$A$1:$A$49,0),MATCH(K$1,Products!$A$1:$G$1,0))</f>
        <v>0.5</v>
      </c>
      <c r="L8" s="5">
        <f>INDEX(Products!$A$1:$G$49,MATCH($D8,Products!$A$1:$A$49,0),MATCH(L$1,Products!$A$1:$G$1,0))</f>
        <v>7.29</v>
      </c>
      <c r="M8" s="5">
        <f t="shared" si="0"/>
        <v>21.87</v>
      </c>
      <c r="N8" t="str" cm="1">
        <f t="array" ref="N8">_xlfn.IFS(I8="Rob","Robusta",I8="Exc","Excelsa",I8="Ara","Arabica",I8="Lib","Liberica")</f>
        <v>Excelsa</v>
      </c>
      <c r="O8" t="str" cm="1">
        <f t="array" ref="O8">_xlfn.IFS(J8="M","Medium",J8="L","Light",J8="D","Dark")</f>
        <v>Dark</v>
      </c>
      <c r="P8" t="str">
        <f>_xlfn.XLOOKUP(OrderTable[[#This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INDEX(Products!$A$1:$G$49,MATCH($D9,Products!$A$1:$A$49,0),MATCH(I$1,Products!$A$1:$G$1,0))</f>
        <v>Lib</v>
      </c>
      <c r="J9" t="str">
        <f>INDEX(Products!$A$1:$G$49,MATCH($D9,Products!$A$1:$A$49,0),MATCH(J$1,Products!$A$1:$G$1,0))</f>
        <v>L</v>
      </c>
      <c r="K9" s="4">
        <f>INDEX(Products!$A$1:$G$49,MATCH($D9,Products!$A$1:$A$49,0),MATCH(K$1,Products!$A$1:$G$1,0))</f>
        <v>0.2</v>
      </c>
      <c r="L9" s="5">
        <f>INDEX(Products!$A$1:$G$49,MATCH($D9,Products!$A$1:$A$49,0),MATCH(L$1,Products!$A$1:$G$1,0))</f>
        <v>4.7549999999999999</v>
      </c>
      <c r="M9" s="5">
        <f t="shared" si="0"/>
        <v>4.7549999999999999</v>
      </c>
      <c r="N9" t="str" cm="1">
        <f t="array" ref="N9">_xlfn.IFS(I9="Rob","Robusta",I9="Exc","Excelsa",I9="Ara","Arabica",I9="Lib","Liberica")</f>
        <v>Liberica</v>
      </c>
      <c r="O9" t="str" cm="1">
        <f t="array" ref="O9">_xlfn.IFS(J9="M","Medium",J9="L","Light",J9="D","Dark")</f>
        <v>Light</v>
      </c>
      <c r="P9" t="str">
        <f>_xlfn.XLOOKUP(OrderTable[[#This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INDEX(Products!$A$1:$G$49,MATCH($D10,Products!$A$1:$A$49,0),MATCH(I$1,Products!$A$1:$G$1,0))</f>
        <v>Rob</v>
      </c>
      <c r="J10" t="str">
        <f>INDEX(Products!$A$1:$G$49,MATCH($D10,Products!$A$1:$A$49,0),MATCH(J$1,Products!$A$1:$G$1,0))</f>
        <v>M</v>
      </c>
      <c r="K10" s="4">
        <f>INDEX(Products!$A$1:$G$49,MATCH($D10,Products!$A$1:$A$49,0),MATCH(K$1,Products!$A$1:$G$1,0))</f>
        <v>0.5</v>
      </c>
      <c r="L10" s="5">
        <f>INDEX(Products!$A$1:$G$49,MATCH($D10,Products!$A$1:$A$49,0),MATCH(L$1,Products!$A$1:$G$1,0))</f>
        <v>5.97</v>
      </c>
      <c r="M10" s="5">
        <f t="shared" si="0"/>
        <v>17.91</v>
      </c>
      <c r="N10" t="str" cm="1">
        <f t="array" ref="N10">_xlfn.IFS(I10="Rob","Robusta",I10="Exc","Excelsa",I10="Ara","Arabica",I10="Lib","Liberica")</f>
        <v>Robusta</v>
      </c>
      <c r="O10" t="str" cm="1">
        <f t="array" ref="O10">_xlfn.IFS(J10="M","Medium",J10="L","Light",J10="D","Dark")</f>
        <v>Medium</v>
      </c>
      <c r="P10" t="str">
        <f>_xlfn.XLOOKUP(OrderTable[[#This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INDEX(Products!$A$1:$G$49,MATCH($D11,Products!$A$1:$A$49,0),MATCH(I$1,Products!$A$1:$G$1,0))</f>
        <v>Rob</v>
      </c>
      <c r="J11" t="str">
        <f>INDEX(Products!$A$1:$G$49,MATCH($D11,Products!$A$1:$A$49,0),MATCH(J$1,Products!$A$1:$G$1,0))</f>
        <v>M</v>
      </c>
      <c r="K11" s="4">
        <f>INDEX(Products!$A$1:$G$49,MATCH($D11,Products!$A$1:$A$49,0),MATCH(K$1,Products!$A$1:$G$1,0))</f>
        <v>0.5</v>
      </c>
      <c r="L11" s="5">
        <f>INDEX(Products!$A$1:$G$49,MATCH($D11,Products!$A$1:$A$49,0),MATCH(L$1,Products!$A$1:$G$1,0))</f>
        <v>5.97</v>
      </c>
      <c r="M11" s="5">
        <f t="shared" si="0"/>
        <v>5.97</v>
      </c>
      <c r="N11" t="str" cm="1">
        <f t="array" ref="N11">_xlfn.IFS(I11="Rob","Robusta",I11="Exc","Excelsa",I11="Ara","Arabica",I11="Lib","Liberica")</f>
        <v>Robusta</v>
      </c>
      <c r="O11" t="str" cm="1">
        <f t="array" ref="O11">_xlfn.IFS(J11="M","Medium",J11="L","Light",J11="D","Dark")</f>
        <v>Medium</v>
      </c>
      <c r="P11" t="str">
        <f>_xlfn.XLOOKUP(OrderTable[[#This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INDEX(Products!$A$1:$G$49,MATCH($D12,Products!$A$1:$A$49,0),MATCH(I$1,Products!$A$1:$G$1,0))</f>
        <v>Ara</v>
      </c>
      <c r="J12" t="str">
        <f>INDEX(Products!$A$1:$G$49,MATCH($D12,Products!$A$1:$A$49,0),MATCH(J$1,Products!$A$1:$G$1,0))</f>
        <v>D</v>
      </c>
      <c r="K12" s="4">
        <f>INDEX(Products!$A$1:$G$49,MATCH($D12,Products!$A$1:$A$49,0),MATCH(K$1,Products!$A$1:$G$1,0))</f>
        <v>1</v>
      </c>
      <c r="L12" s="5">
        <f>INDEX(Products!$A$1:$G$49,MATCH($D12,Products!$A$1:$A$49,0),MATCH(L$1,Products!$A$1:$G$1,0))</f>
        <v>9.9499999999999993</v>
      </c>
      <c r="M12" s="5">
        <f t="shared" si="0"/>
        <v>39.799999999999997</v>
      </c>
      <c r="N12" t="str" cm="1">
        <f t="array" ref="N12">_xlfn.IFS(I12="Rob","Robusta",I12="Exc","Excelsa",I12="Ara","Arabica",I12="Lib","Liberica")</f>
        <v>Arabica</v>
      </c>
      <c r="O12" t="str" cm="1">
        <f t="array" ref="O12">_xlfn.IFS(J12="M","Medium",J12="L","Light",J12="D","Dark")</f>
        <v>Dark</v>
      </c>
      <c r="P12" t="str">
        <f>_xlfn.XLOOKUP(OrderTable[[#This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INDEX(Products!$A$1:$G$49,MATCH($D13,Products!$A$1:$A$49,0),MATCH(I$1,Products!$A$1:$G$1,0))</f>
        <v>Exc</v>
      </c>
      <c r="J13" t="str">
        <f>INDEX(Products!$A$1:$G$49,MATCH($D13,Products!$A$1:$A$49,0),MATCH(J$1,Products!$A$1:$G$1,0))</f>
        <v>L</v>
      </c>
      <c r="K13" s="4">
        <f>INDEX(Products!$A$1:$G$49,MATCH($D13,Products!$A$1:$A$49,0),MATCH(K$1,Products!$A$1:$G$1,0))</f>
        <v>2.5</v>
      </c>
      <c r="L13" s="5">
        <f>INDEX(Products!$A$1:$G$49,MATCH($D13,Products!$A$1:$A$49,0),MATCH(L$1,Products!$A$1:$G$1,0))</f>
        <v>34.154999999999994</v>
      </c>
      <c r="M13" s="5">
        <f t="shared" si="0"/>
        <v>170.77499999999998</v>
      </c>
      <c r="N13" t="str" cm="1">
        <f t="array" ref="N13">_xlfn.IFS(I13="Rob","Robusta",I13="Exc","Excelsa",I13="Ara","Arabica",I13="Lib","Liberica")</f>
        <v>Excelsa</v>
      </c>
      <c r="O13" t="str" cm="1">
        <f t="array" ref="O13">_xlfn.IFS(J13="M","Medium",J13="L","Light",J13="D","Dark")</f>
        <v>Light</v>
      </c>
      <c r="P13" t="str">
        <f>_xlfn.XLOOKUP(OrderTable[[#This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INDEX(Products!$A$1:$G$49,MATCH($D14,Products!$A$1:$A$49,0),MATCH(I$1,Products!$A$1:$G$1,0))</f>
        <v>Rob</v>
      </c>
      <c r="J14" t="str">
        <f>INDEX(Products!$A$1:$G$49,MATCH($D14,Products!$A$1:$A$49,0),MATCH(J$1,Products!$A$1:$G$1,0))</f>
        <v>M</v>
      </c>
      <c r="K14" s="4">
        <f>INDEX(Products!$A$1:$G$49,MATCH($D14,Products!$A$1:$A$49,0),MATCH(K$1,Products!$A$1:$G$1,0))</f>
        <v>1</v>
      </c>
      <c r="L14" s="5">
        <f>INDEX(Products!$A$1:$G$49,MATCH($D14,Products!$A$1:$A$49,0),MATCH(L$1,Products!$A$1:$G$1,0))</f>
        <v>9.9499999999999993</v>
      </c>
      <c r="M14" s="5">
        <f t="shared" si="0"/>
        <v>49.75</v>
      </c>
      <c r="N14" t="str" cm="1">
        <f t="array" ref="N14">_xlfn.IFS(I14="Rob","Robusta",I14="Exc","Excelsa",I14="Ara","Arabica",I14="Lib","Liberica")</f>
        <v>Robusta</v>
      </c>
      <c r="O14" t="str" cm="1">
        <f t="array" ref="O14">_xlfn.IFS(J14="M","Medium",J14="L","Light",J14="D","Dark")</f>
        <v>Medium</v>
      </c>
      <c r="P14" t="str">
        <f>_xlfn.XLOOKUP(OrderTable[[#This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INDEX(Products!$A$1:$G$49,MATCH($D15,Products!$A$1:$A$49,0),MATCH(I$1,Products!$A$1:$G$1,0))</f>
        <v>Rob</v>
      </c>
      <c r="J15" t="str">
        <f>INDEX(Products!$A$1:$G$49,MATCH($D15,Products!$A$1:$A$49,0),MATCH(J$1,Products!$A$1:$G$1,0))</f>
        <v>D</v>
      </c>
      <c r="K15" s="4">
        <f>INDEX(Products!$A$1:$G$49,MATCH($D15,Products!$A$1:$A$49,0),MATCH(K$1,Products!$A$1:$G$1,0))</f>
        <v>2.5</v>
      </c>
      <c r="L15" s="5">
        <f>INDEX(Products!$A$1:$G$49,MATCH($D15,Products!$A$1:$A$49,0),MATCH(L$1,Products!$A$1:$G$1,0))</f>
        <v>20.584999999999997</v>
      </c>
      <c r="M15" s="5">
        <f t="shared" si="0"/>
        <v>41.169999999999995</v>
      </c>
      <c r="N15" t="str" cm="1">
        <f t="array" ref="N15">_xlfn.IFS(I15="Rob","Robusta",I15="Exc","Excelsa",I15="Ara","Arabica",I15="Lib","Liberica")</f>
        <v>Robusta</v>
      </c>
      <c r="O15" t="str" cm="1">
        <f t="array" ref="O15">_xlfn.IFS(J15="M","Medium",J15="L","Light",J15="D","Dark")</f>
        <v>Dark</v>
      </c>
      <c r="P15" t="str">
        <f>_xlfn.XLOOKUP(OrderTable[[#This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INDEX(Products!$A$1:$G$49,MATCH($D16,Products!$A$1:$A$49,0),MATCH(I$1,Products!$A$1:$G$1,0))</f>
        <v>Lib</v>
      </c>
      <c r="J16" t="str">
        <f>INDEX(Products!$A$1:$G$49,MATCH($D16,Products!$A$1:$A$49,0),MATCH(J$1,Products!$A$1:$G$1,0))</f>
        <v>D</v>
      </c>
      <c r="K16" s="4">
        <f>INDEX(Products!$A$1:$G$49,MATCH($D16,Products!$A$1:$A$49,0),MATCH(K$1,Products!$A$1:$G$1,0))</f>
        <v>0.2</v>
      </c>
      <c r="L16" s="5">
        <f>INDEX(Products!$A$1:$G$49,MATCH($D16,Products!$A$1:$A$49,0),MATCH(L$1,Products!$A$1:$G$1,0))</f>
        <v>3.8849999999999998</v>
      </c>
      <c r="M16" s="5">
        <f t="shared" si="0"/>
        <v>11.654999999999999</v>
      </c>
      <c r="N16" t="str" cm="1">
        <f t="array" ref="N16">_xlfn.IFS(I16="Rob","Robusta",I16="Exc","Excelsa",I16="Ara","Arabica",I16="Lib","Liberica")</f>
        <v>Liberica</v>
      </c>
      <c r="O16" t="str" cm="1">
        <f t="array" ref="O16">_xlfn.IFS(J16="M","Medium",J16="L","Light",J16="D","Dark")</f>
        <v>Dark</v>
      </c>
      <c r="P16" t="str">
        <f>_xlfn.XLOOKUP(OrderTable[[#This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INDEX(Products!$A$1:$G$49,MATCH($D17,Products!$A$1:$A$49,0),MATCH(I$1,Products!$A$1:$G$1,0))</f>
        <v>Rob</v>
      </c>
      <c r="J17" t="str">
        <f>INDEX(Products!$A$1:$G$49,MATCH($D17,Products!$A$1:$A$49,0),MATCH(J$1,Products!$A$1:$G$1,0))</f>
        <v>M</v>
      </c>
      <c r="K17" s="4">
        <f>INDEX(Products!$A$1:$G$49,MATCH($D17,Products!$A$1:$A$49,0),MATCH(K$1,Products!$A$1:$G$1,0))</f>
        <v>2.5</v>
      </c>
      <c r="L17" s="5">
        <f>INDEX(Products!$A$1:$G$49,MATCH($D17,Products!$A$1:$A$49,0),MATCH(L$1,Products!$A$1:$G$1,0))</f>
        <v>22.884999999999998</v>
      </c>
      <c r="M17" s="5">
        <f t="shared" si="0"/>
        <v>114.42499999999998</v>
      </c>
      <c r="N17" t="str" cm="1">
        <f t="array" ref="N17">_xlfn.IFS(I17="Rob","Robusta",I17="Exc","Excelsa",I17="Ara","Arabica",I17="Lib","Liberica")</f>
        <v>Robusta</v>
      </c>
      <c r="O17" t="str" cm="1">
        <f t="array" ref="O17">_xlfn.IFS(J17="M","Medium",J17="L","Light",J17="D","Dark")</f>
        <v>Medium</v>
      </c>
      <c r="P17" t="str">
        <f>_xlfn.XLOOKUP(OrderTable[[#This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INDEX(Products!$A$1:$G$49,MATCH($D18,Products!$A$1:$A$49,0),MATCH(I$1,Products!$A$1:$G$1,0))</f>
        <v>Ara</v>
      </c>
      <c r="J18" t="str">
        <f>INDEX(Products!$A$1:$G$49,MATCH($D18,Products!$A$1:$A$49,0),MATCH(J$1,Products!$A$1:$G$1,0))</f>
        <v>M</v>
      </c>
      <c r="K18" s="4">
        <f>INDEX(Products!$A$1:$G$49,MATCH($D18,Products!$A$1:$A$49,0),MATCH(K$1,Products!$A$1:$G$1,0))</f>
        <v>0.2</v>
      </c>
      <c r="L18" s="5">
        <f>INDEX(Products!$A$1:$G$49,MATCH($D18,Products!$A$1:$A$49,0),MATCH(L$1,Products!$A$1:$G$1,0))</f>
        <v>3.375</v>
      </c>
      <c r="M18" s="5">
        <f t="shared" si="0"/>
        <v>20.25</v>
      </c>
      <c r="N18" t="str" cm="1">
        <f t="array" ref="N18">_xlfn.IFS(I18="Rob","Robusta",I18="Exc","Excelsa",I18="Ara","Arabica",I18="Lib","Liberica")</f>
        <v>Arabica</v>
      </c>
      <c r="O18" t="str" cm="1">
        <f t="array" ref="O18">_xlfn.IFS(J18="M","Medium",J18="L","Light",J18="D","Dark")</f>
        <v>Medium</v>
      </c>
      <c r="P18" t="str">
        <f>_xlfn.XLOOKUP(OrderTable[[#This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INDEX(Products!$A$1:$G$49,MATCH($D19,Products!$A$1:$A$49,0),MATCH(I$1,Products!$A$1:$G$1,0))</f>
        <v>Ara</v>
      </c>
      <c r="J19" t="str">
        <f>INDEX(Products!$A$1:$G$49,MATCH($D19,Products!$A$1:$A$49,0),MATCH(J$1,Products!$A$1:$G$1,0))</f>
        <v>L</v>
      </c>
      <c r="K19" s="4">
        <f>INDEX(Products!$A$1:$G$49,MATCH($D19,Products!$A$1:$A$49,0),MATCH(K$1,Products!$A$1:$G$1,0))</f>
        <v>1</v>
      </c>
      <c r="L19" s="5">
        <f>INDEX(Products!$A$1:$G$49,MATCH($D19,Products!$A$1:$A$49,0),MATCH(L$1,Products!$A$1:$G$1,0))</f>
        <v>12.95</v>
      </c>
      <c r="M19" s="5">
        <f t="shared" si="0"/>
        <v>77.699999999999989</v>
      </c>
      <c r="N19" t="str" cm="1">
        <f t="array" ref="N19">_xlfn.IFS(I19="Rob","Robusta",I19="Exc","Excelsa",I19="Ara","Arabica",I19="Lib","Liberica")</f>
        <v>Arabica</v>
      </c>
      <c r="O19" t="str" cm="1">
        <f t="array" ref="O19">_xlfn.IFS(J19="M","Medium",J19="L","Light",J19="D","Dark")</f>
        <v>Light</v>
      </c>
      <c r="P19" t="str">
        <f>_xlfn.XLOOKUP(OrderTable[[#This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INDEX(Products!$A$1:$G$49,MATCH($D20,Products!$A$1:$A$49,0),MATCH(I$1,Products!$A$1:$G$1,0))</f>
        <v>Rob</v>
      </c>
      <c r="J20" t="str">
        <f>INDEX(Products!$A$1:$G$49,MATCH($D20,Products!$A$1:$A$49,0),MATCH(J$1,Products!$A$1:$G$1,0))</f>
        <v>D</v>
      </c>
      <c r="K20" s="4">
        <f>INDEX(Products!$A$1:$G$49,MATCH($D20,Products!$A$1:$A$49,0),MATCH(K$1,Products!$A$1:$G$1,0))</f>
        <v>2.5</v>
      </c>
      <c r="L20" s="5">
        <f>INDEX(Products!$A$1:$G$49,MATCH($D20,Products!$A$1:$A$49,0),MATCH(L$1,Products!$A$1:$G$1,0))</f>
        <v>20.584999999999997</v>
      </c>
      <c r="M20" s="5">
        <f t="shared" si="0"/>
        <v>82.339999999999989</v>
      </c>
      <c r="N20" t="str" cm="1">
        <f t="array" ref="N20">_xlfn.IFS(I20="Rob","Robusta",I20="Exc","Excelsa",I20="Ara","Arabica",I20="Lib","Liberica")</f>
        <v>Robusta</v>
      </c>
      <c r="O20" t="str" cm="1">
        <f t="array" ref="O20">_xlfn.IFS(J20="M","Medium",J20="L","Light",J20="D","Dark")</f>
        <v>Dark</v>
      </c>
      <c r="P20" t="str">
        <f>_xlfn.XLOOKUP(OrderTable[[#This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INDEX(Products!$A$1:$G$49,MATCH($D21,Products!$A$1:$A$49,0),MATCH(I$1,Products!$A$1:$G$1,0))</f>
        <v>Ara</v>
      </c>
      <c r="J21" t="str">
        <f>INDEX(Products!$A$1:$G$49,MATCH($D21,Products!$A$1:$A$49,0),MATCH(J$1,Products!$A$1:$G$1,0))</f>
        <v>M</v>
      </c>
      <c r="K21" s="4">
        <f>INDEX(Products!$A$1:$G$49,MATCH($D21,Products!$A$1:$A$49,0),MATCH(K$1,Products!$A$1:$G$1,0))</f>
        <v>0.2</v>
      </c>
      <c r="L21" s="5">
        <f>INDEX(Products!$A$1:$G$49,MATCH($D21,Products!$A$1:$A$49,0),MATCH(L$1,Products!$A$1:$G$1,0))</f>
        <v>3.375</v>
      </c>
      <c r="M21" s="5">
        <f t="shared" si="0"/>
        <v>16.875</v>
      </c>
      <c r="N21" t="str" cm="1">
        <f t="array" ref="N21">_xlfn.IFS(I21="Rob","Robusta",I21="Exc","Excelsa",I21="Ara","Arabica",I21="Lib","Liberica")</f>
        <v>Arabica</v>
      </c>
      <c r="O21" t="str" cm="1">
        <f t="array" ref="O21">_xlfn.IFS(J21="M","Medium",J21="L","Light",J21="D","Dark")</f>
        <v>Medium</v>
      </c>
      <c r="P21" t="str">
        <f>_xlfn.XLOOKUP(OrderTable[[#This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INDEX(Products!$A$1:$G$49,MATCH($D22,Products!$A$1:$A$49,0),MATCH(I$1,Products!$A$1:$G$1,0))</f>
        <v>Exc</v>
      </c>
      <c r="J22" t="str">
        <f>INDEX(Products!$A$1:$G$49,MATCH($D22,Products!$A$1:$A$49,0),MATCH(J$1,Products!$A$1:$G$1,0))</f>
        <v>D</v>
      </c>
      <c r="K22" s="4">
        <f>INDEX(Products!$A$1:$G$49,MATCH($D22,Products!$A$1:$A$49,0),MATCH(K$1,Products!$A$1:$G$1,0))</f>
        <v>0.2</v>
      </c>
      <c r="L22" s="5">
        <f>INDEX(Products!$A$1:$G$49,MATCH($D22,Products!$A$1:$A$49,0),MATCH(L$1,Products!$A$1:$G$1,0))</f>
        <v>3.645</v>
      </c>
      <c r="M22" s="5">
        <f t="shared" si="0"/>
        <v>14.58</v>
      </c>
      <c r="N22" t="str" cm="1">
        <f t="array" ref="N22">_xlfn.IFS(I22="Rob","Robusta",I22="Exc","Excelsa",I22="Ara","Arabica",I22="Lib","Liberica")</f>
        <v>Excelsa</v>
      </c>
      <c r="O22" t="str" cm="1">
        <f t="array" ref="O22">_xlfn.IFS(J22="M","Medium",J22="L","Light",J22="D","Dark")</f>
        <v>Dark</v>
      </c>
      <c r="P22" t="str">
        <f>_xlfn.XLOOKUP(OrderTable[[#This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INDEX(Products!$A$1:$G$49,MATCH($D23,Products!$A$1:$A$49,0),MATCH(I$1,Products!$A$1:$G$1,0))</f>
        <v>Ara</v>
      </c>
      <c r="J23" t="str">
        <f>INDEX(Products!$A$1:$G$49,MATCH($D23,Products!$A$1:$A$49,0),MATCH(J$1,Products!$A$1:$G$1,0))</f>
        <v>D</v>
      </c>
      <c r="K23" s="4">
        <f>INDEX(Products!$A$1:$G$49,MATCH($D23,Products!$A$1:$A$49,0),MATCH(K$1,Products!$A$1:$G$1,0))</f>
        <v>0.2</v>
      </c>
      <c r="L23" s="5">
        <f>INDEX(Products!$A$1:$G$49,MATCH($D23,Products!$A$1:$A$49,0),MATCH(L$1,Products!$A$1:$G$1,0))</f>
        <v>2.9849999999999999</v>
      </c>
      <c r="M23" s="5">
        <f t="shared" si="0"/>
        <v>17.91</v>
      </c>
      <c r="N23" t="str" cm="1">
        <f t="array" ref="N23">_xlfn.IFS(I23="Rob","Robusta",I23="Exc","Excelsa",I23="Ara","Arabica",I23="Lib","Liberica")</f>
        <v>Arabica</v>
      </c>
      <c r="O23" t="str" cm="1">
        <f t="array" ref="O23">_xlfn.IFS(J23="M","Medium",J23="L","Light",J23="D","Dark")</f>
        <v>Dark</v>
      </c>
      <c r="P23" t="str">
        <f>_xlfn.XLOOKUP(OrderTable[[#This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INDEX(Products!$A$1:$G$49,MATCH($D24,Products!$A$1:$A$49,0),MATCH(I$1,Products!$A$1:$G$1,0))</f>
        <v>Rob</v>
      </c>
      <c r="J24" t="str">
        <f>INDEX(Products!$A$1:$G$49,MATCH($D24,Products!$A$1:$A$49,0),MATCH(J$1,Products!$A$1:$G$1,0))</f>
        <v>M</v>
      </c>
      <c r="K24" s="4">
        <f>INDEX(Products!$A$1:$G$49,MATCH($D24,Products!$A$1:$A$49,0),MATCH(K$1,Products!$A$1:$G$1,0))</f>
        <v>2.5</v>
      </c>
      <c r="L24" s="5">
        <f>INDEX(Products!$A$1:$G$49,MATCH($D24,Products!$A$1:$A$49,0),MATCH(L$1,Products!$A$1:$G$1,0))</f>
        <v>22.884999999999998</v>
      </c>
      <c r="M24" s="5">
        <f t="shared" si="0"/>
        <v>91.539999999999992</v>
      </c>
      <c r="N24" t="str" cm="1">
        <f t="array" ref="N24">_xlfn.IFS(I24="Rob","Robusta",I24="Exc","Excelsa",I24="Ara","Arabica",I24="Lib","Liberica")</f>
        <v>Robusta</v>
      </c>
      <c r="O24" t="str" cm="1">
        <f t="array" ref="O24">_xlfn.IFS(J24="M","Medium",J24="L","Light",J24="D","Dark")</f>
        <v>Medium</v>
      </c>
      <c r="P24" t="str">
        <f>_xlfn.XLOOKUP(OrderTable[[#This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INDEX(Products!$A$1:$G$49,MATCH($D25,Products!$A$1:$A$49,0),MATCH(I$1,Products!$A$1:$G$1,0))</f>
        <v>Ara</v>
      </c>
      <c r="J25" t="str">
        <f>INDEX(Products!$A$1:$G$49,MATCH($D25,Products!$A$1:$A$49,0),MATCH(J$1,Products!$A$1:$G$1,0))</f>
        <v>D</v>
      </c>
      <c r="K25" s="4">
        <f>INDEX(Products!$A$1:$G$49,MATCH($D25,Products!$A$1:$A$49,0),MATCH(K$1,Products!$A$1:$G$1,0))</f>
        <v>0.2</v>
      </c>
      <c r="L25" s="5">
        <f>INDEX(Products!$A$1:$G$49,MATCH($D25,Products!$A$1:$A$49,0),MATCH(L$1,Products!$A$1:$G$1,0))</f>
        <v>2.9849999999999999</v>
      </c>
      <c r="M25" s="5">
        <f t="shared" si="0"/>
        <v>11.94</v>
      </c>
      <c r="N25" t="str" cm="1">
        <f t="array" ref="N25">_xlfn.IFS(I25="Rob","Robusta",I25="Exc","Excelsa",I25="Ara","Arabica",I25="Lib","Liberica")</f>
        <v>Arabica</v>
      </c>
      <c r="O25" t="str" cm="1">
        <f t="array" ref="O25">_xlfn.IFS(J25="M","Medium",J25="L","Light",J25="D","Dark")</f>
        <v>Dark</v>
      </c>
      <c r="P25" t="str">
        <f>_xlfn.XLOOKUP(OrderTable[[#This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INDEX(Products!$A$1:$G$49,MATCH($D26,Products!$A$1:$A$49,0),MATCH(I$1,Products!$A$1:$G$1,0))</f>
        <v>Ara</v>
      </c>
      <c r="J26" t="str">
        <f>INDEX(Products!$A$1:$G$49,MATCH($D26,Products!$A$1:$A$49,0),MATCH(J$1,Products!$A$1:$G$1,0))</f>
        <v>M</v>
      </c>
      <c r="K26" s="4">
        <f>INDEX(Products!$A$1:$G$49,MATCH($D26,Products!$A$1:$A$49,0),MATCH(K$1,Products!$A$1:$G$1,0))</f>
        <v>1</v>
      </c>
      <c r="L26" s="5">
        <f>INDEX(Products!$A$1:$G$49,MATCH($D26,Products!$A$1:$A$49,0),MATCH(L$1,Products!$A$1:$G$1,0))</f>
        <v>11.25</v>
      </c>
      <c r="M26" s="5">
        <f t="shared" si="0"/>
        <v>11.25</v>
      </c>
      <c r="N26" t="str" cm="1">
        <f t="array" ref="N26">_xlfn.IFS(I26="Rob","Robusta",I26="Exc","Excelsa",I26="Ara","Arabica",I26="Lib","Liberica")</f>
        <v>Arabica</v>
      </c>
      <c r="O26" t="str" cm="1">
        <f t="array" ref="O26">_xlfn.IFS(J26="M","Medium",J26="L","Light",J26="D","Dark")</f>
        <v>Medium</v>
      </c>
      <c r="P26" t="str">
        <f>_xlfn.XLOOKUP(OrderTable[[#This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INDEX(Products!$A$1:$G$49,MATCH($D27,Products!$A$1:$A$49,0),MATCH(I$1,Products!$A$1:$G$1,0))</f>
        <v>Exc</v>
      </c>
      <c r="J27" t="str">
        <f>INDEX(Products!$A$1:$G$49,MATCH($D27,Products!$A$1:$A$49,0),MATCH(J$1,Products!$A$1:$G$1,0))</f>
        <v>M</v>
      </c>
      <c r="K27" s="4">
        <f>INDEX(Products!$A$1:$G$49,MATCH($D27,Products!$A$1:$A$49,0),MATCH(K$1,Products!$A$1:$G$1,0))</f>
        <v>0.2</v>
      </c>
      <c r="L27" s="5">
        <f>INDEX(Products!$A$1:$G$49,MATCH($D27,Products!$A$1:$A$49,0),MATCH(L$1,Products!$A$1:$G$1,0))</f>
        <v>4.125</v>
      </c>
      <c r="M27" s="5">
        <f t="shared" si="0"/>
        <v>12.375</v>
      </c>
      <c r="N27" t="str" cm="1">
        <f t="array" ref="N27">_xlfn.IFS(I27="Rob","Robusta",I27="Exc","Excelsa",I27="Ara","Arabica",I27="Lib","Liberica")</f>
        <v>Excelsa</v>
      </c>
      <c r="O27" t="str" cm="1">
        <f t="array" ref="O27">_xlfn.IFS(J27="M","Medium",J27="L","Light",J27="D","Dark")</f>
        <v>Medium</v>
      </c>
      <c r="P27" t="str">
        <f>_xlfn.XLOOKUP(OrderTable[[#This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INDEX(Products!$A$1:$G$49,MATCH($D28,Products!$A$1:$A$49,0),MATCH(I$1,Products!$A$1:$G$1,0))</f>
        <v>Ara</v>
      </c>
      <c r="J28" t="str">
        <f>INDEX(Products!$A$1:$G$49,MATCH($D28,Products!$A$1:$A$49,0),MATCH(J$1,Products!$A$1:$G$1,0))</f>
        <v>M</v>
      </c>
      <c r="K28" s="4">
        <f>INDEX(Products!$A$1:$G$49,MATCH($D28,Products!$A$1:$A$49,0),MATCH(K$1,Products!$A$1:$G$1,0))</f>
        <v>0.5</v>
      </c>
      <c r="L28" s="5">
        <f>INDEX(Products!$A$1:$G$49,MATCH($D28,Products!$A$1:$A$49,0),MATCH(L$1,Products!$A$1:$G$1,0))</f>
        <v>6.75</v>
      </c>
      <c r="M28" s="5">
        <f t="shared" si="0"/>
        <v>27</v>
      </c>
      <c r="N28" t="str" cm="1">
        <f t="array" ref="N28">_xlfn.IFS(I28="Rob","Robusta",I28="Exc","Excelsa",I28="Ara","Arabica",I28="Lib","Liberica")</f>
        <v>Arabica</v>
      </c>
      <c r="O28" t="str" cm="1">
        <f t="array" ref="O28">_xlfn.IFS(J28="M","Medium",J28="L","Light",J28="D","Dark")</f>
        <v>Medium</v>
      </c>
      <c r="P28" t="str">
        <f>_xlfn.XLOOKUP(OrderTable[[#This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INDEX(Products!$A$1:$G$49,MATCH($D29,Products!$A$1:$A$49,0),MATCH(I$1,Products!$A$1:$G$1,0))</f>
        <v>Ara</v>
      </c>
      <c r="J29" t="str">
        <f>INDEX(Products!$A$1:$G$49,MATCH($D29,Products!$A$1:$A$49,0),MATCH(J$1,Products!$A$1:$G$1,0))</f>
        <v>M</v>
      </c>
      <c r="K29" s="4">
        <f>INDEX(Products!$A$1:$G$49,MATCH($D29,Products!$A$1:$A$49,0),MATCH(K$1,Products!$A$1:$G$1,0))</f>
        <v>0.2</v>
      </c>
      <c r="L29" s="5">
        <f>INDEX(Products!$A$1:$G$49,MATCH($D29,Products!$A$1:$A$49,0),MATCH(L$1,Products!$A$1:$G$1,0))</f>
        <v>3.375</v>
      </c>
      <c r="M29" s="5">
        <f t="shared" si="0"/>
        <v>16.875</v>
      </c>
      <c r="N29" t="str" cm="1">
        <f t="array" ref="N29">_xlfn.IFS(I29="Rob","Robusta",I29="Exc","Excelsa",I29="Ara","Arabica",I29="Lib","Liberica")</f>
        <v>Arabica</v>
      </c>
      <c r="O29" t="str" cm="1">
        <f t="array" ref="O29">_xlfn.IFS(J29="M","Medium",J29="L","Light",J29="D","Dark")</f>
        <v>Medium</v>
      </c>
      <c r="P29" t="str">
        <f>_xlfn.XLOOKUP(OrderTable[[#This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INDEX(Products!$A$1:$G$49,MATCH($D30,Products!$A$1:$A$49,0),MATCH(I$1,Products!$A$1:$G$1,0))</f>
        <v>Ara</v>
      </c>
      <c r="J30" t="str">
        <f>INDEX(Products!$A$1:$G$49,MATCH($D30,Products!$A$1:$A$49,0),MATCH(J$1,Products!$A$1:$G$1,0))</f>
        <v>D</v>
      </c>
      <c r="K30" s="4">
        <f>INDEX(Products!$A$1:$G$49,MATCH($D30,Products!$A$1:$A$49,0),MATCH(K$1,Products!$A$1:$G$1,0))</f>
        <v>0.5</v>
      </c>
      <c r="L30" s="5">
        <f>INDEX(Products!$A$1:$G$49,MATCH($D30,Products!$A$1:$A$49,0),MATCH(L$1,Products!$A$1:$G$1,0))</f>
        <v>5.97</v>
      </c>
      <c r="M30" s="5">
        <f t="shared" si="0"/>
        <v>17.91</v>
      </c>
      <c r="N30" t="str" cm="1">
        <f t="array" ref="N30">_xlfn.IFS(I30="Rob","Robusta",I30="Exc","Excelsa",I30="Ara","Arabica",I30="Lib","Liberica")</f>
        <v>Arabica</v>
      </c>
      <c r="O30" t="str" cm="1">
        <f t="array" ref="O30">_xlfn.IFS(J30="M","Medium",J30="L","Light",J30="D","Dark")</f>
        <v>Dark</v>
      </c>
      <c r="P30" t="str">
        <f>_xlfn.XLOOKUP(OrderTable[[#This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INDEX(Products!$A$1:$G$49,MATCH($D31,Products!$A$1:$A$49,0),MATCH(I$1,Products!$A$1:$G$1,0))</f>
        <v>Ara</v>
      </c>
      <c r="J31" t="str">
        <f>INDEX(Products!$A$1:$G$49,MATCH($D31,Products!$A$1:$A$49,0),MATCH(J$1,Products!$A$1:$G$1,0))</f>
        <v>D</v>
      </c>
      <c r="K31" s="4">
        <f>INDEX(Products!$A$1:$G$49,MATCH($D31,Products!$A$1:$A$49,0),MATCH(K$1,Products!$A$1:$G$1,0))</f>
        <v>1</v>
      </c>
      <c r="L31" s="5">
        <f>INDEX(Products!$A$1:$G$49,MATCH($D31,Products!$A$1:$A$49,0),MATCH(L$1,Products!$A$1:$G$1,0))</f>
        <v>9.9499999999999993</v>
      </c>
      <c r="M31" s="5">
        <f t="shared" si="0"/>
        <v>39.799999999999997</v>
      </c>
      <c r="N31" t="str" cm="1">
        <f t="array" ref="N31">_xlfn.IFS(I31="Rob","Robusta",I31="Exc","Excelsa",I31="Ara","Arabica",I31="Lib","Liberica")</f>
        <v>Arabica</v>
      </c>
      <c r="O31" t="str" cm="1">
        <f t="array" ref="O31">_xlfn.IFS(J31="M","Medium",J31="L","Light",J31="D","Dark")</f>
        <v>Dark</v>
      </c>
      <c r="P31" t="str">
        <f>_xlfn.XLOOKUP(OrderTable[[#This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INDEX(Products!$A$1:$G$49,MATCH($D32,Products!$A$1:$A$49,0),MATCH(I$1,Products!$A$1:$G$1,0))</f>
        <v>Lib</v>
      </c>
      <c r="J32" t="str">
        <f>INDEX(Products!$A$1:$G$49,MATCH($D32,Products!$A$1:$A$49,0),MATCH(J$1,Products!$A$1:$G$1,0))</f>
        <v>M</v>
      </c>
      <c r="K32" s="4">
        <f>INDEX(Products!$A$1:$G$49,MATCH($D32,Products!$A$1:$A$49,0),MATCH(K$1,Products!$A$1:$G$1,0))</f>
        <v>0.2</v>
      </c>
      <c r="L32" s="5">
        <f>INDEX(Products!$A$1:$G$49,MATCH($D32,Products!$A$1:$A$49,0),MATCH(L$1,Products!$A$1:$G$1,0))</f>
        <v>4.3650000000000002</v>
      </c>
      <c r="M32" s="5">
        <f t="shared" si="0"/>
        <v>21.825000000000003</v>
      </c>
      <c r="N32" t="str" cm="1">
        <f t="array" ref="N32">_xlfn.IFS(I32="Rob","Robusta",I32="Exc","Excelsa",I32="Ara","Arabica",I32="Lib","Liberica")</f>
        <v>Liberica</v>
      </c>
      <c r="O32" t="str" cm="1">
        <f t="array" ref="O32">_xlfn.IFS(J32="M","Medium",J32="L","Light",J32="D","Dark")</f>
        <v>Medium</v>
      </c>
      <c r="P32" t="str">
        <f>_xlfn.XLOOKUP(OrderTable[[#This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INDEX(Products!$A$1:$G$49,MATCH($D33,Products!$A$1:$A$49,0),MATCH(I$1,Products!$A$1:$G$1,0))</f>
        <v>Ara</v>
      </c>
      <c r="J33" t="str">
        <f>INDEX(Products!$A$1:$G$49,MATCH($D33,Products!$A$1:$A$49,0),MATCH(J$1,Products!$A$1:$G$1,0))</f>
        <v>D</v>
      </c>
      <c r="K33" s="4">
        <f>INDEX(Products!$A$1:$G$49,MATCH($D33,Products!$A$1:$A$49,0),MATCH(K$1,Products!$A$1:$G$1,0))</f>
        <v>0.5</v>
      </c>
      <c r="L33" s="5">
        <f>INDEX(Products!$A$1:$G$49,MATCH($D33,Products!$A$1:$A$49,0),MATCH(L$1,Products!$A$1:$G$1,0))</f>
        <v>5.97</v>
      </c>
      <c r="M33" s="5">
        <f t="shared" si="0"/>
        <v>35.82</v>
      </c>
      <c r="N33" t="str" cm="1">
        <f t="array" ref="N33">_xlfn.IFS(I33="Rob","Robusta",I33="Exc","Excelsa",I33="Ara","Arabica",I33="Lib","Liberica")</f>
        <v>Arabica</v>
      </c>
      <c r="O33" t="str" cm="1">
        <f t="array" ref="O33">_xlfn.IFS(J33="M","Medium",J33="L","Light",J33="D","Dark")</f>
        <v>Dark</v>
      </c>
      <c r="P33" t="str">
        <f>_xlfn.XLOOKUP(OrderTable[[#This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INDEX(Products!$A$1:$G$49,MATCH($D34,Products!$A$1:$A$49,0),MATCH(I$1,Products!$A$1:$G$1,0))</f>
        <v>Lib</v>
      </c>
      <c r="J34" t="str">
        <f>INDEX(Products!$A$1:$G$49,MATCH($D34,Products!$A$1:$A$49,0),MATCH(J$1,Products!$A$1:$G$1,0))</f>
        <v>M</v>
      </c>
      <c r="K34" s="4">
        <f>INDEX(Products!$A$1:$G$49,MATCH($D34,Products!$A$1:$A$49,0),MATCH(K$1,Products!$A$1:$G$1,0))</f>
        <v>0.5</v>
      </c>
      <c r="L34" s="5">
        <f>INDEX(Products!$A$1:$G$49,MATCH($D34,Products!$A$1:$A$49,0),MATCH(L$1,Products!$A$1:$G$1,0))</f>
        <v>8.73</v>
      </c>
      <c r="M34" s="5">
        <f t="shared" si="0"/>
        <v>52.38</v>
      </c>
      <c r="N34" t="str" cm="1">
        <f t="array" ref="N34">_xlfn.IFS(I34="Rob","Robusta",I34="Exc","Excelsa",I34="Ara","Arabica",I34="Lib","Liberica")</f>
        <v>Liberica</v>
      </c>
      <c r="O34" t="str" cm="1">
        <f t="array" ref="O34">_xlfn.IFS(J34="M","Medium",J34="L","Light",J34="D","Dark")</f>
        <v>Medium</v>
      </c>
      <c r="P34" t="str">
        <f>_xlfn.XLOOKUP(OrderTable[[#This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INDEX(Products!$A$1:$G$49,MATCH($D35,Products!$A$1:$A$49,0),MATCH(I$1,Products!$A$1:$G$1,0))</f>
        <v>Lib</v>
      </c>
      <c r="J35" t="str">
        <f>INDEX(Products!$A$1:$G$49,MATCH($D35,Products!$A$1:$A$49,0),MATCH(J$1,Products!$A$1:$G$1,0))</f>
        <v>L</v>
      </c>
      <c r="K35" s="4">
        <f>INDEX(Products!$A$1:$G$49,MATCH($D35,Products!$A$1:$A$49,0),MATCH(K$1,Products!$A$1:$G$1,0))</f>
        <v>0.2</v>
      </c>
      <c r="L35" s="5">
        <f>INDEX(Products!$A$1:$G$49,MATCH($D35,Products!$A$1:$A$49,0),MATCH(L$1,Products!$A$1:$G$1,0))</f>
        <v>4.7549999999999999</v>
      </c>
      <c r="M35" s="5">
        <f t="shared" si="0"/>
        <v>23.774999999999999</v>
      </c>
      <c r="N35" t="str" cm="1">
        <f t="array" ref="N35">_xlfn.IFS(I35="Rob","Robusta",I35="Exc","Excelsa",I35="Ara","Arabica",I35="Lib","Liberica")</f>
        <v>Liberica</v>
      </c>
      <c r="O35" t="str" cm="1">
        <f t="array" ref="O35">_xlfn.IFS(J35="M","Medium",J35="L","Light",J35="D","Dark")</f>
        <v>Light</v>
      </c>
      <c r="P35" t="str">
        <f>_xlfn.XLOOKUP(OrderTable[[#This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INDEX(Products!$A$1:$G$49,MATCH($D36,Products!$A$1:$A$49,0),MATCH(I$1,Products!$A$1:$G$1,0))</f>
        <v>Lib</v>
      </c>
      <c r="J36" t="str">
        <f>INDEX(Products!$A$1:$G$49,MATCH($D36,Products!$A$1:$A$49,0),MATCH(J$1,Products!$A$1:$G$1,0))</f>
        <v>L</v>
      </c>
      <c r="K36" s="4">
        <f>INDEX(Products!$A$1:$G$49,MATCH($D36,Products!$A$1:$A$49,0),MATCH(K$1,Products!$A$1:$G$1,0))</f>
        <v>0.5</v>
      </c>
      <c r="L36" s="5">
        <f>INDEX(Products!$A$1:$G$49,MATCH($D36,Products!$A$1:$A$49,0),MATCH(L$1,Products!$A$1:$G$1,0))</f>
        <v>9.51</v>
      </c>
      <c r="M36" s="5">
        <f t="shared" si="0"/>
        <v>57.06</v>
      </c>
      <c r="N36" t="str" cm="1">
        <f t="array" ref="N36">_xlfn.IFS(I36="Rob","Robusta",I36="Exc","Excelsa",I36="Ara","Arabica",I36="Lib","Liberica")</f>
        <v>Liberica</v>
      </c>
      <c r="O36" t="str" cm="1">
        <f t="array" ref="O36">_xlfn.IFS(J36="M","Medium",J36="L","Light",J36="D","Dark")</f>
        <v>Light</v>
      </c>
      <c r="P36" t="str">
        <f>_xlfn.XLOOKUP(OrderTable[[#This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INDEX(Products!$A$1:$G$49,MATCH($D37,Products!$A$1:$A$49,0),MATCH(I$1,Products!$A$1:$G$1,0))</f>
        <v>Ara</v>
      </c>
      <c r="J37" t="str">
        <f>INDEX(Products!$A$1:$G$49,MATCH($D37,Products!$A$1:$A$49,0),MATCH(J$1,Products!$A$1:$G$1,0))</f>
        <v>D</v>
      </c>
      <c r="K37" s="4">
        <f>INDEX(Products!$A$1:$G$49,MATCH($D37,Products!$A$1:$A$49,0),MATCH(K$1,Products!$A$1:$G$1,0))</f>
        <v>0.5</v>
      </c>
      <c r="L37" s="5">
        <f>INDEX(Products!$A$1:$G$49,MATCH($D37,Products!$A$1:$A$49,0),MATCH(L$1,Products!$A$1:$G$1,0))</f>
        <v>5.97</v>
      </c>
      <c r="M37" s="5">
        <f t="shared" si="0"/>
        <v>35.82</v>
      </c>
      <c r="N37" t="str" cm="1">
        <f t="array" ref="N37">_xlfn.IFS(I37="Rob","Robusta",I37="Exc","Excelsa",I37="Ara","Arabica",I37="Lib","Liberica")</f>
        <v>Arabica</v>
      </c>
      <c r="O37" t="str" cm="1">
        <f t="array" ref="O37">_xlfn.IFS(J37="M","Medium",J37="L","Light",J37="D","Dark")</f>
        <v>Dark</v>
      </c>
      <c r="P37" t="str">
        <f>_xlfn.XLOOKUP(OrderTable[[#This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INDEX(Products!$A$1:$G$49,MATCH($D38,Products!$A$1:$A$49,0),MATCH(I$1,Products!$A$1:$G$1,0))</f>
        <v>Lib</v>
      </c>
      <c r="J38" t="str">
        <f>INDEX(Products!$A$1:$G$49,MATCH($D38,Products!$A$1:$A$49,0),MATCH(J$1,Products!$A$1:$G$1,0))</f>
        <v>M</v>
      </c>
      <c r="K38" s="4">
        <f>INDEX(Products!$A$1:$G$49,MATCH($D38,Products!$A$1:$A$49,0),MATCH(K$1,Products!$A$1:$G$1,0))</f>
        <v>0.2</v>
      </c>
      <c r="L38" s="5">
        <f>INDEX(Products!$A$1:$G$49,MATCH($D38,Products!$A$1:$A$49,0),MATCH(L$1,Products!$A$1:$G$1,0))</f>
        <v>4.3650000000000002</v>
      </c>
      <c r="M38" s="5">
        <f t="shared" si="0"/>
        <v>8.73</v>
      </c>
      <c r="N38" t="str" cm="1">
        <f t="array" ref="N38">_xlfn.IFS(I38="Rob","Robusta",I38="Exc","Excelsa",I38="Ara","Arabica",I38="Lib","Liberica")</f>
        <v>Liberica</v>
      </c>
      <c r="O38" t="str" cm="1">
        <f t="array" ref="O38">_xlfn.IFS(J38="M","Medium",J38="L","Light",J38="D","Dark")</f>
        <v>Medium</v>
      </c>
      <c r="P38" t="str">
        <f>_xlfn.XLOOKUP(OrderTable[[#This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INDEX(Products!$A$1:$G$49,MATCH($D39,Products!$A$1:$A$49,0),MATCH(I$1,Products!$A$1:$G$1,0))</f>
        <v>Lib</v>
      </c>
      <c r="J39" t="str">
        <f>INDEX(Products!$A$1:$G$49,MATCH($D39,Products!$A$1:$A$49,0),MATCH(J$1,Products!$A$1:$G$1,0))</f>
        <v>L</v>
      </c>
      <c r="K39" s="4">
        <f>INDEX(Products!$A$1:$G$49,MATCH($D39,Products!$A$1:$A$49,0),MATCH(K$1,Products!$A$1:$G$1,0))</f>
        <v>0.5</v>
      </c>
      <c r="L39" s="5">
        <f>INDEX(Products!$A$1:$G$49,MATCH($D39,Products!$A$1:$A$49,0),MATCH(L$1,Products!$A$1:$G$1,0))</f>
        <v>9.51</v>
      </c>
      <c r="M39" s="5">
        <f t="shared" si="0"/>
        <v>28.53</v>
      </c>
      <c r="N39" t="str" cm="1">
        <f t="array" ref="N39">_xlfn.IFS(I39="Rob","Robusta",I39="Exc","Excelsa",I39="Ara","Arabica",I39="Lib","Liberica")</f>
        <v>Liberica</v>
      </c>
      <c r="O39" t="str" cm="1">
        <f t="array" ref="O39">_xlfn.IFS(J39="M","Medium",J39="L","Light",J39="D","Dark")</f>
        <v>Light</v>
      </c>
      <c r="P39" t="str">
        <f>_xlfn.XLOOKUP(OrderTable[[#This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INDEX(Products!$A$1:$G$49,MATCH($D40,Products!$A$1:$A$49,0),MATCH(I$1,Products!$A$1:$G$1,0))</f>
        <v>Rob</v>
      </c>
      <c r="J40" t="str">
        <f>INDEX(Products!$A$1:$G$49,MATCH($D40,Products!$A$1:$A$49,0),MATCH(J$1,Products!$A$1:$G$1,0))</f>
        <v>M</v>
      </c>
      <c r="K40" s="4">
        <f>INDEX(Products!$A$1:$G$49,MATCH($D40,Products!$A$1:$A$49,0),MATCH(K$1,Products!$A$1:$G$1,0))</f>
        <v>2.5</v>
      </c>
      <c r="L40" s="5">
        <f>INDEX(Products!$A$1:$G$49,MATCH($D40,Products!$A$1:$A$49,0),MATCH(L$1,Products!$A$1:$G$1,0))</f>
        <v>22.884999999999998</v>
      </c>
      <c r="M40" s="5">
        <f t="shared" si="0"/>
        <v>114.42499999999998</v>
      </c>
      <c r="N40" t="str" cm="1">
        <f t="array" ref="N40">_xlfn.IFS(I40="Rob","Robusta",I40="Exc","Excelsa",I40="Ara","Arabica",I40="Lib","Liberica")</f>
        <v>Robusta</v>
      </c>
      <c r="O40" t="str" cm="1">
        <f t="array" ref="O40">_xlfn.IFS(J40="M","Medium",J40="L","Light",J40="D","Dark")</f>
        <v>Medium</v>
      </c>
      <c r="P40" t="str">
        <f>_xlfn.XLOOKUP(OrderTable[[#This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INDEX(Products!$A$1:$G$49,MATCH($D41,Products!$A$1:$A$49,0),MATCH(I$1,Products!$A$1:$G$1,0))</f>
        <v>Rob</v>
      </c>
      <c r="J41" t="str">
        <f>INDEX(Products!$A$1:$G$49,MATCH($D41,Products!$A$1:$A$49,0),MATCH(J$1,Products!$A$1:$G$1,0))</f>
        <v>M</v>
      </c>
      <c r="K41" s="4">
        <f>INDEX(Products!$A$1:$G$49,MATCH($D41,Products!$A$1:$A$49,0),MATCH(K$1,Products!$A$1:$G$1,0))</f>
        <v>1</v>
      </c>
      <c r="L41" s="5">
        <f>INDEX(Products!$A$1:$G$49,MATCH($D41,Products!$A$1:$A$49,0),MATCH(L$1,Products!$A$1:$G$1,0))</f>
        <v>9.9499999999999993</v>
      </c>
      <c r="M41" s="5">
        <f t="shared" si="0"/>
        <v>59.699999999999996</v>
      </c>
      <c r="N41" t="str" cm="1">
        <f t="array" ref="N41">_xlfn.IFS(I41="Rob","Robusta",I41="Exc","Excelsa",I41="Ara","Arabica",I41="Lib","Liberica")</f>
        <v>Robusta</v>
      </c>
      <c r="O41" t="str" cm="1">
        <f t="array" ref="O41">_xlfn.IFS(J41="M","Medium",J41="L","Light",J41="D","Dark")</f>
        <v>Medium</v>
      </c>
      <c r="P41" t="str">
        <f>_xlfn.XLOOKUP(OrderTable[[#This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INDEX(Products!$A$1:$G$49,MATCH($D42,Products!$A$1:$A$49,0),MATCH(I$1,Products!$A$1:$G$1,0))</f>
        <v>Lib</v>
      </c>
      <c r="J42" t="str">
        <f>INDEX(Products!$A$1:$G$49,MATCH($D42,Products!$A$1:$A$49,0),MATCH(J$1,Products!$A$1:$G$1,0))</f>
        <v>M</v>
      </c>
      <c r="K42" s="4">
        <f>INDEX(Products!$A$1:$G$49,MATCH($D42,Products!$A$1:$A$49,0),MATCH(K$1,Products!$A$1:$G$1,0))</f>
        <v>1</v>
      </c>
      <c r="L42" s="5">
        <f>INDEX(Products!$A$1:$G$49,MATCH($D42,Products!$A$1:$A$49,0),MATCH(L$1,Products!$A$1:$G$1,0))</f>
        <v>14.55</v>
      </c>
      <c r="M42" s="5">
        <f t="shared" si="0"/>
        <v>43.650000000000006</v>
      </c>
      <c r="N42" t="str" cm="1">
        <f t="array" ref="N42">_xlfn.IFS(I42="Rob","Robusta",I42="Exc","Excelsa",I42="Ara","Arabica",I42="Lib","Liberica")</f>
        <v>Liberica</v>
      </c>
      <c r="O42" t="str" cm="1">
        <f t="array" ref="O42">_xlfn.IFS(J42="M","Medium",J42="L","Light",J42="D","Dark")</f>
        <v>Medium</v>
      </c>
      <c r="P42" t="str">
        <f>_xlfn.XLOOKUP(OrderTable[[#This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INDEX(Products!$A$1:$G$49,MATCH($D43,Products!$A$1:$A$49,0),MATCH(I$1,Products!$A$1:$G$1,0))</f>
        <v>Exc</v>
      </c>
      <c r="J43" t="str">
        <f>INDEX(Products!$A$1:$G$49,MATCH($D43,Products!$A$1:$A$49,0),MATCH(J$1,Products!$A$1:$G$1,0))</f>
        <v>D</v>
      </c>
      <c r="K43" s="4">
        <f>INDEX(Products!$A$1:$G$49,MATCH($D43,Products!$A$1:$A$49,0),MATCH(K$1,Products!$A$1:$G$1,0))</f>
        <v>0.2</v>
      </c>
      <c r="L43" s="5">
        <f>INDEX(Products!$A$1:$G$49,MATCH($D43,Products!$A$1:$A$49,0),MATCH(L$1,Products!$A$1:$G$1,0))</f>
        <v>3.645</v>
      </c>
      <c r="M43" s="5">
        <f t="shared" si="0"/>
        <v>7.29</v>
      </c>
      <c r="N43" t="str" cm="1">
        <f t="array" ref="N43">_xlfn.IFS(I43="Rob","Robusta",I43="Exc","Excelsa",I43="Ara","Arabica",I43="Lib","Liberica")</f>
        <v>Excelsa</v>
      </c>
      <c r="O43" t="str" cm="1">
        <f t="array" ref="O43">_xlfn.IFS(J43="M","Medium",J43="L","Light",J43="D","Dark")</f>
        <v>Dark</v>
      </c>
      <c r="P43" t="str">
        <f>_xlfn.XLOOKUP(OrderTable[[#This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INDEX(Products!$A$1:$G$49,MATCH($D44,Products!$A$1:$A$49,0),MATCH(I$1,Products!$A$1:$G$1,0))</f>
        <v>Rob</v>
      </c>
      <c r="J44" t="str">
        <f>INDEX(Products!$A$1:$G$49,MATCH($D44,Products!$A$1:$A$49,0),MATCH(J$1,Products!$A$1:$G$1,0))</f>
        <v>D</v>
      </c>
      <c r="K44" s="4">
        <f>INDEX(Products!$A$1:$G$49,MATCH($D44,Products!$A$1:$A$49,0),MATCH(K$1,Products!$A$1:$G$1,0))</f>
        <v>0.2</v>
      </c>
      <c r="L44" s="5">
        <f>INDEX(Products!$A$1:$G$49,MATCH($D44,Products!$A$1:$A$49,0),MATCH(L$1,Products!$A$1:$G$1,0))</f>
        <v>2.6849999999999996</v>
      </c>
      <c r="M44" s="5">
        <f t="shared" si="0"/>
        <v>8.0549999999999997</v>
      </c>
      <c r="N44" t="str" cm="1">
        <f t="array" ref="N44">_xlfn.IFS(I44="Rob","Robusta",I44="Exc","Excelsa",I44="Ara","Arabica",I44="Lib","Liberica")</f>
        <v>Robusta</v>
      </c>
      <c r="O44" t="str" cm="1">
        <f t="array" ref="O44">_xlfn.IFS(J44="M","Medium",J44="L","Light",J44="D","Dark")</f>
        <v>Dark</v>
      </c>
      <c r="P44" t="str">
        <f>_xlfn.XLOOKUP(OrderTable[[#This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INDEX(Products!$A$1:$G$49,MATCH($D45,Products!$A$1:$A$49,0),MATCH(I$1,Products!$A$1:$G$1,0))</f>
        <v>Lib</v>
      </c>
      <c r="J45" t="str">
        <f>INDEX(Products!$A$1:$G$49,MATCH($D45,Products!$A$1:$A$49,0),MATCH(J$1,Products!$A$1:$G$1,0))</f>
        <v>L</v>
      </c>
      <c r="K45" s="4">
        <f>INDEX(Products!$A$1:$G$49,MATCH($D45,Products!$A$1:$A$49,0),MATCH(K$1,Products!$A$1:$G$1,0))</f>
        <v>2.5</v>
      </c>
      <c r="L45" s="5">
        <f>INDEX(Products!$A$1:$G$49,MATCH($D45,Products!$A$1:$A$49,0),MATCH(L$1,Products!$A$1:$G$1,0))</f>
        <v>36.454999999999998</v>
      </c>
      <c r="M45" s="5">
        <f t="shared" si="0"/>
        <v>72.91</v>
      </c>
      <c r="N45" t="str" cm="1">
        <f t="array" ref="N45">_xlfn.IFS(I45="Rob","Robusta",I45="Exc","Excelsa",I45="Ara","Arabica",I45="Lib","Liberica")</f>
        <v>Liberica</v>
      </c>
      <c r="O45" t="str" cm="1">
        <f t="array" ref="O45">_xlfn.IFS(J45="M","Medium",J45="L","Light",J45="D","Dark")</f>
        <v>Light</v>
      </c>
      <c r="P45" t="str">
        <f>_xlfn.XLOOKUP(OrderTable[[#This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INDEX(Products!$A$1:$G$49,MATCH($D46,Products!$A$1:$A$49,0),MATCH(I$1,Products!$A$1:$G$1,0))</f>
        <v>Exc</v>
      </c>
      <c r="J46" t="str">
        <f>INDEX(Products!$A$1:$G$49,MATCH($D46,Products!$A$1:$A$49,0),MATCH(J$1,Products!$A$1:$G$1,0))</f>
        <v>M</v>
      </c>
      <c r="K46" s="4">
        <f>INDEX(Products!$A$1:$G$49,MATCH($D46,Products!$A$1:$A$49,0),MATCH(K$1,Products!$A$1:$G$1,0))</f>
        <v>0.5</v>
      </c>
      <c r="L46" s="5">
        <f>INDEX(Products!$A$1:$G$49,MATCH($D46,Products!$A$1:$A$49,0),MATCH(L$1,Products!$A$1:$G$1,0))</f>
        <v>8.25</v>
      </c>
      <c r="M46" s="5">
        <f t="shared" si="0"/>
        <v>16.5</v>
      </c>
      <c r="N46" t="str" cm="1">
        <f t="array" ref="N46">_xlfn.IFS(I46="Rob","Robusta",I46="Exc","Excelsa",I46="Ara","Arabica",I46="Lib","Liberica")</f>
        <v>Excelsa</v>
      </c>
      <c r="O46" t="str" cm="1">
        <f t="array" ref="O46">_xlfn.IFS(J46="M","Medium",J46="L","Light",J46="D","Dark")</f>
        <v>Medium</v>
      </c>
      <c r="P46" t="str">
        <f>_xlfn.XLOOKUP(OrderTable[[#This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INDEX(Products!$A$1:$G$49,MATCH($D47,Products!$A$1:$A$49,0),MATCH(I$1,Products!$A$1:$G$1,0))</f>
        <v>Lib</v>
      </c>
      <c r="J47" t="str">
        <f>INDEX(Products!$A$1:$G$49,MATCH($D47,Products!$A$1:$A$49,0),MATCH(J$1,Products!$A$1:$G$1,0))</f>
        <v>D</v>
      </c>
      <c r="K47" s="4">
        <f>INDEX(Products!$A$1:$G$49,MATCH($D47,Products!$A$1:$A$49,0),MATCH(K$1,Products!$A$1:$G$1,0))</f>
        <v>2.5</v>
      </c>
      <c r="L47" s="5">
        <f>INDEX(Products!$A$1:$G$49,MATCH($D47,Products!$A$1:$A$49,0),MATCH(L$1,Products!$A$1:$G$1,0))</f>
        <v>29.784999999999997</v>
      </c>
      <c r="M47" s="5">
        <f t="shared" si="0"/>
        <v>178.70999999999998</v>
      </c>
      <c r="N47" t="str" cm="1">
        <f t="array" ref="N47">_xlfn.IFS(I47="Rob","Robusta",I47="Exc","Excelsa",I47="Ara","Arabica",I47="Lib","Liberica")</f>
        <v>Liberica</v>
      </c>
      <c r="O47" t="str" cm="1">
        <f t="array" ref="O47">_xlfn.IFS(J47="M","Medium",J47="L","Light",J47="D","Dark")</f>
        <v>Dark</v>
      </c>
      <c r="P47" t="str">
        <f>_xlfn.XLOOKUP(OrderTable[[#This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INDEX(Products!$A$1:$G$49,MATCH($D48,Products!$A$1:$A$49,0),MATCH(I$1,Products!$A$1:$G$1,0))</f>
        <v>Exc</v>
      </c>
      <c r="J48" t="str">
        <f>INDEX(Products!$A$1:$G$49,MATCH($D48,Products!$A$1:$A$49,0),MATCH(J$1,Products!$A$1:$G$1,0))</f>
        <v>M</v>
      </c>
      <c r="K48" s="4">
        <f>INDEX(Products!$A$1:$G$49,MATCH($D48,Products!$A$1:$A$49,0),MATCH(K$1,Products!$A$1:$G$1,0))</f>
        <v>2.5</v>
      </c>
      <c r="L48" s="5">
        <f>INDEX(Products!$A$1:$G$49,MATCH($D48,Products!$A$1:$A$49,0),MATCH(L$1,Products!$A$1:$G$1,0))</f>
        <v>31.624999999999996</v>
      </c>
      <c r="M48" s="5">
        <f t="shared" si="0"/>
        <v>63.249999999999993</v>
      </c>
      <c r="N48" t="str" cm="1">
        <f t="array" ref="N48">_xlfn.IFS(I48="Rob","Robusta",I48="Exc","Excelsa",I48="Ara","Arabica",I48="Lib","Liberica")</f>
        <v>Excelsa</v>
      </c>
      <c r="O48" t="str" cm="1">
        <f t="array" ref="O48">_xlfn.IFS(J48="M","Medium",J48="L","Light",J48="D","Dark")</f>
        <v>Medium</v>
      </c>
      <c r="P48" t="str">
        <f>_xlfn.XLOOKUP(OrderTable[[#This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INDEX(Products!$A$1:$G$49,MATCH($D49,Products!$A$1:$A$49,0),MATCH(I$1,Products!$A$1:$G$1,0))</f>
        <v>Ara</v>
      </c>
      <c r="J49" t="str">
        <f>INDEX(Products!$A$1:$G$49,MATCH($D49,Products!$A$1:$A$49,0),MATCH(J$1,Products!$A$1:$G$1,0))</f>
        <v>L</v>
      </c>
      <c r="K49" s="4">
        <f>INDEX(Products!$A$1:$G$49,MATCH($D49,Products!$A$1:$A$49,0),MATCH(K$1,Products!$A$1:$G$1,0))</f>
        <v>0.2</v>
      </c>
      <c r="L49" s="5">
        <f>INDEX(Products!$A$1:$G$49,MATCH($D49,Products!$A$1:$A$49,0),MATCH(L$1,Products!$A$1:$G$1,0))</f>
        <v>3.8849999999999998</v>
      </c>
      <c r="M49" s="5">
        <f t="shared" si="0"/>
        <v>7.77</v>
      </c>
      <c r="N49" t="str" cm="1">
        <f t="array" ref="N49">_xlfn.IFS(I49="Rob","Robusta",I49="Exc","Excelsa",I49="Ara","Arabica",I49="Lib","Liberica")</f>
        <v>Arabica</v>
      </c>
      <c r="O49" t="str" cm="1">
        <f t="array" ref="O49">_xlfn.IFS(J49="M","Medium",J49="L","Light",J49="D","Dark")</f>
        <v>Light</v>
      </c>
      <c r="P49" t="str">
        <f>_xlfn.XLOOKUP(OrderTable[[#This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INDEX(Products!$A$1:$G$49,MATCH($D50,Products!$A$1:$A$49,0),MATCH(I$1,Products!$A$1:$G$1,0))</f>
        <v>Ara</v>
      </c>
      <c r="J50" t="str">
        <f>INDEX(Products!$A$1:$G$49,MATCH($D50,Products!$A$1:$A$49,0),MATCH(J$1,Products!$A$1:$G$1,0))</f>
        <v>D</v>
      </c>
      <c r="K50" s="4">
        <f>INDEX(Products!$A$1:$G$49,MATCH($D50,Products!$A$1:$A$49,0),MATCH(K$1,Products!$A$1:$G$1,0))</f>
        <v>2.5</v>
      </c>
      <c r="L50" s="5">
        <f>INDEX(Products!$A$1:$G$49,MATCH($D50,Products!$A$1:$A$49,0),MATCH(L$1,Products!$A$1:$G$1,0))</f>
        <v>22.884999999999998</v>
      </c>
      <c r="M50" s="5">
        <f t="shared" si="0"/>
        <v>91.539999999999992</v>
      </c>
      <c r="N50" t="str" cm="1">
        <f t="array" ref="N50">_xlfn.IFS(I50="Rob","Robusta",I50="Exc","Excelsa",I50="Ara","Arabica",I50="Lib","Liberica")</f>
        <v>Arabica</v>
      </c>
      <c r="O50" t="str" cm="1">
        <f t="array" ref="O50">_xlfn.IFS(J50="M","Medium",J50="L","Light",J50="D","Dark")</f>
        <v>Dark</v>
      </c>
      <c r="P50" t="str">
        <f>_xlfn.XLOOKUP(OrderTable[[#This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INDEX(Products!$A$1:$G$49,MATCH($D51,Products!$A$1:$A$49,0),MATCH(I$1,Products!$A$1:$G$1,0))</f>
        <v>Ara</v>
      </c>
      <c r="J51" t="str">
        <f>INDEX(Products!$A$1:$G$49,MATCH($D51,Products!$A$1:$A$49,0),MATCH(J$1,Products!$A$1:$G$1,0))</f>
        <v>L</v>
      </c>
      <c r="K51" s="4">
        <f>INDEX(Products!$A$1:$G$49,MATCH($D51,Products!$A$1:$A$49,0),MATCH(K$1,Products!$A$1:$G$1,0))</f>
        <v>1</v>
      </c>
      <c r="L51" s="5">
        <f>INDEX(Products!$A$1:$G$49,MATCH($D51,Products!$A$1:$A$49,0),MATCH(L$1,Products!$A$1:$G$1,0))</f>
        <v>12.95</v>
      </c>
      <c r="M51" s="5">
        <f t="shared" si="0"/>
        <v>38.849999999999994</v>
      </c>
      <c r="N51" t="str" cm="1">
        <f t="array" ref="N51">_xlfn.IFS(I51="Rob","Robusta",I51="Exc","Excelsa",I51="Ara","Arabica",I51="Lib","Liberica")</f>
        <v>Arabica</v>
      </c>
      <c r="O51" t="str" cm="1">
        <f t="array" ref="O51">_xlfn.IFS(J51="M","Medium",J51="L","Light",J51="D","Dark")</f>
        <v>Light</v>
      </c>
      <c r="P51" t="str">
        <f>_xlfn.XLOOKUP(OrderTable[[#This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INDEX(Products!$A$1:$G$49,MATCH($D52,Products!$A$1:$A$49,0),MATCH(I$1,Products!$A$1:$G$1,0))</f>
        <v>Lib</v>
      </c>
      <c r="J52" t="str">
        <f>INDEX(Products!$A$1:$G$49,MATCH($D52,Products!$A$1:$A$49,0),MATCH(J$1,Products!$A$1:$G$1,0))</f>
        <v>D</v>
      </c>
      <c r="K52" s="4">
        <f>INDEX(Products!$A$1:$G$49,MATCH($D52,Products!$A$1:$A$49,0),MATCH(K$1,Products!$A$1:$G$1,0))</f>
        <v>0.5</v>
      </c>
      <c r="L52" s="5">
        <f>INDEX(Products!$A$1:$G$49,MATCH($D52,Products!$A$1:$A$49,0),MATCH(L$1,Products!$A$1:$G$1,0))</f>
        <v>7.77</v>
      </c>
      <c r="M52" s="5">
        <f t="shared" si="0"/>
        <v>15.54</v>
      </c>
      <c r="N52" t="str" cm="1">
        <f t="array" ref="N52">_xlfn.IFS(I52="Rob","Robusta",I52="Exc","Excelsa",I52="Ara","Arabica",I52="Lib","Liberica")</f>
        <v>Liberica</v>
      </c>
      <c r="O52" t="str" cm="1">
        <f t="array" ref="O52">_xlfn.IFS(J52="M","Medium",J52="L","Light",J52="D","Dark")</f>
        <v>Dark</v>
      </c>
      <c r="P52" t="str">
        <f>_xlfn.XLOOKUP(OrderTable[[#This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INDEX(Products!$A$1:$G$49,MATCH($D53,Products!$A$1:$A$49,0),MATCH(I$1,Products!$A$1:$G$1,0))</f>
        <v>Lib</v>
      </c>
      <c r="J53" t="str">
        <f>INDEX(Products!$A$1:$G$49,MATCH($D53,Products!$A$1:$A$49,0),MATCH(J$1,Products!$A$1:$G$1,0))</f>
        <v>L</v>
      </c>
      <c r="K53" s="4">
        <f>INDEX(Products!$A$1:$G$49,MATCH($D53,Products!$A$1:$A$49,0),MATCH(K$1,Products!$A$1:$G$1,0))</f>
        <v>2.5</v>
      </c>
      <c r="L53" s="5">
        <f>INDEX(Products!$A$1:$G$49,MATCH($D53,Products!$A$1:$A$49,0),MATCH(L$1,Products!$A$1:$G$1,0))</f>
        <v>36.454999999999998</v>
      </c>
      <c r="M53" s="5">
        <f t="shared" si="0"/>
        <v>145.82</v>
      </c>
      <c r="N53" t="str" cm="1">
        <f t="array" ref="N53">_xlfn.IFS(I53="Rob","Robusta",I53="Exc","Excelsa",I53="Ara","Arabica",I53="Lib","Liberica")</f>
        <v>Liberica</v>
      </c>
      <c r="O53" t="str" cm="1">
        <f t="array" ref="O53">_xlfn.IFS(J53="M","Medium",J53="L","Light",J53="D","Dark")</f>
        <v>Light</v>
      </c>
      <c r="P53" t="str">
        <f>_xlfn.XLOOKUP(OrderTable[[#This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INDEX(Products!$A$1:$G$49,MATCH($D54,Products!$A$1:$A$49,0),MATCH(I$1,Products!$A$1:$G$1,0))</f>
        <v>Rob</v>
      </c>
      <c r="J54" t="str">
        <f>INDEX(Products!$A$1:$G$49,MATCH($D54,Products!$A$1:$A$49,0),MATCH(J$1,Products!$A$1:$G$1,0))</f>
        <v>M</v>
      </c>
      <c r="K54" s="4">
        <f>INDEX(Products!$A$1:$G$49,MATCH($D54,Products!$A$1:$A$49,0),MATCH(K$1,Products!$A$1:$G$1,0))</f>
        <v>0.5</v>
      </c>
      <c r="L54" s="5">
        <f>INDEX(Products!$A$1:$G$49,MATCH($D54,Products!$A$1:$A$49,0),MATCH(L$1,Products!$A$1:$G$1,0))</f>
        <v>5.97</v>
      </c>
      <c r="M54" s="5">
        <f t="shared" si="0"/>
        <v>29.849999999999998</v>
      </c>
      <c r="N54" t="str" cm="1">
        <f t="array" ref="N54">_xlfn.IFS(I54="Rob","Robusta",I54="Exc","Excelsa",I54="Ara","Arabica",I54="Lib","Liberica")</f>
        <v>Robusta</v>
      </c>
      <c r="O54" t="str" cm="1">
        <f t="array" ref="O54">_xlfn.IFS(J54="M","Medium",J54="L","Light",J54="D","Dark")</f>
        <v>Medium</v>
      </c>
      <c r="P54" t="str">
        <f>_xlfn.XLOOKUP(OrderTable[[#This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INDEX(Products!$A$1:$G$49,MATCH($D55,Products!$A$1:$A$49,0),MATCH(I$1,Products!$A$1:$G$1,0))</f>
        <v>Lib</v>
      </c>
      <c r="J55" t="str">
        <f>INDEX(Products!$A$1:$G$49,MATCH($D55,Products!$A$1:$A$49,0),MATCH(J$1,Products!$A$1:$G$1,0))</f>
        <v>L</v>
      </c>
      <c r="K55" s="4">
        <f>INDEX(Products!$A$1:$G$49,MATCH($D55,Products!$A$1:$A$49,0),MATCH(K$1,Products!$A$1:$G$1,0))</f>
        <v>2.5</v>
      </c>
      <c r="L55" s="5">
        <f>INDEX(Products!$A$1:$G$49,MATCH($D55,Products!$A$1:$A$49,0),MATCH(L$1,Products!$A$1:$G$1,0))</f>
        <v>36.454999999999998</v>
      </c>
      <c r="M55" s="5">
        <f t="shared" si="0"/>
        <v>72.91</v>
      </c>
      <c r="N55" t="str" cm="1">
        <f t="array" ref="N55">_xlfn.IFS(I55="Rob","Robusta",I55="Exc","Excelsa",I55="Ara","Arabica",I55="Lib","Liberica")</f>
        <v>Liberica</v>
      </c>
      <c r="O55" t="str" cm="1">
        <f t="array" ref="O55">_xlfn.IFS(J55="M","Medium",J55="L","Light",J55="D","Dark")</f>
        <v>Light</v>
      </c>
      <c r="P55" t="str">
        <f>_xlfn.XLOOKUP(OrderTable[[#This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INDEX(Products!$A$1:$G$49,MATCH($D56,Products!$A$1:$A$49,0),MATCH(I$1,Products!$A$1:$G$1,0))</f>
        <v>Lib</v>
      </c>
      <c r="J56" t="str">
        <f>INDEX(Products!$A$1:$G$49,MATCH($D56,Products!$A$1:$A$49,0),MATCH(J$1,Products!$A$1:$G$1,0))</f>
        <v>M</v>
      </c>
      <c r="K56" s="4">
        <f>INDEX(Products!$A$1:$G$49,MATCH($D56,Products!$A$1:$A$49,0),MATCH(K$1,Products!$A$1:$G$1,0))</f>
        <v>1</v>
      </c>
      <c r="L56" s="5">
        <f>INDEX(Products!$A$1:$G$49,MATCH($D56,Products!$A$1:$A$49,0),MATCH(L$1,Products!$A$1:$G$1,0))</f>
        <v>14.55</v>
      </c>
      <c r="M56" s="5">
        <f t="shared" si="0"/>
        <v>72.75</v>
      </c>
      <c r="N56" t="str" cm="1">
        <f t="array" ref="N56">_xlfn.IFS(I56="Rob","Robusta",I56="Exc","Excelsa",I56="Ara","Arabica",I56="Lib","Liberica")</f>
        <v>Liberica</v>
      </c>
      <c r="O56" t="str" cm="1">
        <f t="array" ref="O56">_xlfn.IFS(J56="M","Medium",J56="L","Light",J56="D","Dark")</f>
        <v>Medium</v>
      </c>
      <c r="P56" t="str">
        <f>_xlfn.XLOOKUP(OrderTable[[#This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INDEX(Products!$A$1:$G$49,MATCH($D57,Products!$A$1:$A$49,0),MATCH(I$1,Products!$A$1:$G$1,0))</f>
        <v>Lib</v>
      </c>
      <c r="J57" t="str">
        <f>INDEX(Products!$A$1:$G$49,MATCH($D57,Products!$A$1:$A$49,0),MATCH(J$1,Products!$A$1:$G$1,0))</f>
        <v>L</v>
      </c>
      <c r="K57" s="4">
        <f>INDEX(Products!$A$1:$G$49,MATCH($D57,Products!$A$1:$A$49,0),MATCH(K$1,Products!$A$1:$G$1,0))</f>
        <v>1</v>
      </c>
      <c r="L57" s="5">
        <f>INDEX(Products!$A$1:$G$49,MATCH($D57,Products!$A$1:$A$49,0),MATCH(L$1,Products!$A$1:$G$1,0))</f>
        <v>15.85</v>
      </c>
      <c r="M57" s="5">
        <f t="shared" si="0"/>
        <v>47.55</v>
      </c>
      <c r="N57" t="str" cm="1">
        <f t="array" ref="N57">_xlfn.IFS(I57="Rob","Robusta",I57="Exc","Excelsa",I57="Ara","Arabica",I57="Lib","Liberica")</f>
        <v>Liberica</v>
      </c>
      <c r="O57" t="str" cm="1">
        <f t="array" ref="O57">_xlfn.IFS(J57="M","Medium",J57="L","Light",J57="D","Dark")</f>
        <v>Light</v>
      </c>
      <c r="P57" t="str">
        <f>_xlfn.XLOOKUP(OrderTable[[#This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INDEX(Products!$A$1:$G$49,MATCH($D58,Products!$A$1:$A$49,0),MATCH(I$1,Products!$A$1:$G$1,0))</f>
        <v>Exc</v>
      </c>
      <c r="J58" t="str">
        <f>INDEX(Products!$A$1:$G$49,MATCH($D58,Products!$A$1:$A$49,0),MATCH(J$1,Products!$A$1:$G$1,0))</f>
        <v>D</v>
      </c>
      <c r="K58" s="4">
        <f>INDEX(Products!$A$1:$G$49,MATCH($D58,Products!$A$1:$A$49,0),MATCH(K$1,Products!$A$1:$G$1,0))</f>
        <v>0.2</v>
      </c>
      <c r="L58" s="5">
        <f>INDEX(Products!$A$1:$G$49,MATCH($D58,Products!$A$1:$A$49,0),MATCH(L$1,Products!$A$1:$G$1,0))</f>
        <v>3.645</v>
      </c>
      <c r="M58" s="5">
        <f t="shared" si="0"/>
        <v>10.935</v>
      </c>
      <c r="N58" t="str" cm="1">
        <f t="array" ref="N58">_xlfn.IFS(I58="Rob","Robusta",I58="Exc","Excelsa",I58="Ara","Arabica",I58="Lib","Liberica")</f>
        <v>Excelsa</v>
      </c>
      <c r="O58" t="str" cm="1">
        <f t="array" ref="O58">_xlfn.IFS(J58="M","Medium",J58="L","Light",J58="D","Dark")</f>
        <v>Dark</v>
      </c>
      <c r="P58" t="str">
        <f>_xlfn.XLOOKUP(OrderTable[[#This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INDEX(Products!$A$1:$G$49,MATCH($D59,Products!$A$1:$A$49,0),MATCH(I$1,Products!$A$1:$G$1,0))</f>
        <v>Exc</v>
      </c>
      <c r="J59" t="str">
        <f>INDEX(Products!$A$1:$G$49,MATCH($D59,Products!$A$1:$A$49,0),MATCH(J$1,Products!$A$1:$G$1,0))</f>
        <v>L</v>
      </c>
      <c r="K59" s="4">
        <f>INDEX(Products!$A$1:$G$49,MATCH($D59,Products!$A$1:$A$49,0),MATCH(K$1,Products!$A$1:$G$1,0))</f>
        <v>1</v>
      </c>
      <c r="L59" s="5">
        <f>INDEX(Products!$A$1:$G$49,MATCH($D59,Products!$A$1:$A$49,0),MATCH(L$1,Products!$A$1:$G$1,0))</f>
        <v>14.85</v>
      </c>
      <c r="M59" s="5">
        <f t="shared" si="0"/>
        <v>59.4</v>
      </c>
      <c r="N59" t="str" cm="1">
        <f t="array" ref="N59">_xlfn.IFS(I59="Rob","Robusta",I59="Exc","Excelsa",I59="Ara","Arabica",I59="Lib","Liberica")</f>
        <v>Excelsa</v>
      </c>
      <c r="O59" t="str" cm="1">
        <f t="array" ref="O59">_xlfn.IFS(J59="M","Medium",J59="L","Light",J59="D","Dark")</f>
        <v>Light</v>
      </c>
      <c r="P59" t="str">
        <f>_xlfn.XLOOKUP(OrderTable[[#This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INDEX(Products!$A$1:$G$49,MATCH($D60,Products!$A$1:$A$49,0),MATCH(I$1,Products!$A$1:$G$1,0))</f>
        <v>Lib</v>
      </c>
      <c r="J60" t="str">
        <f>INDEX(Products!$A$1:$G$49,MATCH($D60,Products!$A$1:$A$49,0),MATCH(J$1,Products!$A$1:$G$1,0))</f>
        <v>D</v>
      </c>
      <c r="K60" s="4">
        <f>INDEX(Products!$A$1:$G$49,MATCH($D60,Products!$A$1:$A$49,0),MATCH(K$1,Products!$A$1:$G$1,0))</f>
        <v>2.5</v>
      </c>
      <c r="L60" s="5">
        <f>INDEX(Products!$A$1:$G$49,MATCH($D60,Products!$A$1:$A$49,0),MATCH(L$1,Products!$A$1:$G$1,0))</f>
        <v>29.784999999999997</v>
      </c>
      <c r="M60" s="5">
        <f t="shared" si="0"/>
        <v>89.35499999999999</v>
      </c>
      <c r="N60" t="str" cm="1">
        <f t="array" ref="N60">_xlfn.IFS(I60="Rob","Robusta",I60="Exc","Excelsa",I60="Ara","Arabica",I60="Lib","Liberica")</f>
        <v>Liberica</v>
      </c>
      <c r="O60" t="str" cm="1">
        <f t="array" ref="O60">_xlfn.IFS(J60="M","Medium",J60="L","Light",J60="D","Dark")</f>
        <v>Dark</v>
      </c>
      <c r="P60" t="str">
        <f>_xlfn.XLOOKUP(OrderTable[[#This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INDEX(Products!$A$1:$G$49,MATCH($D61,Products!$A$1:$A$49,0),MATCH(I$1,Products!$A$1:$G$1,0))</f>
        <v>Lib</v>
      </c>
      <c r="J61" t="str">
        <f>INDEX(Products!$A$1:$G$49,MATCH($D61,Products!$A$1:$A$49,0),MATCH(J$1,Products!$A$1:$G$1,0))</f>
        <v>M</v>
      </c>
      <c r="K61" s="4">
        <f>INDEX(Products!$A$1:$G$49,MATCH($D61,Products!$A$1:$A$49,0),MATCH(K$1,Products!$A$1:$G$1,0))</f>
        <v>0.5</v>
      </c>
      <c r="L61" s="5">
        <f>INDEX(Products!$A$1:$G$49,MATCH($D61,Products!$A$1:$A$49,0),MATCH(L$1,Products!$A$1:$G$1,0))</f>
        <v>8.73</v>
      </c>
      <c r="M61" s="5">
        <f t="shared" si="0"/>
        <v>26.19</v>
      </c>
      <c r="N61" t="str" cm="1">
        <f t="array" ref="N61">_xlfn.IFS(I61="Rob","Robusta",I61="Exc","Excelsa",I61="Ara","Arabica",I61="Lib","Liberica")</f>
        <v>Liberica</v>
      </c>
      <c r="O61" t="str" cm="1">
        <f t="array" ref="O61">_xlfn.IFS(J61="M","Medium",J61="L","Light",J61="D","Dark")</f>
        <v>Medium</v>
      </c>
      <c r="P61" t="str">
        <f>_xlfn.XLOOKUP(OrderTable[[#This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INDEX(Products!$A$1:$G$49,MATCH($D62,Products!$A$1:$A$49,0),MATCH(I$1,Products!$A$1:$G$1,0))</f>
        <v>Ara</v>
      </c>
      <c r="J62" t="str">
        <f>INDEX(Products!$A$1:$G$49,MATCH($D62,Products!$A$1:$A$49,0),MATCH(J$1,Products!$A$1:$G$1,0))</f>
        <v>D</v>
      </c>
      <c r="K62" s="4">
        <f>INDEX(Products!$A$1:$G$49,MATCH($D62,Products!$A$1:$A$49,0),MATCH(K$1,Products!$A$1:$G$1,0))</f>
        <v>2.5</v>
      </c>
      <c r="L62" s="5">
        <f>INDEX(Products!$A$1:$G$49,MATCH($D62,Products!$A$1:$A$49,0),MATCH(L$1,Products!$A$1:$G$1,0))</f>
        <v>22.884999999999998</v>
      </c>
      <c r="M62" s="5">
        <f t="shared" si="0"/>
        <v>114.42499999999998</v>
      </c>
      <c r="N62" t="str" cm="1">
        <f t="array" ref="N62">_xlfn.IFS(I62="Rob","Robusta",I62="Exc","Excelsa",I62="Ara","Arabica",I62="Lib","Liberica")</f>
        <v>Arabica</v>
      </c>
      <c r="O62" t="str" cm="1">
        <f t="array" ref="O62">_xlfn.IFS(J62="M","Medium",J62="L","Light",J62="D","Dark")</f>
        <v>Dark</v>
      </c>
      <c r="P62" t="str">
        <f>_xlfn.XLOOKUP(OrderTable[[#This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INDEX(Products!$A$1:$G$49,MATCH($D63,Products!$A$1:$A$49,0),MATCH(I$1,Products!$A$1:$G$1,0))</f>
        <v>Rob</v>
      </c>
      <c r="J63" t="str">
        <f>INDEX(Products!$A$1:$G$49,MATCH($D63,Products!$A$1:$A$49,0),MATCH(J$1,Products!$A$1:$G$1,0))</f>
        <v>D</v>
      </c>
      <c r="K63" s="4">
        <f>INDEX(Products!$A$1:$G$49,MATCH($D63,Products!$A$1:$A$49,0),MATCH(K$1,Products!$A$1:$G$1,0))</f>
        <v>0.5</v>
      </c>
      <c r="L63" s="5">
        <f>INDEX(Products!$A$1:$G$49,MATCH($D63,Products!$A$1:$A$49,0),MATCH(L$1,Products!$A$1:$G$1,0))</f>
        <v>5.3699999999999992</v>
      </c>
      <c r="M63" s="5">
        <f t="shared" si="0"/>
        <v>26.849999999999994</v>
      </c>
      <c r="N63" t="str" cm="1">
        <f t="array" ref="N63">_xlfn.IFS(I63="Rob","Robusta",I63="Exc","Excelsa",I63="Ara","Arabica",I63="Lib","Liberica")</f>
        <v>Robusta</v>
      </c>
      <c r="O63" t="str" cm="1">
        <f t="array" ref="O63">_xlfn.IFS(J63="M","Medium",J63="L","Light",J63="D","Dark")</f>
        <v>Dark</v>
      </c>
      <c r="P63" t="str">
        <f>_xlfn.XLOOKUP(OrderTable[[#This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INDEX(Products!$A$1:$G$49,MATCH($D64,Products!$A$1:$A$49,0),MATCH(I$1,Products!$A$1:$G$1,0))</f>
        <v>Lib</v>
      </c>
      <c r="J64" t="str">
        <f>INDEX(Products!$A$1:$G$49,MATCH($D64,Products!$A$1:$A$49,0),MATCH(J$1,Products!$A$1:$G$1,0))</f>
        <v>L</v>
      </c>
      <c r="K64" s="4">
        <f>INDEX(Products!$A$1:$G$49,MATCH($D64,Products!$A$1:$A$49,0),MATCH(K$1,Products!$A$1:$G$1,0))</f>
        <v>0.2</v>
      </c>
      <c r="L64" s="5">
        <f>INDEX(Products!$A$1:$G$49,MATCH($D64,Products!$A$1:$A$49,0),MATCH(L$1,Products!$A$1:$G$1,0))</f>
        <v>4.7549999999999999</v>
      </c>
      <c r="M64" s="5">
        <f t="shared" si="0"/>
        <v>23.774999999999999</v>
      </c>
      <c r="N64" t="str" cm="1">
        <f t="array" ref="N64">_xlfn.IFS(I64="Rob","Robusta",I64="Exc","Excelsa",I64="Ara","Arabica",I64="Lib","Liberica")</f>
        <v>Liberica</v>
      </c>
      <c r="O64" t="str" cm="1">
        <f t="array" ref="O64">_xlfn.IFS(J64="M","Medium",J64="L","Light",J64="D","Dark")</f>
        <v>Light</v>
      </c>
      <c r="P64" t="str">
        <f>_xlfn.XLOOKUP(OrderTable[[#This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INDEX(Products!$A$1:$G$49,MATCH($D65,Products!$A$1:$A$49,0),MATCH(I$1,Products!$A$1:$G$1,0))</f>
        <v>Ara</v>
      </c>
      <c r="J65" t="str">
        <f>INDEX(Products!$A$1:$G$49,MATCH($D65,Products!$A$1:$A$49,0),MATCH(J$1,Products!$A$1:$G$1,0))</f>
        <v>M</v>
      </c>
      <c r="K65" s="4">
        <f>INDEX(Products!$A$1:$G$49,MATCH($D65,Products!$A$1:$A$49,0),MATCH(K$1,Products!$A$1:$G$1,0))</f>
        <v>0.5</v>
      </c>
      <c r="L65" s="5">
        <f>INDEX(Products!$A$1:$G$49,MATCH($D65,Products!$A$1:$A$49,0),MATCH(L$1,Products!$A$1:$G$1,0))</f>
        <v>6.75</v>
      </c>
      <c r="M65" s="5">
        <f t="shared" si="0"/>
        <v>6.75</v>
      </c>
      <c r="N65" t="str" cm="1">
        <f t="array" ref="N65">_xlfn.IFS(I65="Rob","Robusta",I65="Exc","Excelsa",I65="Ara","Arabica",I65="Lib","Liberica")</f>
        <v>Arabica</v>
      </c>
      <c r="O65" t="str" cm="1">
        <f t="array" ref="O65">_xlfn.IFS(J65="M","Medium",J65="L","Light",J65="D","Dark")</f>
        <v>Medium</v>
      </c>
      <c r="P65" t="str">
        <f>_xlfn.XLOOKUP(OrderTable[[#This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INDEX(Products!$A$1:$G$49,MATCH($D66,Products!$A$1:$A$49,0),MATCH(I$1,Products!$A$1:$G$1,0))</f>
        <v>Rob</v>
      </c>
      <c r="J66" t="str">
        <f>INDEX(Products!$A$1:$G$49,MATCH($D66,Products!$A$1:$A$49,0),MATCH(J$1,Products!$A$1:$G$1,0))</f>
        <v>M</v>
      </c>
      <c r="K66" s="4">
        <f>INDEX(Products!$A$1:$G$49,MATCH($D66,Products!$A$1:$A$49,0),MATCH(K$1,Products!$A$1:$G$1,0))</f>
        <v>0.5</v>
      </c>
      <c r="L66" s="5">
        <f>INDEX(Products!$A$1:$G$49,MATCH($D66,Products!$A$1:$A$49,0),MATCH(L$1,Products!$A$1:$G$1,0))</f>
        <v>5.97</v>
      </c>
      <c r="M66" s="5">
        <f t="shared" si="0"/>
        <v>35.82</v>
      </c>
      <c r="N66" t="str" cm="1">
        <f t="array" ref="N66">_xlfn.IFS(I66="Rob","Robusta",I66="Exc","Excelsa",I66="Ara","Arabica",I66="Lib","Liberica")</f>
        <v>Robusta</v>
      </c>
      <c r="O66" t="str" cm="1">
        <f t="array" ref="O66">_xlfn.IFS(J66="M","Medium",J66="L","Light",J66="D","Dark")</f>
        <v>Medium</v>
      </c>
      <c r="P66" t="str">
        <f>_xlfn.XLOOKUP(OrderTable[[#This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INDEX(Products!$A$1:$G$49,MATCH($D67,Products!$A$1:$A$49,0),MATCH(I$1,Products!$A$1:$G$1,0))</f>
        <v>Rob</v>
      </c>
      <c r="J67" t="str">
        <f>INDEX(Products!$A$1:$G$49,MATCH($D67,Products!$A$1:$A$49,0),MATCH(J$1,Products!$A$1:$G$1,0))</f>
        <v>D</v>
      </c>
      <c r="K67" s="4">
        <f>INDEX(Products!$A$1:$G$49,MATCH($D67,Products!$A$1:$A$49,0),MATCH(K$1,Products!$A$1:$G$1,0))</f>
        <v>2.5</v>
      </c>
      <c r="L67" s="5">
        <f>INDEX(Products!$A$1:$G$49,MATCH($D67,Products!$A$1:$A$49,0),MATCH(L$1,Products!$A$1:$G$1,0))</f>
        <v>20.584999999999997</v>
      </c>
      <c r="M67" s="5">
        <f t="shared" ref="M67:M130" si="1">L67*E67</f>
        <v>82.339999999999989</v>
      </c>
      <c r="N67" t="str" cm="1">
        <f t="array" ref="N67">_xlfn.IFS(I67="Rob","Robusta",I67="Exc","Excelsa",I67="Ara","Arabica",I67="Lib","Liberica")</f>
        <v>Robusta</v>
      </c>
      <c r="O67" t="str" cm="1">
        <f t="array" ref="O67">_xlfn.IFS(J67="M","Medium",J67="L","Light",J67="D","Dark")</f>
        <v>Dark</v>
      </c>
      <c r="P67" t="str">
        <f>_xlfn.XLOOKUP(OrderTable[[#This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INDEX(Products!$A$1:$G$49,MATCH($D68,Products!$A$1:$A$49,0),MATCH(I$1,Products!$A$1:$G$1,0))</f>
        <v>Rob</v>
      </c>
      <c r="J68" t="str">
        <f>INDEX(Products!$A$1:$G$49,MATCH($D68,Products!$A$1:$A$49,0),MATCH(J$1,Products!$A$1:$G$1,0))</f>
        <v>L</v>
      </c>
      <c r="K68" s="4">
        <f>INDEX(Products!$A$1:$G$49,MATCH($D68,Products!$A$1:$A$49,0),MATCH(K$1,Products!$A$1:$G$1,0))</f>
        <v>0.5</v>
      </c>
      <c r="L68" s="5">
        <f>INDEX(Products!$A$1:$G$49,MATCH($D68,Products!$A$1:$A$49,0),MATCH(L$1,Products!$A$1:$G$1,0))</f>
        <v>7.169999999999999</v>
      </c>
      <c r="M68" s="5">
        <f t="shared" si="1"/>
        <v>7.169999999999999</v>
      </c>
      <c r="N68" t="str" cm="1">
        <f t="array" ref="N68">_xlfn.IFS(I68="Rob","Robusta",I68="Exc","Excelsa",I68="Ara","Arabica",I68="Lib","Liberica")</f>
        <v>Robusta</v>
      </c>
      <c r="O68" t="str" cm="1">
        <f t="array" ref="O68">_xlfn.IFS(J68="M","Medium",J68="L","Light",J68="D","Dark")</f>
        <v>Light</v>
      </c>
      <c r="P68" t="str">
        <f>_xlfn.XLOOKUP(OrderTable[[#This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INDEX(Products!$A$1:$G$49,MATCH($D69,Products!$A$1:$A$49,0),MATCH(I$1,Products!$A$1:$G$1,0))</f>
        <v>Lib</v>
      </c>
      <c r="J69" t="str">
        <f>INDEX(Products!$A$1:$G$49,MATCH($D69,Products!$A$1:$A$49,0),MATCH(J$1,Products!$A$1:$G$1,0))</f>
        <v>L</v>
      </c>
      <c r="K69" s="4">
        <f>INDEX(Products!$A$1:$G$49,MATCH($D69,Products!$A$1:$A$49,0),MATCH(K$1,Products!$A$1:$G$1,0))</f>
        <v>0.2</v>
      </c>
      <c r="L69" s="5">
        <f>INDEX(Products!$A$1:$G$49,MATCH($D69,Products!$A$1:$A$49,0),MATCH(L$1,Products!$A$1:$G$1,0))</f>
        <v>4.7549999999999999</v>
      </c>
      <c r="M69" s="5">
        <f t="shared" si="1"/>
        <v>9.51</v>
      </c>
      <c r="N69" t="str" cm="1">
        <f t="array" ref="N69">_xlfn.IFS(I69="Rob","Robusta",I69="Exc","Excelsa",I69="Ara","Arabica",I69="Lib","Liberica")</f>
        <v>Liberica</v>
      </c>
      <c r="O69" t="str" cm="1">
        <f t="array" ref="O69">_xlfn.IFS(J69="M","Medium",J69="L","Light",J69="D","Dark")</f>
        <v>Light</v>
      </c>
      <c r="P69" t="str">
        <f>_xlfn.XLOOKUP(OrderTable[[#This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INDEX(Products!$A$1:$G$49,MATCH($D70,Products!$A$1:$A$49,0),MATCH(I$1,Products!$A$1:$G$1,0))</f>
        <v>Rob</v>
      </c>
      <c r="J70" t="str">
        <f>INDEX(Products!$A$1:$G$49,MATCH($D70,Products!$A$1:$A$49,0),MATCH(J$1,Products!$A$1:$G$1,0))</f>
        <v>M</v>
      </c>
      <c r="K70" s="4">
        <f>INDEX(Products!$A$1:$G$49,MATCH($D70,Products!$A$1:$A$49,0),MATCH(K$1,Products!$A$1:$G$1,0))</f>
        <v>0.2</v>
      </c>
      <c r="L70" s="5">
        <f>INDEX(Products!$A$1:$G$49,MATCH($D70,Products!$A$1:$A$49,0),MATCH(L$1,Products!$A$1:$G$1,0))</f>
        <v>2.9849999999999999</v>
      </c>
      <c r="M70" s="5">
        <f t="shared" si="1"/>
        <v>2.9849999999999999</v>
      </c>
      <c r="N70" t="str" cm="1">
        <f t="array" ref="N70">_xlfn.IFS(I70="Rob","Robusta",I70="Exc","Excelsa",I70="Ara","Arabica",I70="Lib","Liberica")</f>
        <v>Robusta</v>
      </c>
      <c r="O70" t="str" cm="1">
        <f t="array" ref="O70">_xlfn.IFS(J70="M","Medium",J70="L","Light",J70="D","Dark")</f>
        <v>Medium</v>
      </c>
      <c r="P70" t="str">
        <f>_xlfn.XLOOKUP(OrderTable[[#This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INDEX(Products!$A$1:$G$49,MATCH($D71,Products!$A$1:$A$49,0),MATCH(I$1,Products!$A$1:$G$1,0))</f>
        <v>Rob</v>
      </c>
      <c r="J71" t="str">
        <f>INDEX(Products!$A$1:$G$49,MATCH($D71,Products!$A$1:$A$49,0),MATCH(J$1,Products!$A$1:$G$1,0))</f>
        <v>M</v>
      </c>
      <c r="K71" s="4">
        <f>INDEX(Products!$A$1:$G$49,MATCH($D71,Products!$A$1:$A$49,0),MATCH(K$1,Products!$A$1:$G$1,0))</f>
        <v>1</v>
      </c>
      <c r="L71" s="5">
        <f>INDEX(Products!$A$1:$G$49,MATCH($D71,Products!$A$1:$A$49,0),MATCH(L$1,Products!$A$1:$G$1,0))</f>
        <v>9.9499999999999993</v>
      </c>
      <c r="M71" s="5">
        <f t="shared" si="1"/>
        <v>59.699999999999996</v>
      </c>
      <c r="N71" t="str" cm="1">
        <f t="array" ref="N71">_xlfn.IFS(I71="Rob","Robusta",I71="Exc","Excelsa",I71="Ara","Arabica",I71="Lib","Liberica")</f>
        <v>Robusta</v>
      </c>
      <c r="O71" t="str" cm="1">
        <f t="array" ref="O71">_xlfn.IFS(J71="M","Medium",J71="L","Light",J71="D","Dark")</f>
        <v>Medium</v>
      </c>
      <c r="P71" t="str">
        <f>_xlfn.XLOOKUP(OrderTable[[#This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INDEX(Products!$A$1:$G$49,MATCH($D72,Products!$A$1:$A$49,0),MATCH(I$1,Products!$A$1:$G$1,0))</f>
        <v>Exc</v>
      </c>
      <c r="J72" t="str">
        <f>INDEX(Products!$A$1:$G$49,MATCH($D72,Products!$A$1:$A$49,0),MATCH(J$1,Products!$A$1:$G$1,0))</f>
        <v>L</v>
      </c>
      <c r="K72" s="4">
        <f>INDEX(Products!$A$1:$G$49,MATCH($D72,Products!$A$1:$A$49,0),MATCH(K$1,Products!$A$1:$G$1,0))</f>
        <v>2.5</v>
      </c>
      <c r="L72" s="5">
        <f>INDEX(Products!$A$1:$G$49,MATCH($D72,Products!$A$1:$A$49,0),MATCH(L$1,Products!$A$1:$G$1,0))</f>
        <v>34.154999999999994</v>
      </c>
      <c r="M72" s="5">
        <f t="shared" si="1"/>
        <v>136.61999999999998</v>
      </c>
      <c r="N72" t="str" cm="1">
        <f t="array" ref="N72">_xlfn.IFS(I72="Rob","Robusta",I72="Exc","Excelsa",I72="Ara","Arabica",I72="Lib","Liberica")</f>
        <v>Excelsa</v>
      </c>
      <c r="O72" t="str" cm="1">
        <f t="array" ref="O72">_xlfn.IFS(J72="M","Medium",J72="L","Light",J72="D","Dark")</f>
        <v>Light</v>
      </c>
      <c r="P72" t="str">
        <f>_xlfn.XLOOKUP(OrderTable[[#This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INDEX(Products!$A$1:$G$49,MATCH($D73,Products!$A$1:$A$49,0),MATCH(I$1,Products!$A$1:$G$1,0))</f>
        <v>Lib</v>
      </c>
      <c r="J73" t="str">
        <f>INDEX(Products!$A$1:$G$49,MATCH($D73,Products!$A$1:$A$49,0),MATCH(J$1,Products!$A$1:$G$1,0))</f>
        <v>L</v>
      </c>
      <c r="K73" s="4">
        <f>INDEX(Products!$A$1:$G$49,MATCH($D73,Products!$A$1:$A$49,0),MATCH(K$1,Products!$A$1:$G$1,0))</f>
        <v>0.2</v>
      </c>
      <c r="L73" s="5">
        <f>INDEX(Products!$A$1:$G$49,MATCH($D73,Products!$A$1:$A$49,0),MATCH(L$1,Products!$A$1:$G$1,0))</f>
        <v>4.7549999999999999</v>
      </c>
      <c r="M73" s="5">
        <f t="shared" si="1"/>
        <v>9.51</v>
      </c>
      <c r="N73" t="str" cm="1">
        <f t="array" ref="N73">_xlfn.IFS(I73="Rob","Robusta",I73="Exc","Excelsa",I73="Ara","Arabica",I73="Lib","Liberica")</f>
        <v>Liberica</v>
      </c>
      <c r="O73" t="str" cm="1">
        <f t="array" ref="O73">_xlfn.IFS(J73="M","Medium",J73="L","Light",J73="D","Dark")</f>
        <v>Light</v>
      </c>
      <c r="P73" t="str">
        <f>_xlfn.XLOOKUP(OrderTable[[#This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INDEX(Products!$A$1:$G$49,MATCH($D74,Products!$A$1:$A$49,0),MATCH(I$1,Products!$A$1:$G$1,0))</f>
        <v>Ara</v>
      </c>
      <c r="J74" t="str">
        <f>INDEX(Products!$A$1:$G$49,MATCH($D74,Products!$A$1:$A$49,0),MATCH(J$1,Products!$A$1:$G$1,0))</f>
        <v>M</v>
      </c>
      <c r="K74" s="4">
        <f>INDEX(Products!$A$1:$G$49,MATCH($D74,Products!$A$1:$A$49,0),MATCH(K$1,Products!$A$1:$G$1,0))</f>
        <v>2.5</v>
      </c>
      <c r="L74" s="5">
        <f>INDEX(Products!$A$1:$G$49,MATCH($D74,Products!$A$1:$A$49,0),MATCH(L$1,Products!$A$1:$G$1,0))</f>
        <v>25.874999999999996</v>
      </c>
      <c r="M74" s="5">
        <f t="shared" si="1"/>
        <v>77.624999999999986</v>
      </c>
      <c r="N74" t="str" cm="1">
        <f t="array" ref="N74">_xlfn.IFS(I74="Rob","Robusta",I74="Exc","Excelsa",I74="Ara","Arabica",I74="Lib","Liberica")</f>
        <v>Arabica</v>
      </c>
      <c r="O74" t="str" cm="1">
        <f t="array" ref="O74">_xlfn.IFS(J74="M","Medium",J74="L","Light",J74="D","Dark")</f>
        <v>Medium</v>
      </c>
      <c r="P74" t="str">
        <f>_xlfn.XLOOKUP(OrderTable[[#This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INDEX(Products!$A$1:$G$49,MATCH($D75,Products!$A$1:$A$49,0),MATCH(I$1,Products!$A$1:$G$1,0))</f>
        <v>Lib</v>
      </c>
      <c r="J75" t="str">
        <f>INDEX(Products!$A$1:$G$49,MATCH($D75,Products!$A$1:$A$49,0),MATCH(J$1,Products!$A$1:$G$1,0))</f>
        <v>M</v>
      </c>
      <c r="K75" s="4">
        <f>INDEX(Products!$A$1:$G$49,MATCH($D75,Products!$A$1:$A$49,0),MATCH(K$1,Products!$A$1:$G$1,0))</f>
        <v>0.2</v>
      </c>
      <c r="L75" s="5">
        <f>INDEX(Products!$A$1:$G$49,MATCH($D75,Products!$A$1:$A$49,0),MATCH(L$1,Products!$A$1:$G$1,0))</f>
        <v>4.3650000000000002</v>
      </c>
      <c r="M75" s="5">
        <f t="shared" si="1"/>
        <v>21.825000000000003</v>
      </c>
      <c r="N75" t="str" cm="1">
        <f t="array" ref="N75">_xlfn.IFS(I75="Rob","Robusta",I75="Exc","Excelsa",I75="Ara","Arabica",I75="Lib","Liberica")</f>
        <v>Liberica</v>
      </c>
      <c r="O75" t="str" cm="1">
        <f t="array" ref="O75">_xlfn.IFS(J75="M","Medium",J75="L","Light",J75="D","Dark")</f>
        <v>Medium</v>
      </c>
      <c r="P75" t="str">
        <f>_xlfn.XLOOKUP(OrderTable[[#This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INDEX(Products!$A$1:$G$49,MATCH($D76,Products!$A$1:$A$49,0),MATCH(I$1,Products!$A$1:$G$1,0))</f>
        <v>Exc</v>
      </c>
      <c r="J76" t="str">
        <f>INDEX(Products!$A$1:$G$49,MATCH($D76,Products!$A$1:$A$49,0),MATCH(J$1,Products!$A$1:$G$1,0))</f>
        <v>L</v>
      </c>
      <c r="K76" s="4">
        <f>INDEX(Products!$A$1:$G$49,MATCH($D76,Products!$A$1:$A$49,0),MATCH(K$1,Products!$A$1:$G$1,0))</f>
        <v>0.5</v>
      </c>
      <c r="L76" s="5">
        <f>INDEX(Products!$A$1:$G$49,MATCH($D76,Products!$A$1:$A$49,0),MATCH(L$1,Products!$A$1:$G$1,0))</f>
        <v>8.91</v>
      </c>
      <c r="M76" s="5">
        <f t="shared" si="1"/>
        <v>17.82</v>
      </c>
      <c r="N76" t="str" cm="1">
        <f t="array" ref="N76">_xlfn.IFS(I76="Rob","Robusta",I76="Exc","Excelsa",I76="Ara","Arabica",I76="Lib","Liberica")</f>
        <v>Excelsa</v>
      </c>
      <c r="O76" t="str" cm="1">
        <f t="array" ref="O76">_xlfn.IFS(J76="M","Medium",J76="L","Light",J76="D","Dark")</f>
        <v>Light</v>
      </c>
      <c r="P76" t="str">
        <f>_xlfn.XLOOKUP(OrderTable[[#This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INDEX(Products!$A$1:$G$49,MATCH($D77,Products!$A$1:$A$49,0),MATCH(I$1,Products!$A$1:$G$1,0))</f>
        <v>Rob</v>
      </c>
      <c r="J77" t="str">
        <f>INDEX(Products!$A$1:$G$49,MATCH($D77,Products!$A$1:$A$49,0),MATCH(J$1,Products!$A$1:$G$1,0))</f>
        <v>D</v>
      </c>
      <c r="K77" s="4">
        <f>INDEX(Products!$A$1:$G$49,MATCH($D77,Products!$A$1:$A$49,0),MATCH(K$1,Products!$A$1:$G$1,0))</f>
        <v>1</v>
      </c>
      <c r="L77" s="5">
        <f>INDEX(Products!$A$1:$G$49,MATCH($D77,Products!$A$1:$A$49,0),MATCH(L$1,Products!$A$1:$G$1,0))</f>
        <v>8.9499999999999993</v>
      </c>
      <c r="M77" s="5">
        <f t="shared" si="1"/>
        <v>53.699999999999996</v>
      </c>
      <c r="N77" t="str" cm="1">
        <f t="array" ref="N77">_xlfn.IFS(I77="Rob","Robusta",I77="Exc","Excelsa",I77="Ara","Arabica",I77="Lib","Liberica")</f>
        <v>Robusta</v>
      </c>
      <c r="O77" t="str" cm="1">
        <f t="array" ref="O77">_xlfn.IFS(J77="M","Medium",J77="L","Light",J77="D","Dark")</f>
        <v>Dark</v>
      </c>
      <c r="P77" t="str">
        <f>_xlfn.XLOOKUP(OrderTable[[#This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INDEX(Products!$A$1:$G$49,MATCH($D78,Products!$A$1:$A$49,0),MATCH(I$1,Products!$A$1:$G$1,0))</f>
        <v>Rob</v>
      </c>
      <c r="J78" t="str">
        <f>INDEX(Products!$A$1:$G$49,MATCH($D78,Products!$A$1:$A$49,0),MATCH(J$1,Products!$A$1:$G$1,0))</f>
        <v>L</v>
      </c>
      <c r="K78" s="4">
        <f>INDEX(Products!$A$1:$G$49,MATCH($D78,Products!$A$1:$A$49,0),MATCH(K$1,Products!$A$1:$G$1,0))</f>
        <v>0.2</v>
      </c>
      <c r="L78" s="5">
        <f>INDEX(Products!$A$1:$G$49,MATCH($D78,Products!$A$1:$A$49,0),MATCH(L$1,Products!$A$1:$G$1,0))</f>
        <v>3.5849999999999995</v>
      </c>
      <c r="M78" s="5">
        <f t="shared" si="1"/>
        <v>3.5849999999999995</v>
      </c>
      <c r="N78" t="str" cm="1">
        <f t="array" ref="N78">_xlfn.IFS(I78="Rob","Robusta",I78="Exc","Excelsa",I78="Ara","Arabica",I78="Lib","Liberica")</f>
        <v>Robusta</v>
      </c>
      <c r="O78" t="str" cm="1">
        <f t="array" ref="O78">_xlfn.IFS(J78="M","Medium",J78="L","Light",J78="D","Dark")</f>
        <v>Light</v>
      </c>
      <c r="P78" t="str">
        <f>_xlfn.XLOOKUP(OrderTable[[#This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INDEX(Products!$A$1:$G$49,MATCH($D79,Products!$A$1:$A$49,0),MATCH(I$1,Products!$A$1:$G$1,0))</f>
        <v>Exc</v>
      </c>
      <c r="J79" t="str">
        <f>INDEX(Products!$A$1:$G$49,MATCH($D79,Products!$A$1:$A$49,0),MATCH(J$1,Products!$A$1:$G$1,0))</f>
        <v>D</v>
      </c>
      <c r="K79" s="4">
        <f>INDEX(Products!$A$1:$G$49,MATCH($D79,Products!$A$1:$A$49,0),MATCH(K$1,Products!$A$1:$G$1,0))</f>
        <v>0.2</v>
      </c>
      <c r="L79" s="5">
        <f>INDEX(Products!$A$1:$G$49,MATCH($D79,Products!$A$1:$A$49,0),MATCH(L$1,Products!$A$1:$G$1,0))</f>
        <v>3.645</v>
      </c>
      <c r="M79" s="5">
        <f t="shared" si="1"/>
        <v>7.29</v>
      </c>
      <c r="N79" t="str" cm="1">
        <f t="array" ref="N79">_xlfn.IFS(I79="Rob","Robusta",I79="Exc","Excelsa",I79="Ara","Arabica",I79="Lib","Liberica")</f>
        <v>Excelsa</v>
      </c>
      <c r="O79" t="str" cm="1">
        <f t="array" ref="O79">_xlfn.IFS(J79="M","Medium",J79="L","Light",J79="D","Dark")</f>
        <v>Dark</v>
      </c>
      <c r="P79" t="str">
        <f>_xlfn.XLOOKUP(OrderTable[[#This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INDEX(Products!$A$1:$G$49,MATCH($D80,Products!$A$1:$A$49,0),MATCH(I$1,Products!$A$1:$G$1,0))</f>
        <v>Ara</v>
      </c>
      <c r="J80" t="str">
        <f>INDEX(Products!$A$1:$G$49,MATCH($D80,Products!$A$1:$A$49,0),MATCH(J$1,Products!$A$1:$G$1,0))</f>
        <v>M</v>
      </c>
      <c r="K80" s="4">
        <f>INDEX(Products!$A$1:$G$49,MATCH($D80,Products!$A$1:$A$49,0),MATCH(K$1,Products!$A$1:$G$1,0))</f>
        <v>0.5</v>
      </c>
      <c r="L80" s="5">
        <f>INDEX(Products!$A$1:$G$49,MATCH($D80,Products!$A$1:$A$49,0),MATCH(L$1,Products!$A$1:$G$1,0))</f>
        <v>6.75</v>
      </c>
      <c r="M80" s="5">
        <f t="shared" si="1"/>
        <v>40.5</v>
      </c>
      <c r="N80" t="str" cm="1">
        <f t="array" ref="N80">_xlfn.IFS(I80="Rob","Robusta",I80="Exc","Excelsa",I80="Ara","Arabica",I80="Lib","Liberica")</f>
        <v>Arabica</v>
      </c>
      <c r="O80" t="str" cm="1">
        <f t="array" ref="O80">_xlfn.IFS(J80="M","Medium",J80="L","Light",J80="D","Dark")</f>
        <v>Medium</v>
      </c>
      <c r="P80" t="str">
        <f>_xlfn.XLOOKUP(OrderTable[[#This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INDEX(Products!$A$1:$G$49,MATCH($D81,Products!$A$1:$A$49,0),MATCH(I$1,Products!$A$1:$G$1,0))</f>
        <v>Rob</v>
      </c>
      <c r="J81" t="str">
        <f>INDEX(Products!$A$1:$G$49,MATCH($D81,Products!$A$1:$A$49,0),MATCH(J$1,Products!$A$1:$G$1,0))</f>
        <v>L</v>
      </c>
      <c r="K81" s="4">
        <f>INDEX(Products!$A$1:$G$49,MATCH($D81,Products!$A$1:$A$49,0),MATCH(K$1,Products!$A$1:$G$1,0))</f>
        <v>1</v>
      </c>
      <c r="L81" s="5">
        <f>INDEX(Products!$A$1:$G$49,MATCH($D81,Products!$A$1:$A$49,0),MATCH(L$1,Products!$A$1:$G$1,0))</f>
        <v>11.95</v>
      </c>
      <c r="M81" s="5">
        <f t="shared" si="1"/>
        <v>47.8</v>
      </c>
      <c r="N81" t="str" cm="1">
        <f t="array" ref="N81">_xlfn.IFS(I81="Rob","Robusta",I81="Exc","Excelsa",I81="Ara","Arabica",I81="Lib","Liberica")</f>
        <v>Robusta</v>
      </c>
      <c r="O81" t="str" cm="1">
        <f t="array" ref="O81">_xlfn.IFS(J81="M","Medium",J81="L","Light",J81="D","Dark")</f>
        <v>Light</v>
      </c>
      <c r="P81" t="str">
        <f>_xlfn.XLOOKUP(OrderTable[[#This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INDEX(Products!$A$1:$G$49,MATCH($D82,Products!$A$1:$A$49,0),MATCH(I$1,Products!$A$1:$G$1,0))</f>
        <v>Ara</v>
      </c>
      <c r="J82" t="str">
        <f>INDEX(Products!$A$1:$G$49,MATCH($D82,Products!$A$1:$A$49,0),MATCH(J$1,Products!$A$1:$G$1,0))</f>
        <v>L</v>
      </c>
      <c r="K82" s="4">
        <f>INDEX(Products!$A$1:$G$49,MATCH($D82,Products!$A$1:$A$49,0),MATCH(K$1,Products!$A$1:$G$1,0))</f>
        <v>0.5</v>
      </c>
      <c r="L82" s="5">
        <f>INDEX(Products!$A$1:$G$49,MATCH($D82,Products!$A$1:$A$49,0),MATCH(L$1,Products!$A$1:$G$1,0))</f>
        <v>7.77</v>
      </c>
      <c r="M82" s="5">
        <f t="shared" si="1"/>
        <v>38.849999999999994</v>
      </c>
      <c r="N82" t="str" cm="1">
        <f t="array" ref="N82">_xlfn.IFS(I82="Rob","Robusta",I82="Exc","Excelsa",I82="Ara","Arabica",I82="Lib","Liberica")</f>
        <v>Arabica</v>
      </c>
      <c r="O82" t="str" cm="1">
        <f t="array" ref="O82">_xlfn.IFS(J82="M","Medium",J82="L","Light",J82="D","Dark")</f>
        <v>Light</v>
      </c>
      <c r="P82" t="str">
        <f>_xlfn.XLOOKUP(OrderTable[[#This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INDEX(Products!$A$1:$G$49,MATCH($D83,Products!$A$1:$A$49,0),MATCH(I$1,Products!$A$1:$G$1,0))</f>
        <v>Lib</v>
      </c>
      <c r="J83" t="str">
        <f>INDEX(Products!$A$1:$G$49,MATCH($D83,Products!$A$1:$A$49,0),MATCH(J$1,Products!$A$1:$G$1,0))</f>
        <v>L</v>
      </c>
      <c r="K83" s="4">
        <f>INDEX(Products!$A$1:$G$49,MATCH($D83,Products!$A$1:$A$49,0),MATCH(K$1,Products!$A$1:$G$1,0))</f>
        <v>2.5</v>
      </c>
      <c r="L83" s="5">
        <f>INDEX(Products!$A$1:$G$49,MATCH($D83,Products!$A$1:$A$49,0),MATCH(L$1,Products!$A$1:$G$1,0))</f>
        <v>36.454999999999998</v>
      </c>
      <c r="M83" s="5">
        <f t="shared" si="1"/>
        <v>109.36499999999999</v>
      </c>
      <c r="N83" t="str" cm="1">
        <f t="array" ref="N83">_xlfn.IFS(I83="Rob","Robusta",I83="Exc","Excelsa",I83="Ara","Arabica",I83="Lib","Liberica")</f>
        <v>Liberica</v>
      </c>
      <c r="O83" t="str" cm="1">
        <f t="array" ref="O83">_xlfn.IFS(J83="M","Medium",J83="L","Light",J83="D","Dark")</f>
        <v>Light</v>
      </c>
      <c r="P83" t="str">
        <f>_xlfn.XLOOKUP(OrderTable[[#This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INDEX(Products!$A$1:$G$49,MATCH($D84,Products!$A$1:$A$49,0),MATCH(I$1,Products!$A$1:$G$1,0))</f>
        <v>Lib</v>
      </c>
      <c r="J84" t="str">
        <f>INDEX(Products!$A$1:$G$49,MATCH($D84,Products!$A$1:$A$49,0),MATCH(J$1,Products!$A$1:$G$1,0))</f>
        <v>M</v>
      </c>
      <c r="K84" s="4">
        <f>INDEX(Products!$A$1:$G$49,MATCH($D84,Products!$A$1:$A$49,0),MATCH(K$1,Products!$A$1:$G$1,0))</f>
        <v>2.5</v>
      </c>
      <c r="L84" s="5">
        <f>INDEX(Products!$A$1:$G$49,MATCH($D84,Products!$A$1:$A$49,0),MATCH(L$1,Products!$A$1:$G$1,0))</f>
        <v>33.464999999999996</v>
      </c>
      <c r="M84" s="5">
        <f t="shared" si="1"/>
        <v>100.39499999999998</v>
      </c>
      <c r="N84" t="str" cm="1">
        <f t="array" ref="N84">_xlfn.IFS(I84="Rob","Robusta",I84="Exc","Excelsa",I84="Ara","Arabica",I84="Lib","Liberica")</f>
        <v>Liberica</v>
      </c>
      <c r="O84" t="str" cm="1">
        <f t="array" ref="O84">_xlfn.IFS(J84="M","Medium",J84="L","Light",J84="D","Dark")</f>
        <v>Medium</v>
      </c>
      <c r="P84" t="str">
        <f>_xlfn.XLOOKUP(OrderTable[[#This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INDEX(Products!$A$1:$G$49,MATCH($D85,Products!$A$1:$A$49,0),MATCH(I$1,Products!$A$1:$G$1,0))</f>
        <v>Rob</v>
      </c>
      <c r="J85" t="str">
        <f>INDEX(Products!$A$1:$G$49,MATCH($D85,Products!$A$1:$A$49,0),MATCH(J$1,Products!$A$1:$G$1,0))</f>
        <v>D</v>
      </c>
      <c r="K85" s="4">
        <f>INDEX(Products!$A$1:$G$49,MATCH($D85,Products!$A$1:$A$49,0),MATCH(K$1,Products!$A$1:$G$1,0))</f>
        <v>2.5</v>
      </c>
      <c r="L85" s="5">
        <f>INDEX(Products!$A$1:$G$49,MATCH($D85,Products!$A$1:$A$49,0),MATCH(L$1,Products!$A$1:$G$1,0))</f>
        <v>20.584999999999997</v>
      </c>
      <c r="M85" s="5">
        <f t="shared" si="1"/>
        <v>82.339999999999989</v>
      </c>
      <c r="N85" t="str" cm="1">
        <f t="array" ref="N85">_xlfn.IFS(I85="Rob","Robusta",I85="Exc","Excelsa",I85="Ara","Arabica",I85="Lib","Liberica")</f>
        <v>Robusta</v>
      </c>
      <c r="O85" t="str" cm="1">
        <f t="array" ref="O85">_xlfn.IFS(J85="M","Medium",J85="L","Light",J85="D","Dark")</f>
        <v>Dark</v>
      </c>
      <c r="P85" t="str">
        <f>_xlfn.XLOOKUP(OrderTable[[#This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INDEX(Products!$A$1:$G$49,MATCH($D86,Products!$A$1:$A$49,0),MATCH(I$1,Products!$A$1:$G$1,0))</f>
        <v>Lib</v>
      </c>
      <c r="J86" t="str">
        <f>INDEX(Products!$A$1:$G$49,MATCH($D86,Products!$A$1:$A$49,0),MATCH(J$1,Products!$A$1:$G$1,0))</f>
        <v>L</v>
      </c>
      <c r="K86" s="4">
        <f>INDEX(Products!$A$1:$G$49,MATCH($D86,Products!$A$1:$A$49,0),MATCH(K$1,Products!$A$1:$G$1,0))</f>
        <v>0.5</v>
      </c>
      <c r="L86" s="5">
        <f>INDEX(Products!$A$1:$G$49,MATCH($D86,Products!$A$1:$A$49,0),MATCH(L$1,Products!$A$1:$G$1,0))</f>
        <v>9.51</v>
      </c>
      <c r="M86" s="5">
        <f t="shared" si="1"/>
        <v>9.51</v>
      </c>
      <c r="N86" t="str" cm="1">
        <f t="array" ref="N86">_xlfn.IFS(I86="Rob","Robusta",I86="Exc","Excelsa",I86="Ara","Arabica",I86="Lib","Liberica")</f>
        <v>Liberica</v>
      </c>
      <c r="O86" t="str" cm="1">
        <f t="array" ref="O86">_xlfn.IFS(J86="M","Medium",J86="L","Light",J86="D","Dark")</f>
        <v>Light</v>
      </c>
      <c r="P86" t="str">
        <f>_xlfn.XLOOKUP(OrderTable[[#This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INDEX(Products!$A$1:$G$49,MATCH($D87,Products!$A$1:$A$49,0),MATCH(I$1,Products!$A$1:$G$1,0))</f>
        <v>Ara</v>
      </c>
      <c r="J87" t="str">
        <f>INDEX(Products!$A$1:$G$49,MATCH($D87,Products!$A$1:$A$49,0),MATCH(J$1,Products!$A$1:$G$1,0))</f>
        <v>L</v>
      </c>
      <c r="K87" s="4">
        <f>INDEX(Products!$A$1:$G$49,MATCH($D87,Products!$A$1:$A$49,0),MATCH(K$1,Products!$A$1:$G$1,0))</f>
        <v>2.5</v>
      </c>
      <c r="L87" s="5">
        <f>INDEX(Products!$A$1:$G$49,MATCH($D87,Products!$A$1:$A$49,0),MATCH(L$1,Products!$A$1:$G$1,0))</f>
        <v>29.784999999999997</v>
      </c>
      <c r="M87" s="5">
        <f t="shared" si="1"/>
        <v>89.35499999999999</v>
      </c>
      <c r="N87" t="str" cm="1">
        <f t="array" ref="N87">_xlfn.IFS(I87="Rob","Robusta",I87="Exc","Excelsa",I87="Ara","Arabica",I87="Lib","Liberica")</f>
        <v>Arabica</v>
      </c>
      <c r="O87" t="str" cm="1">
        <f t="array" ref="O87">_xlfn.IFS(J87="M","Medium",J87="L","Light",J87="D","Dark")</f>
        <v>Light</v>
      </c>
      <c r="P87" t="str">
        <f>_xlfn.XLOOKUP(OrderTable[[#This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INDEX(Products!$A$1:$G$49,MATCH($D88,Products!$A$1:$A$49,0),MATCH(I$1,Products!$A$1:$G$1,0))</f>
        <v>Ara</v>
      </c>
      <c r="J88" t="str">
        <f>INDEX(Products!$A$1:$G$49,MATCH($D88,Products!$A$1:$A$49,0),MATCH(J$1,Products!$A$1:$G$1,0))</f>
        <v>D</v>
      </c>
      <c r="K88" s="4">
        <f>INDEX(Products!$A$1:$G$49,MATCH($D88,Products!$A$1:$A$49,0),MATCH(K$1,Products!$A$1:$G$1,0))</f>
        <v>0.2</v>
      </c>
      <c r="L88" s="5">
        <f>INDEX(Products!$A$1:$G$49,MATCH($D88,Products!$A$1:$A$49,0),MATCH(L$1,Products!$A$1:$G$1,0))</f>
        <v>2.9849999999999999</v>
      </c>
      <c r="M88" s="5">
        <f t="shared" si="1"/>
        <v>11.94</v>
      </c>
      <c r="N88" t="str" cm="1">
        <f t="array" ref="N88">_xlfn.IFS(I88="Rob","Robusta",I88="Exc","Excelsa",I88="Ara","Arabica",I88="Lib","Liberica")</f>
        <v>Arabica</v>
      </c>
      <c r="O88" t="str" cm="1">
        <f t="array" ref="O88">_xlfn.IFS(J88="M","Medium",J88="L","Light",J88="D","Dark")</f>
        <v>Dark</v>
      </c>
      <c r="P88" t="str">
        <f>_xlfn.XLOOKUP(OrderTable[[#This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INDEX(Products!$A$1:$G$49,MATCH($D89,Products!$A$1:$A$49,0),MATCH(I$1,Products!$A$1:$G$1,0))</f>
        <v>Ara</v>
      </c>
      <c r="J89" t="str">
        <f>INDEX(Products!$A$1:$G$49,MATCH($D89,Products!$A$1:$A$49,0),MATCH(J$1,Products!$A$1:$G$1,0))</f>
        <v>M</v>
      </c>
      <c r="K89" s="4">
        <f>INDEX(Products!$A$1:$G$49,MATCH($D89,Products!$A$1:$A$49,0),MATCH(K$1,Products!$A$1:$G$1,0))</f>
        <v>1</v>
      </c>
      <c r="L89" s="5">
        <f>INDEX(Products!$A$1:$G$49,MATCH($D89,Products!$A$1:$A$49,0),MATCH(L$1,Products!$A$1:$G$1,0))</f>
        <v>11.25</v>
      </c>
      <c r="M89" s="5">
        <f t="shared" si="1"/>
        <v>33.75</v>
      </c>
      <c r="N89" t="str" cm="1">
        <f t="array" ref="N89">_xlfn.IFS(I89="Rob","Robusta",I89="Exc","Excelsa",I89="Ara","Arabica",I89="Lib","Liberica")</f>
        <v>Arabica</v>
      </c>
      <c r="O89" t="str" cm="1">
        <f t="array" ref="O89">_xlfn.IFS(J89="M","Medium",J89="L","Light",J89="D","Dark")</f>
        <v>Medium</v>
      </c>
      <c r="P89" t="str">
        <f>_xlfn.XLOOKUP(OrderTable[[#This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INDEX(Products!$A$1:$G$49,MATCH($D90,Products!$A$1:$A$49,0),MATCH(I$1,Products!$A$1:$G$1,0))</f>
        <v>Rob</v>
      </c>
      <c r="J90" t="str">
        <f>INDEX(Products!$A$1:$G$49,MATCH($D90,Products!$A$1:$A$49,0),MATCH(J$1,Products!$A$1:$G$1,0))</f>
        <v>L</v>
      </c>
      <c r="K90" s="4">
        <f>INDEX(Products!$A$1:$G$49,MATCH($D90,Products!$A$1:$A$49,0),MATCH(K$1,Products!$A$1:$G$1,0))</f>
        <v>1</v>
      </c>
      <c r="L90" s="5">
        <f>INDEX(Products!$A$1:$G$49,MATCH($D90,Products!$A$1:$A$49,0),MATCH(L$1,Products!$A$1:$G$1,0))</f>
        <v>11.95</v>
      </c>
      <c r="M90" s="5">
        <f t="shared" si="1"/>
        <v>35.849999999999994</v>
      </c>
      <c r="N90" t="str" cm="1">
        <f t="array" ref="N90">_xlfn.IFS(I90="Rob","Robusta",I90="Exc","Excelsa",I90="Ara","Arabica",I90="Lib","Liberica")</f>
        <v>Robusta</v>
      </c>
      <c r="O90" t="str" cm="1">
        <f t="array" ref="O90">_xlfn.IFS(J90="M","Medium",J90="L","Light",J90="D","Dark")</f>
        <v>Light</v>
      </c>
      <c r="P90" t="str">
        <f>_xlfn.XLOOKUP(OrderTable[[#This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INDEX(Products!$A$1:$G$49,MATCH($D91,Products!$A$1:$A$49,0),MATCH(I$1,Products!$A$1:$G$1,0))</f>
        <v>Ara</v>
      </c>
      <c r="J91" t="str">
        <f>INDEX(Products!$A$1:$G$49,MATCH($D91,Products!$A$1:$A$49,0),MATCH(J$1,Products!$A$1:$G$1,0))</f>
        <v>L</v>
      </c>
      <c r="K91" s="4">
        <f>INDEX(Products!$A$1:$G$49,MATCH($D91,Products!$A$1:$A$49,0),MATCH(K$1,Products!$A$1:$G$1,0))</f>
        <v>1</v>
      </c>
      <c r="L91" s="5">
        <f>INDEX(Products!$A$1:$G$49,MATCH($D91,Products!$A$1:$A$49,0),MATCH(L$1,Products!$A$1:$G$1,0))</f>
        <v>12.95</v>
      </c>
      <c r="M91" s="5">
        <f t="shared" si="1"/>
        <v>77.699999999999989</v>
      </c>
      <c r="N91" t="str" cm="1">
        <f t="array" ref="N91">_xlfn.IFS(I91="Rob","Robusta",I91="Exc","Excelsa",I91="Ara","Arabica",I91="Lib","Liberica")</f>
        <v>Arabica</v>
      </c>
      <c r="O91" t="str" cm="1">
        <f t="array" ref="O91">_xlfn.IFS(J91="M","Medium",J91="L","Light",J91="D","Dark")</f>
        <v>Light</v>
      </c>
      <c r="P91" t="str">
        <f>_xlfn.XLOOKUP(OrderTable[[#This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INDEX(Products!$A$1:$G$49,MATCH($D92,Products!$A$1:$A$49,0),MATCH(I$1,Products!$A$1:$G$1,0))</f>
        <v>Ara</v>
      </c>
      <c r="J92" t="str">
        <f>INDEX(Products!$A$1:$G$49,MATCH($D92,Products!$A$1:$A$49,0),MATCH(J$1,Products!$A$1:$G$1,0))</f>
        <v>L</v>
      </c>
      <c r="K92" s="4">
        <f>INDEX(Products!$A$1:$G$49,MATCH($D92,Products!$A$1:$A$49,0),MATCH(K$1,Products!$A$1:$G$1,0))</f>
        <v>1</v>
      </c>
      <c r="L92" s="5">
        <f>INDEX(Products!$A$1:$G$49,MATCH($D92,Products!$A$1:$A$49,0),MATCH(L$1,Products!$A$1:$G$1,0))</f>
        <v>12.95</v>
      </c>
      <c r="M92" s="5">
        <f t="shared" si="1"/>
        <v>51.8</v>
      </c>
      <c r="N92" t="str" cm="1">
        <f t="array" ref="N92">_xlfn.IFS(I92="Rob","Robusta",I92="Exc","Excelsa",I92="Ara","Arabica",I92="Lib","Liberica")</f>
        <v>Arabica</v>
      </c>
      <c r="O92" t="str" cm="1">
        <f t="array" ref="O92">_xlfn.IFS(J92="M","Medium",J92="L","Light",J92="D","Dark")</f>
        <v>Light</v>
      </c>
      <c r="P92" t="str">
        <f>_xlfn.XLOOKUP(OrderTable[[#This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INDEX(Products!$A$1:$G$49,MATCH($D93,Products!$A$1:$A$49,0),MATCH(I$1,Products!$A$1:$G$1,0))</f>
        <v>Ara</v>
      </c>
      <c r="J93" t="str">
        <f>INDEX(Products!$A$1:$G$49,MATCH($D93,Products!$A$1:$A$49,0),MATCH(J$1,Products!$A$1:$G$1,0))</f>
        <v>M</v>
      </c>
      <c r="K93" s="4">
        <f>INDEX(Products!$A$1:$G$49,MATCH($D93,Products!$A$1:$A$49,0),MATCH(K$1,Products!$A$1:$G$1,0))</f>
        <v>2.5</v>
      </c>
      <c r="L93" s="5">
        <f>INDEX(Products!$A$1:$G$49,MATCH($D93,Products!$A$1:$A$49,0),MATCH(L$1,Products!$A$1:$G$1,0))</f>
        <v>25.874999999999996</v>
      </c>
      <c r="M93" s="5">
        <f t="shared" si="1"/>
        <v>103.49999999999999</v>
      </c>
      <c r="N93" t="str" cm="1">
        <f t="array" ref="N93">_xlfn.IFS(I93="Rob","Robusta",I93="Exc","Excelsa",I93="Ara","Arabica",I93="Lib","Liberica")</f>
        <v>Arabica</v>
      </c>
      <c r="O93" t="str" cm="1">
        <f t="array" ref="O93">_xlfn.IFS(J93="M","Medium",J93="L","Light",J93="D","Dark")</f>
        <v>Medium</v>
      </c>
      <c r="P93" t="str">
        <f>_xlfn.XLOOKUP(OrderTable[[#This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INDEX(Products!$A$1:$G$49,MATCH($D94,Products!$A$1:$A$49,0),MATCH(I$1,Products!$A$1:$G$1,0))</f>
        <v>Exc</v>
      </c>
      <c r="J94" t="str">
        <f>INDEX(Products!$A$1:$G$49,MATCH($D94,Products!$A$1:$A$49,0),MATCH(J$1,Products!$A$1:$G$1,0))</f>
        <v>L</v>
      </c>
      <c r="K94" s="4">
        <f>INDEX(Products!$A$1:$G$49,MATCH($D94,Products!$A$1:$A$49,0),MATCH(K$1,Products!$A$1:$G$1,0))</f>
        <v>1</v>
      </c>
      <c r="L94" s="5">
        <f>INDEX(Products!$A$1:$G$49,MATCH($D94,Products!$A$1:$A$49,0),MATCH(L$1,Products!$A$1:$G$1,0))</f>
        <v>14.85</v>
      </c>
      <c r="M94" s="5">
        <f t="shared" si="1"/>
        <v>44.55</v>
      </c>
      <c r="N94" t="str" cm="1">
        <f t="array" ref="N94">_xlfn.IFS(I94="Rob","Robusta",I94="Exc","Excelsa",I94="Ara","Arabica",I94="Lib","Liberica")</f>
        <v>Excelsa</v>
      </c>
      <c r="O94" t="str" cm="1">
        <f t="array" ref="O94">_xlfn.IFS(J94="M","Medium",J94="L","Light",J94="D","Dark")</f>
        <v>Light</v>
      </c>
      <c r="P94" t="str">
        <f>_xlfn.XLOOKUP(OrderTable[[#This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INDEX(Products!$A$1:$G$49,MATCH($D95,Products!$A$1:$A$49,0),MATCH(I$1,Products!$A$1:$G$1,0))</f>
        <v>Exc</v>
      </c>
      <c r="J95" t="str">
        <f>INDEX(Products!$A$1:$G$49,MATCH($D95,Products!$A$1:$A$49,0),MATCH(J$1,Products!$A$1:$G$1,0))</f>
        <v>L</v>
      </c>
      <c r="K95" s="4">
        <f>INDEX(Products!$A$1:$G$49,MATCH($D95,Products!$A$1:$A$49,0),MATCH(K$1,Products!$A$1:$G$1,0))</f>
        <v>0.5</v>
      </c>
      <c r="L95" s="5">
        <f>INDEX(Products!$A$1:$G$49,MATCH($D95,Products!$A$1:$A$49,0),MATCH(L$1,Products!$A$1:$G$1,0))</f>
        <v>8.91</v>
      </c>
      <c r="M95" s="5">
        <f t="shared" si="1"/>
        <v>35.64</v>
      </c>
      <c r="N95" t="str" cm="1">
        <f t="array" ref="N95">_xlfn.IFS(I95="Rob","Robusta",I95="Exc","Excelsa",I95="Ara","Arabica",I95="Lib","Liberica")</f>
        <v>Excelsa</v>
      </c>
      <c r="O95" t="str" cm="1">
        <f t="array" ref="O95">_xlfn.IFS(J95="M","Medium",J95="L","Light",J95="D","Dark")</f>
        <v>Light</v>
      </c>
      <c r="P95" t="str">
        <f>_xlfn.XLOOKUP(OrderTable[[#This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INDEX(Products!$A$1:$G$49,MATCH($D96,Products!$A$1:$A$49,0),MATCH(I$1,Products!$A$1:$G$1,0))</f>
        <v>Ara</v>
      </c>
      <c r="J96" t="str">
        <f>INDEX(Products!$A$1:$G$49,MATCH($D96,Products!$A$1:$A$49,0),MATCH(J$1,Products!$A$1:$G$1,0))</f>
        <v>D</v>
      </c>
      <c r="K96" s="4">
        <f>INDEX(Products!$A$1:$G$49,MATCH($D96,Products!$A$1:$A$49,0),MATCH(K$1,Products!$A$1:$G$1,0))</f>
        <v>0.2</v>
      </c>
      <c r="L96" s="5">
        <f>INDEX(Products!$A$1:$G$49,MATCH($D96,Products!$A$1:$A$49,0),MATCH(L$1,Products!$A$1:$G$1,0))</f>
        <v>2.9849999999999999</v>
      </c>
      <c r="M96" s="5">
        <f t="shared" si="1"/>
        <v>17.91</v>
      </c>
      <c r="N96" t="str" cm="1">
        <f t="array" ref="N96">_xlfn.IFS(I96="Rob","Robusta",I96="Exc","Excelsa",I96="Ara","Arabica",I96="Lib","Liberica")</f>
        <v>Arabica</v>
      </c>
      <c r="O96" t="str" cm="1">
        <f t="array" ref="O96">_xlfn.IFS(J96="M","Medium",J96="L","Light",J96="D","Dark")</f>
        <v>Dark</v>
      </c>
      <c r="P96" t="str">
        <f>_xlfn.XLOOKUP(OrderTable[[#This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INDEX(Products!$A$1:$G$49,MATCH($D97,Products!$A$1:$A$49,0),MATCH(I$1,Products!$A$1:$G$1,0))</f>
        <v>Ara</v>
      </c>
      <c r="J97" t="str">
        <f>INDEX(Products!$A$1:$G$49,MATCH($D97,Products!$A$1:$A$49,0),MATCH(J$1,Products!$A$1:$G$1,0))</f>
        <v>M</v>
      </c>
      <c r="K97" s="4">
        <f>INDEX(Products!$A$1:$G$49,MATCH($D97,Products!$A$1:$A$49,0),MATCH(K$1,Products!$A$1:$G$1,0))</f>
        <v>2.5</v>
      </c>
      <c r="L97" s="5">
        <f>INDEX(Products!$A$1:$G$49,MATCH($D97,Products!$A$1:$A$49,0),MATCH(L$1,Products!$A$1:$G$1,0))</f>
        <v>25.874999999999996</v>
      </c>
      <c r="M97" s="5">
        <f t="shared" si="1"/>
        <v>155.24999999999997</v>
      </c>
      <c r="N97" t="str" cm="1">
        <f t="array" ref="N97">_xlfn.IFS(I97="Rob","Robusta",I97="Exc","Excelsa",I97="Ara","Arabica",I97="Lib","Liberica")</f>
        <v>Arabica</v>
      </c>
      <c r="O97" t="str" cm="1">
        <f t="array" ref="O97">_xlfn.IFS(J97="M","Medium",J97="L","Light",J97="D","Dark")</f>
        <v>Medium</v>
      </c>
      <c r="P97" t="str">
        <f>_xlfn.XLOOKUP(OrderTable[[#This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INDEX(Products!$A$1:$G$49,MATCH($D98,Products!$A$1:$A$49,0),MATCH(I$1,Products!$A$1:$G$1,0))</f>
        <v>Ara</v>
      </c>
      <c r="J98" t="str">
        <f>INDEX(Products!$A$1:$G$49,MATCH($D98,Products!$A$1:$A$49,0),MATCH(J$1,Products!$A$1:$G$1,0))</f>
        <v>D</v>
      </c>
      <c r="K98" s="4">
        <f>INDEX(Products!$A$1:$G$49,MATCH($D98,Products!$A$1:$A$49,0),MATCH(K$1,Products!$A$1:$G$1,0))</f>
        <v>0.2</v>
      </c>
      <c r="L98" s="5">
        <f>INDEX(Products!$A$1:$G$49,MATCH($D98,Products!$A$1:$A$49,0),MATCH(L$1,Products!$A$1:$G$1,0))</f>
        <v>2.9849999999999999</v>
      </c>
      <c r="M98" s="5">
        <f t="shared" si="1"/>
        <v>5.97</v>
      </c>
      <c r="N98" t="str" cm="1">
        <f t="array" ref="N98">_xlfn.IFS(I98="Rob","Robusta",I98="Exc","Excelsa",I98="Ara","Arabica",I98="Lib","Liberica")</f>
        <v>Arabica</v>
      </c>
      <c r="O98" t="str" cm="1">
        <f t="array" ref="O98">_xlfn.IFS(J98="M","Medium",J98="L","Light",J98="D","Dark")</f>
        <v>Dark</v>
      </c>
      <c r="P98" t="str">
        <f>_xlfn.XLOOKUP(OrderTable[[#This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INDEX(Products!$A$1:$G$49,MATCH($D99,Products!$A$1:$A$49,0),MATCH(I$1,Products!$A$1:$G$1,0))</f>
        <v>Ara</v>
      </c>
      <c r="J99" t="str">
        <f>INDEX(Products!$A$1:$G$49,MATCH($D99,Products!$A$1:$A$49,0),MATCH(J$1,Products!$A$1:$G$1,0))</f>
        <v>M</v>
      </c>
      <c r="K99" s="4">
        <f>INDEX(Products!$A$1:$G$49,MATCH($D99,Products!$A$1:$A$49,0),MATCH(K$1,Products!$A$1:$G$1,0))</f>
        <v>0.5</v>
      </c>
      <c r="L99" s="5">
        <f>INDEX(Products!$A$1:$G$49,MATCH($D99,Products!$A$1:$A$49,0),MATCH(L$1,Products!$A$1:$G$1,0))</f>
        <v>6.75</v>
      </c>
      <c r="M99" s="5">
        <f t="shared" si="1"/>
        <v>13.5</v>
      </c>
      <c r="N99" t="str" cm="1">
        <f t="array" ref="N99">_xlfn.IFS(I99="Rob","Robusta",I99="Exc","Excelsa",I99="Ara","Arabica",I99="Lib","Liberica")</f>
        <v>Arabica</v>
      </c>
      <c r="O99" t="str" cm="1">
        <f t="array" ref="O99">_xlfn.IFS(J99="M","Medium",J99="L","Light",J99="D","Dark")</f>
        <v>Medium</v>
      </c>
      <c r="P99" t="str">
        <f>_xlfn.XLOOKUP(OrderTable[[#This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INDEX(Products!$A$1:$G$49,MATCH($D100,Products!$A$1:$A$49,0),MATCH(I$1,Products!$A$1:$G$1,0))</f>
        <v>Ara</v>
      </c>
      <c r="J100" t="str">
        <f>INDEX(Products!$A$1:$G$49,MATCH($D100,Products!$A$1:$A$49,0),MATCH(J$1,Products!$A$1:$G$1,0))</f>
        <v>D</v>
      </c>
      <c r="K100" s="4">
        <f>INDEX(Products!$A$1:$G$49,MATCH($D100,Products!$A$1:$A$49,0),MATCH(K$1,Products!$A$1:$G$1,0))</f>
        <v>0.2</v>
      </c>
      <c r="L100" s="5">
        <f>INDEX(Products!$A$1:$G$49,MATCH($D100,Products!$A$1:$A$49,0),MATCH(L$1,Products!$A$1:$G$1,0))</f>
        <v>2.9849999999999999</v>
      </c>
      <c r="M100" s="5">
        <f t="shared" si="1"/>
        <v>2.9849999999999999</v>
      </c>
      <c r="N100" t="str" cm="1">
        <f t="array" ref="N100">_xlfn.IFS(I100="Rob","Robusta",I100="Exc","Excelsa",I100="Ara","Arabica",I100="Lib","Liberica")</f>
        <v>Arabica</v>
      </c>
      <c r="O100" t="str" cm="1">
        <f t="array" ref="O100">_xlfn.IFS(J100="M","Medium",J100="L","Light",J100="D","Dark")</f>
        <v>Dark</v>
      </c>
      <c r="P100" t="str">
        <f>_xlfn.XLOOKUP(OrderTable[[#This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INDEX(Products!$A$1:$G$49,MATCH($D101,Products!$A$1:$A$49,0),MATCH(I$1,Products!$A$1:$G$1,0))</f>
        <v>Lib</v>
      </c>
      <c r="J101" t="str">
        <f>INDEX(Products!$A$1:$G$49,MATCH($D101,Products!$A$1:$A$49,0),MATCH(J$1,Products!$A$1:$G$1,0))</f>
        <v>M</v>
      </c>
      <c r="K101" s="4">
        <f>INDEX(Products!$A$1:$G$49,MATCH($D101,Products!$A$1:$A$49,0),MATCH(K$1,Products!$A$1:$G$1,0))</f>
        <v>0.2</v>
      </c>
      <c r="L101" s="5">
        <f>INDEX(Products!$A$1:$G$49,MATCH($D101,Products!$A$1:$A$49,0),MATCH(L$1,Products!$A$1:$G$1,0))</f>
        <v>4.3650000000000002</v>
      </c>
      <c r="M101" s="5">
        <f t="shared" si="1"/>
        <v>13.095000000000001</v>
      </c>
      <c r="N101" t="str" cm="1">
        <f t="array" ref="N101">_xlfn.IFS(I101="Rob","Robusta",I101="Exc","Excelsa",I101="Ara","Arabica",I101="Lib","Liberica")</f>
        <v>Liberica</v>
      </c>
      <c r="O101" t="str" cm="1">
        <f t="array" ref="O101">_xlfn.IFS(J101="M","Medium",J101="L","Light",J101="D","Dark")</f>
        <v>Medium</v>
      </c>
      <c r="P101" t="str">
        <f>_xlfn.XLOOKUP(OrderTable[[#This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INDEX(Products!$A$1:$G$49,MATCH($D102,Products!$A$1:$A$49,0),MATCH(I$1,Products!$A$1:$G$1,0))</f>
        <v>Ara</v>
      </c>
      <c r="J102" t="str">
        <f>INDEX(Products!$A$1:$G$49,MATCH($D102,Products!$A$1:$A$49,0),MATCH(J$1,Products!$A$1:$G$1,0))</f>
        <v>L</v>
      </c>
      <c r="K102" s="4">
        <f>INDEX(Products!$A$1:$G$49,MATCH($D102,Products!$A$1:$A$49,0),MATCH(K$1,Products!$A$1:$G$1,0))</f>
        <v>0.2</v>
      </c>
      <c r="L102" s="5">
        <f>INDEX(Products!$A$1:$G$49,MATCH($D102,Products!$A$1:$A$49,0),MATCH(L$1,Products!$A$1:$G$1,0))</f>
        <v>3.8849999999999998</v>
      </c>
      <c r="M102" s="5">
        <f t="shared" si="1"/>
        <v>7.77</v>
      </c>
      <c r="N102" t="str" cm="1">
        <f t="array" ref="N102">_xlfn.IFS(I102="Rob","Robusta",I102="Exc","Excelsa",I102="Ara","Arabica",I102="Lib","Liberica")</f>
        <v>Arabica</v>
      </c>
      <c r="O102" t="str" cm="1">
        <f t="array" ref="O102">_xlfn.IFS(J102="M","Medium",J102="L","Light",J102="D","Dark")</f>
        <v>Light</v>
      </c>
      <c r="P102" t="str">
        <f>_xlfn.XLOOKUP(OrderTable[[#This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INDEX(Products!$A$1:$G$49,MATCH($D103,Products!$A$1:$A$49,0),MATCH(I$1,Products!$A$1:$G$1,0))</f>
        <v>Lib</v>
      </c>
      <c r="J103" t="str">
        <f>INDEX(Products!$A$1:$G$49,MATCH($D103,Products!$A$1:$A$49,0),MATCH(J$1,Products!$A$1:$G$1,0))</f>
        <v>D</v>
      </c>
      <c r="K103" s="4">
        <f>INDEX(Products!$A$1:$G$49,MATCH($D103,Products!$A$1:$A$49,0),MATCH(K$1,Products!$A$1:$G$1,0))</f>
        <v>2.5</v>
      </c>
      <c r="L103" s="5">
        <f>INDEX(Products!$A$1:$G$49,MATCH($D103,Products!$A$1:$A$49,0),MATCH(L$1,Products!$A$1:$G$1,0))</f>
        <v>29.784999999999997</v>
      </c>
      <c r="M103" s="5">
        <f t="shared" si="1"/>
        <v>148.92499999999998</v>
      </c>
      <c r="N103" t="str" cm="1">
        <f t="array" ref="N103">_xlfn.IFS(I103="Rob","Robusta",I103="Exc","Excelsa",I103="Ara","Arabica",I103="Lib","Liberica")</f>
        <v>Liberica</v>
      </c>
      <c r="O103" t="str" cm="1">
        <f t="array" ref="O103">_xlfn.IFS(J103="M","Medium",J103="L","Light",J103="D","Dark")</f>
        <v>Dark</v>
      </c>
      <c r="P103" t="str">
        <f>_xlfn.XLOOKUP(OrderTable[[#This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INDEX(Products!$A$1:$G$49,MATCH($D104,Products!$A$1:$A$49,0),MATCH(I$1,Products!$A$1:$G$1,0))</f>
        <v>Lib</v>
      </c>
      <c r="J104" t="str">
        <f>INDEX(Products!$A$1:$G$49,MATCH($D104,Products!$A$1:$A$49,0),MATCH(J$1,Products!$A$1:$G$1,0))</f>
        <v>D</v>
      </c>
      <c r="K104" s="4">
        <f>INDEX(Products!$A$1:$G$49,MATCH($D104,Products!$A$1:$A$49,0),MATCH(K$1,Products!$A$1:$G$1,0))</f>
        <v>1</v>
      </c>
      <c r="L104" s="5">
        <f>INDEX(Products!$A$1:$G$49,MATCH($D104,Products!$A$1:$A$49,0),MATCH(L$1,Products!$A$1:$G$1,0))</f>
        <v>12.95</v>
      </c>
      <c r="M104" s="5">
        <f t="shared" si="1"/>
        <v>38.849999999999994</v>
      </c>
      <c r="N104" t="str" cm="1">
        <f t="array" ref="N104">_xlfn.IFS(I104="Rob","Robusta",I104="Exc","Excelsa",I104="Ara","Arabica",I104="Lib","Liberica")</f>
        <v>Liberica</v>
      </c>
      <c r="O104" t="str" cm="1">
        <f t="array" ref="O104">_xlfn.IFS(J104="M","Medium",J104="L","Light",J104="D","Dark")</f>
        <v>Dark</v>
      </c>
      <c r="P104" t="str">
        <f>_xlfn.XLOOKUP(OrderTable[[#This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INDEX(Products!$A$1:$G$49,MATCH($D105,Products!$A$1:$A$49,0),MATCH(I$1,Products!$A$1:$G$1,0))</f>
        <v>Rob</v>
      </c>
      <c r="J105" t="str">
        <f>INDEX(Products!$A$1:$G$49,MATCH($D105,Products!$A$1:$A$49,0),MATCH(J$1,Products!$A$1:$G$1,0))</f>
        <v>M</v>
      </c>
      <c r="K105" s="4">
        <f>INDEX(Products!$A$1:$G$49,MATCH($D105,Products!$A$1:$A$49,0),MATCH(K$1,Products!$A$1:$G$1,0))</f>
        <v>0.2</v>
      </c>
      <c r="L105" s="5">
        <f>INDEX(Products!$A$1:$G$49,MATCH($D105,Products!$A$1:$A$49,0),MATCH(L$1,Products!$A$1:$G$1,0))</f>
        <v>2.9849999999999999</v>
      </c>
      <c r="M105" s="5">
        <f t="shared" si="1"/>
        <v>11.94</v>
      </c>
      <c r="N105" t="str" cm="1">
        <f t="array" ref="N105">_xlfn.IFS(I105="Rob","Robusta",I105="Exc","Excelsa",I105="Ara","Arabica",I105="Lib","Liberica")</f>
        <v>Robusta</v>
      </c>
      <c r="O105" t="str" cm="1">
        <f t="array" ref="O105">_xlfn.IFS(J105="M","Medium",J105="L","Light",J105="D","Dark")</f>
        <v>Medium</v>
      </c>
      <c r="P105" t="str">
        <f>_xlfn.XLOOKUP(OrderTable[[#This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INDEX(Products!$A$1:$G$49,MATCH($D106,Products!$A$1:$A$49,0),MATCH(I$1,Products!$A$1:$G$1,0))</f>
        <v>Lib</v>
      </c>
      <c r="J106" t="str">
        <f>INDEX(Products!$A$1:$G$49,MATCH($D106,Products!$A$1:$A$49,0),MATCH(J$1,Products!$A$1:$G$1,0))</f>
        <v>M</v>
      </c>
      <c r="K106" s="4">
        <f>INDEX(Products!$A$1:$G$49,MATCH($D106,Products!$A$1:$A$49,0),MATCH(K$1,Products!$A$1:$G$1,0))</f>
        <v>1</v>
      </c>
      <c r="L106" s="5">
        <f>INDEX(Products!$A$1:$G$49,MATCH($D106,Products!$A$1:$A$49,0),MATCH(L$1,Products!$A$1:$G$1,0))</f>
        <v>14.55</v>
      </c>
      <c r="M106" s="5">
        <f t="shared" si="1"/>
        <v>87.300000000000011</v>
      </c>
      <c r="N106" t="str" cm="1">
        <f t="array" ref="N106">_xlfn.IFS(I106="Rob","Robusta",I106="Exc","Excelsa",I106="Ara","Arabica",I106="Lib","Liberica")</f>
        <v>Liberica</v>
      </c>
      <c r="O106" t="str" cm="1">
        <f t="array" ref="O106">_xlfn.IFS(J106="M","Medium",J106="L","Light",J106="D","Dark")</f>
        <v>Medium</v>
      </c>
      <c r="P106" t="str">
        <f>_xlfn.XLOOKUP(OrderTable[[#This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INDEX(Products!$A$1:$G$49,MATCH($D107,Products!$A$1:$A$49,0),MATCH(I$1,Products!$A$1:$G$1,0))</f>
        <v>Ara</v>
      </c>
      <c r="J107" t="str">
        <f>INDEX(Products!$A$1:$G$49,MATCH($D107,Products!$A$1:$A$49,0),MATCH(J$1,Products!$A$1:$G$1,0))</f>
        <v>M</v>
      </c>
      <c r="K107" s="4">
        <f>INDEX(Products!$A$1:$G$49,MATCH($D107,Products!$A$1:$A$49,0),MATCH(K$1,Products!$A$1:$G$1,0))</f>
        <v>0.5</v>
      </c>
      <c r="L107" s="5">
        <f>INDEX(Products!$A$1:$G$49,MATCH($D107,Products!$A$1:$A$49,0),MATCH(L$1,Products!$A$1:$G$1,0))</f>
        <v>6.75</v>
      </c>
      <c r="M107" s="5">
        <f t="shared" si="1"/>
        <v>40.5</v>
      </c>
      <c r="N107" t="str" cm="1">
        <f t="array" ref="N107">_xlfn.IFS(I107="Rob","Robusta",I107="Exc","Excelsa",I107="Ara","Arabica",I107="Lib","Liberica")</f>
        <v>Arabica</v>
      </c>
      <c r="O107" t="str" cm="1">
        <f t="array" ref="O107">_xlfn.IFS(J107="M","Medium",J107="L","Light",J107="D","Dark")</f>
        <v>Medium</v>
      </c>
      <c r="P107" t="str">
        <f>_xlfn.XLOOKUP(OrderTable[[#This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INDEX(Products!$A$1:$G$49,MATCH($D108,Products!$A$1:$A$49,0),MATCH(I$1,Products!$A$1:$G$1,0))</f>
        <v>Exc</v>
      </c>
      <c r="J108" t="str">
        <f>INDEX(Products!$A$1:$G$49,MATCH($D108,Products!$A$1:$A$49,0),MATCH(J$1,Products!$A$1:$G$1,0))</f>
        <v>D</v>
      </c>
      <c r="K108" s="4">
        <f>INDEX(Products!$A$1:$G$49,MATCH($D108,Products!$A$1:$A$49,0),MATCH(K$1,Products!$A$1:$G$1,0))</f>
        <v>1</v>
      </c>
      <c r="L108" s="5">
        <f>INDEX(Products!$A$1:$G$49,MATCH($D108,Products!$A$1:$A$49,0),MATCH(L$1,Products!$A$1:$G$1,0))</f>
        <v>12.15</v>
      </c>
      <c r="M108" s="5">
        <f t="shared" si="1"/>
        <v>24.3</v>
      </c>
      <c r="N108" t="str" cm="1">
        <f t="array" ref="N108">_xlfn.IFS(I108="Rob","Robusta",I108="Exc","Excelsa",I108="Ara","Arabica",I108="Lib","Liberica")</f>
        <v>Excelsa</v>
      </c>
      <c r="O108" t="str" cm="1">
        <f t="array" ref="O108">_xlfn.IFS(J108="M","Medium",J108="L","Light",J108="D","Dark")</f>
        <v>Dark</v>
      </c>
      <c r="P108" t="str">
        <f>_xlfn.XLOOKUP(OrderTable[[#This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INDEX(Products!$A$1:$G$49,MATCH($D109,Products!$A$1:$A$49,0),MATCH(I$1,Products!$A$1:$G$1,0))</f>
        <v>Rob</v>
      </c>
      <c r="J109" t="str">
        <f>INDEX(Products!$A$1:$G$49,MATCH($D109,Products!$A$1:$A$49,0),MATCH(J$1,Products!$A$1:$G$1,0))</f>
        <v>M</v>
      </c>
      <c r="K109" s="4">
        <f>INDEX(Products!$A$1:$G$49,MATCH($D109,Products!$A$1:$A$49,0),MATCH(K$1,Products!$A$1:$G$1,0))</f>
        <v>0.5</v>
      </c>
      <c r="L109" s="5">
        <f>INDEX(Products!$A$1:$G$49,MATCH($D109,Products!$A$1:$A$49,0),MATCH(L$1,Products!$A$1:$G$1,0))</f>
        <v>5.97</v>
      </c>
      <c r="M109" s="5">
        <f t="shared" si="1"/>
        <v>17.91</v>
      </c>
      <c r="N109" t="str" cm="1">
        <f t="array" ref="N109">_xlfn.IFS(I109="Rob","Robusta",I109="Exc","Excelsa",I109="Ara","Arabica",I109="Lib","Liberica")</f>
        <v>Robusta</v>
      </c>
      <c r="O109" t="str" cm="1">
        <f t="array" ref="O109">_xlfn.IFS(J109="M","Medium",J109="L","Light",J109="D","Dark")</f>
        <v>Medium</v>
      </c>
      <c r="P109" t="str">
        <f>_xlfn.XLOOKUP(OrderTable[[#This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INDEX(Products!$A$1:$G$49,MATCH($D110,Products!$A$1:$A$49,0),MATCH(I$1,Products!$A$1:$G$1,0))</f>
        <v>Ara</v>
      </c>
      <c r="J110" t="str">
        <f>INDEX(Products!$A$1:$G$49,MATCH($D110,Products!$A$1:$A$49,0),MATCH(J$1,Products!$A$1:$G$1,0))</f>
        <v>M</v>
      </c>
      <c r="K110" s="4">
        <f>INDEX(Products!$A$1:$G$49,MATCH($D110,Products!$A$1:$A$49,0),MATCH(K$1,Products!$A$1:$G$1,0))</f>
        <v>0.5</v>
      </c>
      <c r="L110" s="5">
        <f>INDEX(Products!$A$1:$G$49,MATCH($D110,Products!$A$1:$A$49,0),MATCH(L$1,Products!$A$1:$G$1,0))</f>
        <v>6.75</v>
      </c>
      <c r="M110" s="5">
        <f t="shared" si="1"/>
        <v>27</v>
      </c>
      <c r="N110" t="str" cm="1">
        <f t="array" ref="N110">_xlfn.IFS(I110="Rob","Robusta",I110="Exc","Excelsa",I110="Ara","Arabica",I110="Lib","Liberica")</f>
        <v>Arabica</v>
      </c>
      <c r="O110" t="str" cm="1">
        <f t="array" ref="O110">_xlfn.IFS(J110="M","Medium",J110="L","Light",J110="D","Dark")</f>
        <v>Medium</v>
      </c>
      <c r="P110" t="str">
        <f>_xlfn.XLOOKUP(OrderTable[[#This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INDEX(Products!$A$1:$G$49,MATCH($D111,Products!$A$1:$A$49,0),MATCH(I$1,Products!$A$1:$G$1,0))</f>
        <v>Lib</v>
      </c>
      <c r="J111" t="str">
        <f>INDEX(Products!$A$1:$G$49,MATCH($D111,Products!$A$1:$A$49,0),MATCH(J$1,Products!$A$1:$G$1,0))</f>
        <v>D</v>
      </c>
      <c r="K111" s="4">
        <f>INDEX(Products!$A$1:$G$49,MATCH($D111,Products!$A$1:$A$49,0),MATCH(K$1,Products!$A$1:$G$1,0))</f>
        <v>0.5</v>
      </c>
      <c r="L111" s="5">
        <f>INDEX(Products!$A$1:$G$49,MATCH($D111,Products!$A$1:$A$49,0),MATCH(L$1,Products!$A$1:$G$1,0))</f>
        <v>7.77</v>
      </c>
      <c r="M111" s="5">
        <f t="shared" si="1"/>
        <v>7.77</v>
      </c>
      <c r="N111" t="str" cm="1">
        <f t="array" ref="N111">_xlfn.IFS(I111="Rob","Robusta",I111="Exc","Excelsa",I111="Ara","Arabica",I111="Lib","Liberica")</f>
        <v>Liberica</v>
      </c>
      <c r="O111" t="str" cm="1">
        <f t="array" ref="O111">_xlfn.IFS(J111="M","Medium",J111="L","Light",J111="D","Dark")</f>
        <v>Dark</v>
      </c>
      <c r="P111" t="str">
        <f>_xlfn.XLOOKUP(OrderTable[[#This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INDEX(Products!$A$1:$G$49,MATCH($D112,Products!$A$1:$A$49,0),MATCH(I$1,Products!$A$1:$G$1,0))</f>
        <v>Exc</v>
      </c>
      <c r="J112" t="str">
        <f>INDEX(Products!$A$1:$G$49,MATCH($D112,Products!$A$1:$A$49,0),MATCH(J$1,Products!$A$1:$G$1,0))</f>
        <v>L</v>
      </c>
      <c r="K112" s="4">
        <f>INDEX(Products!$A$1:$G$49,MATCH($D112,Products!$A$1:$A$49,0),MATCH(K$1,Products!$A$1:$G$1,0))</f>
        <v>0.2</v>
      </c>
      <c r="L112" s="5">
        <f>INDEX(Products!$A$1:$G$49,MATCH($D112,Products!$A$1:$A$49,0),MATCH(L$1,Products!$A$1:$G$1,0))</f>
        <v>4.4550000000000001</v>
      </c>
      <c r="M112" s="5">
        <f t="shared" si="1"/>
        <v>13.365</v>
      </c>
      <c r="N112" t="str" cm="1">
        <f t="array" ref="N112">_xlfn.IFS(I112="Rob","Robusta",I112="Exc","Excelsa",I112="Ara","Arabica",I112="Lib","Liberica")</f>
        <v>Excelsa</v>
      </c>
      <c r="O112" t="str" cm="1">
        <f t="array" ref="O112">_xlfn.IFS(J112="M","Medium",J112="L","Light",J112="D","Dark")</f>
        <v>Light</v>
      </c>
      <c r="P112" t="str">
        <f>_xlfn.XLOOKUP(OrderTable[[#This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INDEX(Products!$A$1:$G$49,MATCH($D113,Products!$A$1:$A$49,0),MATCH(I$1,Products!$A$1:$G$1,0))</f>
        <v>Rob</v>
      </c>
      <c r="J113" t="str">
        <f>INDEX(Products!$A$1:$G$49,MATCH($D113,Products!$A$1:$A$49,0),MATCH(J$1,Products!$A$1:$G$1,0))</f>
        <v>D</v>
      </c>
      <c r="K113" s="4">
        <f>INDEX(Products!$A$1:$G$49,MATCH($D113,Products!$A$1:$A$49,0),MATCH(K$1,Products!$A$1:$G$1,0))</f>
        <v>0.5</v>
      </c>
      <c r="L113" s="5">
        <f>INDEX(Products!$A$1:$G$49,MATCH($D113,Products!$A$1:$A$49,0),MATCH(L$1,Products!$A$1:$G$1,0))</f>
        <v>5.3699999999999992</v>
      </c>
      <c r="M113" s="5">
        <f t="shared" si="1"/>
        <v>26.849999999999994</v>
      </c>
      <c r="N113" t="str" cm="1">
        <f t="array" ref="N113">_xlfn.IFS(I113="Rob","Robusta",I113="Exc","Excelsa",I113="Ara","Arabica",I113="Lib","Liberica")</f>
        <v>Robusta</v>
      </c>
      <c r="O113" t="str" cm="1">
        <f t="array" ref="O113">_xlfn.IFS(J113="M","Medium",J113="L","Light",J113="D","Dark")</f>
        <v>Dark</v>
      </c>
      <c r="P113" t="str">
        <f>_xlfn.XLOOKUP(OrderTable[[#This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INDEX(Products!$A$1:$G$49,MATCH($D114,Products!$A$1:$A$49,0),MATCH(I$1,Products!$A$1:$G$1,0))</f>
        <v>Ara</v>
      </c>
      <c r="J114" t="str">
        <f>INDEX(Products!$A$1:$G$49,MATCH($D114,Products!$A$1:$A$49,0),MATCH(J$1,Products!$A$1:$G$1,0))</f>
        <v>M</v>
      </c>
      <c r="K114" s="4">
        <f>INDEX(Products!$A$1:$G$49,MATCH($D114,Products!$A$1:$A$49,0),MATCH(K$1,Products!$A$1:$G$1,0))</f>
        <v>1</v>
      </c>
      <c r="L114" s="5">
        <f>INDEX(Products!$A$1:$G$49,MATCH($D114,Products!$A$1:$A$49,0),MATCH(L$1,Products!$A$1:$G$1,0))</f>
        <v>11.25</v>
      </c>
      <c r="M114" s="5">
        <f t="shared" si="1"/>
        <v>11.25</v>
      </c>
      <c r="N114" t="str" cm="1">
        <f t="array" ref="N114">_xlfn.IFS(I114="Rob","Robusta",I114="Exc","Excelsa",I114="Ara","Arabica",I114="Lib","Liberica")</f>
        <v>Arabica</v>
      </c>
      <c r="O114" t="str" cm="1">
        <f t="array" ref="O114">_xlfn.IFS(J114="M","Medium",J114="L","Light",J114="D","Dark")</f>
        <v>Medium</v>
      </c>
      <c r="P114" t="str">
        <f>_xlfn.XLOOKUP(OrderTable[[#This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INDEX(Products!$A$1:$G$49,MATCH($D115,Products!$A$1:$A$49,0),MATCH(I$1,Products!$A$1:$G$1,0))</f>
        <v>Lib</v>
      </c>
      <c r="J115" t="str">
        <f>INDEX(Products!$A$1:$G$49,MATCH($D115,Products!$A$1:$A$49,0),MATCH(J$1,Products!$A$1:$G$1,0))</f>
        <v>M</v>
      </c>
      <c r="K115" s="4">
        <f>INDEX(Products!$A$1:$G$49,MATCH($D115,Products!$A$1:$A$49,0),MATCH(K$1,Products!$A$1:$G$1,0))</f>
        <v>1</v>
      </c>
      <c r="L115" s="5">
        <f>INDEX(Products!$A$1:$G$49,MATCH($D115,Products!$A$1:$A$49,0),MATCH(L$1,Products!$A$1:$G$1,0))</f>
        <v>14.55</v>
      </c>
      <c r="M115" s="5">
        <f t="shared" si="1"/>
        <v>14.55</v>
      </c>
      <c r="N115" t="str" cm="1">
        <f t="array" ref="N115">_xlfn.IFS(I115="Rob","Robusta",I115="Exc","Excelsa",I115="Ara","Arabica",I115="Lib","Liberica")</f>
        <v>Liberica</v>
      </c>
      <c r="O115" t="str" cm="1">
        <f t="array" ref="O115">_xlfn.IFS(J115="M","Medium",J115="L","Light",J115="D","Dark")</f>
        <v>Medium</v>
      </c>
      <c r="P115" t="str">
        <f>_xlfn.XLOOKUP(OrderTable[[#This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INDEX(Products!$A$1:$G$49,MATCH($D116,Products!$A$1:$A$49,0),MATCH(I$1,Products!$A$1:$G$1,0))</f>
        <v>Rob</v>
      </c>
      <c r="J116" t="str">
        <f>INDEX(Products!$A$1:$G$49,MATCH($D116,Products!$A$1:$A$49,0),MATCH(J$1,Products!$A$1:$G$1,0))</f>
        <v>L</v>
      </c>
      <c r="K116" s="4">
        <f>INDEX(Products!$A$1:$G$49,MATCH($D116,Products!$A$1:$A$49,0),MATCH(K$1,Products!$A$1:$G$1,0))</f>
        <v>0.2</v>
      </c>
      <c r="L116" s="5">
        <f>INDEX(Products!$A$1:$G$49,MATCH($D116,Products!$A$1:$A$49,0),MATCH(L$1,Products!$A$1:$G$1,0))</f>
        <v>3.5849999999999995</v>
      </c>
      <c r="M116" s="5">
        <f t="shared" si="1"/>
        <v>14.339999999999998</v>
      </c>
      <c r="N116" t="str" cm="1">
        <f t="array" ref="N116">_xlfn.IFS(I116="Rob","Robusta",I116="Exc","Excelsa",I116="Ara","Arabica",I116="Lib","Liberica")</f>
        <v>Robusta</v>
      </c>
      <c r="O116" t="str" cm="1">
        <f t="array" ref="O116">_xlfn.IFS(J116="M","Medium",J116="L","Light",J116="D","Dark")</f>
        <v>Light</v>
      </c>
      <c r="P116" t="str">
        <f>_xlfn.XLOOKUP(OrderTable[[#This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INDEX(Products!$A$1:$G$49,MATCH($D117,Products!$A$1:$A$49,0),MATCH(I$1,Products!$A$1:$G$1,0))</f>
        <v>Lib</v>
      </c>
      <c r="J117" t="str">
        <f>INDEX(Products!$A$1:$G$49,MATCH($D117,Products!$A$1:$A$49,0),MATCH(J$1,Products!$A$1:$G$1,0))</f>
        <v>L</v>
      </c>
      <c r="K117" s="4">
        <f>INDEX(Products!$A$1:$G$49,MATCH($D117,Products!$A$1:$A$49,0),MATCH(K$1,Products!$A$1:$G$1,0))</f>
        <v>1</v>
      </c>
      <c r="L117" s="5">
        <f>INDEX(Products!$A$1:$G$49,MATCH($D117,Products!$A$1:$A$49,0),MATCH(L$1,Products!$A$1:$G$1,0))</f>
        <v>15.85</v>
      </c>
      <c r="M117" s="5">
        <f t="shared" si="1"/>
        <v>15.85</v>
      </c>
      <c r="N117" t="str" cm="1">
        <f t="array" ref="N117">_xlfn.IFS(I117="Rob","Robusta",I117="Exc","Excelsa",I117="Ara","Arabica",I117="Lib","Liberica")</f>
        <v>Liberica</v>
      </c>
      <c r="O117" t="str" cm="1">
        <f t="array" ref="O117">_xlfn.IFS(J117="M","Medium",J117="L","Light",J117="D","Dark")</f>
        <v>Light</v>
      </c>
      <c r="P117" t="str">
        <f>_xlfn.XLOOKUP(OrderTable[[#This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INDEX(Products!$A$1:$G$49,MATCH($D118,Products!$A$1:$A$49,0),MATCH(I$1,Products!$A$1:$G$1,0))</f>
        <v>Lib</v>
      </c>
      <c r="J118" t="str">
        <f>INDEX(Products!$A$1:$G$49,MATCH($D118,Products!$A$1:$A$49,0),MATCH(J$1,Products!$A$1:$G$1,0))</f>
        <v>L</v>
      </c>
      <c r="K118" s="4">
        <f>INDEX(Products!$A$1:$G$49,MATCH($D118,Products!$A$1:$A$49,0),MATCH(K$1,Products!$A$1:$G$1,0))</f>
        <v>0.2</v>
      </c>
      <c r="L118" s="5">
        <f>INDEX(Products!$A$1:$G$49,MATCH($D118,Products!$A$1:$A$49,0),MATCH(L$1,Products!$A$1:$G$1,0))</f>
        <v>4.7549999999999999</v>
      </c>
      <c r="M118" s="5">
        <f t="shared" si="1"/>
        <v>19.02</v>
      </c>
      <c r="N118" t="str" cm="1">
        <f t="array" ref="N118">_xlfn.IFS(I118="Rob","Robusta",I118="Exc","Excelsa",I118="Ara","Arabica",I118="Lib","Liberica")</f>
        <v>Liberica</v>
      </c>
      <c r="O118" t="str" cm="1">
        <f t="array" ref="O118">_xlfn.IFS(J118="M","Medium",J118="L","Light",J118="D","Dark")</f>
        <v>Light</v>
      </c>
      <c r="P118" t="str">
        <f>_xlfn.XLOOKUP(OrderTable[[#This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INDEX(Products!$A$1:$G$49,MATCH($D119,Products!$A$1:$A$49,0),MATCH(I$1,Products!$A$1:$G$1,0))</f>
        <v>Lib</v>
      </c>
      <c r="J119" t="str">
        <f>INDEX(Products!$A$1:$G$49,MATCH($D119,Products!$A$1:$A$49,0),MATCH(J$1,Products!$A$1:$G$1,0))</f>
        <v>L</v>
      </c>
      <c r="K119" s="4">
        <f>INDEX(Products!$A$1:$G$49,MATCH($D119,Products!$A$1:$A$49,0),MATCH(K$1,Products!$A$1:$G$1,0))</f>
        <v>0.5</v>
      </c>
      <c r="L119" s="5">
        <f>INDEX(Products!$A$1:$G$49,MATCH($D119,Products!$A$1:$A$49,0),MATCH(L$1,Products!$A$1:$G$1,0))</f>
        <v>9.51</v>
      </c>
      <c r="M119" s="5">
        <f t="shared" si="1"/>
        <v>38.04</v>
      </c>
      <c r="N119" t="str" cm="1">
        <f t="array" ref="N119">_xlfn.IFS(I119="Rob","Robusta",I119="Exc","Excelsa",I119="Ara","Arabica",I119="Lib","Liberica")</f>
        <v>Liberica</v>
      </c>
      <c r="O119" t="str" cm="1">
        <f t="array" ref="O119">_xlfn.IFS(J119="M","Medium",J119="L","Light",J119="D","Dark")</f>
        <v>Light</v>
      </c>
      <c r="P119" t="str">
        <f>_xlfn.XLOOKUP(OrderTable[[#This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INDEX(Products!$A$1:$G$49,MATCH($D120,Products!$A$1:$A$49,0),MATCH(I$1,Products!$A$1:$G$1,0))</f>
        <v>Exc</v>
      </c>
      <c r="J120" t="str">
        <f>INDEX(Products!$A$1:$G$49,MATCH($D120,Products!$A$1:$A$49,0),MATCH(J$1,Products!$A$1:$G$1,0))</f>
        <v>D</v>
      </c>
      <c r="K120" s="4">
        <f>INDEX(Products!$A$1:$G$49,MATCH($D120,Products!$A$1:$A$49,0),MATCH(K$1,Products!$A$1:$G$1,0))</f>
        <v>0.5</v>
      </c>
      <c r="L120" s="5">
        <f>INDEX(Products!$A$1:$G$49,MATCH($D120,Products!$A$1:$A$49,0),MATCH(L$1,Products!$A$1:$G$1,0))</f>
        <v>7.29</v>
      </c>
      <c r="M120" s="5">
        <f t="shared" si="1"/>
        <v>21.87</v>
      </c>
      <c r="N120" t="str" cm="1">
        <f t="array" ref="N120">_xlfn.IFS(I120="Rob","Robusta",I120="Exc","Excelsa",I120="Ara","Arabica",I120="Lib","Liberica")</f>
        <v>Excelsa</v>
      </c>
      <c r="O120" t="str" cm="1">
        <f t="array" ref="O120">_xlfn.IFS(J120="M","Medium",J120="L","Light",J120="D","Dark")</f>
        <v>Dark</v>
      </c>
      <c r="P120" t="str">
        <f>_xlfn.XLOOKUP(OrderTable[[#This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INDEX(Products!$A$1:$G$49,MATCH($D121,Products!$A$1:$A$49,0),MATCH(I$1,Products!$A$1:$G$1,0))</f>
        <v>Exc</v>
      </c>
      <c r="J121" t="str">
        <f>INDEX(Products!$A$1:$G$49,MATCH($D121,Products!$A$1:$A$49,0),MATCH(J$1,Products!$A$1:$G$1,0))</f>
        <v>M</v>
      </c>
      <c r="K121" s="4">
        <f>INDEX(Products!$A$1:$G$49,MATCH($D121,Products!$A$1:$A$49,0),MATCH(K$1,Products!$A$1:$G$1,0))</f>
        <v>0.2</v>
      </c>
      <c r="L121" s="5">
        <f>INDEX(Products!$A$1:$G$49,MATCH($D121,Products!$A$1:$A$49,0),MATCH(L$1,Products!$A$1:$G$1,0))</f>
        <v>4.125</v>
      </c>
      <c r="M121" s="5">
        <f t="shared" si="1"/>
        <v>4.125</v>
      </c>
      <c r="N121" t="str" cm="1">
        <f t="array" ref="N121">_xlfn.IFS(I121="Rob","Robusta",I121="Exc","Excelsa",I121="Ara","Arabica",I121="Lib","Liberica")</f>
        <v>Excelsa</v>
      </c>
      <c r="O121" t="str" cm="1">
        <f t="array" ref="O121">_xlfn.IFS(J121="M","Medium",J121="L","Light",J121="D","Dark")</f>
        <v>Medium</v>
      </c>
      <c r="P121" t="str">
        <f>_xlfn.XLOOKUP(OrderTable[[#This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INDEX(Products!$A$1:$G$49,MATCH($D122,Products!$A$1:$A$49,0),MATCH(I$1,Products!$A$1:$G$1,0))</f>
        <v>Ara</v>
      </c>
      <c r="J122" t="str">
        <f>INDEX(Products!$A$1:$G$49,MATCH($D122,Products!$A$1:$A$49,0),MATCH(J$1,Products!$A$1:$G$1,0))</f>
        <v>L</v>
      </c>
      <c r="K122" s="4">
        <f>INDEX(Products!$A$1:$G$49,MATCH($D122,Products!$A$1:$A$49,0),MATCH(K$1,Products!$A$1:$G$1,0))</f>
        <v>0.2</v>
      </c>
      <c r="L122" s="5">
        <f>INDEX(Products!$A$1:$G$49,MATCH($D122,Products!$A$1:$A$49,0),MATCH(L$1,Products!$A$1:$G$1,0))</f>
        <v>3.8849999999999998</v>
      </c>
      <c r="M122" s="5">
        <f t="shared" si="1"/>
        <v>3.8849999999999998</v>
      </c>
      <c r="N122" t="str" cm="1">
        <f t="array" ref="N122">_xlfn.IFS(I122="Rob","Robusta",I122="Exc","Excelsa",I122="Ara","Arabica",I122="Lib","Liberica")</f>
        <v>Arabica</v>
      </c>
      <c r="O122" t="str" cm="1">
        <f t="array" ref="O122">_xlfn.IFS(J122="M","Medium",J122="L","Light",J122="D","Dark")</f>
        <v>Light</v>
      </c>
      <c r="P122" t="str">
        <f>_xlfn.XLOOKUP(OrderTable[[#This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INDEX(Products!$A$1:$G$49,MATCH($D123,Products!$A$1:$A$49,0),MATCH(I$1,Products!$A$1:$G$1,0))</f>
        <v>Exc</v>
      </c>
      <c r="J123" t="str">
        <f>INDEX(Products!$A$1:$G$49,MATCH($D123,Products!$A$1:$A$49,0),MATCH(J$1,Products!$A$1:$G$1,0))</f>
        <v>M</v>
      </c>
      <c r="K123" s="4">
        <f>INDEX(Products!$A$1:$G$49,MATCH($D123,Products!$A$1:$A$49,0),MATCH(K$1,Products!$A$1:$G$1,0))</f>
        <v>1</v>
      </c>
      <c r="L123" s="5">
        <f>INDEX(Products!$A$1:$G$49,MATCH($D123,Products!$A$1:$A$49,0),MATCH(L$1,Products!$A$1:$G$1,0))</f>
        <v>13.75</v>
      </c>
      <c r="M123" s="5">
        <f t="shared" si="1"/>
        <v>68.75</v>
      </c>
      <c r="N123" t="str" cm="1">
        <f t="array" ref="N123">_xlfn.IFS(I123="Rob","Robusta",I123="Exc","Excelsa",I123="Ara","Arabica",I123="Lib","Liberica")</f>
        <v>Excelsa</v>
      </c>
      <c r="O123" t="str" cm="1">
        <f t="array" ref="O123">_xlfn.IFS(J123="M","Medium",J123="L","Light",J123="D","Dark")</f>
        <v>Medium</v>
      </c>
      <c r="P123" t="str">
        <f>_xlfn.XLOOKUP(OrderTable[[#This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INDEX(Products!$A$1:$G$49,MATCH($D124,Products!$A$1:$A$49,0),MATCH(I$1,Products!$A$1:$G$1,0))</f>
        <v>Ara</v>
      </c>
      <c r="J124" t="str">
        <f>INDEX(Products!$A$1:$G$49,MATCH($D124,Products!$A$1:$A$49,0),MATCH(J$1,Products!$A$1:$G$1,0))</f>
        <v>D</v>
      </c>
      <c r="K124" s="4">
        <f>INDEX(Products!$A$1:$G$49,MATCH($D124,Products!$A$1:$A$49,0),MATCH(K$1,Products!$A$1:$G$1,0))</f>
        <v>0.5</v>
      </c>
      <c r="L124" s="5">
        <f>INDEX(Products!$A$1:$G$49,MATCH($D124,Products!$A$1:$A$49,0),MATCH(L$1,Products!$A$1:$G$1,0))</f>
        <v>5.97</v>
      </c>
      <c r="M124" s="5">
        <f t="shared" si="1"/>
        <v>23.88</v>
      </c>
      <c r="N124" t="str" cm="1">
        <f t="array" ref="N124">_xlfn.IFS(I124="Rob","Robusta",I124="Exc","Excelsa",I124="Ara","Arabica",I124="Lib","Liberica")</f>
        <v>Arabica</v>
      </c>
      <c r="O124" t="str" cm="1">
        <f t="array" ref="O124">_xlfn.IFS(J124="M","Medium",J124="L","Light",J124="D","Dark")</f>
        <v>Dark</v>
      </c>
      <c r="P124" t="str">
        <f>_xlfn.XLOOKUP(OrderTable[[#This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INDEX(Products!$A$1:$G$49,MATCH($D125,Products!$A$1:$A$49,0),MATCH(I$1,Products!$A$1:$G$1,0))</f>
        <v>Lib</v>
      </c>
      <c r="J125" t="str">
        <f>INDEX(Products!$A$1:$G$49,MATCH($D125,Products!$A$1:$A$49,0),MATCH(J$1,Products!$A$1:$G$1,0))</f>
        <v>L</v>
      </c>
      <c r="K125" s="4">
        <f>INDEX(Products!$A$1:$G$49,MATCH($D125,Products!$A$1:$A$49,0),MATCH(K$1,Products!$A$1:$G$1,0))</f>
        <v>2.5</v>
      </c>
      <c r="L125" s="5">
        <f>INDEX(Products!$A$1:$G$49,MATCH($D125,Products!$A$1:$A$49,0),MATCH(L$1,Products!$A$1:$G$1,0))</f>
        <v>36.454999999999998</v>
      </c>
      <c r="M125" s="5">
        <f t="shared" si="1"/>
        <v>145.82</v>
      </c>
      <c r="N125" t="str" cm="1">
        <f t="array" ref="N125">_xlfn.IFS(I125="Rob","Robusta",I125="Exc","Excelsa",I125="Ara","Arabica",I125="Lib","Liberica")</f>
        <v>Liberica</v>
      </c>
      <c r="O125" t="str" cm="1">
        <f t="array" ref="O125">_xlfn.IFS(J125="M","Medium",J125="L","Light",J125="D","Dark")</f>
        <v>Light</v>
      </c>
      <c r="P125" t="str">
        <f>_xlfn.XLOOKUP(OrderTable[[#This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INDEX(Products!$A$1:$G$49,MATCH($D126,Products!$A$1:$A$49,0),MATCH(I$1,Products!$A$1:$G$1,0))</f>
        <v>Lib</v>
      </c>
      <c r="J126" t="str">
        <f>INDEX(Products!$A$1:$G$49,MATCH($D126,Products!$A$1:$A$49,0),MATCH(J$1,Products!$A$1:$G$1,0))</f>
        <v>M</v>
      </c>
      <c r="K126" s="4">
        <f>INDEX(Products!$A$1:$G$49,MATCH($D126,Products!$A$1:$A$49,0),MATCH(K$1,Products!$A$1:$G$1,0))</f>
        <v>0.2</v>
      </c>
      <c r="L126" s="5">
        <f>INDEX(Products!$A$1:$G$49,MATCH($D126,Products!$A$1:$A$49,0),MATCH(L$1,Products!$A$1:$G$1,0))</f>
        <v>4.3650000000000002</v>
      </c>
      <c r="M126" s="5">
        <f t="shared" si="1"/>
        <v>21.825000000000003</v>
      </c>
      <c r="N126" t="str" cm="1">
        <f t="array" ref="N126">_xlfn.IFS(I126="Rob","Robusta",I126="Exc","Excelsa",I126="Ara","Arabica",I126="Lib","Liberica")</f>
        <v>Liberica</v>
      </c>
      <c r="O126" t="str" cm="1">
        <f t="array" ref="O126">_xlfn.IFS(J126="M","Medium",J126="L","Light",J126="D","Dark")</f>
        <v>Medium</v>
      </c>
      <c r="P126" t="str">
        <f>_xlfn.XLOOKUP(OrderTable[[#This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INDEX(Products!$A$1:$G$49,MATCH($D127,Products!$A$1:$A$49,0),MATCH(I$1,Products!$A$1:$G$1,0))</f>
        <v>Lib</v>
      </c>
      <c r="J127" t="str">
        <f>INDEX(Products!$A$1:$G$49,MATCH($D127,Products!$A$1:$A$49,0),MATCH(J$1,Products!$A$1:$G$1,0))</f>
        <v>M</v>
      </c>
      <c r="K127" s="4">
        <f>INDEX(Products!$A$1:$G$49,MATCH($D127,Products!$A$1:$A$49,0),MATCH(K$1,Products!$A$1:$G$1,0))</f>
        <v>0.5</v>
      </c>
      <c r="L127" s="5">
        <f>INDEX(Products!$A$1:$G$49,MATCH($D127,Products!$A$1:$A$49,0),MATCH(L$1,Products!$A$1:$G$1,0))</f>
        <v>8.73</v>
      </c>
      <c r="M127" s="5">
        <f t="shared" si="1"/>
        <v>26.19</v>
      </c>
      <c r="N127" t="str" cm="1">
        <f t="array" ref="N127">_xlfn.IFS(I127="Rob","Robusta",I127="Exc","Excelsa",I127="Ara","Arabica",I127="Lib","Liberica")</f>
        <v>Liberica</v>
      </c>
      <c r="O127" t="str" cm="1">
        <f t="array" ref="O127">_xlfn.IFS(J127="M","Medium",J127="L","Light",J127="D","Dark")</f>
        <v>Medium</v>
      </c>
      <c r="P127" t="str">
        <f>_xlfn.XLOOKUP(OrderTable[[#This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INDEX(Products!$A$1:$G$49,MATCH($D128,Products!$A$1:$A$49,0),MATCH(I$1,Products!$A$1:$G$1,0))</f>
        <v>Ara</v>
      </c>
      <c r="J128" t="str">
        <f>INDEX(Products!$A$1:$G$49,MATCH($D128,Products!$A$1:$A$49,0),MATCH(J$1,Products!$A$1:$G$1,0))</f>
        <v>M</v>
      </c>
      <c r="K128" s="4">
        <f>INDEX(Products!$A$1:$G$49,MATCH($D128,Products!$A$1:$A$49,0),MATCH(K$1,Products!$A$1:$G$1,0))</f>
        <v>1</v>
      </c>
      <c r="L128" s="5">
        <f>INDEX(Products!$A$1:$G$49,MATCH($D128,Products!$A$1:$A$49,0),MATCH(L$1,Products!$A$1:$G$1,0))</f>
        <v>11.25</v>
      </c>
      <c r="M128" s="5">
        <f t="shared" si="1"/>
        <v>11.25</v>
      </c>
      <c r="N128" t="str" cm="1">
        <f t="array" ref="N128">_xlfn.IFS(I128="Rob","Robusta",I128="Exc","Excelsa",I128="Ara","Arabica",I128="Lib","Liberica")</f>
        <v>Arabica</v>
      </c>
      <c r="O128" t="str" cm="1">
        <f t="array" ref="O128">_xlfn.IFS(J128="M","Medium",J128="L","Light",J128="D","Dark")</f>
        <v>Medium</v>
      </c>
      <c r="P128" t="str">
        <f>_xlfn.XLOOKUP(OrderTable[[#This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INDEX(Products!$A$1:$G$49,MATCH($D129,Products!$A$1:$A$49,0),MATCH(I$1,Products!$A$1:$G$1,0))</f>
        <v>Lib</v>
      </c>
      <c r="J129" t="str">
        <f>INDEX(Products!$A$1:$G$49,MATCH($D129,Products!$A$1:$A$49,0),MATCH(J$1,Products!$A$1:$G$1,0))</f>
        <v>D</v>
      </c>
      <c r="K129" s="4">
        <f>INDEX(Products!$A$1:$G$49,MATCH($D129,Products!$A$1:$A$49,0),MATCH(K$1,Products!$A$1:$G$1,0))</f>
        <v>1</v>
      </c>
      <c r="L129" s="5">
        <f>INDEX(Products!$A$1:$G$49,MATCH($D129,Products!$A$1:$A$49,0),MATCH(L$1,Products!$A$1:$G$1,0))</f>
        <v>12.95</v>
      </c>
      <c r="M129" s="5">
        <f t="shared" si="1"/>
        <v>77.699999999999989</v>
      </c>
      <c r="N129" t="str" cm="1">
        <f t="array" ref="N129">_xlfn.IFS(I129="Rob","Robusta",I129="Exc","Excelsa",I129="Ara","Arabica",I129="Lib","Liberica")</f>
        <v>Liberica</v>
      </c>
      <c r="O129" t="str" cm="1">
        <f t="array" ref="O129">_xlfn.IFS(J129="M","Medium",J129="L","Light",J129="D","Dark")</f>
        <v>Dark</v>
      </c>
      <c r="P129" t="str">
        <f>_xlfn.XLOOKUP(OrderTable[[#This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INDEX(Products!$A$1:$G$49,MATCH($D130,Products!$A$1:$A$49,0),MATCH(I$1,Products!$A$1:$G$1,0))</f>
        <v>Ara</v>
      </c>
      <c r="J130" t="str">
        <f>INDEX(Products!$A$1:$G$49,MATCH($D130,Products!$A$1:$A$49,0),MATCH(J$1,Products!$A$1:$G$1,0))</f>
        <v>M</v>
      </c>
      <c r="K130" s="4">
        <f>INDEX(Products!$A$1:$G$49,MATCH($D130,Products!$A$1:$A$49,0),MATCH(K$1,Products!$A$1:$G$1,0))</f>
        <v>0.5</v>
      </c>
      <c r="L130" s="5">
        <f>INDEX(Products!$A$1:$G$49,MATCH($D130,Products!$A$1:$A$49,0),MATCH(L$1,Products!$A$1:$G$1,0))</f>
        <v>6.75</v>
      </c>
      <c r="M130" s="5">
        <f t="shared" si="1"/>
        <v>6.75</v>
      </c>
      <c r="N130" t="str" cm="1">
        <f t="array" ref="N130">_xlfn.IFS(I130="Rob","Robusta",I130="Exc","Excelsa",I130="Ara","Arabica",I130="Lib","Liberica")</f>
        <v>Arabica</v>
      </c>
      <c r="O130" t="str" cm="1">
        <f t="array" ref="O130">_xlfn.IFS(J130="M","Medium",J130="L","Light",J130="D","Dark")</f>
        <v>Medium</v>
      </c>
      <c r="P130" t="str">
        <f>_xlfn.XLOOKUP(OrderTable[[#This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INDEX(Products!$A$1:$G$49,MATCH($D131,Products!$A$1:$A$49,0),MATCH(I$1,Products!$A$1:$G$1,0))</f>
        <v>Exc</v>
      </c>
      <c r="J131" t="str">
        <f>INDEX(Products!$A$1:$G$49,MATCH($D131,Products!$A$1:$A$49,0),MATCH(J$1,Products!$A$1:$G$1,0))</f>
        <v>D</v>
      </c>
      <c r="K131" s="4">
        <f>INDEX(Products!$A$1:$G$49,MATCH($D131,Products!$A$1:$A$49,0),MATCH(K$1,Products!$A$1:$G$1,0))</f>
        <v>1</v>
      </c>
      <c r="L131" s="5">
        <f>INDEX(Products!$A$1:$G$49,MATCH($D131,Products!$A$1:$A$49,0),MATCH(L$1,Products!$A$1:$G$1,0))</f>
        <v>12.15</v>
      </c>
      <c r="M131" s="5">
        <f t="shared" ref="M131:M194" si="2">L131*E131</f>
        <v>12.15</v>
      </c>
      <c r="N131" t="str" cm="1">
        <f t="array" ref="N131">_xlfn.IFS(I131="Rob","Robusta",I131="Exc","Excelsa",I131="Ara","Arabica",I131="Lib","Liberica")</f>
        <v>Excelsa</v>
      </c>
      <c r="O131" t="str" cm="1">
        <f t="array" ref="O131">_xlfn.IFS(J131="M","Medium",J131="L","Light",J131="D","Dark")</f>
        <v>Dark</v>
      </c>
      <c r="P131" t="str">
        <f>_xlfn.XLOOKUP(OrderTable[[#This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INDEX(Products!$A$1:$G$49,MATCH($D132,Products!$A$1:$A$49,0),MATCH(I$1,Products!$A$1:$G$1,0))</f>
        <v>Ara</v>
      </c>
      <c r="J132" t="str">
        <f>INDEX(Products!$A$1:$G$49,MATCH($D132,Products!$A$1:$A$49,0),MATCH(J$1,Products!$A$1:$G$1,0))</f>
        <v>L</v>
      </c>
      <c r="K132" s="4">
        <f>INDEX(Products!$A$1:$G$49,MATCH($D132,Products!$A$1:$A$49,0),MATCH(K$1,Products!$A$1:$G$1,0))</f>
        <v>2.5</v>
      </c>
      <c r="L132" s="5">
        <f>INDEX(Products!$A$1:$G$49,MATCH($D132,Products!$A$1:$A$49,0),MATCH(L$1,Products!$A$1:$G$1,0))</f>
        <v>29.784999999999997</v>
      </c>
      <c r="M132" s="5">
        <f t="shared" si="2"/>
        <v>148.92499999999998</v>
      </c>
      <c r="N132" t="str" cm="1">
        <f t="array" ref="N132">_xlfn.IFS(I132="Rob","Robusta",I132="Exc","Excelsa",I132="Ara","Arabica",I132="Lib","Liberica")</f>
        <v>Arabica</v>
      </c>
      <c r="O132" t="str" cm="1">
        <f t="array" ref="O132">_xlfn.IFS(J132="M","Medium",J132="L","Light",J132="D","Dark")</f>
        <v>Light</v>
      </c>
      <c r="P132" t="str">
        <f>_xlfn.XLOOKUP(OrderTable[[#This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INDEX(Products!$A$1:$G$49,MATCH($D133,Products!$A$1:$A$49,0),MATCH(I$1,Products!$A$1:$G$1,0))</f>
        <v>Exc</v>
      </c>
      <c r="J133" t="str">
        <f>INDEX(Products!$A$1:$G$49,MATCH($D133,Products!$A$1:$A$49,0),MATCH(J$1,Products!$A$1:$G$1,0))</f>
        <v>D</v>
      </c>
      <c r="K133" s="4">
        <f>INDEX(Products!$A$1:$G$49,MATCH($D133,Products!$A$1:$A$49,0),MATCH(K$1,Products!$A$1:$G$1,0))</f>
        <v>0.5</v>
      </c>
      <c r="L133" s="5">
        <f>INDEX(Products!$A$1:$G$49,MATCH($D133,Products!$A$1:$A$49,0),MATCH(L$1,Products!$A$1:$G$1,0))</f>
        <v>7.29</v>
      </c>
      <c r="M133" s="5">
        <f t="shared" si="2"/>
        <v>14.58</v>
      </c>
      <c r="N133" t="str" cm="1">
        <f t="array" ref="N133">_xlfn.IFS(I133="Rob","Robusta",I133="Exc","Excelsa",I133="Ara","Arabica",I133="Lib","Liberica")</f>
        <v>Excelsa</v>
      </c>
      <c r="O133" t="str" cm="1">
        <f t="array" ref="O133">_xlfn.IFS(J133="M","Medium",J133="L","Light",J133="D","Dark")</f>
        <v>Dark</v>
      </c>
      <c r="P133" t="str">
        <f>_xlfn.XLOOKUP(OrderTable[[#This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INDEX(Products!$A$1:$G$49,MATCH($D134,Products!$A$1:$A$49,0),MATCH(I$1,Products!$A$1:$G$1,0))</f>
        <v>Ara</v>
      </c>
      <c r="J134" t="str">
        <f>INDEX(Products!$A$1:$G$49,MATCH($D134,Products!$A$1:$A$49,0),MATCH(J$1,Products!$A$1:$G$1,0))</f>
        <v>L</v>
      </c>
      <c r="K134" s="4">
        <f>INDEX(Products!$A$1:$G$49,MATCH($D134,Products!$A$1:$A$49,0),MATCH(K$1,Products!$A$1:$G$1,0))</f>
        <v>2.5</v>
      </c>
      <c r="L134" s="5">
        <f>INDEX(Products!$A$1:$G$49,MATCH($D134,Products!$A$1:$A$49,0),MATCH(L$1,Products!$A$1:$G$1,0))</f>
        <v>29.784999999999997</v>
      </c>
      <c r="M134" s="5">
        <f t="shared" si="2"/>
        <v>148.92499999999998</v>
      </c>
      <c r="N134" t="str" cm="1">
        <f t="array" ref="N134">_xlfn.IFS(I134="Rob","Robusta",I134="Exc","Excelsa",I134="Ara","Arabica",I134="Lib","Liberica")</f>
        <v>Arabica</v>
      </c>
      <c r="O134" t="str" cm="1">
        <f t="array" ref="O134">_xlfn.IFS(J134="M","Medium",J134="L","Light",J134="D","Dark")</f>
        <v>Light</v>
      </c>
      <c r="P134" t="str">
        <f>_xlfn.XLOOKUP(OrderTable[[#This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INDEX(Products!$A$1:$G$49,MATCH($D135,Products!$A$1:$A$49,0),MATCH(I$1,Products!$A$1:$G$1,0))</f>
        <v>Lib</v>
      </c>
      <c r="J135" t="str">
        <f>INDEX(Products!$A$1:$G$49,MATCH($D135,Products!$A$1:$A$49,0),MATCH(J$1,Products!$A$1:$G$1,0))</f>
        <v>D</v>
      </c>
      <c r="K135" s="4">
        <f>INDEX(Products!$A$1:$G$49,MATCH($D135,Products!$A$1:$A$49,0),MATCH(K$1,Products!$A$1:$G$1,0))</f>
        <v>1</v>
      </c>
      <c r="L135" s="5">
        <f>INDEX(Products!$A$1:$G$49,MATCH($D135,Products!$A$1:$A$49,0),MATCH(L$1,Products!$A$1:$G$1,0))</f>
        <v>12.95</v>
      </c>
      <c r="M135" s="5">
        <f t="shared" si="2"/>
        <v>12.95</v>
      </c>
      <c r="N135" t="str" cm="1">
        <f t="array" ref="N135">_xlfn.IFS(I135="Rob","Robusta",I135="Exc","Excelsa",I135="Ara","Arabica",I135="Lib","Liberica")</f>
        <v>Liberica</v>
      </c>
      <c r="O135" t="str" cm="1">
        <f t="array" ref="O135">_xlfn.IFS(J135="M","Medium",J135="L","Light",J135="D","Dark")</f>
        <v>Dark</v>
      </c>
      <c r="P135" t="str">
        <f>_xlfn.XLOOKUP(OrderTable[[#This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INDEX(Products!$A$1:$G$49,MATCH($D136,Products!$A$1:$A$49,0),MATCH(I$1,Products!$A$1:$G$1,0))</f>
        <v>Exc</v>
      </c>
      <c r="J136" t="str">
        <f>INDEX(Products!$A$1:$G$49,MATCH($D136,Products!$A$1:$A$49,0),MATCH(J$1,Products!$A$1:$G$1,0))</f>
        <v>M</v>
      </c>
      <c r="K136" s="4">
        <f>INDEX(Products!$A$1:$G$49,MATCH($D136,Products!$A$1:$A$49,0),MATCH(K$1,Products!$A$1:$G$1,0))</f>
        <v>2.5</v>
      </c>
      <c r="L136" s="5">
        <f>INDEX(Products!$A$1:$G$49,MATCH($D136,Products!$A$1:$A$49,0),MATCH(L$1,Products!$A$1:$G$1,0))</f>
        <v>31.624999999999996</v>
      </c>
      <c r="M136" s="5">
        <f t="shared" si="2"/>
        <v>94.874999999999986</v>
      </c>
      <c r="N136" t="str" cm="1">
        <f t="array" ref="N136">_xlfn.IFS(I136="Rob","Robusta",I136="Exc","Excelsa",I136="Ara","Arabica",I136="Lib","Liberica")</f>
        <v>Excelsa</v>
      </c>
      <c r="O136" t="str" cm="1">
        <f t="array" ref="O136">_xlfn.IFS(J136="M","Medium",J136="L","Light",J136="D","Dark")</f>
        <v>Medium</v>
      </c>
      <c r="P136" t="str">
        <f>_xlfn.XLOOKUP(OrderTable[[#This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INDEX(Products!$A$1:$G$49,MATCH($D137,Products!$A$1:$A$49,0),MATCH(I$1,Products!$A$1:$G$1,0))</f>
        <v>Ara</v>
      </c>
      <c r="J137" t="str">
        <f>INDEX(Products!$A$1:$G$49,MATCH($D137,Products!$A$1:$A$49,0),MATCH(J$1,Products!$A$1:$G$1,0))</f>
        <v>L</v>
      </c>
      <c r="K137" s="4">
        <f>INDEX(Products!$A$1:$G$49,MATCH($D137,Products!$A$1:$A$49,0),MATCH(K$1,Products!$A$1:$G$1,0))</f>
        <v>0.5</v>
      </c>
      <c r="L137" s="5">
        <f>INDEX(Products!$A$1:$G$49,MATCH($D137,Products!$A$1:$A$49,0),MATCH(L$1,Products!$A$1:$G$1,0))</f>
        <v>7.77</v>
      </c>
      <c r="M137" s="5">
        <f t="shared" si="2"/>
        <v>38.849999999999994</v>
      </c>
      <c r="N137" t="str" cm="1">
        <f t="array" ref="N137">_xlfn.IFS(I137="Rob","Robusta",I137="Exc","Excelsa",I137="Ara","Arabica",I137="Lib","Liberica")</f>
        <v>Arabica</v>
      </c>
      <c r="O137" t="str" cm="1">
        <f t="array" ref="O137">_xlfn.IFS(J137="M","Medium",J137="L","Light",J137="D","Dark")</f>
        <v>Light</v>
      </c>
      <c r="P137" t="str">
        <f>_xlfn.XLOOKUP(OrderTable[[#This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INDEX(Products!$A$1:$G$49,MATCH($D138,Products!$A$1:$A$49,0),MATCH(I$1,Products!$A$1:$G$1,0))</f>
        <v>Ara</v>
      </c>
      <c r="J138" t="str">
        <f>INDEX(Products!$A$1:$G$49,MATCH($D138,Products!$A$1:$A$49,0),MATCH(J$1,Products!$A$1:$G$1,0))</f>
        <v>D</v>
      </c>
      <c r="K138" s="4">
        <f>INDEX(Products!$A$1:$G$49,MATCH($D138,Products!$A$1:$A$49,0),MATCH(K$1,Products!$A$1:$G$1,0))</f>
        <v>0.2</v>
      </c>
      <c r="L138" s="5">
        <f>INDEX(Products!$A$1:$G$49,MATCH($D138,Products!$A$1:$A$49,0),MATCH(L$1,Products!$A$1:$G$1,0))</f>
        <v>2.9849999999999999</v>
      </c>
      <c r="M138" s="5">
        <f t="shared" si="2"/>
        <v>11.94</v>
      </c>
      <c r="N138" t="str" cm="1">
        <f t="array" ref="N138">_xlfn.IFS(I138="Rob","Robusta",I138="Exc","Excelsa",I138="Ara","Arabica",I138="Lib","Liberica")</f>
        <v>Arabica</v>
      </c>
      <c r="O138" t="str" cm="1">
        <f t="array" ref="O138">_xlfn.IFS(J138="M","Medium",J138="L","Light",J138="D","Dark")</f>
        <v>Dark</v>
      </c>
      <c r="P138" t="str">
        <f>_xlfn.XLOOKUP(OrderTable[[#This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INDEX(Products!$A$1:$G$49,MATCH($D139,Products!$A$1:$A$49,0),MATCH(I$1,Products!$A$1:$G$1,0))</f>
        <v>Exc</v>
      </c>
      <c r="J139" t="str">
        <f>INDEX(Products!$A$1:$G$49,MATCH($D139,Products!$A$1:$A$49,0),MATCH(J$1,Products!$A$1:$G$1,0))</f>
        <v>L</v>
      </c>
      <c r="K139" s="4">
        <f>INDEX(Products!$A$1:$G$49,MATCH($D139,Products!$A$1:$A$49,0),MATCH(K$1,Products!$A$1:$G$1,0))</f>
        <v>2.5</v>
      </c>
      <c r="L139" s="5">
        <f>INDEX(Products!$A$1:$G$49,MATCH($D139,Products!$A$1:$A$49,0),MATCH(L$1,Products!$A$1:$G$1,0))</f>
        <v>34.154999999999994</v>
      </c>
      <c r="M139" s="5">
        <f t="shared" si="2"/>
        <v>102.46499999999997</v>
      </c>
      <c r="N139" t="str" cm="1">
        <f t="array" ref="N139">_xlfn.IFS(I139="Rob","Robusta",I139="Exc","Excelsa",I139="Ara","Arabica",I139="Lib","Liberica")</f>
        <v>Excelsa</v>
      </c>
      <c r="O139" t="str" cm="1">
        <f t="array" ref="O139">_xlfn.IFS(J139="M","Medium",J139="L","Light",J139="D","Dark")</f>
        <v>Light</v>
      </c>
      <c r="P139" t="str">
        <f>_xlfn.XLOOKUP(OrderTable[[#This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INDEX(Products!$A$1:$G$49,MATCH($D140,Products!$A$1:$A$49,0),MATCH(I$1,Products!$A$1:$G$1,0))</f>
        <v>Exc</v>
      </c>
      <c r="J140" t="str">
        <f>INDEX(Products!$A$1:$G$49,MATCH($D140,Products!$A$1:$A$49,0),MATCH(J$1,Products!$A$1:$G$1,0))</f>
        <v>D</v>
      </c>
      <c r="K140" s="4">
        <f>INDEX(Products!$A$1:$G$49,MATCH($D140,Products!$A$1:$A$49,0),MATCH(K$1,Products!$A$1:$G$1,0))</f>
        <v>1</v>
      </c>
      <c r="L140" s="5">
        <f>INDEX(Products!$A$1:$G$49,MATCH($D140,Products!$A$1:$A$49,0),MATCH(L$1,Products!$A$1:$G$1,0))</f>
        <v>12.15</v>
      </c>
      <c r="M140" s="5">
        <f t="shared" si="2"/>
        <v>48.6</v>
      </c>
      <c r="N140" t="str" cm="1">
        <f t="array" ref="N140">_xlfn.IFS(I140="Rob","Robusta",I140="Exc","Excelsa",I140="Ara","Arabica",I140="Lib","Liberica")</f>
        <v>Excelsa</v>
      </c>
      <c r="O140" t="str" cm="1">
        <f t="array" ref="O140">_xlfn.IFS(J140="M","Medium",J140="L","Light",J140="D","Dark")</f>
        <v>Dark</v>
      </c>
      <c r="P140" t="str">
        <f>_xlfn.XLOOKUP(OrderTable[[#This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INDEX(Products!$A$1:$G$49,MATCH($D141,Products!$A$1:$A$49,0),MATCH(I$1,Products!$A$1:$G$1,0))</f>
        <v>Lib</v>
      </c>
      <c r="J141" t="str">
        <f>INDEX(Products!$A$1:$G$49,MATCH($D141,Products!$A$1:$A$49,0),MATCH(J$1,Products!$A$1:$G$1,0))</f>
        <v>D</v>
      </c>
      <c r="K141" s="4">
        <f>INDEX(Products!$A$1:$G$49,MATCH($D141,Products!$A$1:$A$49,0),MATCH(K$1,Products!$A$1:$G$1,0))</f>
        <v>1</v>
      </c>
      <c r="L141" s="5">
        <f>INDEX(Products!$A$1:$G$49,MATCH($D141,Products!$A$1:$A$49,0),MATCH(L$1,Products!$A$1:$G$1,0))</f>
        <v>12.95</v>
      </c>
      <c r="M141" s="5">
        <f t="shared" si="2"/>
        <v>77.699999999999989</v>
      </c>
      <c r="N141" t="str" cm="1">
        <f t="array" ref="N141">_xlfn.IFS(I141="Rob","Robusta",I141="Exc","Excelsa",I141="Ara","Arabica",I141="Lib","Liberica")</f>
        <v>Liberica</v>
      </c>
      <c r="O141" t="str" cm="1">
        <f t="array" ref="O141">_xlfn.IFS(J141="M","Medium",J141="L","Light",J141="D","Dark")</f>
        <v>Dark</v>
      </c>
      <c r="P141" t="str">
        <f>_xlfn.XLOOKUP(OrderTable[[#This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INDEX(Products!$A$1:$G$49,MATCH($D142,Products!$A$1:$A$49,0),MATCH(I$1,Products!$A$1:$G$1,0))</f>
        <v>Lib</v>
      </c>
      <c r="J142" t="str">
        <f>INDEX(Products!$A$1:$G$49,MATCH($D142,Products!$A$1:$A$49,0),MATCH(J$1,Products!$A$1:$G$1,0))</f>
        <v>D</v>
      </c>
      <c r="K142" s="4">
        <f>INDEX(Products!$A$1:$G$49,MATCH($D142,Products!$A$1:$A$49,0),MATCH(K$1,Products!$A$1:$G$1,0))</f>
        <v>2.5</v>
      </c>
      <c r="L142" s="5">
        <f>INDEX(Products!$A$1:$G$49,MATCH($D142,Products!$A$1:$A$49,0),MATCH(L$1,Products!$A$1:$G$1,0))</f>
        <v>29.784999999999997</v>
      </c>
      <c r="M142" s="5">
        <f t="shared" si="2"/>
        <v>29.784999999999997</v>
      </c>
      <c r="N142" t="str" cm="1">
        <f t="array" ref="N142">_xlfn.IFS(I142="Rob","Robusta",I142="Exc","Excelsa",I142="Ara","Arabica",I142="Lib","Liberica")</f>
        <v>Liberica</v>
      </c>
      <c r="O142" t="str" cm="1">
        <f t="array" ref="O142">_xlfn.IFS(J142="M","Medium",J142="L","Light",J142="D","Dark")</f>
        <v>Dark</v>
      </c>
      <c r="P142" t="str">
        <f>_xlfn.XLOOKUP(OrderTable[[#This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INDEX(Products!$A$1:$G$49,MATCH($D143,Products!$A$1:$A$49,0),MATCH(I$1,Products!$A$1:$G$1,0))</f>
        <v>Ara</v>
      </c>
      <c r="J143" t="str">
        <f>INDEX(Products!$A$1:$G$49,MATCH($D143,Products!$A$1:$A$49,0),MATCH(J$1,Products!$A$1:$G$1,0))</f>
        <v>L</v>
      </c>
      <c r="K143" s="4">
        <f>INDEX(Products!$A$1:$G$49,MATCH($D143,Products!$A$1:$A$49,0),MATCH(K$1,Products!$A$1:$G$1,0))</f>
        <v>0.2</v>
      </c>
      <c r="L143" s="5">
        <f>INDEX(Products!$A$1:$G$49,MATCH($D143,Products!$A$1:$A$49,0),MATCH(L$1,Products!$A$1:$G$1,0))</f>
        <v>3.8849999999999998</v>
      </c>
      <c r="M143" s="5">
        <f t="shared" si="2"/>
        <v>15.54</v>
      </c>
      <c r="N143" t="str" cm="1">
        <f t="array" ref="N143">_xlfn.IFS(I143="Rob","Robusta",I143="Exc","Excelsa",I143="Ara","Arabica",I143="Lib","Liberica")</f>
        <v>Arabica</v>
      </c>
      <c r="O143" t="str" cm="1">
        <f t="array" ref="O143">_xlfn.IFS(J143="M","Medium",J143="L","Light",J143="D","Dark")</f>
        <v>Light</v>
      </c>
      <c r="P143" t="str">
        <f>_xlfn.XLOOKUP(OrderTable[[#This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INDEX(Products!$A$1:$G$49,MATCH($D144,Products!$A$1:$A$49,0),MATCH(I$1,Products!$A$1:$G$1,0))</f>
        <v>Exc</v>
      </c>
      <c r="J144" t="str">
        <f>INDEX(Products!$A$1:$G$49,MATCH($D144,Products!$A$1:$A$49,0),MATCH(J$1,Products!$A$1:$G$1,0))</f>
        <v>L</v>
      </c>
      <c r="K144" s="4">
        <f>INDEX(Products!$A$1:$G$49,MATCH($D144,Products!$A$1:$A$49,0),MATCH(K$1,Products!$A$1:$G$1,0))</f>
        <v>2.5</v>
      </c>
      <c r="L144" s="5">
        <f>INDEX(Products!$A$1:$G$49,MATCH($D144,Products!$A$1:$A$49,0),MATCH(L$1,Products!$A$1:$G$1,0))</f>
        <v>34.154999999999994</v>
      </c>
      <c r="M144" s="5">
        <f t="shared" si="2"/>
        <v>136.61999999999998</v>
      </c>
      <c r="N144" t="str" cm="1">
        <f t="array" ref="N144">_xlfn.IFS(I144="Rob","Robusta",I144="Exc","Excelsa",I144="Ara","Arabica",I144="Lib","Liberica")</f>
        <v>Excelsa</v>
      </c>
      <c r="O144" t="str" cm="1">
        <f t="array" ref="O144">_xlfn.IFS(J144="M","Medium",J144="L","Light",J144="D","Dark")</f>
        <v>Light</v>
      </c>
      <c r="P144" t="str">
        <f>_xlfn.XLOOKUP(OrderTable[[#This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INDEX(Products!$A$1:$G$49,MATCH($D145,Products!$A$1:$A$49,0),MATCH(I$1,Products!$A$1:$G$1,0))</f>
        <v>Lib</v>
      </c>
      <c r="J145" t="str">
        <f>INDEX(Products!$A$1:$G$49,MATCH($D145,Products!$A$1:$A$49,0),MATCH(J$1,Products!$A$1:$G$1,0))</f>
        <v>M</v>
      </c>
      <c r="K145" s="4">
        <f>INDEX(Products!$A$1:$G$49,MATCH($D145,Products!$A$1:$A$49,0),MATCH(K$1,Products!$A$1:$G$1,0))</f>
        <v>0.5</v>
      </c>
      <c r="L145" s="5">
        <f>INDEX(Products!$A$1:$G$49,MATCH($D145,Products!$A$1:$A$49,0),MATCH(L$1,Products!$A$1:$G$1,0))</f>
        <v>8.73</v>
      </c>
      <c r="M145" s="5">
        <f t="shared" si="2"/>
        <v>17.46</v>
      </c>
      <c r="N145" t="str" cm="1">
        <f t="array" ref="N145">_xlfn.IFS(I145="Rob","Robusta",I145="Exc","Excelsa",I145="Ara","Arabica",I145="Lib","Liberica")</f>
        <v>Liberica</v>
      </c>
      <c r="O145" t="str" cm="1">
        <f t="array" ref="O145">_xlfn.IFS(J145="M","Medium",J145="L","Light",J145="D","Dark")</f>
        <v>Medium</v>
      </c>
      <c r="P145" t="str">
        <f>_xlfn.XLOOKUP(OrderTable[[#This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INDEX(Products!$A$1:$G$49,MATCH($D146,Products!$A$1:$A$49,0),MATCH(I$1,Products!$A$1:$G$1,0))</f>
        <v>Exc</v>
      </c>
      <c r="J146" t="str">
        <f>INDEX(Products!$A$1:$G$49,MATCH($D146,Products!$A$1:$A$49,0),MATCH(J$1,Products!$A$1:$G$1,0))</f>
        <v>L</v>
      </c>
      <c r="K146" s="4">
        <f>INDEX(Products!$A$1:$G$49,MATCH($D146,Products!$A$1:$A$49,0),MATCH(K$1,Products!$A$1:$G$1,0))</f>
        <v>2.5</v>
      </c>
      <c r="L146" s="5">
        <f>INDEX(Products!$A$1:$G$49,MATCH($D146,Products!$A$1:$A$49,0),MATCH(L$1,Products!$A$1:$G$1,0))</f>
        <v>34.154999999999994</v>
      </c>
      <c r="M146" s="5">
        <f t="shared" si="2"/>
        <v>68.309999999999988</v>
      </c>
      <c r="N146" t="str" cm="1">
        <f t="array" ref="N146">_xlfn.IFS(I146="Rob","Robusta",I146="Exc","Excelsa",I146="Ara","Arabica",I146="Lib","Liberica")</f>
        <v>Excelsa</v>
      </c>
      <c r="O146" t="str" cm="1">
        <f t="array" ref="O146">_xlfn.IFS(J146="M","Medium",J146="L","Light",J146="D","Dark")</f>
        <v>Light</v>
      </c>
      <c r="P146" t="str">
        <f>_xlfn.XLOOKUP(OrderTable[[#This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INDEX(Products!$A$1:$G$49,MATCH($D147,Products!$A$1:$A$49,0),MATCH(I$1,Products!$A$1:$G$1,0))</f>
        <v>Lib</v>
      </c>
      <c r="J147" t="str">
        <f>INDEX(Products!$A$1:$G$49,MATCH($D147,Products!$A$1:$A$49,0),MATCH(J$1,Products!$A$1:$G$1,0))</f>
        <v>M</v>
      </c>
      <c r="K147" s="4">
        <f>INDEX(Products!$A$1:$G$49,MATCH($D147,Products!$A$1:$A$49,0),MATCH(K$1,Products!$A$1:$G$1,0))</f>
        <v>0.2</v>
      </c>
      <c r="L147" s="5">
        <f>INDEX(Products!$A$1:$G$49,MATCH($D147,Products!$A$1:$A$49,0),MATCH(L$1,Products!$A$1:$G$1,0))</f>
        <v>4.3650000000000002</v>
      </c>
      <c r="M147" s="5">
        <f t="shared" si="2"/>
        <v>17.46</v>
      </c>
      <c r="N147" t="str" cm="1">
        <f t="array" ref="N147">_xlfn.IFS(I147="Rob","Robusta",I147="Exc","Excelsa",I147="Ara","Arabica",I147="Lib","Liberica")</f>
        <v>Liberica</v>
      </c>
      <c r="O147" t="str" cm="1">
        <f t="array" ref="O147">_xlfn.IFS(J147="M","Medium",J147="L","Light",J147="D","Dark")</f>
        <v>Medium</v>
      </c>
      <c r="P147" t="str">
        <f>_xlfn.XLOOKUP(OrderTable[[#This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INDEX(Products!$A$1:$G$49,MATCH($D148,Products!$A$1:$A$49,0),MATCH(I$1,Products!$A$1:$G$1,0))</f>
        <v>Lib</v>
      </c>
      <c r="J148" t="str">
        <f>INDEX(Products!$A$1:$G$49,MATCH($D148,Products!$A$1:$A$49,0),MATCH(J$1,Products!$A$1:$G$1,0))</f>
        <v>M</v>
      </c>
      <c r="K148" s="4">
        <f>INDEX(Products!$A$1:$G$49,MATCH($D148,Products!$A$1:$A$49,0),MATCH(K$1,Products!$A$1:$G$1,0))</f>
        <v>1</v>
      </c>
      <c r="L148" s="5">
        <f>INDEX(Products!$A$1:$G$49,MATCH($D148,Products!$A$1:$A$49,0),MATCH(L$1,Products!$A$1:$G$1,0))</f>
        <v>14.55</v>
      </c>
      <c r="M148" s="5">
        <f t="shared" si="2"/>
        <v>43.650000000000006</v>
      </c>
      <c r="N148" t="str" cm="1">
        <f t="array" ref="N148">_xlfn.IFS(I148="Rob","Robusta",I148="Exc","Excelsa",I148="Ara","Arabica",I148="Lib","Liberica")</f>
        <v>Liberica</v>
      </c>
      <c r="O148" t="str" cm="1">
        <f t="array" ref="O148">_xlfn.IFS(J148="M","Medium",J148="L","Light",J148="D","Dark")</f>
        <v>Medium</v>
      </c>
      <c r="P148" t="str">
        <f>_xlfn.XLOOKUP(OrderTable[[#This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INDEX(Products!$A$1:$G$49,MATCH($D149,Products!$A$1:$A$49,0),MATCH(I$1,Products!$A$1:$G$1,0))</f>
        <v>Exc</v>
      </c>
      <c r="J149" t="str">
        <f>INDEX(Products!$A$1:$G$49,MATCH($D149,Products!$A$1:$A$49,0),MATCH(J$1,Products!$A$1:$G$1,0))</f>
        <v>M</v>
      </c>
      <c r="K149" s="4">
        <f>INDEX(Products!$A$1:$G$49,MATCH($D149,Products!$A$1:$A$49,0),MATCH(K$1,Products!$A$1:$G$1,0))</f>
        <v>1</v>
      </c>
      <c r="L149" s="5">
        <f>INDEX(Products!$A$1:$G$49,MATCH($D149,Products!$A$1:$A$49,0),MATCH(L$1,Products!$A$1:$G$1,0))</f>
        <v>13.75</v>
      </c>
      <c r="M149" s="5">
        <f t="shared" si="2"/>
        <v>27.5</v>
      </c>
      <c r="N149" t="str" cm="1">
        <f t="array" ref="N149">_xlfn.IFS(I149="Rob","Robusta",I149="Exc","Excelsa",I149="Ara","Arabica",I149="Lib","Liberica")</f>
        <v>Excelsa</v>
      </c>
      <c r="O149" t="str" cm="1">
        <f t="array" ref="O149">_xlfn.IFS(J149="M","Medium",J149="L","Light",J149="D","Dark")</f>
        <v>Medium</v>
      </c>
      <c r="P149" t="str">
        <f>_xlfn.XLOOKUP(OrderTable[[#This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INDEX(Products!$A$1:$G$49,MATCH($D150,Products!$A$1:$A$49,0),MATCH(I$1,Products!$A$1:$G$1,0))</f>
        <v>Exc</v>
      </c>
      <c r="J150" t="str">
        <f>INDEX(Products!$A$1:$G$49,MATCH($D150,Products!$A$1:$A$49,0),MATCH(J$1,Products!$A$1:$G$1,0))</f>
        <v>D</v>
      </c>
      <c r="K150" s="4">
        <f>INDEX(Products!$A$1:$G$49,MATCH($D150,Products!$A$1:$A$49,0),MATCH(K$1,Products!$A$1:$G$1,0))</f>
        <v>0.2</v>
      </c>
      <c r="L150" s="5">
        <f>INDEX(Products!$A$1:$G$49,MATCH($D150,Products!$A$1:$A$49,0),MATCH(L$1,Products!$A$1:$G$1,0))</f>
        <v>3.645</v>
      </c>
      <c r="M150" s="5">
        <f t="shared" si="2"/>
        <v>18.225000000000001</v>
      </c>
      <c r="N150" t="str" cm="1">
        <f t="array" ref="N150">_xlfn.IFS(I150="Rob","Robusta",I150="Exc","Excelsa",I150="Ara","Arabica",I150="Lib","Liberica")</f>
        <v>Excelsa</v>
      </c>
      <c r="O150" t="str" cm="1">
        <f t="array" ref="O150">_xlfn.IFS(J150="M","Medium",J150="L","Light",J150="D","Dark")</f>
        <v>Dark</v>
      </c>
      <c r="P150" t="str">
        <f>_xlfn.XLOOKUP(OrderTable[[#This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INDEX(Products!$A$1:$G$49,MATCH($D151,Products!$A$1:$A$49,0),MATCH(I$1,Products!$A$1:$G$1,0))</f>
        <v>Ara</v>
      </c>
      <c r="J151" t="str">
        <f>INDEX(Products!$A$1:$G$49,MATCH($D151,Products!$A$1:$A$49,0),MATCH(J$1,Products!$A$1:$G$1,0))</f>
        <v>M</v>
      </c>
      <c r="K151" s="4">
        <f>INDEX(Products!$A$1:$G$49,MATCH($D151,Products!$A$1:$A$49,0),MATCH(K$1,Products!$A$1:$G$1,0))</f>
        <v>2.5</v>
      </c>
      <c r="L151" s="5">
        <f>INDEX(Products!$A$1:$G$49,MATCH($D151,Products!$A$1:$A$49,0),MATCH(L$1,Products!$A$1:$G$1,0))</f>
        <v>25.874999999999996</v>
      </c>
      <c r="M151" s="5">
        <f t="shared" si="2"/>
        <v>51.749999999999993</v>
      </c>
      <c r="N151" t="str" cm="1">
        <f t="array" ref="N151">_xlfn.IFS(I151="Rob","Robusta",I151="Exc","Excelsa",I151="Ara","Arabica",I151="Lib","Liberica")</f>
        <v>Arabica</v>
      </c>
      <c r="O151" t="str" cm="1">
        <f t="array" ref="O151">_xlfn.IFS(J151="M","Medium",J151="L","Light",J151="D","Dark")</f>
        <v>Medium</v>
      </c>
      <c r="P151" t="str">
        <f>_xlfn.XLOOKUP(OrderTable[[#This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INDEX(Products!$A$1:$G$49,MATCH($D152,Products!$A$1:$A$49,0),MATCH(I$1,Products!$A$1:$G$1,0))</f>
        <v>Lib</v>
      </c>
      <c r="J152" t="str">
        <f>INDEX(Products!$A$1:$G$49,MATCH($D152,Products!$A$1:$A$49,0),MATCH(J$1,Products!$A$1:$G$1,0))</f>
        <v>D</v>
      </c>
      <c r="K152" s="4">
        <f>INDEX(Products!$A$1:$G$49,MATCH($D152,Products!$A$1:$A$49,0),MATCH(K$1,Products!$A$1:$G$1,0))</f>
        <v>1</v>
      </c>
      <c r="L152" s="5">
        <f>INDEX(Products!$A$1:$G$49,MATCH($D152,Products!$A$1:$A$49,0),MATCH(L$1,Products!$A$1:$G$1,0))</f>
        <v>12.95</v>
      </c>
      <c r="M152" s="5">
        <f t="shared" si="2"/>
        <v>12.95</v>
      </c>
      <c r="N152" t="str" cm="1">
        <f t="array" ref="N152">_xlfn.IFS(I152="Rob","Robusta",I152="Exc","Excelsa",I152="Ara","Arabica",I152="Lib","Liberica")</f>
        <v>Liberica</v>
      </c>
      <c r="O152" t="str" cm="1">
        <f t="array" ref="O152">_xlfn.IFS(J152="M","Medium",J152="L","Light",J152="D","Dark")</f>
        <v>Dark</v>
      </c>
      <c r="P152" t="str">
        <f>_xlfn.XLOOKUP(OrderTable[[#This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INDEX(Products!$A$1:$G$49,MATCH($D153,Products!$A$1:$A$49,0),MATCH(I$1,Products!$A$1:$G$1,0))</f>
        <v>Ara</v>
      </c>
      <c r="J153" t="str">
        <f>INDEX(Products!$A$1:$G$49,MATCH($D153,Products!$A$1:$A$49,0),MATCH(J$1,Products!$A$1:$G$1,0))</f>
        <v>M</v>
      </c>
      <c r="K153" s="4">
        <f>INDEX(Products!$A$1:$G$49,MATCH($D153,Products!$A$1:$A$49,0),MATCH(K$1,Products!$A$1:$G$1,0))</f>
        <v>1</v>
      </c>
      <c r="L153" s="5">
        <f>INDEX(Products!$A$1:$G$49,MATCH($D153,Products!$A$1:$A$49,0),MATCH(L$1,Products!$A$1:$G$1,0))</f>
        <v>11.25</v>
      </c>
      <c r="M153" s="5">
        <f t="shared" si="2"/>
        <v>33.75</v>
      </c>
      <c r="N153" t="str" cm="1">
        <f t="array" ref="N153">_xlfn.IFS(I153="Rob","Robusta",I153="Exc","Excelsa",I153="Ara","Arabica",I153="Lib","Liberica")</f>
        <v>Arabica</v>
      </c>
      <c r="O153" t="str" cm="1">
        <f t="array" ref="O153">_xlfn.IFS(J153="M","Medium",J153="L","Light",J153="D","Dark")</f>
        <v>Medium</v>
      </c>
      <c r="P153" t="str">
        <f>_xlfn.XLOOKUP(OrderTable[[#This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INDEX(Products!$A$1:$G$49,MATCH($D154,Products!$A$1:$A$49,0),MATCH(I$1,Products!$A$1:$G$1,0))</f>
        <v>Rob</v>
      </c>
      <c r="J154" t="str">
        <f>INDEX(Products!$A$1:$G$49,MATCH($D154,Products!$A$1:$A$49,0),MATCH(J$1,Products!$A$1:$G$1,0))</f>
        <v>M</v>
      </c>
      <c r="K154" s="4">
        <f>INDEX(Products!$A$1:$G$49,MATCH($D154,Products!$A$1:$A$49,0),MATCH(K$1,Products!$A$1:$G$1,0))</f>
        <v>2.5</v>
      </c>
      <c r="L154" s="5">
        <f>INDEX(Products!$A$1:$G$49,MATCH($D154,Products!$A$1:$A$49,0),MATCH(L$1,Products!$A$1:$G$1,0))</f>
        <v>22.884999999999998</v>
      </c>
      <c r="M154" s="5">
        <f t="shared" si="2"/>
        <v>68.655000000000001</v>
      </c>
      <c r="N154" t="str" cm="1">
        <f t="array" ref="N154">_xlfn.IFS(I154="Rob","Robusta",I154="Exc","Excelsa",I154="Ara","Arabica",I154="Lib","Liberica")</f>
        <v>Robusta</v>
      </c>
      <c r="O154" t="str" cm="1">
        <f t="array" ref="O154">_xlfn.IFS(J154="M","Medium",J154="L","Light",J154="D","Dark")</f>
        <v>Medium</v>
      </c>
      <c r="P154" t="str">
        <f>_xlfn.XLOOKUP(OrderTable[[#This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INDEX(Products!$A$1:$G$49,MATCH($D155,Products!$A$1:$A$49,0),MATCH(I$1,Products!$A$1:$G$1,0))</f>
        <v>Rob</v>
      </c>
      <c r="J155" t="str">
        <f>INDEX(Products!$A$1:$G$49,MATCH($D155,Products!$A$1:$A$49,0),MATCH(J$1,Products!$A$1:$G$1,0))</f>
        <v>D</v>
      </c>
      <c r="K155" s="4">
        <f>INDEX(Products!$A$1:$G$49,MATCH($D155,Products!$A$1:$A$49,0),MATCH(K$1,Products!$A$1:$G$1,0))</f>
        <v>0.2</v>
      </c>
      <c r="L155" s="5">
        <f>INDEX(Products!$A$1:$G$49,MATCH($D155,Products!$A$1:$A$49,0),MATCH(L$1,Products!$A$1:$G$1,0))</f>
        <v>2.6849999999999996</v>
      </c>
      <c r="M155" s="5">
        <f t="shared" si="2"/>
        <v>2.6849999999999996</v>
      </c>
      <c r="N155" t="str" cm="1">
        <f t="array" ref="N155">_xlfn.IFS(I155="Rob","Robusta",I155="Exc","Excelsa",I155="Ara","Arabica",I155="Lib","Liberica")</f>
        <v>Robusta</v>
      </c>
      <c r="O155" t="str" cm="1">
        <f t="array" ref="O155">_xlfn.IFS(J155="M","Medium",J155="L","Light",J155="D","Dark")</f>
        <v>Dark</v>
      </c>
      <c r="P155" t="str">
        <f>_xlfn.XLOOKUP(OrderTable[[#This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INDEX(Products!$A$1:$G$49,MATCH($D156,Products!$A$1:$A$49,0),MATCH(I$1,Products!$A$1:$G$1,0))</f>
        <v>Ara</v>
      </c>
      <c r="J156" t="str">
        <f>INDEX(Products!$A$1:$G$49,MATCH($D156,Products!$A$1:$A$49,0),MATCH(J$1,Products!$A$1:$G$1,0))</f>
        <v>D</v>
      </c>
      <c r="K156" s="4">
        <f>INDEX(Products!$A$1:$G$49,MATCH($D156,Products!$A$1:$A$49,0),MATCH(K$1,Products!$A$1:$G$1,0))</f>
        <v>2.5</v>
      </c>
      <c r="L156" s="5">
        <f>INDEX(Products!$A$1:$G$49,MATCH($D156,Products!$A$1:$A$49,0),MATCH(L$1,Products!$A$1:$G$1,0))</f>
        <v>22.884999999999998</v>
      </c>
      <c r="M156" s="5">
        <f t="shared" si="2"/>
        <v>114.42499999999998</v>
      </c>
      <c r="N156" t="str" cm="1">
        <f t="array" ref="N156">_xlfn.IFS(I156="Rob","Robusta",I156="Exc","Excelsa",I156="Ara","Arabica",I156="Lib","Liberica")</f>
        <v>Arabica</v>
      </c>
      <c r="O156" t="str" cm="1">
        <f t="array" ref="O156">_xlfn.IFS(J156="M","Medium",J156="L","Light",J156="D","Dark")</f>
        <v>Dark</v>
      </c>
      <c r="P156" t="str">
        <f>_xlfn.XLOOKUP(OrderTable[[#This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INDEX(Products!$A$1:$G$49,MATCH($D157,Products!$A$1:$A$49,0),MATCH(I$1,Products!$A$1:$G$1,0))</f>
        <v>Ara</v>
      </c>
      <c r="J157" t="str">
        <f>INDEX(Products!$A$1:$G$49,MATCH($D157,Products!$A$1:$A$49,0),MATCH(J$1,Products!$A$1:$G$1,0))</f>
        <v>M</v>
      </c>
      <c r="K157" s="4">
        <f>INDEX(Products!$A$1:$G$49,MATCH($D157,Products!$A$1:$A$49,0),MATCH(K$1,Products!$A$1:$G$1,0))</f>
        <v>2.5</v>
      </c>
      <c r="L157" s="5">
        <f>INDEX(Products!$A$1:$G$49,MATCH($D157,Products!$A$1:$A$49,0),MATCH(L$1,Products!$A$1:$G$1,0))</f>
        <v>25.874999999999996</v>
      </c>
      <c r="M157" s="5">
        <f t="shared" si="2"/>
        <v>155.24999999999997</v>
      </c>
      <c r="N157" t="str" cm="1">
        <f t="array" ref="N157">_xlfn.IFS(I157="Rob","Robusta",I157="Exc","Excelsa",I157="Ara","Arabica",I157="Lib","Liberica")</f>
        <v>Arabica</v>
      </c>
      <c r="O157" t="str" cm="1">
        <f t="array" ref="O157">_xlfn.IFS(J157="M","Medium",J157="L","Light",J157="D","Dark")</f>
        <v>Medium</v>
      </c>
      <c r="P157" t="str">
        <f>_xlfn.XLOOKUP(OrderTable[[#This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INDEX(Products!$A$1:$G$49,MATCH($D158,Products!$A$1:$A$49,0),MATCH(I$1,Products!$A$1:$G$1,0))</f>
        <v>Ara</v>
      </c>
      <c r="J158" t="str">
        <f>INDEX(Products!$A$1:$G$49,MATCH($D158,Products!$A$1:$A$49,0),MATCH(J$1,Products!$A$1:$G$1,0))</f>
        <v>M</v>
      </c>
      <c r="K158" s="4">
        <f>INDEX(Products!$A$1:$G$49,MATCH($D158,Products!$A$1:$A$49,0),MATCH(K$1,Products!$A$1:$G$1,0))</f>
        <v>2.5</v>
      </c>
      <c r="L158" s="5">
        <f>INDEX(Products!$A$1:$G$49,MATCH($D158,Products!$A$1:$A$49,0),MATCH(L$1,Products!$A$1:$G$1,0))</f>
        <v>25.874999999999996</v>
      </c>
      <c r="M158" s="5">
        <f t="shared" si="2"/>
        <v>77.624999999999986</v>
      </c>
      <c r="N158" t="str" cm="1">
        <f t="array" ref="N158">_xlfn.IFS(I158="Rob","Robusta",I158="Exc","Excelsa",I158="Ara","Arabica",I158="Lib","Liberica")</f>
        <v>Arabica</v>
      </c>
      <c r="O158" t="str" cm="1">
        <f t="array" ref="O158">_xlfn.IFS(J158="M","Medium",J158="L","Light",J158="D","Dark")</f>
        <v>Medium</v>
      </c>
      <c r="P158" t="str">
        <f>_xlfn.XLOOKUP(OrderTable[[#This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INDEX(Products!$A$1:$G$49,MATCH($D159,Products!$A$1:$A$49,0),MATCH(I$1,Products!$A$1:$G$1,0))</f>
        <v>Rob</v>
      </c>
      <c r="J159" t="str">
        <f>INDEX(Products!$A$1:$G$49,MATCH($D159,Products!$A$1:$A$49,0),MATCH(J$1,Products!$A$1:$G$1,0))</f>
        <v>D</v>
      </c>
      <c r="K159" s="4">
        <f>INDEX(Products!$A$1:$G$49,MATCH($D159,Products!$A$1:$A$49,0),MATCH(K$1,Products!$A$1:$G$1,0))</f>
        <v>2.5</v>
      </c>
      <c r="L159" s="5">
        <f>INDEX(Products!$A$1:$G$49,MATCH($D159,Products!$A$1:$A$49,0),MATCH(L$1,Products!$A$1:$G$1,0))</f>
        <v>20.584999999999997</v>
      </c>
      <c r="M159" s="5">
        <f t="shared" si="2"/>
        <v>61.754999999999995</v>
      </c>
      <c r="N159" t="str" cm="1">
        <f t="array" ref="N159">_xlfn.IFS(I159="Rob","Robusta",I159="Exc","Excelsa",I159="Ara","Arabica",I159="Lib","Liberica")</f>
        <v>Robusta</v>
      </c>
      <c r="O159" t="str" cm="1">
        <f t="array" ref="O159">_xlfn.IFS(J159="M","Medium",J159="L","Light",J159="D","Dark")</f>
        <v>Dark</v>
      </c>
      <c r="P159" t="str">
        <f>_xlfn.XLOOKUP(OrderTable[[#This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INDEX(Products!$A$1:$G$49,MATCH($D160,Products!$A$1:$A$49,0),MATCH(I$1,Products!$A$1:$G$1,0))</f>
        <v>Rob</v>
      </c>
      <c r="J160" t="str">
        <f>INDEX(Products!$A$1:$G$49,MATCH($D160,Products!$A$1:$A$49,0),MATCH(J$1,Products!$A$1:$G$1,0))</f>
        <v>D</v>
      </c>
      <c r="K160" s="4">
        <f>INDEX(Products!$A$1:$G$49,MATCH($D160,Products!$A$1:$A$49,0),MATCH(K$1,Products!$A$1:$G$1,0))</f>
        <v>2.5</v>
      </c>
      <c r="L160" s="5">
        <f>INDEX(Products!$A$1:$G$49,MATCH($D160,Products!$A$1:$A$49,0),MATCH(L$1,Products!$A$1:$G$1,0))</f>
        <v>20.584999999999997</v>
      </c>
      <c r="M160" s="5">
        <f t="shared" si="2"/>
        <v>123.50999999999999</v>
      </c>
      <c r="N160" t="str" cm="1">
        <f t="array" ref="N160">_xlfn.IFS(I160="Rob","Robusta",I160="Exc","Excelsa",I160="Ara","Arabica",I160="Lib","Liberica")</f>
        <v>Robusta</v>
      </c>
      <c r="O160" t="str" cm="1">
        <f t="array" ref="O160">_xlfn.IFS(J160="M","Medium",J160="L","Light",J160="D","Dark")</f>
        <v>Dark</v>
      </c>
      <c r="P160" t="str">
        <f>_xlfn.XLOOKUP(OrderTable[[#This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INDEX(Products!$A$1:$G$49,MATCH($D161,Products!$A$1:$A$49,0),MATCH(I$1,Products!$A$1:$G$1,0))</f>
        <v>Lib</v>
      </c>
      <c r="J161" t="str">
        <f>INDEX(Products!$A$1:$G$49,MATCH($D161,Products!$A$1:$A$49,0),MATCH(J$1,Products!$A$1:$G$1,0))</f>
        <v>L</v>
      </c>
      <c r="K161" s="4">
        <f>INDEX(Products!$A$1:$G$49,MATCH($D161,Products!$A$1:$A$49,0),MATCH(K$1,Products!$A$1:$G$1,0))</f>
        <v>2.5</v>
      </c>
      <c r="L161" s="5">
        <f>INDEX(Products!$A$1:$G$49,MATCH($D161,Products!$A$1:$A$49,0),MATCH(L$1,Products!$A$1:$G$1,0))</f>
        <v>36.454999999999998</v>
      </c>
      <c r="M161" s="5">
        <f t="shared" si="2"/>
        <v>218.73</v>
      </c>
      <c r="N161" t="str" cm="1">
        <f t="array" ref="N161">_xlfn.IFS(I161="Rob","Robusta",I161="Exc","Excelsa",I161="Ara","Arabica",I161="Lib","Liberica")</f>
        <v>Liberica</v>
      </c>
      <c r="O161" t="str" cm="1">
        <f t="array" ref="O161">_xlfn.IFS(J161="M","Medium",J161="L","Light",J161="D","Dark")</f>
        <v>Light</v>
      </c>
      <c r="P161" t="str">
        <f>_xlfn.XLOOKUP(OrderTable[[#This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INDEX(Products!$A$1:$G$49,MATCH($D162,Products!$A$1:$A$49,0),MATCH(I$1,Products!$A$1:$G$1,0))</f>
        <v>Exc</v>
      </c>
      <c r="J162" t="str">
        <f>INDEX(Products!$A$1:$G$49,MATCH($D162,Products!$A$1:$A$49,0),MATCH(J$1,Products!$A$1:$G$1,0))</f>
        <v>M</v>
      </c>
      <c r="K162" s="4">
        <f>INDEX(Products!$A$1:$G$49,MATCH($D162,Products!$A$1:$A$49,0),MATCH(K$1,Products!$A$1:$G$1,0))</f>
        <v>0.5</v>
      </c>
      <c r="L162" s="5">
        <f>INDEX(Products!$A$1:$G$49,MATCH($D162,Products!$A$1:$A$49,0),MATCH(L$1,Products!$A$1:$G$1,0))</f>
        <v>8.25</v>
      </c>
      <c r="M162" s="5">
        <f t="shared" si="2"/>
        <v>33</v>
      </c>
      <c r="N162" t="str" cm="1">
        <f t="array" ref="N162">_xlfn.IFS(I162="Rob","Robusta",I162="Exc","Excelsa",I162="Ara","Arabica",I162="Lib","Liberica")</f>
        <v>Excelsa</v>
      </c>
      <c r="O162" t="str" cm="1">
        <f t="array" ref="O162">_xlfn.IFS(J162="M","Medium",J162="L","Light",J162="D","Dark")</f>
        <v>Medium</v>
      </c>
      <c r="P162" t="str">
        <f>_xlfn.XLOOKUP(OrderTable[[#This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INDEX(Products!$A$1:$G$49,MATCH($D163,Products!$A$1:$A$49,0),MATCH(I$1,Products!$A$1:$G$1,0))</f>
        <v>Ara</v>
      </c>
      <c r="J163" t="str">
        <f>INDEX(Products!$A$1:$G$49,MATCH($D163,Products!$A$1:$A$49,0),MATCH(J$1,Products!$A$1:$G$1,0))</f>
        <v>L</v>
      </c>
      <c r="K163" s="4">
        <f>INDEX(Products!$A$1:$G$49,MATCH($D163,Products!$A$1:$A$49,0),MATCH(K$1,Products!$A$1:$G$1,0))</f>
        <v>0.5</v>
      </c>
      <c r="L163" s="5">
        <f>INDEX(Products!$A$1:$G$49,MATCH($D163,Products!$A$1:$A$49,0),MATCH(L$1,Products!$A$1:$G$1,0))</f>
        <v>7.77</v>
      </c>
      <c r="M163" s="5">
        <f t="shared" si="2"/>
        <v>23.31</v>
      </c>
      <c r="N163" t="str" cm="1">
        <f t="array" ref="N163">_xlfn.IFS(I163="Rob","Robusta",I163="Exc","Excelsa",I163="Ara","Arabica",I163="Lib","Liberica")</f>
        <v>Arabica</v>
      </c>
      <c r="O163" t="str" cm="1">
        <f t="array" ref="O163">_xlfn.IFS(J163="M","Medium",J163="L","Light",J163="D","Dark")</f>
        <v>Light</v>
      </c>
      <c r="P163" t="str">
        <f>_xlfn.XLOOKUP(OrderTable[[#This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INDEX(Products!$A$1:$G$49,MATCH($D164,Products!$A$1:$A$49,0),MATCH(I$1,Products!$A$1:$G$1,0))</f>
        <v>Exc</v>
      </c>
      <c r="J164" t="str">
        <f>INDEX(Products!$A$1:$G$49,MATCH($D164,Products!$A$1:$A$49,0),MATCH(J$1,Products!$A$1:$G$1,0))</f>
        <v>D</v>
      </c>
      <c r="K164" s="4">
        <f>INDEX(Products!$A$1:$G$49,MATCH($D164,Products!$A$1:$A$49,0),MATCH(K$1,Products!$A$1:$G$1,0))</f>
        <v>0.5</v>
      </c>
      <c r="L164" s="5">
        <f>INDEX(Products!$A$1:$G$49,MATCH($D164,Products!$A$1:$A$49,0),MATCH(L$1,Products!$A$1:$G$1,0))</f>
        <v>7.29</v>
      </c>
      <c r="M164" s="5">
        <f t="shared" si="2"/>
        <v>21.87</v>
      </c>
      <c r="N164" t="str" cm="1">
        <f t="array" ref="N164">_xlfn.IFS(I164="Rob","Robusta",I164="Exc","Excelsa",I164="Ara","Arabica",I164="Lib","Liberica")</f>
        <v>Excelsa</v>
      </c>
      <c r="O164" t="str" cm="1">
        <f t="array" ref="O164">_xlfn.IFS(J164="M","Medium",J164="L","Light",J164="D","Dark")</f>
        <v>Dark</v>
      </c>
      <c r="P164" t="str">
        <f>_xlfn.XLOOKUP(OrderTable[[#This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INDEX(Products!$A$1:$G$49,MATCH($D165,Products!$A$1:$A$49,0),MATCH(I$1,Products!$A$1:$G$1,0))</f>
        <v>Rob</v>
      </c>
      <c r="J165" t="str">
        <f>INDEX(Products!$A$1:$G$49,MATCH($D165,Products!$A$1:$A$49,0),MATCH(J$1,Products!$A$1:$G$1,0))</f>
        <v>D</v>
      </c>
      <c r="K165" s="4">
        <f>INDEX(Products!$A$1:$G$49,MATCH($D165,Products!$A$1:$A$49,0),MATCH(K$1,Products!$A$1:$G$1,0))</f>
        <v>0.2</v>
      </c>
      <c r="L165" s="5">
        <f>INDEX(Products!$A$1:$G$49,MATCH($D165,Products!$A$1:$A$49,0),MATCH(L$1,Products!$A$1:$G$1,0))</f>
        <v>2.6849999999999996</v>
      </c>
      <c r="M165" s="5">
        <f t="shared" si="2"/>
        <v>16.11</v>
      </c>
      <c r="N165" t="str" cm="1">
        <f t="array" ref="N165">_xlfn.IFS(I165="Rob","Robusta",I165="Exc","Excelsa",I165="Ara","Arabica",I165="Lib","Liberica")</f>
        <v>Robusta</v>
      </c>
      <c r="O165" t="str" cm="1">
        <f t="array" ref="O165">_xlfn.IFS(J165="M","Medium",J165="L","Light",J165="D","Dark")</f>
        <v>Dark</v>
      </c>
      <c r="P165" t="str">
        <f>_xlfn.XLOOKUP(OrderTable[[#This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INDEX(Products!$A$1:$G$49,MATCH($D166,Products!$A$1:$A$49,0),MATCH(I$1,Products!$A$1:$G$1,0))</f>
        <v>Exc</v>
      </c>
      <c r="J166" t="str">
        <f>INDEX(Products!$A$1:$G$49,MATCH($D166,Products!$A$1:$A$49,0),MATCH(J$1,Products!$A$1:$G$1,0))</f>
        <v>D</v>
      </c>
      <c r="K166" s="4">
        <f>INDEX(Products!$A$1:$G$49,MATCH($D166,Products!$A$1:$A$49,0),MATCH(K$1,Products!$A$1:$G$1,0))</f>
        <v>0.5</v>
      </c>
      <c r="L166" s="5">
        <f>INDEX(Products!$A$1:$G$49,MATCH($D166,Products!$A$1:$A$49,0),MATCH(L$1,Products!$A$1:$G$1,0))</f>
        <v>7.29</v>
      </c>
      <c r="M166" s="5">
        <f t="shared" si="2"/>
        <v>29.16</v>
      </c>
      <c r="N166" t="str" cm="1">
        <f t="array" ref="N166">_xlfn.IFS(I166="Rob","Robusta",I166="Exc","Excelsa",I166="Ara","Arabica",I166="Lib","Liberica")</f>
        <v>Excelsa</v>
      </c>
      <c r="O166" t="str" cm="1">
        <f t="array" ref="O166">_xlfn.IFS(J166="M","Medium",J166="L","Light",J166="D","Dark")</f>
        <v>Dark</v>
      </c>
      <c r="P166" t="str">
        <f>_xlfn.XLOOKUP(OrderTable[[#This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INDEX(Products!$A$1:$G$49,MATCH($D167,Products!$A$1:$A$49,0),MATCH(I$1,Products!$A$1:$G$1,0))</f>
        <v>Rob</v>
      </c>
      <c r="J167" t="str">
        <f>INDEX(Products!$A$1:$G$49,MATCH($D167,Products!$A$1:$A$49,0),MATCH(J$1,Products!$A$1:$G$1,0))</f>
        <v>D</v>
      </c>
      <c r="K167" s="4">
        <f>INDEX(Products!$A$1:$G$49,MATCH($D167,Products!$A$1:$A$49,0),MATCH(K$1,Products!$A$1:$G$1,0))</f>
        <v>1</v>
      </c>
      <c r="L167" s="5">
        <f>INDEX(Products!$A$1:$G$49,MATCH($D167,Products!$A$1:$A$49,0),MATCH(L$1,Products!$A$1:$G$1,0))</f>
        <v>8.9499999999999993</v>
      </c>
      <c r="M167" s="5">
        <f t="shared" si="2"/>
        <v>53.699999999999996</v>
      </c>
      <c r="N167" t="str" cm="1">
        <f t="array" ref="N167">_xlfn.IFS(I167="Rob","Robusta",I167="Exc","Excelsa",I167="Ara","Arabica",I167="Lib","Liberica")</f>
        <v>Robusta</v>
      </c>
      <c r="O167" t="str" cm="1">
        <f t="array" ref="O167">_xlfn.IFS(J167="M","Medium",J167="L","Light",J167="D","Dark")</f>
        <v>Dark</v>
      </c>
      <c r="P167" t="str">
        <f>_xlfn.XLOOKUP(OrderTable[[#This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INDEX(Products!$A$1:$G$49,MATCH($D168,Products!$A$1:$A$49,0),MATCH(I$1,Products!$A$1:$G$1,0))</f>
        <v>Rob</v>
      </c>
      <c r="J168" t="str">
        <f>INDEX(Products!$A$1:$G$49,MATCH($D168,Products!$A$1:$A$49,0),MATCH(J$1,Products!$A$1:$G$1,0))</f>
        <v>D</v>
      </c>
      <c r="K168" s="4">
        <f>INDEX(Products!$A$1:$G$49,MATCH($D168,Products!$A$1:$A$49,0),MATCH(K$1,Products!$A$1:$G$1,0))</f>
        <v>0.5</v>
      </c>
      <c r="L168" s="5">
        <f>INDEX(Products!$A$1:$G$49,MATCH($D168,Products!$A$1:$A$49,0),MATCH(L$1,Products!$A$1:$G$1,0))</f>
        <v>5.3699999999999992</v>
      </c>
      <c r="M168" s="5">
        <f t="shared" si="2"/>
        <v>26.849999999999994</v>
      </c>
      <c r="N168" t="str" cm="1">
        <f t="array" ref="N168">_xlfn.IFS(I168="Rob","Robusta",I168="Exc","Excelsa",I168="Ara","Arabica",I168="Lib","Liberica")</f>
        <v>Robusta</v>
      </c>
      <c r="O168" t="str" cm="1">
        <f t="array" ref="O168">_xlfn.IFS(J168="M","Medium",J168="L","Light",J168="D","Dark")</f>
        <v>Dark</v>
      </c>
      <c r="P168" t="str">
        <f>_xlfn.XLOOKUP(OrderTable[[#This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INDEX(Products!$A$1:$G$49,MATCH($D169,Products!$A$1:$A$49,0),MATCH(I$1,Products!$A$1:$G$1,0))</f>
        <v>Exc</v>
      </c>
      <c r="J169" t="str">
        <f>INDEX(Products!$A$1:$G$49,MATCH($D169,Products!$A$1:$A$49,0),MATCH(J$1,Products!$A$1:$G$1,0))</f>
        <v>M</v>
      </c>
      <c r="K169" s="4">
        <f>INDEX(Products!$A$1:$G$49,MATCH($D169,Products!$A$1:$A$49,0),MATCH(K$1,Products!$A$1:$G$1,0))</f>
        <v>0.5</v>
      </c>
      <c r="L169" s="5">
        <f>INDEX(Products!$A$1:$G$49,MATCH($D169,Products!$A$1:$A$49,0),MATCH(L$1,Products!$A$1:$G$1,0))</f>
        <v>8.25</v>
      </c>
      <c r="M169" s="5">
        <f t="shared" si="2"/>
        <v>41.25</v>
      </c>
      <c r="N169" t="str" cm="1">
        <f t="array" ref="N169">_xlfn.IFS(I169="Rob","Robusta",I169="Exc","Excelsa",I169="Ara","Arabica",I169="Lib","Liberica")</f>
        <v>Excelsa</v>
      </c>
      <c r="O169" t="str" cm="1">
        <f t="array" ref="O169">_xlfn.IFS(J169="M","Medium",J169="L","Light",J169="D","Dark")</f>
        <v>Medium</v>
      </c>
      <c r="P169" t="str">
        <f>_xlfn.XLOOKUP(OrderTable[[#This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INDEX(Products!$A$1:$G$49,MATCH($D170,Products!$A$1:$A$49,0),MATCH(I$1,Products!$A$1:$G$1,0))</f>
        <v>Ara</v>
      </c>
      <c r="J170" t="str">
        <f>INDEX(Products!$A$1:$G$49,MATCH($D170,Products!$A$1:$A$49,0),MATCH(J$1,Products!$A$1:$G$1,0))</f>
        <v>M</v>
      </c>
      <c r="K170" s="4">
        <f>INDEX(Products!$A$1:$G$49,MATCH($D170,Products!$A$1:$A$49,0),MATCH(K$1,Products!$A$1:$G$1,0))</f>
        <v>0.5</v>
      </c>
      <c r="L170" s="5">
        <f>INDEX(Products!$A$1:$G$49,MATCH($D170,Products!$A$1:$A$49,0),MATCH(L$1,Products!$A$1:$G$1,0))</f>
        <v>6.75</v>
      </c>
      <c r="M170" s="5">
        <f t="shared" si="2"/>
        <v>40.5</v>
      </c>
      <c r="N170" t="str" cm="1">
        <f t="array" ref="N170">_xlfn.IFS(I170="Rob","Robusta",I170="Exc","Excelsa",I170="Ara","Arabica",I170="Lib","Liberica")</f>
        <v>Arabica</v>
      </c>
      <c r="O170" t="str" cm="1">
        <f t="array" ref="O170">_xlfn.IFS(J170="M","Medium",J170="L","Light",J170="D","Dark")</f>
        <v>Medium</v>
      </c>
      <c r="P170" t="str">
        <f>_xlfn.XLOOKUP(OrderTable[[#This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INDEX(Products!$A$1:$G$49,MATCH($D171,Products!$A$1:$A$49,0),MATCH(I$1,Products!$A$1:$G$1,0))</f>
        <v>Rob</v>
      </c>
      <c r="J171" t="str">
        <f>INDEX(Products!$A$1:$G$49,MATCH($D171,Products!$A$1:$A$49,0),MATCH(J$1,Products!$A$1:$G$1,0))</f>
        <v>D</v>
      </c>
      <c r="K171" s="4">
        <f>INDEX(Products!$A$1:$G$49,MATCH($D171,Products!$A$1:$A$49,0),MATCH(K$1,Products!$A$1:$G$1,0))</f>
        <v>1</v>
      </c>
      <c r="L171" s="5">
        <f>INDEX(Products!$A$1:$G$49,MATCH($D171,Products!$A$1:$A$49,0),MATCH(L$1,Products!$A$1:$G$1,0))</f>
        <v>8.9499999999999993</v>
      </c>
      <c r="M171" s="5">
        <f t="shared" si="2"/>
        <v>17.899999999999999</v>
      </c>
      <c r="N171" t="str" cm="1">
        <f t="array" ref="N171">_xlfn.IFS(I171="Rob","Robusta",I171="Exc","Excelsa",I171="Ara","Arabica",I171="Lib","Liberica")</f>
        <v>Robusta</v>
      </c>
      <c r="O171" t="str" cm="1">
        <f t="array" ref="O171">_xlfn.IFS(J171="M","Medium",J171="L","Light",J171="D","Dark")</f>
        <v>Dark</v>
      </c>
      <c r="P171" t="str">
        <f>_xlfn.XLOOKUP(OrderTable[[#This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INDEX(Products!$A$1:$G$49,MATCH($D172,Products!$A$1:$A$49,0),MATCH(I$1,Products!$A$1:$G$1,0))</f>
        <v>Exc</v>
      </c>
      <c r="J172" t="str">
        <f>INDEX(Products!$A$1:$G$49,MATCH($D172,Products!$A$1:$A$49,0),MATCH(J$1,Products!$A$1:$G$1,0))</f>
        <v>L</v>
      </c>
      <c r="K172" s="4">
        <f>INDEX(Products!$A$1:$G$49,MATCH($D172,Products!$A$1:$A$49,0),MATCH(K$1,Products!$A$1:$G$1,0))</f>
        <v>2.5</v>
      </c>
      <c r="L172" s="5">
        <f>INDEX(Products!$A$1:$G$49,MATCH($D172,Products!$A$1:$A$49,0),MATCH(L$1,Products!$A$1:$G$1,0))</f>
        <v>34.154999999999994</v>
      </c>
      <c r="M172" s="5">
        <f t="shared" si="2"/>
        <v>68.309999999999988</v>
      </c>
      <c r="N172" t="str" cm="1">
        <f t="array" ref="N172">_xlfn.IFS(I172="Rob","Robusta",I172="Exc","Excelsa",I172="Ara","Arabica",I172="Lib","Liberica")</f>
        <v>Excelsa</v>
      </c>
      <c r="O172" t="str" cm="1">
        <f t="array" ref="O172">_xlfn.IFS(J172="M","Medium",J172="L","Light",J172="D","Dark")</f>
        <v>Light</v>
      </c>
      <c r="P172" t="str">
        <f>_xlfn.XLOOKUP(OrderTable[[#This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INDEX(Products!$A$1:$G$49,MATCH($D173,Products!$A$1:$A$49,0),MATCH(I$1,Products!$A$1:$G$1,0))</f>
        <v>Exc</v>
      </c>
      <c r="J173" t="str">
        <f>INDEX(Products!$A$1:$G$49,MATCH($D173,Products!$A$1:$A$49,0),MATCH(J$1,Products!$A$1:$G$1,0))</f>
        <v>M</v>
      </c>
      <c r="K173" s="4">
        <f>INDEX(Products!$A$1:$G$49,MATCH($D173,Products!$A$1:$A$49,0),MATCH(K$1,Products!$A$1:$G$1,0))</f>
        <v>2.5</v>
      </c>
      <c r="L173" s="5">
        <f>INDEX(Products!$A$1:$G$49,MATCH($D173,Products!$A$1:$A$49,0),MATCH(L$1,Products!$A$1:$G$1,0))</f>
        <v>31.624999999999996</v>
      </c>
      <c r="M173" s="5">
        <f t="shared" si="2"/>
        <v>63.249999999999993</v>
      </c>
      <c r="N173" t="str" cm="1">
        <f t="array" ref="N173">_xlfn.IFS(I173="Rob","Robusta",I173="Exc","Excelsa",I173="Ara","Arabica",I173="Lib","Liberica")</f>
        <v>Excelsa</v>
      </c>
      <c r="O173" t="str" cm="1">
        <f t="array" ref="O173">_xlfn.IFS(J173="M","Medium",J173="L","Light",J173="D","Dark")</f>
        <v>Medium</v>
      </c>
      <c r="P173" t="str">
        <f>_xlfn.XLOOKUP(OrderTable[[#This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INDEX(Products!$A$1:$G$49,MATCH($D174,Products!$A$1:$A$49,0),MATCH(I$1,Products!$A$1:$G$1,0))</f>
        <v>Exc</v>
      </c>
      <c r="J174" t="str">
        <f>INDEX(Products!$A$1:$G$49,MATCH($D174,Products!$A$1:$A$49,0),MATCH(J$1,Products!$A$1:$G$1,0))</f>
        <v>D</v>
      </c>
      <c r="K174" s="4">
        <f>INDEX(Products!$A$1:$G$49,MATCH($D174,Products!$A$1:$A$49,0),MATCH(K$1,Products!$A$1:$G$1,0))</f>
        <v>0.5</v>
      </c>
      <c r="L174" s="5">
        <f>INDEX(Products!$A$1:$G$49,MATCH($D174,Products!$A$1:$A$49,0),MATCH(L$1,Products!$A$1:$G$1,0))</f>
        <v>7.29</v>
      </c>
      <c r="M174" s="5">
        <f t="shared" si="2"/>
        <v>21.87</v>
      </c>
      <c r="N174" t="str" cm="1">
        <f t="array" ref="N174">_xlfn.IFS(I174="Rob","Robusta",I174="Exc","Excelsa",I174="Ara","Arabica",I174="Lib","Liberica")</f>
        <v>Excelsa</v>
      </c>
      <c r="O174" t="str" cm="1">
        <f t="array" ref="O174">_xlfn.IFS(J174="M","Medium",J174="L","Light",J174="D","Dark")</f>
        <v>Dark</v>
      </c>
      <c r="P174" t="str">
        <f>_xlfn.XLOOKUP(OrderTable[[#This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INDEX(Products!$A$1:$G$49,MATCH($D175,Products!$A$1:$A$49,0),MATCH(I$1,Products!$A$1:$G$1,0))</f>
        <v>Rob</v>
      </c>
      <c r="J175" t="str">
        <f>INDEX(Products!$A$1:$G$49,MATCH($D175,Products!$A$1:$A$49,0),MATCH(J$1,Products!$A$1:$G$1,0))</f>
        <v>M</v>
      </c>
      <c r="K175" s="4">
        <f>INDEX(Products!$A$1:$G$49,MATCH($D175,Products!$A$1:$A$49,0),MATCH(K$1,Products!$A$1:$G$1,0))</f>
        <v>2.5</v>
      </c>
      <c r="L175" s="5">
        <f>INDEX(Products!$A$1:$G$49,MATCH($D175,Products!$A$1:$A$49,0),MATCH(L$1,Products!$A$1:$G$1,0))</f>
        <v>22.884999999999998</v>
      </c>
      <c r="M175" s="5">
        <f t="shared" si="2"/>
        <v>91.539999999999992</v>
      </c>
      <c r="N175" t="str" cm="1">
        <f t="array" ref="N175">_xlfn.IFS(I175="Rob","Robusta",I175="Exc","Excelsa",I175="Ara","Arabica",I175="Lib","Liberica")</f>
        <v>Robusta</v>
      </c>
      <c r="O175" t="str" cm="1">
        <f t="array" ref="O175">_xlfn.IFS(J175="M","Medium",J175="L","Light",J175="D","Dark")</f>
        <v>Medium</v>
      </c>
      <c r="P175" t="str">
        <f>_xlfn.XLOOKUP(OrderTable[[#This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INDEX(Products!$A$1:$G$49,MATCH($D176,Products!$A$1:$A$49,0),MATCH(I$1,Products!$A$1:$G$1,0))</f>
        <v>Exc</v>
      </c>
      <c r="J176" t="str">
        <f>INDEX(Products!$A$1:$G$49,MATCH($D176,Products!$A$1:$A$49,0),MATCH(J$1,Products!$A$1:$G$1,0))</f>
        <v>L</v>
      </c>
      <c r="K176" s="4">
        <f>INDEX(Products!$A$1:$G$49,MATCH($D176,Products!$A$1:$A$49,0),MATCH(K$1,Products!$A$1:$G$1,0))</f>
        <v>2.5</v>
      </c>
      <c r="L176" s="5">
        <f>INDEX(Products!$A$1:$G$49,MATCH($D176,Products!$A$1:$A$49,0),MATCH(L$1,Products!$A$1:$G$1,0))</f>
        <v>34.154999999999994</v>
      </c>
      <c r="M176" s="5">
        <f t="shared" si="2"/>
        <v>204.92999999999995</v>
      </c>
      <c r="N176" t="str" cm="1">
        <f t="array" ref="N176">_xlfn.IFS(I176="Rob","Robusta",I176="Exc","Excelsa",I176="Ara","Arabica",I176="Lib","Liberica")</f>
        <v>Excelsa</v>
      </c>
      <c r="O176" t="str" cm="1">
        <f t="array" ref="O176">_xlfn.IFS(J176="M","Medium",J176="L","Light",J176="D","Dark")</f>
        <v>Light</v>
      </c>
      <c r="P176" t="str">
        <f>_xlfn.XLOOKUP(OrderTable[[#This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INDEX(Products!$A$1:$G$49,MATCH($D177,Products!$A$1:$A$49,0),MATCH(I$1,Products!$A$1:$G$1,0))</f>
        <v>Exc</v>
      </c>
      <c r="J177" t="str">
        <f>INDEX(Products!$A$1:$G$49,MATCH($D177,Products!$A$1:$A$49,0),MATCH(J$1,Products!$A$1:$G$1,0))</f>
        <v>M</v>
      </c>
      <c r="K177" s="4">
        <f>INDEX(Products!$A$1:$G$49,MATCH($D177,Products!$A$1:$A$49,0),MATCH(K$1,Products!$A$1:$G$1,0))</f>
        <v>2.5</v>
      </c>
      <c r="L177" s="5">
        <f>INDEX(Products!$A$1:$G$49,MATCH($D177,Products!$A$1:$A$49,0),MATCH(L$1,Products!$A$1:$G$1,0))</f>
        <v>31.624999999999996</v>
      </c>
      <c r="M177" s="5">
        <f t="shared" si="2"/>
        <v>63.249999999999993</v>
      </c>
      <c r="N177" t="str" cm="1">
        <f t="array" ref="N177">_xlfn.IFS(I177="Rob","Robusta",I177="Exc","Excelsa",I177="Ara","Arabica",I177="Lib","Liberica")</f>
        <v>Excelsa</v>
      </c>
      <c r="O177" t="str" cm="1">
        <f t="array" ref="O177">_xlfn.IFS(J177="M","Medium",J177="L","Light",J177="D","Dark")</f>
        <v>Medium</v>
      </c>
      <c r="P177" t="str">
        <f>_xlfn.XLOOKUP(OrderTable[[#This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INDEX(Products!$A$1:$G$49,MATCH($D178,Products!$A$1:$A$49,0),MATCH(I$1,Products!$A$1:$G$1,0))</f>
        <v>Exc</v>
      </c>
      <c r="J178" t="str">
        <f>INDEX(Products!$A$1:$G$49,MATCH($D178,Products!$A$1:$A$49,0),MATCH(J$1,Products!$A$1:$G$1,0))</f>
        <v>L</v>
      </c>
      <c r="K178" s="4">
        <f>INDEX(Products!$A$1:$G$49,MATCH($D178,Products!$A$1:$A$49,0),MATCH(K$1,Products!$A$1:$G$1,0))</f>
        <v>2.5</v>
      </c>
      <c r="L178" s="5">
        <f>INDEX(Products!$A$1:$G$49,MATCH($D178,Products!$A$1:$A$49,0),MATCH(L$1,Products!$A$1:$G$1,0))</f>
        <v>34.154999999999994</v>
      </c>
      <c r="M178" s="5">
        <f t="shared" si="2"/>
        <v>34.154999999999994</v>
      </c>
      <c r="N178" t="str" cm="1">
        <f t="array" ref="N178">_xlfn.IFS(I178="Rob","Robusta",I178="Exc","Excelsa",I178="Ara","Arabica",I178="Lib","Liberica")</f>
        <v>Excelsa</v>
      </c>
      <c r="O178" t="str" cm="1">
        <f t="array" ref="O178">_xlfn.IFS(J178="M","Medium",J178="L","Light",J178="D","Dark")</f>
        <v>Light</v>
      </c>
      <c r="P178" t="str">
        <f>_xlfn.XLOOKUP(OrderTable[[#This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INDEX(Products!$A$1:$G$49,MATCH($D179,Products!$A$1:$A$49,0),MATCH(I$1,Products!$A$1:$G$1,0))</f>
        <v>Rob</v>
      </c>
      <c r="J179" t="str">
        <f>INDEX(Products!$A$1:$G$49,MATCH($D179,Products!$A$1:$A$49,0),MATCH(J$1,Products!$A$1:$G$1,0))</f>
        <v>L</v>
      </c>
      <c r="K179" s="4">
        <f>INDEX(Products!$A$1:$G$49,MATCH($D179,Products!$A$1:$A$49,0),MATCH(K$1,Products!$A$1:$G$1,0))</f>
        <v>2.5</v>
      </c>
      <c r="L179" s="5">
        <f>INDEX(Products!$A$1:$G$49,MATCH($D179,Products!$A$1:$A$49,0),MATCH(L$1,Products!$A$1:$G$1,0))</f>
        <v>27.484999999999996</v>
      </c>
      <c r="M179" s="5">
        <f t="shared" si="2"/>
        <v>109.93999999999998</v>
      </c>
      <c r="N179" t="str" cm="1">
        <f t="array" ref="N179">_xlfn.IFS(I179="Rob","Robusta",I179="Exc","Excelsa",I179="Ara","Arabica",I179="Lib","Liberica")</f>
        <v>Robusta</v>
      </c>
      <c r="O179" t="str" cm="1">
        <f t="array" ref="O179">_xlfn.IFS(J179="M","Medium",J179="L","Light",J179="D","Dark")</f>
        <v>Light</v>
      </c>
      <c r="P179" t="str">
        <f>_xlfn.XLOOKUP(OrderTable[[#This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INDEX(Products!$A$1:$G$49,MATCH($D180,Products!$A$1:$A$49,0),MATCH(I$1,Products!$A$1:$G$1,0))</f>
        <v>Ara</v>
      </c>
      <c r="J180" t="str">
        <f>INDEX(Products!$A$1:$G$49,MATCH($D180,Products!$A$1:$A$49,0),MATCH(J$1,Products!$A$1:$G$1,0))</f>
        <v>L</v>
      </c>
      <c r="K180" s="4">
        <f>INDEX(Products!$A$1:$G$49,MATCH($D180,Products!$A$1:$A$49,0),MATCH(K$1,Products!$A$1:$G$1,0))</f>
        <v>1</v>
      </c>
      <c r="L180" s="5">
        <f>INDEX(Products!$A$1:$G$49,MATCH($D180,Products!$A$1:$A$49,0),MATCH(L$1,Products!$A$1:$G$1,0))</f>
        <v>12.95</v>
      </c>
      <c r="M180" s="5">
        <f t="shared" si="2"/>
        <v>25.9</v>
      </c>
      <c r="N180" t="str" cm="1">
        <f t="array" ref="N180">_xlfn.IFS(I180="Rob","Robusta",I180="Exc","Excelsa",I180="Ara","Arabica",I180="Lib","Liberica")</f>
        <v>Arabica</v>
      </c>
      <c r="O180" t="str" cm="1">
        <f t="array" ref="O180">_xlfn.IFS(J180="M","Medium",J180="L","Light",J180="D","Dark")</f>
        <v>Light</v>
      </c>
      <c r="P180" t="str">
        <f>_xlfn.XLOOKUP(OrderTable[[#This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INDEX(Products!$A$1:$G$49,MATCH($D181,Products!$A$1:$A$49,0),MATCH(I$1,Products!$A$1:$G$1,0))</f>
        <v>Ara</v>
      </c>
      <c r="J181" t="str">
        <f>INDEX(Products!$A$1:$G$49,MATCH($D181,Products!$A$1:$A$49,0),MATCH(J$1,Products!$A$1:$G$1,0))</f>
        <v>D</v>
      </c>
      <c r="K181" s="4">
        <f>INDEX(Products!$A$1:$G$49,MATCH($D181,Products!$A$1:$A$49,0),MATCH(K$1,Products!$A$1:$G$1,0))</f>
        <v>0.2</v>
      </c>
      <c r="L181" s="5">
        <f>INDEX(Products!$A$1:$G$49,MATCH($D181,Products!$A$1:$A$49,0),MATCH(L$1,Products!$A$1:$G$1,0))</f>
        <v>2.9849999999999999</v>
      </c>
      <c r="M181" s="5">
        <f t="shared" si="2"/>
        <v>2.9849999999999999</v>
      </c>
      <c r="N181" t="str" cm="1">
        <f t="array" ref="N181">_xlfn.IFS(I181="Rob","Robusta",I181="Exc","Excelsa",I181="Ara","Arabica",I181="Lib","Liberica")</f>
        <v>Arabica</v>
      </c>
      <c r="O181" t="str" cm="1">
        <f t="array" ref="O181">_xlfn.IFS(J181="M","Medium",J181="L","Light",J181="D","Dark")</f>
        <v>Dark</v>
      </c>
      <c r="P181" t="str">
        <f>_xlfn.XLOOKUP(OrderTable[[#This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INDEX(Products!$A$1:$G$49,MATCH($D182,Products!$A$1:$A$49,0),MATCH(I$1,Products!$A$1:$G$1,0))</f>
        <v>Exc</v>
      </c>
      <c r="J182" t="str">
        <f>INDEX(Products!$A$1:$G$49,MATCH($D182,Products!$A$1:$A$49,0),MATCH(J$1,Products!$A$1:$G$1,0))</f>
        <v>L</v>
      </c>
      <c r="K182" s="4">
        <f>INDEX(Products!$A$1:$G$49,MATCH($D182,Products!$A$1:$A$49,0),MATCH(K$1,Products!$A$1:$G$1,0))</f>
        <v>0.2</v>
      </c>
      <c r="L182" s="5">
        <f>INDEX(Products!$A$1:$G$49,MATCH($D182,Products!$A$1:$A$49,0),MATCH(L$1,Products!$A$1:$G$1,0))</f>
        <v>4.4550000000000001</v>
      </c>
      <c r="M182" s="5">
        <f t="shared" si="2"/>
        <v>22.274999999999999</v>
      </c>
      <c r="N182" t="str" cm="1">
        <f t="array" ref="N182">_xlfn.IFS(I182="Rob","Robusta",I182="Exc","Excelsa",I182="Ara","Arabica",I182="Lib","Liberica")</f>
        <v>Excelsa</v>
      </c>
      <c r="O182" t="str" cm="1">
        <f t="array" ref="O182">_xlfn.IFS(J182="M","Medium",J182="L","Light",J182="D","Dark")</f>
        <v>Light</v>
      </c>
      <c r="P182" t="str">
        <f>_xlfn.XLOOKUP(OrderTable[[#This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INDEX(Products!$A$1:$G$49,MATCH($D183,Products!$A$1:$A$49,0),MATCH(I$1,Products!$A$1:$G$1,0))</f>
        <v>Ara</v>
      </c>
      <c r="J183" t="str">
        <f>INDEX(Products!$A$1:$G$49,MATCH($D183,Products!$A$1:$A$49,0),MATCH(J$1,Products!$A$1:$G$1,0))</f>
        <v>D</v>
      </c>
      <c r="K183" s="4">
        <f>INDEX(Products!$A$1:$G$49,MATCH($D183,Products!$A$1:$A$49,0),MATCH(K$1,Products!$A$1:$G$1,0))</f>
        <v>0.5</v>
      </c>
      <c r="L183" s="5">
        <f>INDEX(Products!$A$1:$G$49,MATCH($D183,Products!$A$1:$A$49,0),MATCH(L$1,Products!$A$1:$G$1,0))</f>
        <v>5.97</v>
      </c>
      <c r="M183" s="5">
        <f t="shared" si="2"/>
        <v>29.849999999999998</v>
      </c>
      <c r="N183" t="str" cm="1">
        <f t="array" ref="N183">_xlfn.IFS(I183="Rob","Robusta",I183="Exc","Excelsa",I183="Ara","Arabica",I183="Lib","Liberica")</f>
        <v>Arabica</v>
      </c>
      <c r="O183" t="str" cm="1">
        <f t="array" ref="O183">_xlfn.IFS(J183="M","Medium",J183="L","Light",J183="D","Dark")</f>
        <v>Dark</v>
      </c>
      <c r="P183" t="str">
        <f>_xlfn.XLOOKUP(OrderTable[[#This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INDEX(Products!$A$1:$G$49,MATCH($D184,Products!$A$1:$A$49,0),MATCH(I$1,Products!$A$1:$G$1,0))</f>
        <v>Rob</v>
      </c>
      <c r="J184" t="str">
        <f>INDEX(Products!$A$1:$G$49,MATCH($D184,Products!$A$1:$A$49,0),MATCH(J$1,Products!$A$1:$G$1,0))</f>
        <v>D</v>
      </c>
      <c r="K184" s="4">
        <f>INDEX(Products!$A$1:$G$49,MATCH($D184,Products!$A$1:$A$49,0),MATCH(K$1,Products!$A$1:$G$1,0))</f>
        <v>0.5</v>
      </c>
      <c r="L184" s="5">
        <f>INDEX(Products!$A$1:$G$49,MATCH($D184,Products!$A$1:$A$49,0),MATCH(L$1,Products!$A$1:$G$1,0))</f>
        <v>5.3699999999999992</v>
      </c>
      <c r="M184" s="5">
        <f t="shared" si="2"/>
        <v>32.22</v>
      </c>
      <c r="N184" t="str" cm="1">
        <f t="array" ref="N184">_xlfn.IFS(I184="Rob","Robusta",I184="Exc","Excelsa",I184="Ara","Arabica",I184="Lib","Liberica")</f>
        <v>Robusta</v>
      </c>
      <c r="O184" t="str" cm="1">
        <f t="array" ref="O184">_xlfn.IFS(J184="M","Medium",J184="L","Light",J184="D","Dark")</f>
        <v>Dark</v>
      </c>
      <c r="P184" t="str">
        <f>_xlfn.XLOOKUP(OrderTable[[#This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INDEX(Products!$A$1:$G$49,MATCH($D185,Products!$A$1:$A$49,0),MATCH(I$1,Products!$A$1:$G$1,0))</f>
        <v>Exc</v>
      </c>
      <c r="J185" t="str">
        <f>INDEX(Products!$A$1:$G$49,MATCH($D185,Products!$A$1:$A$49,0),MATCH(J$1,Products!$A$1:$G$1,0))</f>
        <v>M</v>
      </c>
      <c r="K185" s="4">
        <f>INDEX(Products!$A$1:$G$49,MATCH($D185,Products!$A$1:$A$49,0),MATCH(K$1,Products!$A$1:$G$1,0))</f>
        <v>0.2</v>
      </c>
      <c r="L185" s="5">
        <f>INDEX(Products!$A$1:$G$49,MATCH($D185,Products!$A$1:$A$49,0),MATCH(L$1,Products!$A$1:$G$1,0))</f>
        <v>4.125</v>
      </c>
      <c r="M185" s="5">
        <f t="shared" si="2"/>
        <v>8.25</v>
      </c>
      <c r="N185" t="str" cm="1">
        <f t="array" ref="N185">_xlfn.IFS(I185="Rob","Robusta",I185="Exc","Excelsa",I185="Ara","Arabica",I185="Lib","Liberica")</f>
        <v>Excelsa</v>
      </c>
      <c r="O185" t="str" cm="1">
        <f t="array" ref="O185">_xlfn.IFS(J185="M","Medium",J185="L","Light",J185="D","Dark")</f>
        <v>Medium</v>
      </c>
      <c r="P185" t="str">
        <f>_xlfn.XLOOKUP(OrderTable[[#This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INDEX(Products!$A$1:$G$49,MATCH($D186,Products!$A$1:$A$49,0),MATCH(I$1,Products!$A$1:$G$1,0))</f>
        <v>Ara</v>
      </c>
      <c r="J186" t="str">
        <f>INDEX(Products!$A$1:$G$49,MATCH($D186,Products!$A$1:$A$49,0),MATCH(J$1,Products!$A$1:$G$1,0))</f>
        <v>L</v>
      </c>
      <c r="K186" s="4">
        <f>INDEX(Products!$A$1:$G$49,MATCH($D186,Products!$A$1:$A$49,0),MATCH(K$1,Products!$A$1:$G$1,0))</f>
        <v>0.5</v>
      </c>
      <c r="L186" s="5">
        <f>INDEX(Products!$A$1:$G$49,MATCH($D186,Products!$A$1:$A$49,0),MATCH(L$1,Products!$A$1:$G$1,0))</f>
        <v>7.77</v>
      </c>
      <c r="M186" s="5">
        <f t="shared" si="2"/>
        <v>31.08</v>
      </c>
      <c r="N186" t="str" cm="1">
        <f t="array" ref="N186">_xlfn.IFS(I186="Rob","Robusta",I186="Exc","Excelsa",I186="Ara","Arabica",I186="Lib","Liberica")</f>
        <v>Arabica</v>
      </c>
      <c r="O186" t="str" cm="1">
        <f t="array" ref="O186">_xlfn.IFS(J186="M","Medium",J186="L","Light",J186="D","Dark")</f>
        <v>Light</v>
      </c>
      <c r="P186" t="str">
        <f>_xlfn.XLOOKUP(OrderTable[[#This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INDEX(Products!$A$1:$G$49,MATCH($D187,Products!$A$1:$A$49,0),MATCH(I$1,Products!$A$1:$G$1,0))</f>
        <v>Exc</v>
      </c>
      <c r="J187" t="str">
        <f>INDEX(Products!$A$1:$G$49,MATCH($D187,Products!$A$1:$A$49,0),MATCH(J$1,Products!$A$1:$G$1,0))</f>
        <v>D</v>
      </c>
      <c r="K187" s="4">
        <f>INDEX(Products!$A$1:$G$49,MATCH($D187,Products!$A$1:$A$49,0),MATCH(K$1,Products!$A$1:$G$1,0))</f>
        <v>0.5</v>
      </c>
      <c r="L187" s="5">
        <f>INDEX(Products!$A$1:$G$49,MATCH($D187,Products!$A$1:$A$49,0),MATCH(L$1,Products!$A$1:$G$1,0))</f>
        <v>7.29</v>
      </c>
      <c r="M187" s="5">
        <f t="shared" si="2"/>
        <v>36.450000000000003</v>
      </c>
      <c r="N187" t="str" cm="1">
        <f t="array" ref="N187">_xlfn.IFS(I187="Rob","Robusta",I187="Exc","Excelsa",I187="Ara","Arabica",I187="Lib","Liberica")</f>
        <v>Excelsa</v>
      </c>
      <c r="O187" t="str" cm="1">
        <f t="array" ref="O187">_xlfn.IFS(J187="M","Medium",J187="L","Light",J187="D","Dark")</f>
        <v>Dark</v>
      </c>
      <c r="P187" t="str">
        <f>_xlfn.XLOOKUP(OrderTable[[#This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INDEX(Products!$A$1:$G$49,MATCH($D188,Products!$A$1:$A$49,0),MATCH(I$1,Products!$A$1:$G$1,0))</f>
        <v>Rob</v>
      </c>
      <c r="J188" t="str">
        <f>INDEX(Products!$A$1:$G$49,MATCH($D188,Products!$A$1:$A$49,0),MATCH(J$1,Products!$A$1:$G$1,0))</f>
        <v>M</v>
      </c>
      <c r="K188" s="4">
        <f>INDEX(Products!$A$1:$G$49,MATCH($D188,Products!$A$1:$A$49,0),MATCH(K$1,Products!$A$1:$G$1,0))</f>
        <v>2.5</v>
      </c>
      <c r="L188" s="5">
        <f>INDEX(Products!$A$1:$G$49,MATCH($D188,Products!$A$1:$A$49,0),MATCH(L$1,Products!$A$1:$G$1,0))</f>
        <v>22.884999999999998</v>
      </c>
      <c r="M188" s="5">
        <f t="shared" si="2"/>
        <v>68.655000000000001</v>
      </c>
      <c r="N188" t="str" cm="1">
        <f t="array" ref="N188">_xlfn.IFS(I188="Rob","Robusta",I188="Exc","Excelsa",I188="Ara","Arabica",I188="Lib","Liberica")</f>
        <v>Robusta</v>
      </c>
      <c r="O188" t="str" cm="1">
        <f t="array" ref="O188">_xlfn.IFS(J188="M","Medium",J188="L","Light",J188="D","Dark")</f>
        <v>Medium</v>
      </c>
      <c r="P188" t="str">
        <f>_xlfn.XLOOKUP(OrderTable[[#This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INDEX(Products!$A$1:$G$49,MATCH($D189,Products!$A$1:$A$49,0),MATCH(I$1,Products!$A$1:$G$1,0))</f>
        <v>Lib</v>
      </c>
      <c r="J189" t="str">
        <f>INDEX(Products!$A$1:$G$49,MATCH($D189,Products!$A$1:$A$49,0),MATCH(J$1,Products!$A$1:$G$1,0))</f>
        <v>M</v>
      </c>
      <c r="K189" s="4">
        <f>INDEX(Products!$A$1:$G$49,MATCH($D189,Products!$A$1:$A$49,0),MATCH(K$1,Products!$A$1:$G$1,0))</f>
        <v>0.5</v>
      </c>
      <c r="L189" s="5">
        <f>INDEX(Products!$A$1:$G$49,MATCH($D189,Products!$A$1:$A$49,0),MATCH(L$1,Products!$A$1:$G$1,0))</f>
        <v>8.73</v>
      </c>
      <c r="M189" s="5">
        <f t="shared" si="2"/>
        <v>43.650000000000006</v>
      </c>
      <c r="N189" t="str" cm="1">
        <f t="array" ref="N189">_xlfn.IFS(I189="Rob","Robusta",I189="Exc","Excelsa",I189="Ara","Arabica",I189="Lib","Liberica")</f>
        <v>Liberica</v>
      </c>
      <c r="O189" t="str" cm="1">
        <f t="array" ref="O189">_xlfn.IFS(J189="M","Medium",J189="L","Light",J189="D","Dark")</f>
        <v>Medium</v>
      </c>
      <c r="P189" t="str">
        <f>_xlfn.XLOOKUP(OrderTable[[#This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INDEX(Products!$A$1:$G$49,MATCH($D190,Products!$A$1:$A$49,0),MATCH(I$1,Products!$A$1:$G$1,0))</f>
        <v>Exc</v>
      </c>
      <c r="J190" t="str">
        <f>INDEX(Products!$A$1:$G$49,MATCH($D190,Products!$A$1:$A$49,0),MATCH(J$1,Products!$A$1:$G$1,0))</f>
        <v>L</v>
      </c>
      <c r="K190" s="4">
        <f>INDEX(Products!$A$1:$G$49,MATCH($D190,Products!$A$1:$A$49,0),MATCH(K$1,Products!$A$1:$G$1,0))</f>
        <v>0.2</v>
      </c>
      <c r="L190" s="5">
        <f>INDEX(Products!$A$1:$G$49,MATCH($D190,Products!$A$1:$A$49,0),MATCH(L$1,Products!$A$1:$G$1,0))</f>
        <v>4.4550000000000001</v>
      </c>
      <c r="M190" s="5">
        <f t="shared" si="2"/>
        <v>4.4550000000000001</v>
      </c>
      <c r="N190" t="str" cm="1">
        <f t="array" ref="N190">_xlfn.IFS(I190="Rob","Robusta",I190="Exc","Excelsa",I190="Ara","Arabica",I190="Lib","Liberica")</f>
        <v>Excelsa</v>
      </c>
      <c r="O190" t="str" cm="1">
        <f t="array" ref="O190">_xlfn.IFS(J190="M","Medium",J190="L","Light",J190="D","Dark")</f>
        <v>Light</v>
      </c>
      <c r="P190" t="str">
        <f>_xlfn.XLOOKUP(OrderTable[[#This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INDEX(Products!$A$1:$G$49,MATCH($D191,Products!$A$1:$A$49,0),MATCH(I$1,Products!$A$1:$G$1,0))</f>
        <v>Lib</v>
      </c>
      <c r="J191" t="str">
        <f>INDEX(Products!$A$1:$G$49,MATCH($D191,Products!$A$1:$A$49,0),MATCH(J$1,Products!$A$1:$G$1,0))</f>
        <v>M</v>
      </c>
      <c r="K191" s="4">
        <f>INDEX(Products!$A$1:$G$49,MATCH($D191,Products!$A$1:$A$49,0),MATCH(K$1,Products!$A$1:$G$1,0))</f>
        <v>1</v>
      </c>
      <c r="L191" s="5">
        <f>INDEX(Products!$A$1:$G$49,MATCH($D191,Products!$A$1:$A$49,0),MATCH(L$1,Products!$A$1:$G$1,0))</f>
        <v>14.55</v>
      </c>
      <c r="M191" s="5">
        <f t="shared" si="2"/>
        <v>43.650000000000006</v>
      </c>
      <c r="N191" t="str" cm="1">
        <f t="array" ref="N191">_xlfn.IFS(I191="Rob","Robusta",I191="Exc","Excelsa",I191="Ara","Arabica",I191="Lib","Liberica")</f>
        <v>Liberica</v>
      </c>
      <c r="O191" t="str" cm="1">
        <f t="array" ref="O191">_xlfn.IFS(J191="M","Medium",J191="L","Light",J191="D","Dark")</f>
        <v>Medium</v>
      </c>
      <c r="P191" t="str">
        <f>_xlfn.XLOOKUP(OrderTable[[#This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INDEX(Products!$A$1:$G$49,MATCH($D192,Products!$A$1:$A$49,0),MATCH(I$1,Products!$A$1:$G$1,0))</f>
        <v>Lib</v>
      </c>
      <c r="J192" t="str">
        <f>INDEX(Products!$A$1:$G$49,MATCH($D192,Products!$A$1:$A$49,0),MATCH(J$1,Products!$A$1:$G$1,0))</f>
        <v>M</v>
      </c>
      <c r="K192" s="4">
        <f>INDEX(Products!$A$1:$G$49,MATCH($D192,Products!$A$1:$A$49,0),MATCH(K$1,Products!$A$1:$G$1,0))</f>
        <v>2.5</v>
      </c>
      <c r="L192" s="5">
        <f>INDEX(Products!$A$1:$G$49,MATCH($D192,Products!$A$1:$A$49,0),MATCH(L$1,Products!$A$1:$G$1,0))</f>
        <v>33.464999999999996</v>
      </c>
      <c r="M192" s="5">
        <f t="shared" si="2"/>
        <v>33.464999999999996</v>
      </c>
      <c r="N192" t="str" cm="1">
        <f t="array" ref="N192">_xlfn.IFS(I192="Rob","Robusta",I192="Exc","Excelsa",I192="Ara","Arabica",I192="Lib","Liberica")</f>
        <v>Liberica</v>
      </c>
      <c r="O192" t="str" cm="1">
        <f t="array" ref="O192">_xlfn.IFS(J192="M","Medium",J192="L","Light",J192="D","Dark")</f>
        <v>Medium</v>
      </c>
      <c r="P192" t="str">
        <f>_xlfn.XLOOKUP(OrderTable[[#This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INDEX(Products!$A$1:$G$49,MATCH($D193,Products!$A$1:$A$49,0),MATCH(I$1,Products!$A$1:$G$1,0))</f>
        <v>Lib</v>
      </c>
      <c r="J193" t="str">
        <f>INDEX(Products!$A$1:$G$49,MATCH($D193,Products!$A$1:$A$49,0),MATCH(J$1,Products!$A$1:$G$1,0))</f>
        <v>D</v>
      </c>
      <c r="K193" s="4">
        <f>INDEX(Products!$A$1:$G$49,MATCH($D193,Products!$A$1:$A$49,0),MATCH(K$1,Products!$A$1:$G$1,0))</f>
        <v>0.2</v>
      </c>
      <c r="L193" s="5">
        <f>INDEX(Products!$A$1:$G$49,MATCH($D193,Products!$A$1:$A$49,0),MATCH(L$1,Products!$A$1:$G$1,0))</f>
        <v>3.8849999999999998</v>
      </c>
      <c r="M193" s="5">
        <f t="shared" si="2"/>
        <v>19.424999999999997</v>
      </c>
      <c r="N193" t="str" cm="1">
        <f t="array" ref="N193">_xlfn.IFS(I193="Rob","Robusta",I193="Exc","Excelsa",I193="Ara","Arabica",I193="Lib","Liberica")</f>
        <v>Liberica</v>
      </c>
      <c r="O193" t="str" cm="1">
        <f t="array" ref="O193">_xlfn.IFS(J193="M","Medium",J193="L","Light",J193="D","Dark")</f>
        <v>Dark</v>
      </c>
      <c r="P193" t="str">
        <f>_xlfn.XLOOKUP(OrderTable[[#This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INDEX(Products!$A$1:$G$49,MATCH($D194,Products!$A$1:$A$49,0),MATCH(I$1,Products!$A$1:$G$1,0))</f>
        <v>Exc</v>
      </c>
      <c r="J194" t="str">
        <f>INDEX(Products!$A$1:$G$49,MATCH($D194,Products!$A$1:$A$49,0),MATCH(J$1,Products!$A$1:$G$1,0))</f>
        <v>D</v>
      </c>
      <c r="K194" s="4">
        <f>INDEX(Products!$A$1:$G$49,MATCH($D194,Products!$A$1:$A$49,0),MATCH(K$1,Products!$A$1:$G$1,0))</f>
        <v>1</v>
      </c>
      <c r="L194" s="5">
        <f>INDEX(Products!$A$1:$G$49,MATCH($D194,Products!$A$1:$A$49,0),MATCH(L$1,Products!$A$1:$G$1,0))</f>
        <v>12.15</v>
      </c>
      <c r="M194" s="5">
        <f t="shared" si="2"/>
        <v>72.900000000000006</v>
      </c>
      <c r="N194" t="str" cm="1">
        <f t="array" ref="N194">_xlfn.IFS(I194="Rob","Robusta",I194="Exc","Excelsa",I194="Ara","Arabica",I194="Lib","Liberica")</f>
        <v>Excelsa</v>
      </c>
      <c r="O194" t="str" cm="1">
        <f t="array" ref="O194">_xlfn.IFS(J194="M","Medium",J194="L","Light",J194="D","Dark")</f>
        <v>Dark</v>
      </c>
      <c r="P194" t="str">
        <f>_xlfn.XLOOKUP(OrderTable[[#This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INDEX(Products!$A$1:$G$49,MATCH($D195,Products!$A$1:$A$49,0),MATCH(I$1,Products!$A$1:$G$1,0))</f>
        <v>Exc</v>
      </c>
      <c r="J195" t="str">
        <f>INDEX(Products!$A$1:$G$49,MATCH($D195,Products!$A$1:$A$49,0),MATCH(J$1,Products!$A$1:$G$1,0))</f>
        <v>L</v>
      </c>
      <c r="K195" s="4">
        <f>INDEX(Products!$A$1:$G$49,MATCH($D195,Products!$A$1:$A$49,0),MATCH(K$1,Products!$A$1:$G$1,0))</f>
        <v>1</v>
      </c>
      <c r="L195" s="5">
        <f>INDEX(Products!$A$1:$G$49,MATCH($D195,Products!$A$1:$A$49,0),MATCH(L$1,Products!$A$1:$G$1,0))</f>
        <v>14.85</v>
      </c>
      <c r="M195" s="5">
        <f t="shared" ref="M195:M258" si="3">L195*E195</f>
        <v>44.55</v>
      </c>
      <c r="N195" t="str" cm="1">
        <f t="array" ref="N195">_xlfn.IFS(I195="Rob","Robusta",I195="Exc","Excelsa",I195="Ara","Arabica",I195="Lib","Liberica")</f>
        <v>Excelsa</v>
      </c>
      <c r="O195" t="str" cm="1">
        <f t="array" ref="O195">_xlfn.IFS(J195="M","Medium",J195="L","Light",J195="D","Dark")</f>
        <v>Light</v>
      </c>
      <c r="P195" t="str">
        <f>_xlfn.XLOOKUP(OrderTable[[#This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INDEX(Products!$A$1:$G$49,MATCH($D196,Products!$A$1:$A$49,0),MATCH(I$1,Products!$A$1:$G$1,0))</f>
        <v>Exc</v>
      </c>
      <c r="J196" t="str">
        <f>INDEX(Products!$A$1:$G$49,MATCH($D196,Products!$A$1:$A$49,0),MATCH(J$1,Products!$A$1:$G$1,0))</f>
        <v>D</v>
      </c>
      <c r="K196" s="4">
        <f>INDEX(Products!$A$1:$G$49,MATCH($D196,Products!$A$1:$A$49,0),MATCH(K$1,Products!$A$1:$G$1,0))</f>
        <v>0.5</v>
      </c>
      <c r="L196" s="5">
        <f>INDEX(Products!$A$1:$G$49,MATCH($D196,Products!$A$1:$A$49,0),MATCH(L$1,Products!$A$1:$G$1,0))</f>
        <v>7.29</v>
      </c>
      <c r="M196" s="5">
        <f t="shared" si="3"/>
        <v>36.450000000000003</v>
      </c>
      <c r="N196" t="str" cm="1">
        <f t="array" ref="N196">_xlfn.IFS(I196="Rob","Robusta",I196="Exc","Excelsa",I196="Ara","Arabica",I196="Lib","Liberica")</f>
        <v>Excelsa</v>
      </c>
      <c r="O196" t="str" cm="1">
        <f t="array" ref="O196">_xlfn.IFS(J196="M","Medium",J196="L","Light",J196="D","Dark")</f>
        <v>Dark</v>
      </c>
      <c r="P196" t="str">
        <f>_xlfn.XLOOKUP(OrderTable[[#This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INDEX(Products!$A$1:$G$49,MATCH($D197,Products!$A$1:$A$49,0),MATCH(I$1,Products!$A$1:$G$1,0))</f>
        <v>Ara</v>
      </c>
      <c r="J197" t="str">
        <f>INDEX(Products!$A$1:$G$49,MATCH($D197,Products!$A$1:$A$49,0),MATCH(J$1,Products!$A$1:$G$1,0))</f>
        <v>L</v>
      </c>
      <c r="K197" s="4">
        <f>INDEX(Products!$A$1:$G$49,MATCH($D197,Products!$A$1:$A$49,0),MATCH(K$1,Products!$A$1:$G$1,0))</f>
        <v>1</v>
      </c>
      <c r="L197" s="5">
        <f>INDEX(Products!$A$1:$G$49,MATCH($D197,Products!$A$1:$A$49,0),MATCH(L$1,Products!$A$1:$G$1,0))</f>
        <v>12.95</v>
      </c>
      <c r="M197" s="5">
        <f t="shared" si="3"/>
        <v>38.849999999999994</v>
      </c>
      <c r="N197" t="str" cm="1">
        <f t="array" ref="N197">_xlfn.IFS(I197="Rob","Robusta",I197="Exc","Excelsa",I197="Ara","Arabica",I197="Lib","Liberica")</f>
        <v>Arabica</v>
      </c>
      <c r="O197" t="str" cm="1">
        <f t="array" ref="O197">_xlfn.IFS(J197="M","Medium",J197="L","Light",J197="D","Dark")</f>
        <v>Light</v>
      </c>
      <c r="P197" t="str">
        <f>_xlfn.XLOOKUP(OrderTable[[#This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INDEX(Products!$A$1:$G$49,MATCH($D198,Products!$A$1:$A$49,0),MATCH(I$1,Products!$A$1:$G$1,0))</f>
        <v>Exc</v>
      </c>
      <c r="J198" t="str">
        <f>INDEX(Products!$A$1:$G$49,MATCH($D198,Products!$A$1:$A$49,0),MATCH(J$1,Products!$A$1:$G$1,0))</f>
        <v>L</v>
      </c>
      <c r="K198" s="4">
        <f>INDEX(Products!$A$1:$G$49,MATCH($D198,Products!$A$1:$A$49,0),MATCH(K$1,Products!$A$1:$G$1,0))</f>
        <v>0.5</v>
      </c>
      <c r="L198" s="5">
        <f>INDEX(Products!$A$1:$G$49,MATCH($D198,Products!$A$1:$A$49,0),MATCH(L$1,Products!$A$1:$G$1,0))</f>
        <v>8.91</v>
      </c>
      <c r="M198" s="5">
        <f t="shared" si="3"/>
        <v>53.46</v>
      </c>
      <c r="N198" t="str" cm="1">
        <f t="array" ref="N198">_xlfn.IFS(I198="Rob","Robusta",I198="Exc","Excelsa",I198="Ara","Arabica",I198="Lib","Liberica")</f>
        <v>Excelsa</v>
      </c>
      <c r="O198" t="str" cm="1">
        <f t="array" ref="O198">_xlfn.IFS(J198="M","Medium",J198="L","Light",J198="D","Dark")</f>
        <v>Light</v>
      </c>
      <c r="P198" t="str">
        <f>_xlfn.XLOOKUP(OrderTable[[#This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INDEX(Products!$A$1:$G$49,MATCH($D199,Products!$A$1:$A$49,0),MATCH(I$1,Products!$A$1:$G$1,0))</f>
        <v>Lib</v>
      </c>
      <c r="J199" t="str">
        <f>INDEX(Products!$A$1:$G$49,MATCH($D199,Products!$A$1:$A$49,0),MATCH(J$1,Products!$A$1:$G$1,0))</f>
        <v>D</v>
      </c>
      <c r="K199" s="4">
        <f>INDEX(Products!$A$1:$G$49,MATCH($D199,Products!$A$1:$A$49,0),MATCH(K$1,Products!$A$1:$G$1,0))</f>
        <v>2.5</v>
      </c>
      <c r="L199" s="5">
        <f>INDEX(Products!$A$1:$G$49,MATCH($D199,Products!$A$1:$A$49,0),MATCH(L$1,Products!$A$1:$G$1,0))</f>
        <v>29.784999999999997</v>
      </c>
      <c r="M199" s="5">
        <f t="shared" si="3"/>
        <v>59.569999999999993</v>
      </c>
      <c r="N199" t="str" cm="1">
        <f t="array" ref="N199">_xlfn.IFS(I199="Rob","Robusta",I199="Exc","Excelsa",I199="Ara","Arabica",I199="Lib","Liberica")</f>
        <v>Liberica</v>
      </c>
      <c r="O199" t="str" cm="1">
        <f t="array" ref="O199">_xlfn.IFS(J199="M","Medium",J199="L","Light",J199="D","Dark")</f>
        <v>Dark</v>
      </c>
      <c r="P199" t="str">
        <f>_xlfn.XLOOKUP(OrderTable[[#This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INDEX(Products!$A$1:$G$49,MATCH($D200,Products!$A$1:$A$49,0),MATCH(I$1,Products!$A$1:$G$1,0))</f>
        <v>Lib</v>
      </c>
      <c r="J200" t="str">
        <f>INDEX(Products!$A$1:$G$49,MATCH($D200,Products!$A$1:$A$49,0),MATCH(J$1,Products!$A$1:$G$1,0))</f>
        <v>D</v>
      </c>
      <c r="K200" s="4">
        <f>INDEX(Products!$A$1:$G$49,MATCH($D200,Products!$A$1:$A$49,0),MATCH(K$1,Products!$A$1:$G$1,0))</f>
        <v>2.5</v>
      </c>
      <c r="L200" s="5">
        <f>INDEX(Products!$A$1:$G$49,MATCH($D200,Products!$A$1:$A$49,0),MATCH(L$1,Products!$A$1:$G$1,0))</f>
        <v>29.784999999999997</v>
      </c>
      <c r="M200" s="5">
        <f t="shared" si="3"/>
        <v>89.35499999999999</v>
      </c>
      <c r="N200" t="str" cm="1">
        <f t="array" ref="N200">_xlfn.IFS(I200="Rob","Robusta",I200="Exc","Excelsa",I200="Ara","Arabica",I200="Lib","Liberica")</f>
        <v>Liberica</v>
      </c>
      <c r="O200" t="str" cm="1">
        <f t="array" ref="O200">_xlfn.IFS(J200="M","Medium",J200="L","Light",J200="D","Dark")</f>
        <v>Dark</v>
      </c>
      <c r="P200" t="str">
        <f>_xlfn.XLOOKUP(OrderTable[[#This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INDEX(Products!$A$1:$G$49,MATCH($D201,Products!$A$1:$A$49,0),MATCH(I$1,Products!$A$1:$G$1,0))</f>
        <v>Lib</v>
      </c>
      <c r="J201" t="str">
        <f>INDEX(Products!$A$1:$G$49,MATCH($D201,Products!$A$1:$A$49,0),MATCH(J$1,Products!$A$1:$G$1,0))</f>
        <v>L</v>
      </c>
      <c r="K201" s="4">
        <f>INDEX(Products!$A$1:$G$49,MATCH($D201,Products!$A$1:$A$49,0),MATCH(K$1,Products!$A$1:$G$1,0))</f>
        <v>0.5</v>
      </c>
      <c r="L201" s="5">
        <f>INDEX(Products!$A$1:$G$49,MATCH($D201,Products!$A$1:$A$49,0),MATCH(L$1,Products!$A$1:$G$1,0))</f>
        <v>9.51</v>
      </c>
      <c r="M201" s="5">
        <f t="shared" si="3"/>
        <v>38.04</v>
      </c>
      <c r="N201" t="str" cm="1">
        <f t="array" ref="N201">_xlfn.IFS(I201="Rob","Robusta",I201="Exc","Excelsa",I201="Ara","Arabica",I201="Lib","Liberica")</f>
        <v>Liberica</v>
      </c>
      <c r="O201" t="str" cm="1">
        <f t="array" ref="O201">_xlfn.IFS(J201="M","Medium",J201="L","Light",J201="D","Dark")</f>
        <v>Light</v>
      </c>
      <c r="P201" t="str">
        <f>_xlfn.XLOOKUP(OrderTable[[#This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INDEX(Products!$A$1:$G$49,MATCH($D202,Products!$A$1:$A$49,0),MATCH(I$1,Products!$A$1:$G$1,0))</f>
        <v>Exc</v>
      </c>
      <c r="J202" t="str">
        <f>INDEX(Products!$A$1:$G$49,MATCH($D202,Products!$A$1:$A$49,0),MATCH(J$1,Products!$A$1:$G$1,0))</f>
        <v>M</v>
      </c>
      <c r="K202" s="4">
        <f>INDEX(Products!$A$1:$G$49,MATCH($D202,Products!$A$1:$A$49,0),MATCH(K$1,Products!$A$1:$G$1,0))</f>
        <v>1</v>
      </c>
      <c r="L202" s="5">
        <f>INDEX(Products!$A$1:$G$49,MATCH($D202,Products!$A$1:$A$49,0),MATCH(L$1,Products!$A$1:$G$1,0))</f>
        <v>13.75</v>
      </c>
      <c r="M202" s="5">
        <f t="shared" si="3"/>
        <v>41.25</v>
      </c>
      <c r="N202" t="str" cm="1">
        <f t="array" ref="N202">_xlfn.IFS(I202="Rob","Robusta",I202="Exc","Excelsa",I202="Ara","Arabica",I202="Lib","Liberica")</f>
        <v>Excelsa</v>
      </c>
      <c r="O202" t="str" cm="1">
        <f t="array" ref="O202">_xlfn.IFS(J202="M","Medium",J202="L","Light",J202="D","Dark")</f>
        <v>Medium</v>
      </c>
      <c r="P202" t="str">
        <f>_xlfn.XLOOKUP(OrderTable[[#This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INDEX(Products!$A$1:$G$49,MATCH($D203,Products!$A$1:$A$49,0),MATCH(I$1,Products!$A$1:$G$1,0))</f>
        <v>Lib</v>
      </c>
      <c r="J203" t="str">
        <f>INDEX(Products!$A$1:$G$49,MATCH($D203,Products!$A$1:$A$49,0),MATCH(J$1,Products!$A$1:$G$1,0))</f>
        <v>L</v>
      </c>
      <c r="K203" s="4">
        <f>INDEX(Products!$A$1:$G$49,MATCH($D203,Products!$A$1:$A$49,0),MATCH(K$1,Products!$A$1:$G$1,0))</f>
        <v>0.5</v>
      </c>
      <c r="L203" s="5">
        <f>INDEX(Products!$A$1:$G$49,MATCH($D203,Products!$A$1:$A$49,0),MATCH(L$1,Products!$A$1:$G$1,0))</f>
        <v>9.51</v>
      </c>
      <c r="M203" s="5">
        <f t="shared" si="3"/>
        <v>57.06</v>
      </c>
      <c r="N203" t="str" cm="1">
        <f t="array" ref="N203">_xlfn.IFS(I203="Rob","Robusta",I203="Exc","Excelsa",I203="Ara","Arabica",I203="Lib","Liberica")</f>
        <v>Liberica</v>
      </c>
      <c r="O203" t="str" cm="1">
        <f t="array" ref="O203">_xlfn.IFS(J203="M","Medium",J203="L","Light",J203="D","Dark")</f>
        <v>Light</v>
      </c>
      <c r="P203" t="str">
        <f>_xlfn.XLOOKUP(OrderTable[[#This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INDEX(Products!$A$1:$G$49,MATCH($D204,Products!$A$1:$A$49,0),MATCH(I$1,Products!$A$1:$G$1,0))</f>
        <v>Lib</v>
      </c>
      <c r="J204" t="str">
        <f>INDEX(Products!$A$1:$G$49,MATCH($D204,Products!$A$1:$A$49,0),MATCH(J$1,Products!$A$1:$G$1,0))</f>
        <v>D</v>
      </c>
      <c r="K204" s="4">
        <f>INDEX(Products!$A$1:$G$49,MATCH($D204,Products!$A$1:$A$49,0),MATCH(K$1,Products!$A$1:$G$1,0))</f>
        <v>2.5</v>
      </c>
      <c r="L204" s="5">
        <f>INDEX(Products!$A$1:$G$49,MATCH($D204,Products!$A$1:$A$49,0),MATCH(L$1,Products!$A$1:$G$1,0))</f>
        <v>29.784999999999997</v>
      </c>
      <c r="M204" s="5">
        <f t="shared" si="3"/>
        <v>178.70999999999998</v>
      </c>
      <c r="N204" t="str" cm="1">
        <f t="array" ref="N204">_xlfn.IFS(I204="Rob","Robusta",I204="Exc","Excelsa",I204="Ara","Arabica",I204="Lib","Liberica")</f>
        <v>Liberica</v>
      </c>
      <c r="O204" t="str" cm="1">
        <f t="array" ref="O204">_xlfn.IFS(J204="M","Medium",J204="L","Light",J204="D","Dark")</f>
        <v>Dark</v>
      </c>
      <c r="P204" t="str">
        <f>_xlfn.XLOOKUP(OrderTable[[#This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INDEX(Products!$A$1:$G$49,MATCH($D205,Products!$A$1:$A$49,0),MATCH(I$1,Products!$A$1:$G$1,0))</f>
        <v>Lib</v>
      </c>
      <c r="J205" t="str">
        <f>INDEX(Products!$A$1:$G$49,MATCH($D205,Products!$A$1:$A$49,0),MATCH(J$1,Products!$A$1:$G$1,0))</f>
        <v>L</v>
      </c>
      <c r="K205" s="4">
        <f>INDEX(Products!$A$1:$G$49,MATCH($D205,Products!$A$1:$A$49,0),MATCH(K$1,Products!$A$1:$G$1,0))</f>
        <v>0.2</v>
      </c>
      <c r="L205" s="5">
        <f>INDEX(Products!$A$1:$G$49,MATCH($D205,Products!$A$1:$A$49,0),MATCH(L$1,Products!$A$1:$G$1,0))</f>
        <v>4.7549999999999999</v>
      </c>
      <c r="M205" s="5">
        <f t="shared" si="3"/>
        <v>4.7549999999999999</v>
      </c>
      <c r="N205" t="str" cm="1">
        <f t="array" ref="N205">_xlfn.IFS(I205="Rob","Robusta",I205="Exc","Excelsa",I205="Ara","Arabica",I205="Lib","Liberica")</f>
        <v>Liberica</v>
      </c>
      <c r="O205" t="str" cm="1">
        <f t="array" ref="O205">_xlfn.IFS(J205="M","Medium",J205="L","Light",J205="D","Dark")</f>
        <v>Light</v>
      </c>
      <c r="P205" t="str">
        <f>_xlfn.XLOOKUP(OrderTable[[#This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INDEX(Products!$A$1:$G$49,MATCH($D206,Products!$A$1:$A$49,0),MATCH(I$1,Products!$A$1:$G$1,0))</f>
        <v>Exc</v>
      </c>
      <c r="J206" t="str">
        <f>INDEX(Products!$A$1:$G$49,MATCH($D206,Products!$A$1:$A$49,0),MATCH(J$1,Products!$A$1:$G$1,0))</f>
        <v>M</v>
      </c>
      <c r="K206" s="4">
        <f>INDEX(Products!$A$1:$G$49,MATCH($D206,Products!$A$1:$A$49,0),MATCH(K$1,Products!$A$1:$G$1,0))</f>
        <v>1</v>
      </c>
      <c r="L206" s="5">
        <f>INDEX(Products!$A$1:$G$49,MATCH($D206,Products!$A$1:$A$49,0),MATCH(L$1,Products!$A$1:$G$1,0))</f>
        <v>13.75</v>
      </c>
      <c r="M206" s="5">
        <f t="shared" si="3"/>
        <v>82.5</v>
      </c>
      <c r="N206" t="str" cm="1">
        <f t="array" ref="N206">_xlfn.IFS(I206="Rob","Robusta",I206="Exc","Excelsa",I206="Ara","Arabica",I206="Lib","Liberica")</f>
        <v>Excelsa</v>
      </c>
      <c r="O206" t="str" cm="1">
        <f t="array" ref="O206">_xlfn.IFS(J206="M","Medium",J206="L","Light",J206="D","Dark")</f>
        <v>Medium</v>
      </c>
      <c r="P206" t="str">
        <f>_xlfn.XLOOKUP(OrderTable[[#This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INDEX(Products!$A$1:$G$49,MATCH($D207,Products!$A$1:$A$49,0),MATCH(I$1,Products!$A$1:$G$1,0))</f>
        <v>Rob</v>
      </c>
      <c r="J207" t="str">
        <f>INDEX(Products!$A$1:$G$49,MATCH($D207,Products!$A$1:$A$49,0),MATCH(J$1,Products!$A$1:$G$1,0))</f>
        <v>D</v>
      </c>
      <c r="K207" s="4">
        <f>INDEX(Products!$A$1:$G$49,MATCH($D207,Products!$A$1:$A$49,0),MATCH(K$1,Products!$A$1:$G$1,0))</f>
        <v>0.2</v>
      </c>
      <c r="L207" s="5">
        <f>INDEX(Products!$A$1:$G$49,MATCH($D207,Products!$A$1:$A$49,0),MATCH(L$1,Products!$A$1:$G$1,0))</f>
        <v>2.6849999999999996</v>
      </c>
      <c r="M207" s="5">
        <f t="shared" si="3"/>
        <v>8.0549999999999997</v>
      </c>
      <c r="N207" t="str" cm="1">
        <f t="array" ref="N207">_xlfn.IFS(I207="Rob","Robusta",I207="Exc","Excelsa",I207="Ara","Arabica",I207="Lib","Liberica")</f>
        <v>Robusta</v>
      </c>
      <c r="O207" t="str" cm="1">
        <f t="array" ref="O207">_xlfn.IFS(J207="M","Medium",J207="L","Light",J207="D","Dark")</f>
        <v>Dark</v>
      </c>
      <c r="P207" t="str">
        <f>_xlfn.XLOOKUP(OrderTable[[#This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INDEX(Products!$A$1:$G$49,MATCH($D208,Products!$A$1:$A$49,0),MATCH(I$1,Products!$A$1:$G$1,0))</f>
        <v>Ara</v>
      </c>
      <c r="J208" t="str">
        <f>INDEX(Products!$A$1:$G$49,MATCH($D208,Products!$A$1:$A$49,0),MATCH(J$1,Products!$A$1:$G$1,0))</f>
        <v>M</v>
      </c>
      <c r="K208" s="4">
        <f>INDEX(Products!$A$1:$G$49,MATCH($D208,Products!$A$1:$A$49,0),MATCH(K$1,Products!$A$1:$G$1,0))</f>
        <v>1</v>
      </c>
      <c r="L208" s="5">
        <f>INDEX(Products!$A$1:$G$49,MATCH($D208,Products!$A$1:$A$49,0),MATCH(L$1,Products!$A$1:$G$1,0))</f>
        <v>11.25</v>
      </c>
      <c r="M208" s="5">
        <f t="shared" si="3"/>
        <v>22.5</v>
      </c>
      <c r="N208" t="str" cm="1">
        <f t="array" ref="N208">_xlfn.IFS(I208="Rob","Robusta",I208="Exc","Excelsa",I208="Ara","Arabica",I208="Lib","Liberica")</f>
        <v>Arabica</v>
      </c>
      <c r="O208" t="str" cm="1">
        <f t="array" ref="O208">_xlfn.IFS(J208="M","Medium",J208="L","Light",J208="D","Dark")</f>
        <v>Medium</v>
      </c>
      <c r="P208" t="str">
        <f>_xlfn.XLOOKUP(OrderTable[[#This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INDEX(Products!$A$1:$G$49,MATCH($D209,Products!$A$1:$A$49,0),MATCH(I$1,Products!$A$1:$G$1,0))</f>
        <v>Ara</v>
      </c>
      <c r="J209" t="str">
        <f>INDEX(Products!$A$1:$G$49,MATCH($D209,Products!$A$1:$A$49,0),MATCH(J$1,Products!$A$1:$G$1,0))</f>
        <v>M</v>
      </c>
      <c r="K209" s="4">
        <f>INDEX(Products!$A$1:$G$49,MATCH($D209,Products!$A$1:$A$49,0),MATCH(K$1,Products!$A$1:$G$1,0))</f>
        <v>0.5</v>
      </c>
      <c r="L209" s="5">
        <f>INDEX(Products!$A$1:$G$49,MATCH($D209,Products!$A$1:$A$49,0),MATCH(L$1,Products!$A$1:$G$1,0))</f>
        <v>6.75</v>
      </c>
      <c r="M209" s="5">
        <f t="shared" si="3"/>
        <v>40.5</v>
      </c>
      <c r="N209" t="str" cm="1">
        <f t="array" ref="N209">_xlfn.IFS(I209="Rob","Robusta",I209="Exc","Excelsa",I209="Ara","Arabica",I209="Lib","Liberica")</f>
        <v>Arabica</v>
      </c>
      <c r="O209" t="str" cm="1">
        <f t="array" ref="O209">_xlfn.IFS(J209="M","Medium",J209="L","Light",J209="D","Dark")</f>
        <v>Medium</v>
      </c>
      <c r="P209" t="str">
        <f>_xlfn.XLOOKUP(OrderTable[[#This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INDEX(Products!$A$1:$G$49,MATCH($D210,Products!$A$1:$A$49,0),MATCH(I$1,Products!$A$1:$G$1,0))</f>
        <v>Exc</v>
      </c>
      <c r="J210" t="str">
        <f>INDEX(Products!$A$1:$G$49,MATCH($D210,Products!$A$1:$A$49,0),MATCH(J$1,Products!$A$1:$G$1,0))</f>
        <v>D</v>
      </c>
      <c r="K210" s="4">
        <f>INDEX(Products!$A$1:$G$49,MATCH($D210,Products!$A$1:$A$49,0),MATCH(K$1,Products!$A$1:$G$1,0))</f>
        <v>0.5</v>
      </c>
      <c r="L210" s="5">
        <f>INDEX(Products!$A$1:$G$49,MATCH($D210,Products!$A$1:$A$49,0),MATCH(L$1,Products!$A$1:$G$1,0))</f>
        <v>7.29</v>
      </c>
      <c r="M210" s="5">
        <f t="shared" si="3"/>
        <v>29.16</v>
      </c>
      <c r="N210" t="str" cm="1">
        <f t="array" ref="N210">_xlfn.IFS(I210="Rob","Robusta",I210="Exc","Excelsa",I210="Ara","Arabica",I210="Lib","Liberica")</f>
        <v>Excelsa</v>
      </c>
      <c r="O210" t="str" cm="1">
        <f t="array" ref="O210">_xlfn.IFS(J210="M","Medium",J210="L","Light",J210="D","Dark")</f>
        <v>Dark</v>
      </c>
      <c r="P210" t="str">
        <f>_xlfn.XLOOKUP(OrderTable[[#This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INDEX(Products!$A$1:$G$49,MATCH($D211,Products!$A$1:$A$49,0),MATCH(I$1,Products!$A$1:$G$1,0))</f>
        <v>Ara</v>
      </c>
      <c r="J211" t="str">
        <f>INDEX(Products!$A$1:$G$49,MATCH($D211,Products!$A$1:$A$49,0),MATCH(J$1,Products!$A$1:$G$1,0))</f>
        <v>M</v>
      </c>
      <c r="K211" s="4">
        <f>INDEX(Products!$A$1:$G$49,MATCH($D211,Products!$A$1:$A$49,0),MATCH(K$1,Products!$A$1:$G$1,0))</f>
        <v>0.5</v>
      </c>
      <c r="L211" s="5">
        <f>INDEX(Products!$A$1:$G$49,MATCH($D211,Products!$A$1:$A$49,0),MATCH(L$1,Products!$A$1:$G$1,0))</f>
        <v>6.75</v>
      </c>
      <c r="M211" s="5">
        <f t="shared" si="3"/>
        <v>6.75</v>
      </c>
      <c r="N211" t="str" cm="1">
        <f t="array" ref="N211">_xlfn.IFS(I211="Rob","Robusta",I211="Exc","Excelsa",I211="Ara","Arabica",I211="Lib","Liberica")</f>
        <v>Arabica</v>
      </c>
      <c r="O211" t="str" cm="1">
        <f t="array" ref="O211">_xlfn.IFS(J211="M","Medium",J211="L","Light",J211="D","Dark")</f>
        <v>Medium</v>
      </c>
      <c r="P211" t="str">
        <f>_xlfn.XLOOKUP(OrderTable[[#This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INDEX(Products!$A$1:$G$49,MATCH($D212,Products!$A$1:$A$49,0),MATCH(I$1,Products!$A$1:$G$1,0))</f>
        <v>Lib</v>
      </c>
      <c r="J212" t="str">
        <f>INDEX(Products!$A$1:$G$49,MATCH($D212,Products!$A$1:$A$49,0),MATCH(J$1,Products!$A$1:$G$1,0))</f>
        <v>D</v>
      </c>
      <c r="K212" s="4">
        <f>INDEX(Products!$A$1:$G$49,MATCH($D212,Products!$A$1:$A$49,0),MATCH(K$1,Products!$A$1:$G$1,0))</f>
        <v>1</v>
      </c>
      <c r="L212" s="5">
        <f>INDEX(Products!$A$1:$G$49,MATCH($D212,Products!$A$1:$A$49,0),MATCH(L$1,Products!$A$1:$G$1,0))</f>
        <v>12.95</v>
      </c>
      <c r="M212" s="5">
        <f t="shared" si="3"/>
        <v>51.8</v>
      </c>
      <c r="N212" t="str" cm="1">
        <f t="array" ref="N212">_xlfn.IFS(I212="Rob","Robusta",I212="Exc","Excelsa",I212="Ara","Arabica",I212="Lib","Liberica")</f>
        <v>Liberica</v>
      </c>
      <c r="O212" t="str" cm="1">
        <f t="array" ref="O212">_xlfn.IFS(J212="M","Medium",J212="L","Light",J212="D","Dark")</f>
        <v>Dark</v>
      </c>
      <c r="P212" t="str">
        <f>_xlfn.XLOOKUP(OrderTable[[#This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INDEX(Products!$A$1:$G$49,MATCH($D213,Products!$A$1:$A$49,0),MATCH(I$1,Products!$A$1:$G$1,0))</f>
        <v>Exc</v>
      </c>
      <c r="J213" t="str">
        <f>INDEX(Products!$A$1:$G$49,MATCH($D213,Products!$A$1:$A$49,0),MATCH(J$1,Products!$A$1:$G$1,0))</f>
        <v>L</v>
      </c>
      <c r="K213" s="4">
        <f>INDEX(Products!$A$1:$G$49,MATCH($D213,Products!$A$1:$A$49,0),MATCH(K$1,Products!$A$1:$G$1,0))</f>
        <v>0.5</v>
      </c>
      <c r="L213" s="5">
        <f>INDEX(Products!$A$1:$G$49,MATCH($D213,Products!$A$1:$A$49,0),MATCH(L$1,Products!$A$1:$G$1,0))</f>
        <v>8.91</v>
      </c>
      <c r="M213" s="5">
        <f t="shared" si="3"/>
        <v>53.46</v>
      </c>
      <c r="N213" t="str" cm="1">
        <f t="array" ref="N213">_xlfn.IFS(I213="Rob","Robusta",I213="Exc","Excelsa",I213="Ara","Arabica",I213="Lib","Liberica")</f>
        <v>Excelsa</v>
      </c>
      <c r="O213" t="str" cm="1">
        <f t="array" ref="O213">_xlfn.IFS(J213="M","Medium",J213="L","Light",J213="D","Dark")</f>
        <v>Light</v>
      </c>
      <c r="P213" t="str">
        <f>_xlfn.XLOOKUP(OrderTable[[#This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INDEX(Products!$A$1:$G$49,MATCH($D214,Products!$A$1:$A$49,0),MATCH(I$1,Products!$A$1:$G$1,0))</f>
        <v>Exc</v>
      </c>
      <c r="J214" t="str">
        <f>INDEX(Products!$A$1:$G$49,MATCH($D214,Products!$A$1:$A$49,0),MATCH(J$1,Products!$A$1:$G$1,0))</f>
        <v>D</v>
      </c>
      <c r="K214" s="4">
        <f>INDEX(Products!$A$1:$G$49,MATCH($D214,Products!$A$1:$A$49,0),MATCH(K$1,Products!$A$1:$G$1,0))</f>
        <v>0.2</v>
      </c>
      <c r="L214" s="5">
        <f>INDEX(Products!$A$1:$G$49,MATCH($D214,Products!$A$1:$A$49,0),MATCH(L$1,Products!$A$1:$G$1,0))</f>
        <v>3.645</v>
      </c>
      <c r="M214" s="5">
        <f t="shared" si="3"/>
        <v>14.58</v>
      </c>
      <c r="N214" t="str" cm="1">
        <f t="array" ref="N214">_xlfn.IFS(I214="Rob","Robusta",I214="Exc","Excelsa",I214="Ara","Arabica",I214="Lib","Liberica")</f>
        <v>Excelsa</v>
      </c>
      <c r="O214" t="str" cm="1">
        <f t="array" ref="O214">_xlfn.IFS(J214="M","Medium",J214="L","Light",J214="D","Dark")</f>
        <v>Dark</v>
      </c>
      <c r="P214" t="str">
        <f>_xlfn.XLOOKUP(OrderTable[[#This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INDEX(Products!$A$1:$G$49,MATCH($D215,Products!$A$1:$A$49,0),MATCH(I$1,Products!$A$1:$G$1,0))</f>
        <v>Rob</v>
      </c>
      <c r="J215" t="str">
        <f>INDEX(Products!$A$1:$G$49,MATCH($D215,Products!$A$1:$A$49,0),MATCH(J$1,Products!$A$1:$G$1,0))</f>
        <v>D</v>
      </c>
      <c r="K215" s="4">
        <f>INDEX(Products!$A$1:$G$49,MATCH($D215,Products!$A$1:$A$49,0),MATCH(K$1,Products!$A$1:$G$1,0))</f>
        <v>2.5</v>
      </c>
      <c r="L215" s="5">
        <f>INDEX(Products!$A$1:$G$49,MATCH($D215,Products!$A$1:$A$49,0),MATCH(L$1,Products!$A$1:$G$1,0))</f>
        <v>20.584999999999997</v>
      </c>
      <c r="M215" s="5">
        <f t="shared" si="3"/>
        <v>20.584999999999997</v>
      </c>
      <c r="N215" t="str" cm="1">
        <f t="array" ref="N215">_xlfn.IFS(I215="Rob","Robusta",I215="Exc","Excelsa",I215="Ara","Arabica",I215="Lib","Liberica")</f>
        <v>Robusta</v>
      </c>
      <c r="O215" t="str" cm="1">
        <f t="array" ref="O215">_xlfn.IFS(J215="M","Medium",J215="L","Light",J215="D","Dark")</f>
        <v>Dark</v>
      </c>
      <c r="P215" t="str">
        <f>_xlfn.XLOOKUP(OrderTable[[#This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INDEX(Products!$A$1:$G$49,MATCH($D216,Products!$A$1:$A$49,0),MATCH(I$1,Products!$A$1:$G$1,0))</f>
        <v>Lib</v>
      </c>
      <c r="J216" t="str">
        <f>INDEX(Products!$A$1:$G$49,MATCH($D216,Products!$A$1:$A$49,0),MATCH(J$1,Products!$A$1:$G$1,0))</f>
        <v>L</v>
      </c>
      <c r="K216" s="4">
        <f>INDEX(Products!$A$1:$G$49,MATCH($D216,Products!$A$1:$A$49,0),MATCH(K$1,Products!$A$1:$G$1,0))</f>
        <v>1</v>
      </c>
      <c r="L216" s="5">
        <f>INDEX(Products!$A$1:$G$49,MATCH($D216,Products!$A$1:$A$49,0),MATCH(L$1,Products!$A$1:$G$1,0))</f>
        <v>15.85</v>
      </c>
      <c r="M216" s="5">
        <f t="shared" si="3"/>
        <v>31.7</v>
      </c>
      <c r="N216" t="str" cm="1">
        <f t="array" ref="N216">_xlfn.IFS(I216="Rob","Robusta",I216="Exc","Excelsa",I216="Ara","Arabica",I216="Lib","Liberica")</f>
        <v>Liberica</v>
      </c>
      <c r="O216" t="str" cm="1">
        <f t="array" ref="O216">_xlfn.IFS(J216="M","Medium",J216="L","Light",J216="D","Dark")</f>
        <v>Light</v>
      </c>
      <c r="P216" t="str">
        <f>_xlfn.XLOOKUP(OrderTable[[#This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INDEX(Products!$A$1:$G$49,MATCH($D217,Products!$A$1:$A$49,0),MATCH(I$1,Products!$A$1:$G$1,0))</f>
        <v>Lib</v>
      </c>
      <c r="J217" t="str">
        <f>INDEX(Products!$A$1:$G$49,MATCH($D217,Products!$A$1:$A$49,0),MATCH(J$1,Products!$A$1:$G$1,0))</f>
        <v>D</v>
      </c>
      <c r="K217" s="4">
        <f>INDEX(Products!$A$1:$G$49,MATCH($D217,Products!$A$1:$A$49,0),MATCH(K$1,Products!$A$1:$G$1,0))</f>
        <v>0.2</v>
      </c>
      <c r="L217" s="5">
        <f>INDEX(Products!$A$1:$G$49,MATCH($D217,Products!$A$1:$A$49,0),MATCH(L$1,Products!$A$1:$G$1,0))</f>
        <v>3.8849999999999998</v>
      </c>
      <c r="M217" s="5">
        <f t="shared" si="3"/>
        <v>23.31</v>
      </c>
      <c r="N217" t="str" cm="1">
        <f t="array" ref="N217">_xlfn.IFS(I217="Rob","Robusta",I217="Exc","Excelsa",I217="Ara","Arabica",I217="Lib","Liberica")</f>
        <v>Liberica</v>
      </c>
      <c r="O217" t="str" cm="1">
        <f t="array" ref="O217">_xlfn.IFS(J217="M","Medium",J217="L","Light",J217="D","Dark")</f>
        <v>Dark</v>
      </c>
      <c r="P217" t="str">
        <f>_xlfn.XLOOKUP(OrderTable[[#This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INDEX(Products!$A$1:$G$49,MATCH($D218,Products!$A$1:$A$49,0),MATCH(I$1,Products!$A$1:$G$1,0))</f>
        <v>Lib</v>
      </c>
      <c r="J218" t="str">
        <f>INDEX(Products!$A$1:$G$49,MATCH($D218,Products!$A$1:$A$49,0),MATCH(J$1,Products!$A$1:$G$1,0))</f>
        <v>M</v>
      </c>
      <c r="K218" s="4">
        <f>INDEX(Products!$A$1:$G$49,MATCH($D218,Products!$A$1:$A$49,0),MATCH(K$1,Products!$A$1:$G$1,0))</f>
        <v>1</v>
      </c>
      <c r="L218" s="5">
        <f>INDEX(Products!$A$1:$G$49,MATCH($D218,Products!$A$1:$A$49,0),MATCH(L$1,Products!$A$1:$G$1,0))</f>
        <v>14.55</v>
      </c>
      <c r="M218" s="5">
        <f t="shared" si="3"/>
        <v>58.2</v>
      </c>
      <c r="N218" t="str" cm="1">
        <f t="array" ref="N218">_xlfn.IFS(I218="Rob","Robusta",I218="Exc","Excelsa",I218="Ara","Arabica",I218="Lib","Liberica")</f>
        <v>Liberica</v>
      </c>
      <c r="O218" t="str" cm="1">
        <f t="array" ref="O218">_xlfn.IFS(J218="M","Medium",J218="L","Light",J218="D","Dark")</f>
        <v>Medium</v>
      </c>
      <c r="P218" t="str">
        <f>_xlfn.XLOOKUP(OrderTable[[#This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INDEX(Products!$A$1:$G$49,MATCH($D219,Products!$A$1:$A$49,0),MATCH(I$1,Products!$A$1:$G$1,0))</f>
        <v>Exc</v>
      </c>
      <c r="J219" t="str">
        <f>INDEX(Products!$A$1:$G$49,MATCH($D219,Products!$A$1:$A$49,0),MATCH(J$1,Products!$A$1:$G$1,0))</f>
        <v>L</v>
      </c>
      <c r="K219" s="4">
        <f>INDEX(Products!$A$1:$G$49,MATCH($D219,Products!$A$1:$A$49,0),MATCH(K$1,Products!$A$1:$G$1,0))</f>
        <v>0.5</v>
      </c>
      <c r="L219" s="5">
        <f>INDEX(Products!$A$1:$G$49,MATCH($D219,Products!$A$1:$A$49,0),MATCH(L$1,Products!$A$1:$G$1,0))</f>
        <v>8.91</v>
      </c>
      <c r="M219" s="5">
        <f t="shared" si="3"/>
        <v>35.64</v>
      </c>
      <c r="N219" t="str" cm="1">
        <f t="array" ref="N219">_xlfn.IFS(I219="Rob","Robusta",I219="Exc","Excelsa",I219="Ara","Arabica",I219="Lib","Liberica")</f>
        <v>Excelsa</v>
      </c>
      <c r="O219" t="str" cm="1">
        <f t="array" ref="O219">_xlfn.IFS(J219="M","Medium",J219="L","Light",J219="D","Dark")</f>
        <v>Light</v>
      </c>
      <c r="P219" t="str">
        <f>_xlfn.XLOOKUP(OrderTable[[#This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INDEX(Products!$A$1:$G$49,MATCH($D220,Products!$A$1:$A$49,0),MATCH(I$1,Products!$A$1:$G$1,0))</f>
        <v>Ara</v>
      </c>
      <c r="J220" t="str">
        <f>INDEX(Products!$A$1:$G$49,MATCH($D220,Products!$A$1:$A$49,0),MATCH(J$1,Products!$A$1:$G$1,0))</f>
        <v>M</v>
      </c>
      <c r="K220" s="4">
        <f>INDEX(Products!$A$1:$G$49,MATCH($D220,Products!$A$1:$A$49,0),MATCH(K$1,Products!$A$1:$G$1,0))</f>
        <v>1</v>
      </c>
      <c r="L220" s="5">
        <f>INDEX(Products!$A$1:$G$49,MATCH($D220,Products!$A$1:$A$49,0),MATCH(L$1,Products!$A$1:$G$1,0))</f>
        <v>11.25</v>
      </c>
      <c r="M220" s="5">
        <f t="shared" si="3"/>
        <v>56.25</v>
      </c>
      <c r="N220" t="str" cm="1">
        <f t="array" ref="N220">_xlfn.IFS(I220="Rob","Robusta",I220="Exc","Excelsa",I220="Ara","Arabica",I220="Lib","Liberica")</f>
        <v>Arabica</v>
      </c>
      <c r="O220" t="str" cm="1">
        <f t="array" ref="O220">_xlfn.IFS(J220="M","Medium",J220="L","Light",J220="D","Dark")</f>
        <v>Medium</v>
      </c>
      <c r="P220" t="str">
        <f>_xlfn.XLOOKUP(OrderTable[[#This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INDEX(Products!$A$1:$G$49,MATCH($D221,Products!$A$1:$A$49,0),MATCH(I$1,Products!$A$1:$G$1,0))</f>
        <v>Rob</v>
      </c>
      <c r="J221" t="str">
        <f>INDEX(Products!$A$1:$G$49,MATCH($D221,Products!$A$1:$A$49,0),MATCH(J$1,Products!$A$1:$G$1,0))</f>
        <v>L</v>
      </c>
      <c r="K221" s="4">
        <f>INDEX(Products!$A$1:$G$49,MATCH($D221,Products!$A$1:$A$49,0),MATCH(K$1,Products!$A$1:$G$1,0))</f>
        <v>0.2</v>
      </c>
      <c r="L221" s="5">
        <f>INDEX(Products!$A$1:$G$49,MATCH($D221,Products!$A$1:$A$49,0),MATCH(L$1,Products!$A$1:$G$1,0))</f>
        <v>3.5849999999999995</v>
      </c>
      <c r="M221" s="5">
        <f t="shared" si="3"/>
        <v>10.754999999999999</v>
      </c>
      <c r="N221" t="str" cm="1">
        <f t="array" ref="N221">_xlfn.IFS(I221="Rob","Robusta",I221="Exc","Excelsa",I221="Ara","Arabica",I221="Lib","Liberica")</f>
        <v>Robusta</v>
      </c>
      <c r="O221" t="str" cm="1">
        <f t="array" ref="O221">_xlfn.IFS(J221="M","Medium",J221="L","Light",J221="D","Dark")</f>
        <v>Light</v>
      </c>
      <c r="P221" t="str">
        <f>_xlfn.XLOOKUP(OrderTable[[#This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INDEX(Products!$A$1:$G$49,MATCH($D222,Products!$A$1:$A$49,0),MATCH(I$1,Products!$A$1:$G$1,0))</f>
        <v>Rob</v>
      </c>
      <c r="J222" t="str">
        <f>INDEX(Products!$A$1:$G$49,MATCH($D222,Products!$A$1:$A$49,0),MATCH(J$1,Products!$A$1:$G$1,0))</f>
        <v>M</v>
      </c>
      <c r="K222" s="4">
        <f>INDEX(Products!$A$1:$G$49,MATCH($D222,Products!$A$1:$A$49,0),MATCH(K$1,Products!$A$1:$G$1,0))</f>
        <v>0.2</v>
      </c>
      <c r="L222" s="5">
        <f>INDEX(Products!$A$1:$G$49,MATCH($D222,Products!$A$1:$A$49,0),MATCH(L$1,Products!$A$1:$G$1,0))</f>
        <v>2.9849999999999999</v>
      </c>
      <c r="M222" s="5">
        <f t="shared" si="3"/>
        <v>14.924999999999999</v>
      </c>
      <c r="N222" t="str" cm="1">
        <f t="array" ref="N222">_xlfn.IFS(I222="Rob","Robusta",I222="Exc","Excelsa",I222="Ara","Arabica",I222="Lib","Liberica")</f>
        <v>Robusta</v>
      </c>
      <c r="O222" t="str" cm="1">
        <f t="array" ref="O222">_xlfn.IFS(J222="M","Medium",J222="L","Light",J222="D","Dark")</f>
        <v>Medium</v>
      </c>
      <c r="P222" t="str">
        <f>_xlfn.XLOOKUP(OrderTable[[#This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INDEX(Products!$A$1:$G$49,MATCH($D223,Products!$A$1:$A$49,0),MATCH(I$1,Products!$A$1:$G$1,0))</f>
        <v>Ara</v>
      </c>
      <c r="J223" t="str">
        <f>INDEX(Products!$A$1:$G$49,MATCH($D223,Products!$A$1:$A$49,0),MATCH(J$1,Products!$A$1:$G$1,0))</f>
        <v>L</v>
      </c>
      <c r="K223" s="4">
        <f>INDEX(Products!$A$1:$G$49,MATCH($D223,Products!$A$1:$A$49,0),MATCH(K$1,Products!$A$1:$G$1,0))</f>
        <v>1</v>
      </c>
      <c r="L223" s="5">
        <f>INDEX(Products!$A$1:$G$49,MATCH($D223,Products!$A$1:$A$49,0),MATCH(L$1,Products!$A$1:$G$1,0))</f>
        <v>12.95</v>
      </c>
      <c r="M223" s="5">
        <f t="shared" si="3"/>
        <v>77.699999999999989</v>
      </c>
      <c r="N223" t="str" cm="1">
        <f t="array" ref="N223">_xlfn.IFS(I223="Rob","Robusta",I223="Exc","Excelsa",I223="Ara","Arabica",I223="Lib","Liberica")</f>
        <v>Arabica</v>
      </c>
      <c r="O223" t="str" cm="1">
        <f t="array" ref="O223">_xlfn.IFS(J223="M","Medium",J223="L","Light",J223="D","Dark")</f>
        <v>Light</v>
      </c>
      <c r="P223" t="str">
        <f>_xlfn.XLOOKUP(OrderTable[[#This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INDEX(Products!$A$1:$G$49,MATCH($D224,Products!$A$1:$A$49,0),MATCH(I$1,Products!$A$1:$G$1,0))</f>
        <v>Lib</v>
      </c>
      <c r="J224" t="str">
        <f>INDEX(Products!$A$1:$G$49,MATCH($D224,Products!$A$1:$A$49,0),MATCH(J$1,Products!$A$1:$G$1,0))</f>
        <v>D</v>
      </c>
      <c r="K224" s="4">
        <f>INDEX(Products!$A$1:$G$49,MATCH($D224,Products!$A$1:$A$49,0),MATCH(K$1,Products!$A$1:$G$1,0))</f>
        <v>0.5</v>
      </c>
      <c r="L224" s="5">
        <f>INDEX(Products!$A$1:$G$49,MATCH($D224,Products!$A$1:$A$49,0),MATCH(L$1,Products!$A$1:$G$1,0))</f>
        <v>7.77</v>
      </c>
      <c r="M224" s="5">
        <f t="shared" si="3"/>
        <v>23.31</v>
      </c>
      <c r="N224" t="str" cm="1">
        <f t="array" ref="N224">_xlfn.IFS(I224="Rob","Robusta",I224="Exc","Excelsa",I224="Ara","Arabica",I224="Lib","Liberica")</f>
        <v>Liberica</v>
      </c>
      <c r="O224" t="str" cm="1">
        <f t="array" ref="O224">_xlfn.IFS(J224="M","Medium",J224="L","Light",J224="D","Dark")</f>
        <v>Dark</v>
      </c>
      <c r="P224" t="str">
        <f>_xlfn.XLOOKUP(OrderTable[[#This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INDEX(Products!$A$1:$G$49,MATCH($D225,Products!$A$1:$A$49,0),MATCH(I$1,Products!$A$1:$G$1,0))</f>
        <v>Exc</v>
      </c>
      <c r="J225" t="str">
        <f>INDEX(Products!$A$1:$G$49,MATCH($D225,Products!$A$1:$A$49,0),MATCH(J$1,Products!$A$1:$G$1,0))</f>
        <v>L</v>
      </c>
      <c r="K225" s="4">
        <f>INDEX(Products!$A$1:$G$49,MATCH($D225,Products!$A$1:$A$49,0),MATCH(K$1,Products!$A$1:$G$1,0))</f>
        <v>1</v>
      </c>
      <c r="L225" s="5">
        <f>INDEX(Products!$A$1:$G$49,MATCH($D225,Products!$A$1:$A$49,0),MATCH(L$1,Products!$A$1:$G$1,0))</f>
        <v>14.85</v>
      </c>
      <c r="M225" s="5">
        <f t="shared" si="3"/>
        <v>59.4</v>
      </c>
      <c r="N225" t="str" cm="1">
        <f t="array" ref="N225">_xlfn.IFS(I225="Rob","Robusta",I225="Exc","Excelsa",I225="Ara","Arabica",I225="Lib","Liberica")</f>
        <v>Excelsa</v>
      </c>
      <c r="O225" t="str" cm="1">
        <f t="array" ref="O225">_xlfn.IFS(J225="M","Medium",J225="L","Light",J225="D","Dark")</f>
        <v>Light</v>
      </c>
      <c r="P225" t="str">
        <f>_xlfn.XLOOKUP(OrderTable[[#This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INDEX(Products!$A$1:$G$49,MATCH($D226,Products!$A$1:$A$49,0),MATCH(I$1,Products!$A$1:$G$1,0))</f>
        <v>Lib</v>
      </c>
      <c r="J226" t="str">
        <f>INDEX(Products!$A$1:$G$49,MATCH($D226,Products!$A$1:$A$49,0),MATCH(J$1,Products!$A$1:$G$1,0))</f>
        <v>D</v>
      </c>
      <c r="K226" s="4">
        <f>INDEX(Products!$A$1:$G$49,MATCH($D226,Products!$A$1:$A$49,0),MATCH(K$1,Products!$A$1:$G$1,0))</f>
        <v>2.5</v>
      </c>
      <c r="L226" s="5">
        <f>INDEX(Products!$A$1:$G$49,MATCH($D226,Products!$A$1:$A$49,0),MATCH(L$1,Products!$A$1:$G$1,0))</f>
        <v>29.784999999999997</v>
      </c>
      <c r="M226" s="5">
        <f t="shared" si="3"/>
        <v>119.13999999999999</v>
      </c>
      <c r="N226" t="str" cm="1">
        <f t="array" ref="N226">_xlfn.IFS(I226="Rob","Robusta",I226="Exc","Excelsa",I226="Ara","Arabica",I226="Lib","Liberica")</f>
        <v>Liberica</v>
      </c>
      <c r="O226" t="str" cm="1">
        <f t="array" ref="O226">_xlfn.IFS(J226="M","Medium",J226="L","Light",J226="D","Dark")</f>
        <v>Dark</v>
      </c>
      <c r="P226" t="str">
        <f>_xlfn.XLOOKUP(OrderTable[[#This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INDEX(Products!$A$1:$G$49,MATCH($D227,Products!$A$1:$A$49,0),MATCH(I$1,Products!$A$1:$G$1,0))</f>
        <v>Rob</v>
      </c>
      <c r="J227" t="str">
        <f>INDEX(Products!$A$1:$G$49,MATCH($D227,Products!$A$1:$A$49,0),MATCH(J$1,Products!$A$1:$G$1,0))</f>
        <v>L</v>
      </c>
      <c r="K227" s="4">
        <f>INDEX(Products!$A$1:$G$49,MATCH($D227,Products!$A$1:$A$49,0),MATCH(K$1,Products!$A$1:$G$1,0))</f>
        <v>0.2</v>
      </c>
      <c r="L227" s="5">
        <f>INDEX(Products!$A$1:$G$49,MATCH($D227,Products!$A$1:$A$49,0),MATCH(L$1,Products!$A$1:$G$1,0))</f>
        <v>3.5849999999999995</v>
      </c>
      <c r="M227" s="5">
        <f t="shared" si="3"/>
        <v>14.339999999999998</v>
      </c>
      <c r="N227" t="str" cm="1">
        <f t="array" ref="N227">_xlfn.IFS(I227="Rob","Robusta",I227="Exc","Excelsa",I227="Ara","Arabica",I227="Lib","Liberica")</f>
        <v>Robusta</v>
      </c>
      <c r="O227" t="str" cm="1">
        <f t="array" ref="O227">_xlfn.IFS(J227="M","Medium",J227="L","Light",J227="D","Dark")</f>
        <v>Light</v>
      </c>
      <c r="P227" t="str">
        <f>_xlfn.XLOOKUP(OrderTable[[#This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INDEX(Products!$A$1:$G$49,MATCH($D228,Products!$A$1:$A$49,0),MATCH(I$1,Products!$A$1:$G$1,0))</f>
        <v>Ara</v>
      </c>
      <c r="J228" t="str">
        <f>INDEX(Products!$A$1:$G$49,MATCH($D228,Products!$A$1:$A$49,0),MATCH(J$1,Products!$A$1:$G$1,0))</f>
        <v>M</v>
      </c>
      <c r="K228" s="4">
        <f>INDEX(Products!$A$1:$G$49,MATCH($D228,Products!$A$1:$A$49,0),MATCH(K$1,Products!$A$1:$G$1,0))</f>
        <v>2.5</v>
      </c>
      <c r="L228" s="5">
        <f>INDEX(Products!$A$1:$G$49,MATCH($D228,Products!$A$1:$A$49,0),MATCH(L$1,Products!$A$1:$G$1,0))</f>
        <v>25.874999999999996</v>
      </c>
      <c r="M228" s="5">
        <f t="shared" si="3"/>
        <v>129.37499999999997</v>
      </c>
      <c r="N228" t="str" cm="1">
        <f t="array" ref="N228">_xlfn.IFS(I228="Rob","Robusta",I228="Exc","Excelsa",I228="Ara","Arabica",I228="Lib","Liberica")</f>
        <v>Arabica</v>
      </c>
      <c r="O228" t="str" cm="1">
        <f t="array" ref="O228">_xlfn.IFS(J228="M","Medium",J228="L","Light",J228="D","Dark")</f>
        <v>Medium</v>
      </c>
      <c r="P228" t="str">
        <f>_xlfn.XLOOKUP(OrderTable[[#This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INDEX(Products!$A$1:$G$49,MATCH($D229,Products!$A$1:$A$49,0),MATCH(I$1,Products!$A$1:$G$1,0))</f>
        <v>Rob</v>
      </c>
      <c r="J229" t="str">
        <f>INDEX(Products!$A$1:$G$49,MATCH($D229,Products!$A$1:$A$49,0),MATCH(J$1,Products!$A$1:$G$1,0))</f>
        <v>D</v>
      </c>
      <c r="K229" s="4">
        <f>INDEX(Products!$A$1:$G$49,MATCH($D229,Products!$A$1:$A$49,0),MATCH(K$1,Products!$A$1:$G$1,0))</f>
        <v>0.2</v>
      </c>
      <c r="L229" s="5">
        <f>INDEX(Products!$A$1:$G$49,MATCH($D229,Products!$A$1:$A$49,0),MATCH(L$1,Products!$A$1:$G$1,0))</f>
        <v>2.6849999999999996</v>
      </c>
      <c r="M229" s="5">
        <f t="shared" si="3"/>
        <v>16.11</v>
      </c>
      <c r="N229" t="str" cm="1">
        <f t="array" ref="N229">_xlfn.IFS(I229="Rob","Robusta",I229="Exc","Excelsa",I229="Ara","Arabica",I229="Lib","Liberica")</f>
        <v>Robusta</v>
      </c>
      <c r="O229" t="str" cm="1">
        <f t="array" ref="O229">_xlfn.IFS(J229="M","Medium",J229="L","Light",J229="D","Dark")</f>
        <v>Dark</v>
      </c>
      <c r="P229" t="str">
        <f>_xlfn.XLOOKUP(OrderTable[[#This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INDEX(Products!$A$1:$G$49,MATCH($D230,Products!$A$1:$A$49,0),MATCH(I$1,Products!$A$1:$G$1,0))</f>
        <v>Rob</v>
      </c>
      <c r="J230" t="str">
        <f>INDEX(Products!$A$1:$G$49,MATCH($D230,Products!$A$1:$A$49,0),MATCH(J$1,Products!$A$1:$G$1,0))</f>
        <v>L</v>
      </c>
      <c r="K230" s="4">
        <f>INDEX(Products!$A$1:$G$49,MATCH($D230,Products!$A$1:$A$49,0),MATCH(K$1,Products!$A$1:$G$1,0))</f>
        <v>0.2</v>
      </c>
      <c r="L230" s="5">
        <f>INDEX(Products!$A$1:$G$49,MATCH($D230,Products!$A$1:$A$49,0),MATCH(L$1,Products!$A$1:$G$1,0))</f>
        <v>3.5849999999999995</v>
      </c>
      <c r="M230" s="5">
        <f t="shared" si="3"/>
        <v>17.924999999999997</v>
      </c>
      <c r="N230" t="str" cm="1">
        <f t="array" ref="N230">_xlfn.IFS(I230="Rob","Robusta",I230="Exc","Excelsa",I230="Ara","Arabica",I230="Lib","Liberica")</f>
        <v>Robusta</v>
      </c>
      <c r="O230" t="str" cm="1">
        <f t="array" ref="O230">_xlfn.IFS(J230="M","Medium",J230="L","Light",J230="D","Dark")</f>
        <v>Light</v>
      </c>
      <c r="P230" t="str">
        <f>_xlfn.XLOOKUP(OrderTable[[#This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INDEX(Products!$A$1:$G$49,MATCH($D231,Products!$A$1:$A$49,0),MATCH(I$1,Products!$A$1:$G$1,0))</f>
        <v>Lib</v>
      </c>
      <c r="J231" t="str">
        <f>INDEX(Products!$A$1:$G$49,MATCH($D231,Products!$A$1:$A$49,0),MATCH(J$1,Products!$A$1:$G$1,0))</f>
        <v>M</v>
      </c>
      <c r="K231" s="4">
        <f>INDEX(Products!$A$1:$G$49,MATCH($D231,Products!$A$1:$A$49,0),MATCH(K$1,Products!$A$1:$G$1,0))</f>
        <v>0.2</v>
      </c>
      <c r="L231" s="5">
        <f>INDEX(Products!$A$1:$G$49,MATCH($D231,Products!$A$1:$A$49,0),MATCH(L$1,Products!$A$1:$G$1,0))</f>
        <v>4.3650000000000002</v>
      </c>
      <c r="M231" s="5">
        <f t="shared" si="3"/>
        <v>8.73</v>
      </c>
      <c r="N231" t="str" cm="1">
        <f t="array" ref="N231">_xlfn.IFS(I231="Rob","Robusta",I231="Exc","Excelsa",I231="Ara","Arabica",I231="Lib","Liberica")</f>
        <v>Liberica</v>
      </c>
      <c r="O231" t="str" cm="1">
        <f t="array" ref="O231">_xlfn.IFS(J231="M","Medium",J231="L","Light",J231="D","Dark")</f>
        <v>Medium</v>
      </c>
      <c r="P231" t="str">
        <f>_xlfn.XLOOKUP(OrderTable[[#This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INDEX(Products!$A$1:$G$49,MATCH($D232,Products!$A$1:$A$49,0),MATCH(I$1,Products!$A$1:$G$1,0))</f>
        <v>Ara</v>
      </c>
      <c r="J232" t="str">
        <f>INDEX(Products!$A$1:$G$49,MATCH($D232,Products!$A$1:$A$49,0),MATCH(J$1,Products!$A$1:$G$1,0))</f>
        <v>M</v>
      </c>
      <c r="K232" s="4">
        <f>INDEX(Products!$A$1:$G$49,MATCH($D232,Products!$A$1:$A$49,0),MATCH(K$1,Products!$A$1:$G$1,0))</f>
        <v>2.5</v>
      </c>
      <c r="L232" s="5">
        <f>INDEX(Products!$A$1:$G$49,MATCH($D232,Products!$A$1:$A$49,0),MATCH(L$1,Products!$A$1:$G$1,0))</f>
        <v>25.874999999999996</v>
      </c>
      <c r="M232" s="5">
        <f t="shared" si="3"/>
        <v>51.749999999999993</v>
      </c>
      <c r="N232" t="str" cm="1">
        <f t="array" ref="N232">_xlfn.IFS(I232="Rob","Robusta",I232="Exc","Excelsa",I232="Ara","Arabica",I232="Lib","Liberica")</f>
        <v>Arabica</v>
      </c>
      <c r="O232" t="str" cm="1">
        <f t="array" ref="O232">_xlfn.IFS(J232="M","Medium",J232="L","Light",J232="D","Dark")</f>
        <v>Medium</v>
      </c>
      <c r="P232" t="str">
        <f>_xlfn.XLOOKUP(OrderTable[[#This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INDEX(Products!$A$1:$G$49,MATCH($D233,Products!$A$1:$A$49,0),MATCH(I$1,Products!$A$1:$G$1,0))</f>
        <v>Lib</v>
      </c>
      <c r="J233" t="str">
        <f>INDEX(Products!$A$1:$G$49,MATCH($D233,Products!$A$1:$A$49,0),MATCH(J$1,Products!$A$1:$G$1,0))</f>
        <v>M</v>
      </c>
      <c r="K233" s="4">
        <f>INDEX(Products!$A$1:$G$49,MATCH($D233,Products!$A$1:$A$49,0),MATCH(K$1,Products!$A$1:$G$1,0))</f>
        <v>0.2</v>
      </c>
      <c r="L233" s="5">
        <f>INDEX(Products!$A$1:$G$49,MATCH($D233,Products!$A$1:$A$49,0),MATCH(L$1,Products!$A$1:$G$1,0))</f>
        <v>4.3650000000000002</v>
      </c>
      <c r="M233" s="5">
        <f t="shared" si="3"/>
        <v>8.73</v>
      </c>
      <c r="N233" t="str" cm="1">
        <f t="array" ref="N233">_xlfn.IFS(I233="Rob","Robusta",I233="Exc","Excelsa",I233="Ara","Arabica",I233="Lib","Liberica")</f>
        <v>Liberica</v>
      </c>
      <c r="O233" t="str" cm="1">
        <f t="array" ref="O233">_xlfn.IFS(J233="M","Medium",J233="L","Light",J233="D","Dark")</f>
        <v>Medium</v>
      </c>
      <c r="P233" t="str">
        <f>_xlfn.XLOOKUP(OrderTable[[#This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INDEX(Products!$A$1:$G$49,MATCH($D234,Products!$A$1:$A$49,0),MATCH(I$1,Products!$A$1:$G$1,0))</f>
        <v>Lib</v>
      </c>
      <c r="J234" t="str">
        <f>INDEX(Products!$A$1:$G$49,MATCH($D234,Products!$A$1:$A$49,0),MATCH(J$1,Products!$A$1:$G$1,0))</f>
        <v>L</v>
      </c>
      <c r="K234" s="4">
        <f>INDEX(Products!$A$1:$G$49,MATCH($D234,Products!$A$1:$A$49,0),MATCH(K$1,Products!$A$1:$G$1,0))</f>
        <v>0.2</v>
      </c>
      <c r="L234" s="5">
        <f>INDEX(Products!$A$1:$G$49,MATCH($D234,Products!$A$1:$A$49,0),MATCH(L$1,Products!$A$1:$G$1,0))</f>
        <v>4.7549999999999999</v>
      </c>
      <c r="M234" s="5">
        <f t="shared" si="3"/>
        <v>23.774999999999999</v>
      </c>
      <c r="N234" t="str" cm="1">
        <f t="array" ref="N234">_xlfn.IFS(I234="Rob","Robusta",I234="Exc","Excelsa",I234="Ara","Arabica",I234="Lib","Liberica")</f>
        <v>Liberica</v>
      </c>
      <c r="O234" t="str" cm="1">
        <f t="array" ref="O234">_xlfn.IFS(J234="M","Medium",J234="L","Light",J234="D","Dark")</f>
        <v>Light</v>
      </c>
      <c r="P234" t="str">
        <f>_xlfn.XLOOKUP(OrderTable[[#This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INDEX(Products!$A$1:$G$49,MATCH($D235,Products!$A$1:$A$49,0),MATCH(I$1,Products!$A$1:$G$1,0))</f>
        <v>Exc</v>
      </c>
      <c r="J235" t="str">
        <f>INDEX(Products!$A$1:$G$49,MATCH($D235,Products!$A$1:$A$49,0),MATCH(J$1,Products!$A$1:$G$1,0))</f>
        <v>M</v>
      </c>
      <c r="K235" s="4">
        <f>INDEX(Products!$A$1:$G$49,MATCH($D235,Products!$A$1:$A$49,0),MATCH(K$1,Products!$A$1:$G$1,0))</f>
        <v>0.2</v>
      </c>
      <c r="L235" s="5">
        <f>INDEX(Products!$A$1:$G$49,MATCH($D235,Products!$A$1:$A$49,0),MATCH(L$1,Products!$A$1:$G$1,0))</f>
        <v>4.125</v>
      </c>
      <c r="M235" s="5">
        <f t="shared" si="3"/>
        <v>20.625</v>
      </c>
      <c r="N235" t="str" cm="1">
        <f t="array" ref="N235">_xlfn.IFS(I235="Rob","Robusta",I235="Exc","Excelsa",I235="Ara","Arabica",I235="Lib","Liberica")</f>
        <v>Excelsa</v>
      </c>
      <c r="O235" t="str" cm="1">
        <f t="array" ref="O235">_xlfn.IFS(J235="M","Medium",J235="L","Light",J235="D","Dark")</f>
        <v>Medium</v>
      </c>
      <c r="P235" t="str">
        <f>_xlfn.XLOOKUP(OrderTable[[#This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INDEX(Products!$A$1:$G$49,MATCH($D236,Products!$A$1:$A$49,0),MATCH(I$1,Products!$A$1:$G$1,0))</f>
        <v>Lib</v>
      </c>
      <c r="J236" t="str">
        <f>INDEX(Products!$A$1:$G$49,MATCH($D236,Products!$A$1:$A$49,0),MATCH(J$1,Products!$A$1:$G$1,0))</f>
        <v>L</v>
      </c>
      <c r="K236" s="4">
        <f>INDEX(Products!$A$1:$G$49,MATCH($D236,Products!$A$1:$A$49,0),MATCH(K$1,Products!$A$1:$G$1,0))</f>
        <v>2.5</v>
      </c>
      <c r="L236" s="5">
        <f>INDEX(Products!$A$1:$G$49,MATCH($D236,Products!$A$1:$A$49,0),MATCH(L$1,Products!$A$1:$G$1,0))</f>
        <v>36.454999999999998</v>
      </c>
      <c r="M236" s="5">
        <f t="shared" si="3"/>
        <v>36.454999999999998</v>
      </c>
      <c r="N236" t="str" cm="1">
        <f t="array" ref="N236">_xlfn.IFS(I236="Rob","Robusta",I236="Exc","Excelsa",I236="Ara","Arabica",I236="Lib","Liberica")</f>
        <v>Liberica</v>
      </c>
      <c r="O236" t="str" cm="1">
        <f t="array" ref="O236">_xlfn.IFS(J236="M","Medium",J236="L","Light",J236="D","Dark")</f>
        <v>Light</v>
      </c>
      <c r="P236" t="str">
        <f>_xlfn.XLOOKUP(OrderTable[[#This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INDEX(Products!$A$1:$G$49,MATCH($D237,Products!$A$1:$A$49,0),MATCH(I$1,Products!$A$1:$G$1,0))</f>
        <v>Lib</v>
      </c>
      <c r="J237" t="str">
        <f>INDEX(Products!$A$1:$G$49,MATCH($D237,Products!$A$1:$A$49,0),MATCH(J$1,Products!$A$1:$G$1,0))</f>
        <v>L</v>
      </c>
      <c r="K237" s="4">
        <f>INDEX(Products!$A$1:$G$49,MATCH($D237,Products!$A$1:$A$49,0),MATCH(K$1,Products!$A$1:$G$1,0))</f>
        <v>2.5</v>
      </c>
      <c r="L237" s="5">
        <f>INDEX(Products!$A$1:$G$49,MATCH($D237,Products!$A$1:$A$49,0),MATCH(L$1,Products!$A$1:$G$1,0))</f>
        <v>36.454999999999998</v>
      </c>
      <c r="M237" s="5">
        <f t="shared" si="3"/>
        <v>182.27499999999998</v>
      </c>
      <c r="N237" t="str" cm="1">
        <f t="array" ref="N237">_xlfn.IFS(I237="Rob","Robusta",I237="Exc","Excelsa",I237="Ara","Arabica",I237="Lib","Liberica")</f>
        <v>Liberica</v>
      </c>
      <c r="O237" t="str" cm="1">
        <f t="array" ref="O237">_xlfn.IFS(J237="M","Medium",J237="L","Light",J237="D","Dark")</f>
        <v>Light</v>
      </c>
      <c r="P237" t="str">
        <f>_xlfn.XLOOKUP(OrderTable[[#This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INDEX(Products!$A$1:$G$49,MATCH($D238,Products!$A$1:$A$49,0),MATCH(I$1,Products!$A$1:$G$1,0))</f>
        <v>Lib</v>
      </c>
      <c r="J238" t="str">
        <f>INDEX(Products!$A$1:$G$49,MATCH($D238,Products!$A$1:$A$49,0),MATCH(J$1,Products!$A$1:$G$1,0))</f>
        <v>D</v>
      </c>
      <c r="K238" s="4">
        <f>INDEX(Products!$A$1:$G$49,MATCH($D238,Products!$A$1:$A$49,0),MATCH(K$1,Products!$A$1:$G$1,0))</f>
        <v>2.5</v>
      </c>
      <c r="L238" s="5">
        <f>INDEX(Products!$A$1:$G$49,MATCH($D238,Products!$A$1:$A$49,0),MATCH(L$1,Products!$A$1:$G$1,0))</f>
        <v>29.784999999999997</v>
      </c>
      <c r="M238" s="5">
        <f t="shared" si="3"/>
        <v>89.35499999999999</v>
      </c>
      <c r="N238" t="str" cm="1">
        <f t="array" ref="N238">_xlfn.IFS(I238="Rob","Robusta",I238="Exc","Excelsa",I238="Ara","Arabica",I238="Lib","Liberica")</f>
        <v>Liberica</v>
      </c>
      <c r="O238" t="str" cm="1">
        <f t="array" ref="O238">_xlfn.IFS(J238="M","Medium",J238="L","Light",J238="D","Dark")</f>
        <v>Dark</v>
      </c>
      <c r="P238" t="str">
        <f>_xlfn.XLOOKUP(OrderTable[[#This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INDEX(Products!$A$1:$G$49,MATCH($D239,Products!$A$1:$A$49,0),MATCH(I$1,Products!$A$1:$G$1,0))</f>
        <v>Rob</v>
      </c>
      <c r="J239" t="str">
        <f>INDEX(Products!$A$1:$G$49,MATCH($D239,Products!$A$1:$A$49,0),MATCH(J$1,Products!$A$1:$G$1,0))</f>
        <v>L</v>
      </c>
      <c r="K239" s="4">
        <f>INDEX(Products!$A$1:$G$49,MATCH($D239,Products!$A$1:$A$49,0),MATCH(K$1,Products!$A$1:$G$1,0))</f>
        <v>0.2</v>
      </c>
      <c r="L239" s="5">
        <f>INDEX(Products!$A$1:$G$49,MATCH($D239,Products!$A$1:$A$49,0),MATCH(L$1,Products!$A$1:$G$1,0))</f>
        <v>3.5849999999999995</v>
      </c>
      <c r="M239" s="5">
        <f t="shared" si="3"/>
        <v>3.5849999999999995</v>
      </c>
      <c r="N239" t="str" cm="1">
        <f t="array" ref="N239">_xlfn.IFS(I239="Rob","Robusta",I239="Exc","Excelsa",I239="Ara","Arabica",I239="Lib","Liberica")</f>
        <v>Robusta</v>
      </c>
      <c r="O239" t="str" cm="1">
        <f t="array" ref="O239">_xlfn.IFS(J239="M","Medium",J239="L","Light",J239="D","Dark")</f>
        <v>Light</v>
      </c>
      <c r="P239" t="str">
        <f>_xlfn.XLOOKUP(OrderTable[[#This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INDEX(Products!$A$1:$G$49,MATCH($D240,Products!$A$1:$A$49,0),MATCH(I$1,Products!$A$1:$G$1,0))</f>
        <v>Rob</v>
      </c>
      <c r="J240" t="str">
        <f>INDEX(Products!$A$1:$G$49,MATCH($D240,Products!$A$1:$A$49,0),MATCH(J$1,Products!$A$1:$G$1,0))</f>
        <v>M</v>
      </c>
      <c r="K240" s="4">
        <f>INDEX(Products!$A$1:$G$49,MATCH($D240,Products!$A$1:$A$49,0),MATCH(K$1,Products!$A$1:$G$1,0))</f>
        <v>2.5</v>
      </c>
      <c r="L240" s="5">
        <f>INDEX(Products!$A$1:$G$49,MATCH($D240,Products!$A$1:$A$49,0),MATCH(L$1,Products!$A$1:$G$1,0))</f>
        <v>22.884999999999998</v>
      </c>
      <c r="M240" s="5">
        <f t="shared" si="3"/>
        <v>45.769999999999996</v>
      </c>
      <c r="N240" t="str" cm="1">
        <f t="array" ref="N240">_xlfn.IFS(I240="Rob","Robusta",I240="Exc","Excelsa",I240="Ara","Arabica",I240="Lib","Liberica")</f>
        <v>Robusta</v>
      </c>
      <c r="O240" t="str" cm="1">
        <f t="array" ref="O240">_xlfn.IFS(J240="M","Medium",J240="L","Light",J240="D","Dark")</f>
        <v>Medium</v>
      </c>
      <c r="P240" t="str">
        <f>_xlfn.XLOOKUP(OrderTable[[#This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INDEX(Products!$A$1:$G$49,MATCH($D241,Products!$A$1:$A$49,0),MATCH(I$1,Products!$A$1:$G$1,0))</f>
        <v>Exc</v>
      </c>
      <c r="J241" t="str">
        <f>INDEX(Products!$A$1:$G$49,MATCH($D241,Products!$A$1:$A$49,0),MATCH(J$1,Products!$A$1:$G$1,0))</f>
        <v>L</v>
      </c>
      <c r="K241" s="4">
        <f>INDEX(Products!$A$1:$G$49,MATCH($D241,Products!$A$1:$A$49,0),MATCH(K$1,Products!$A$1:$G$1,0))</f>
        <v>1</v>
      </c>
      <c r="L241" s="5">
        <f>INDEX(Products!$A$1:$G$49,MATCH($D241,Products!$A$1:$A$49,0),MATCH(L$1,Products!$A$1:$G$1,0))</f>
        <v>14.85</v>
      </c>
      <c r="M241" s="5">
        <f t="shared" si="3"/>
        <v>59.4</v>
      </c>
      <c r="N241" t="str" cm="1">
        <f t="array" ref="N241">_xlfn.IFS(I241="Rob","Robusta",I241="Exc","Excelsa",I241="Ara","Arabica",I241="Lib","Liberica")</f>
        <v>Excelsa</v>
      </c>
      <c r="O241" t="str" cm="1">
        <f t="array" ref="O241">_xlfn.IFS(J241="M","Medium",J241="L","Light",J241="D","Dark")</f>
        <v>Light</v>
      </c>
      <c r="P241" t="str">
        <f>_xlfn.XLOOKUP(OrderTable[[#This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INDEX(Products!$A$1:$G$49,MATCH($D242,Products!$A$1:$A$49,0),MATCH(I$1,Products!$A$1:$G$1,0))</f>
        <v>Ara</v>
      </c>
      <c r="J242" t="str">
        <f>INDEX(Products!$A$1:$G$49,MATCH($D242,Products!$A$1:$A$49,0),MATCH(J$1,Products!$A$1:$G$1,0))</f>
        <v>M</v>
      </c>
      <c r="K242" s="4">
        <f>INDEX(Products!$A$1:$G$49,MATCH($D242,Products!$A$1:$A$49,0),MATCH(K$1,Products!$A$1:$G$1,0))</f>
        <v>2.5</v>
      </c>
      <c r="L242" s="5">
        <f>INDEX(Products!$A$1:$G$49,MATCH($D242,Products!$A$1:$A$49,0),MATCH(L$1,Products!$A$1:$G$1,0))</f>
        <v>25.874999999999996</v>
      </c>
      <c r="M242" s="5">
        <f t="shared" si="3"/>
        <v>155.24999999999997</v>
      </c>
      <c r="N242" t="str" cm="1">
        <f t="array" ref="N242">_xlfn.IFS(I242="Rob","Robusta",I242="Exc","Excelsa",I242="Ara","Arabica",I242="Lib","Liberica")</f>
        <v>Arabica</v>
      </c>
      <c r="O242" t="str" cm="1">
        <f t="array" ref="O242">_xlfn.IFS(J242="M","Medium",J242="L","Light",J242="D","Dark")</f>
        <v>Medium</v>
      </c>
      <c r="P242" t="str">
        <f>_xlfn.XLOOKUP(OrderTable[[#This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INDEX(Products!$A$1:$G$49,MATCH($D243,Products!$A$1:$A$49,0),MATCH(I$1,Products!$A$1:$G$1,0))</f>
        <v>Rob</v>
      </c>
      <c r="J243" t="str">
        <f>INDEX(Products!$A$1:$G$49,MATCH($D243,Products!$A$1:$A$49,0),MATCH(J$1,Products!$A$1:$G$1,0))</f>
        <v>M</v>
      </c>
      <c r="K243" s="4">
        <f>INDEX(Products!$A$1:$G$49,MATCH($D243,Products!$A$1:$A$49,0),MATCH(K$1,Products!$A$1:$G$1,0))</f>
        <v>2.5</v>
      </c>
      <c r="L243" s="5">
        <f>INDEX(Products!$A$1:$G$49,MATCH($D243,Products!$A$1:$A$49,0),MATCH(L$1,Products!$A$1:$G$1,0))</f>
        <v>22.884999999999998</v>
      </c>
      <c r="M243" s="5">
        <f t="shared" si="3"/>
        <v>45.769999999999996</v>
      </c>
      <c r="N243" t="str" cm="1">
        <f t="array" ref="N243">_xlfn.IFS(I243="Rob","Robusta",I243="Exc","Excelsa",I243="Ara","Arabica",I243="Lib","Liberica")</f>
        <v>Robusta</v>
      </c>
      <c r="O243" t="str" cm="1">
        <f t="array" ref="O243">_xlfn.IFS(J243="M","Medium",J243="L","Light",J243="D","Dark")</f>
        <v>Medium</v>
      </c>
      <c r="P243" t="str">
        <f>_xlfn.XLOOKUP(OrderTable[[#This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INDEX(Products!$A$1:$G$49,MATCH($D244,Products!$A$1:$A$49,0),MATCH(I$1,Products!$A$1:$G$1,0))</f>
        <v>Exc</v>
      </c>
      <c r="J244" t="str">
        <f>INDEX(Products!$A$1:$G$49,MATCH($D244,Products!$A$1:$A$49,0),MATCH(J$1,Products!$A$1:$G$1,0))</f>
        <v>D</v>
      </c>
      <c r="K244" s="4">
        <f>INDEX(Products!$A$1:$G$49,MATCH($D244,Products!$A$1:$A$49,0),MATCH(K$1,Products!$A$1:$G$1,0))</f>
        <v>1</v>
      </c>
      <c r="L244" s="5">
        <f>INDEX(Products!$A$1:$G$49,MATCH($D244,Products!$A$1:$A$49,0),MATCH(L$1,Products!$A$1:$G$1,0))</f>
        <v>12.15</v>
      </c>
      <c r="M244" s="5">
        <f t="shared" si="3"/>
        <v>36.450000000000003</v>
      </c>
      <c r="N244" t="str" cm="1">
        <f t="array" ref="N244">_xlfn.IFS(I244="Rob","Robusta",I244="Exc","Excelsa",I244="Ara","Arabica",I244="Lib","Liberica")</f>
        <v>Excelsa</v>
      </c>
      <c r="O244" t="str" cm="1">
        <f t="array" ref="O244">_xlfn.IFS(J244="M","Medium",J244="L","Light",J244="D","Dark")</f>
        <v>Dark</v>
      </c>
      <c r="P244" t="str">
        <f>_xlfn.XLOOKUP(OrderTable[[#This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INDEX(Products!$A$1:$G$49,MATCH($D245,Products!$A$1:$A$49,0),MATCH(I$1,Products!$A$1:$G$1,0))</f>
        <v>Exc</v>
      </c>
      <c r="J245" t="str">
        <f>INDEX(Products!$A$1:$G$49,MATCH($D245,Products!$A$1:$A$49,0),MATCH(J$1,Products!$A$1:$G$1,0))</f>
        <v>D</v>
      </c>
      <c r="K245" s="4">
        <f>INDEX(Products!$A$1:$G$49,MATCH($D245,Products!$A$1:$A$49,0),MATCH(K$1,Products!$A$1:$G$1,0))</f>
        <v>0.5</v>
      </c>
      <c r="L245" s="5">
        <f>INDEX(Products!$A$1:$G$49,MATCH($D245,Products!$A$1:$A$49,0),MATCH(L$1,Products!$A$1:$G$1,0))</f>
        <v>7.29</v>
      </c>
      <c r="M245" s="5">
        <f t="shared" si="3"/>
        <v>29.16</v>
      </c>
      <c r="N245" t="str" cm="1">
        <f t="array" ref="N245">_xlfn.IFS(I245="Rob","Robusta",I245="Exc","Excelsa",I245="Ara","Arabica",I245="Lib","Liberica")</f>
        <v>Excelsa</v>
      </c>
      <c r="O245" t="str" cm="1">
        <f t="array" ref="O245">_xlfn.IFS(J245="M","Medium",J245="L","Light",J245="D","Dark")</f>
        <v>Dark</v>
      </c>
      <c r="P245" t="str">
        <f>_xlfn.XLOOKUP(OrderTable[[#This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INDEX(Products!$A$1:$G$49,MATCH($D246,Products!$A$1:$A$49,0),MATCH(I$1,Products!$A$1:$G$1,0))</f>
        <v>Lib</v>
      </c>
      <c r="J246" t="str">
        <f>INDEX(Products!$A$1:$G$49,MATCH($D246,Products!$A$1:$A$49,0),MATCH(J$1,Products!$A$1:$G$1,0))</f>
        <v>M</v>
      </c>
      <c r="K246" s="4">
        <f>INDEX(Products!$A$1:$G$49,MATCH($D246,Products!$A$1:$A$49,0),MATCH(K$1,Products!$A$1:$G$1,0))</f>
        <v>2.5</v>
      </c>
      <c r="L246" s="5">
        <f>INDEX(Products!$A$1:$G$49,MATCH($D246,Products!$A$1:$A$49,0),MATCH(L$1,Products!$A$1:$G$1,0))</f>
        <v>33.464999999999996</v>
      </c>
      <c r="M246" s="5">
        <f t="shared" si="3"/>
        <v>133.85999999999999</v>
      </c>
      <c r="N246" t="str" cm="1">
        <f t="array" ref="N246">_xlfn.IFS(I246="Rob","Robusta",I246="Exc","Excelsa",I246="Ara","Arabica",I246="Lib","Liberica")</f>
        <v>Liberica</v>
      </c>
      <c r="O246" t="str" cm="1">
        <f t="array" ref="O246">_xlfn.IFS(J246="M","Medium",J246="L","Light",J246="D","Dark")</f>
        <v>Medium</v>
      </c>
      <c r="P246" t="str">
        <f>_xlfn.XLOOKUP(OrderTable[[#This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INDEX(Products!$A$1:$G$49,MATCH($D247,Products!$A$1:$A$49,0),MATCH(I$1,Products!$A$1:$G$1,0))</f>
        <v>Lib</v>
      </c>
      <c r="J247" t="str">
        <f>INDEX(Products!$A$1:$G$49,MATCH($D247,Products!$A$1:$A$49,0),MATCH(J$1,Products!$A$1:$G$1,0))</f>
        <v>L</v>
      </c>
      <c r="K247" s="4">
        <f>INDEX(Products!$A$1:$G$49,MATCH($D247,Products!$A$1:$A$49,0),MATCH(K$1,Products!$A$1:$G$1,0))</f>
        <v>0.2</v>
      </c>
      <c r="L247" s="5">
        <f>INDEX(Products!$A$1:$G$49,MATCH($D247,Products!$A$1:$A$49,0),MATCH(L$1,Products!$A$1:$G$1,0))</f>
        <v>4.7549999999999999</v>
      </c>
      <c r="M247" s="5">
        <f t="shared" si="3"/>
        <v>23.774999999999999</v>
      </c>
      <c r="N247" t="str" cm="1">
        <f t="array" ref="N247">_xlfn.IFS(I247="Rob","Robusta",I247="Exc","Excelsa",I247="Ara","Arabica",I247="Lib","Liberica")</f>
        <v>Liberica</v>
      </c>
      <c r="O247" t="str" cm="1">
        <f t="array" ref="O247">_xlfn.IFS(J247="M","Medium",J247="L","Light",J247="D","Dark")</f>
        <v>Light</v>
      </c>
      <c r="P247" t="str">
        <f>_xlfn.XLOOKUP(OrderTable[[#This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INDEX(Products!$A$1:$G$49,MATCH($D248,Products!$A$1:$A$49,0),MATCH(I$1,Products!$A$1:$G$1,0))</f>
        <v>Lib</v>
      </c>
      <c r="J248" t="str">
        <f>INDEX(Products!$A$1:$G$49,MATCH($D248,Products!$A$1:$A$49,0),MATCH(J$1,Products!$A$1:$G$1,0))</f>
        <v>D</v>
      </c>
      <c r="K248" s="4">
        <f>INDEX(Products!$A$1:$G$49,MATCH($D248,Products!$A$1:$A$49,0),MATCH(K$1,Products!$A$1:$G$1,0))</f>
        <v>1</v>
      </c>
      <c r="L248" s="5">
        <f>INDEX(Products!$A$1:$G$49,MATCH($D248,Products!$A$1:$A$49,0),MATCH(L$1,Products!$A$1:$G$1,0))</f>
        <v>12.95</v>
      </c>
      <c r="M248" s="5">
        <f t="shared" si="3"/>
        <v>38.849999999999994</v>
      </c>
      <c r="N248" t="str" cm="1">
        <f t="array" ref="N248">_xlfn.IFS(I248="Rob","Robusta",I248="Exc","Excelsa",I248="Ara","Arabica",I248="Lib","Liberica")</f>
        <v>Liberica</v>
      </c>
      <c r="O248" t="str" cm="1">
        <f t="array" ref="O248">_xlfn.IFS(J248="M","Medium",J248="L","Light",J248="D","Dark")</f>
        <v>Dark</v>
      </c>
      <c r="P248" t="str">
        <f>_xlfn.XLOOKUP(OrderTable[[#This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INDEX(Products!$A$1:$G$49,MATCH($D249,Products!$A$1:$A$49,0),MATCH(I$1,Products!$A$1:$G$1,0))</f>
        <v>Rob</v>
      </c>
      <c r="J249" t="str">
        <f>INDEX(Products!$A$1:$G$49,MATCH($D249,Products!$A$1:$A$49,0),MATCH(J$1,Products!$A$1:$G$1,0))</f>
        <v>L</v>
      </c>
      <c r="K249" s="4">
        <f>INDEX(Products!$A$1:$G$49,MATCH($D249,Products!$A$1:$A$49,0),MATCH(K$1,Products!$A$1:$G$1,0))</f>
        <v>0.2</v>
      </c>
      <c r="L249" s="5">
        <f>INDEX(Products!$A$1:$G$49,MATCH($D249,Products!$A$1:$A$49,0),MATCH(L$1,Products!$A$1:$G$1,0))</f>
        <v>3.5849999999999995</v>
      </c>
      <c r="M249" s="5">
        <f t="shared" si="3"/>
        <v>21.509999999999998</v>
      </c>
      <c r="N249" t="str" cm="1">
        <f t="array" ref="N249">_xlfn.IFS(I249="Rob","Robusta",I249="Exc","Excelsa",I249="Ara","Arabica",I249="Lib","Liberica")</f>
        <v>Robusta</v>
      </c>
      <c r="O249" t="str" cm="1">
        <f t="array" ref="O249">_xlfn.IFS(J249="M","Medium",J249="L","Light",J249="D","Dark")</f>
        <v>Light</v>
      </c>
      <c r="P249" t="str">
        <f>_xlfn.XLOOKUP(OrderTable[[#This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INDEX(Products!$A$1:$G$49,MATCH($D250,Products!$A$1:$A$49,0),MATCH(I$1,Products!$A$1:$G$1,0))</f>
        <v>Ara</v>
      </c>
      <c r="J250" t="str">
        <f>INDEX(Products!$A$1:$G$49,MATCH($D250,Products!$A$1:$A$49,0),MATCH(J$1,Products!$A$1:$G$1,0))</f>
        <v>D</v>
      </c>
      <c r="K250" s="4">
        <f>INDEX(Products!$A$1:$G$49,MATCH($D250,Products!$A$1:$A$49,0),MATCH(K$1,Products!$A$1:$G$1,0))</f>
        <v>1</v>
      </c>
      <c r="L250" s="5">
        <f>INDEX(Products!$A$1:$G$49,MATCH($D250,Products!$A$1:$A$49,0),MATCH(L$1,Products!$A$1:$G$1,0))</f>
        <v>9.9499999999999993</v>
      </c>
      <c r="M250" s="5">
        <f t="shared" si="3"/>
        <v>9.9499999999999993</v>
      </c>
      <c r="N250" t="str" cm="1">
        <f t="array" ref="N250">_xlfn.IFS(I250="Rob","Robusta",I250="Exc","Excelsa",I250="Ara","Arabica",I250="Lib","Liberica")</f>
        <v>Arabica</v>
      </c>
      <c r="O250" t="str" cm="1">
        <f t="array" ref="O250">_xlfn.IFS(J250="M","Medium",J250="L","Light",J250="D","Dark")</f>
        <v>Dark</v>
      </c>
      <c r="P250" t="str">
        <f>_xlfn.XLOOKUP(OrderTable[[#This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INDEX(Products!$A$1:$G$49,MATCH($D251,Products!$A$1:$A$49,0),MATCH(I$1,Products!$A$1:$G$1,0))</f>
        <v>Lib</v>
      </c>
      <c r="J251" t="str">
        <f>INDEX(Products!$A$1:$G$49,MATCH($D251,Products!$A$1:$A$49,0),MATCH(J$1,Products!$A$1:$G$1,0))</f>
        <v>L</v>
      </c>
      <c r="K251" s="4">
        <f>INDEX(Products!$A$1:$G$49,MATCH($D251,Products!$A$1:$A$49,0),MATCH(K$1,Products!$A$1:$G$1,0))</f>
        <v>1</v>
      </c>
      <c r="L251" s="5">
        <f>INDEX(Products!$A$1:$G$49,MATCH($D251,Products!$A$1:$A$49,0),MATCH(L$1,Products!$A$1:$G$1,0))</f>
        <v>15.85</v>
      </c>
      <c r="M251" s="5">
        <f t="shared" si="3"/>
        <v>15.85</v>
      </c>
      <c r="N251" t="str" cm="1">
        <f t="array" ref="N251">_xlfn.IFS(I251="Rob","Robusta",I251="Exc","Excelsa",I251="Ara","Arabica",I251="Lib","Liberica")</f>
        <v>Liberica</v>
      </c>
      <c r="O251" t="str" cm="1">
        <f t="array" ref="O251">_xlfn.IFS(J251="M","Medium",J251="L","Light",J251="D","Dark")</f>
        <v>Light</v>
      </c>
      <c r="P251" t="str">
        <f>_xlfn.XLOOKUP(OrderTable[[#This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INDEX(Products!$A$1:$G$49,MATCH($D252,Products!$A$1:$A$49,0),MATCH(I$1,Products!$A$1:$G$1,0))</f>
        <v>Rob</v>
      </c>
      <c r="J252" t="str">
        <f>INDEX(Products!$A$1:$G$49,MATCH($D252,Products!$A$1:$A$49,0),MATCH(J$1,Products!$A$1:$G$1,0))</f>
        <v>M</v>
      </c>
      <c r="K252" s="4">
        <f>INDEX(Products!$A$1:$G$49,MATCH($D252,Products!$A$1:$A$49,0),MATCH(K$1,Products!$A$1:$G$1,0))</f>
        <v>0.2</v>
      </c>
      <c r="L252" s="5">
        <f>INDEX(Products!$A$1:$G$49,MATCH($D252,Products!$A$1:$A$49,0),MATCH(L$1,Products!$A$1:$G$1,0))</f>
        <v>2.9849999999999999</v>
      </c>
      <c r="M252" s="5">
        <f t="shared" si="3"/>
        <v>2.9849999999999999</v>
      </c>
      <c r="N252" t="str" cm="1">
        <f t="array" ref="N252">_xlfn.IFS(I252="Rob","Robusta",I252="Exc","Excelsa",I252="Ara","Arabica",I252="Lib","Liberica")</f>
        <v>Robusta</v>
      </c>
      <c r="O252" t="str" cm="1">
        <f t="array" ref="O252">_xlfn.IFS(J252="M","Medium",J252="L","Light",J252="D","Dark")</f>
        <v>Medium</v>
      </c>
      <c r="P252" t="str">
        <f>_xlfn.XLOOKUP(OrderTable[[#This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INDEX(Products!$A$1:$G$49,MATCH($D253,Products!$A$1:$A$49,0),MATCH(I$1,Products!$A$1:$G$1,0))</f>
        <v>Exc</v>
      </c>
      <c r="J253" t="str">
        <f>INDEX(Products!$A$1:$G$49,MATCH($D253,Products!$A$1:$A$49,0),MATCH(J$1,Products!$A$1:$G$1,0))</f>
        <v>M</v>
      </c>
      <c r="K253" s="4">
        <f>INDEX(Products!$A$1:$G$49,MATCH($D253,Products!$A$1:$A$49,0),MATCH(K$1,Products!$A$1:$G$1,0))</f>
        <v>1</v>
      </c>
      <c r="L253" s="5">
        <f>INDEX(Products!$A$1:$G$49,MATCH($D253,Products!$A$1:$A$49,0),MATCH(L$1,Products!$A$1:$G$1,0))</f>
        <v>13.75</v>
      </c>
      <c r="M253" s="5">
        <f t="shared" si="3"/>
        <v>68.75</v>
      </c>
      <c r="N253" t="str" cm="1">
        <f t="array" ref="N253">_xlfn.IFS(I253="Rob","Robusta",I253="Exc","Excelsa",I253="Ara","Arabica",I253="Lib","Liberica")</f>
        <v>Excelsa</v>
      </c>
      <c r="O253" t="str" cm="1">
        <f t="array" ref="O253">_xlfn.IFS(J253="M","Medium",J253="L","Light",J253="D","Dark")</f>
        <v>Medium</v>
      </c>
      <c r="P253" t="str">
        <f>_xlfn.XLOOKUP(OrderTable[[#This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INDEX(Products!$A$1:$G$49,MATCH($D254,Products!$A$1:$A$49,0),MATCH(I$1,Products!$A$1:$G$1,0))</f>
        <v>Ara</v>
      </c>
      <c r="J254" t="str">
        <f>INDEX(Products!$A$1:$G$49,MATCH($D254,Products!$A$1:$A$49,0),MATCH(J$1,Products!$A$1:$G$1,0))</f>
        <v>D</v>
      </c>
      <c r="K254" s="4">
        <f>INDEX(Products!$A$1:$G$49,MATCH($D254,Products!$A$1:$A$49,0),MATCH(K$1,Products!$A$1:$G$1,0))</f>
        <v>1</v>
      </c>
      <c r="L254" s="5">
        <f>INDEX(Products!$A$1:$G$49,MATCH($D254,Products!$A$1:$A$49,0),MATCH(L$1,Products!$A$1:$G$1,0))</f>
        <v>9.9499999999999993</v>
      </c>
      <c r="M254" s="5">
        <f t="shared" si="3"/>
        <v>29.849999999999998</v>
      </c>
      <c r="N254" t="str" cm="1">
        <f t="array" ref="N254">_xlfn.IFS(I254="Rob","Robusta",I254="Exc","Excelsa",I254="Ara","Arabica",I254="Lib","Liberica")</f>
        <v>Arabica</v>
      </c>
      <c r="O254" t="str" cm="1">
        <f t="array" ref="O254">_xlfn.IFS(J254="M","Medium",J254="L","Light",J254="D","Dark")</f>
        <v>Dark</v>
      </c>
      <c r="P254" t="str">
        <f>_xlfn.XLOOKUP(OrderTable[[#This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INDEX(Products!$A$1:$G$49,MATCH($D255,Products!$A$1:$A$49,0),MATCH(I$1,Products!$A$1:$G$1,0))</f>
        <v>Lib</v>
      </c>
      <c r="J255" t="str">
        <f>INDEX(Products!$A$1:$G$49,MATCH($D255,Products!$A$1:$A$49,0),MATCH(J$1,Products!$A$1:$G$1,0))</f>
        <v>M</v>
      </c>
      <c r="K255" s="4">
        <f>INDEX(Products!$A$1:$G$49,MATCH($D255,Products!$A$1:$A$49,0),MATCH(K$1,Products!$A$1:$G$1,0))</f>
        <v>1</v>
      </c>
      <c r="L255" s="5">
        <f>INDEX(Products!$A$1:$G$49,MATCH($D255,Products!$A$1:$A$49,0),MATCH(L$1,Products!$A$1:$G$1,0))</f>
        <v>14.55</v>
      </c>
      <c r="M255" s="5">
        <f t="shared" si="3"/>
        <v>58.2</v>
      </c>
      <c r="N255" t="str" cm="1">
        <f t="array" ref="N255">_xlfn.IFS(I255="Rob","Robusta",I255="Exc","Excelsa",I255="Ara","Arabica",I255="Lib","Liberica")</f>
        <v>Liberica</v>
      </c>
      <c r="O255" t="str" cm="1">
        <f t="array" ref="O255">_xlfn.IFS(J255="M","Medium",J255="L","Light",J255="D","Dark")</f>
        <v>Medium</v>
      </c>
      <c r="P255" t="str">
        <f>_xlfn.XLOOKUP(OrderTable[[#This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INDEX(Products!$A$1:$G$49,MATCH($D256,Products!$A$1:$A$49,0),MATCH(I$1,Products!$A$1:$G$1,0))</f>
        <v>Rob</v>
      </c>
      <c r="J256" t="str">
        <f>INDEX(Products!$A$1:$G$49,MATCH($D256,Products!$A$1:$A$49,0),MATCH(J$1,Products!$A$1:$G$1,0))</f>
        <v>L</v>
      </c>
      <c r="K256" s="4">
        <f>INDEX(Products!$A$1:$G$49,MATCH($D256,Products!$A$1:$A$49,0),MATCH(K$1,Products!$A$1:$G$1,0))</f>
        <v>0.5</v>
      </c>
      <c r="L256" s="5">
        <f>INDEX(Products!$A$1:$G$49,MATCH($D256,Products!$A$1:$A$49,0),MATCH(L$1,Products!$A$1:$G$1,0))</f>
        <v>7.169999999999999</v>
      </c>
      <c r="M256" s="5">
        <f t="shared" si="3"/>
        <v>28.679999999999996</v>
      </c>
      <c r="N256" t="str" cm="1">
        <f t="array" ref="N256">_xlfn.IFS(I256="Rob","Robusta",I256="Exc","Excelsa",I256="Ara","Arabica",I256="Lib","Liberica")</f>
        <v>Robusta</v>
      </c>
      <c r="O256" t="str" cm="1">
        <f t="array" ref="O256">_xlfn.IFS(J256="M","Medium",J256="L","Light",J256="D","Dark")</f>
        <v>Light</v>
      </c>
      <c r="P256" t="str">
        <f>_xlfn.XLOOKUP(OrderTable[[#This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INDEX(Products!$A$1:$G$49,MATCH($D257,Products!$A$1:$A$49,0),MATCH(I$1,Products!$A$1:$G$1,0))</f>
        <v>Rob</v>
      </c>
      <c r="J257" t="str">
        <f>INDEX(Products!$A$1:$G$49,MATCH($D257,Products!$A$1:$A$49,0),MATCH(J$1,Products!$A$1:$G$1,0))</f>
        <v>L</v>
      </c>
      <c r="K257" s="4">
        <f>INDEX(Products!$A$1:$G$49,MATCH($D257,Products!$A$1:$A$49,0),MATCH(K$1,Products!$A$1:$G$1,0))</f>
        <v>0.5</v>
      </c>
      <c r="L257" s="5">
        <f>INDEX(Products!$A$1:$G$49,MATCH($D257,Products!$A$1:$A$49,0),MATCH(L$1,Products!$A$1:$G$1,0))</f>
        <v>7.169999999999999</v>
      </c>
      <c r="M257" s="5">
        <f t="shared" si="3"/>
        <v>21.509999999999998</v>
      </c>
      <c r="N257" t="str" cm="1">
        <f t="array" ref="N257">_xlfn.IFS(I257="Rob","Robusta",I257="Exc","Excelsa",I257="Ara","Arabica",I257="Lib","Liberica")</f>
        <v>Robusta</v>
      </c>
      <c r="O257" t="str" cm="1">
        <f t="array" ref="O257">_xlfn.IFS(J257="M","Medium",J257="L","Light",J257="D","Dark")</f>
        <v>Light</v>
      </c>
      <c r="P257" t="str">
        <f>_xlfn.XLOOKUP(OrderTable[[#This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INDEX(Products!$A$1:$G$49,MATCH($D258,Products!$A$1:$A$49,0),MATCH(I$1,Products!$A$1:$G$1,0))</f>
        <v>Lib</v>
      </c>
      <c r="J258" t="str">
        <f>INDEX(Products!$A$1:$G$49,MATCH($D258,Products!$A$1:$A$49,0),MATCH(J$1,Products!$A$1:$G$1,0))</f>
        <v>M</v>
      </c>
      <c r="K258" s="4">
        <f>INDEX(Products!$A$1:$G$49,MATCH($D258,Products!$A$1:$A$49,0),MATCH(K$1,Products!$A$1:$G$1,0))</f>
        <v>0.5</v>
      </c>
      <c r="L258" s="5">
        <f>INDEX(Products!$A$1:$G$49,MATCH($D258,Products!$A$1:$A$49,0),MATCH(L$1,Products!$A$1:$G$1,0))</f>
        <v>8.73</v>
      </c>
      <c r="M258" s="5">
        <f t="shared" si="3"/>
        <v>17.46</v>
      </c>
      <c r="N258" t="str" cm="1">
        <f t="array" ref="N258">_xlfn.IFS(I258="Rob","Robusta",I258="Exc","Excelsa",I258="Ara","Arabica",I258="Lib","Liberica")</f>
        <v>Liberica</v>
      </c>
      <c r="O258" t="str" cm="1">
        <f t="array" ref="O258">_xlfn.IFS(J258="M","Medium",J258="L","Light",J258="D","Dark")</f>
        <v>Medium</v>
      </c>
      <c r="P258" t="str">
        <f>_xlfn.XLOOKUP(OrderTable[[#This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INDEX(Products!$A$1:$G$49,MATCH($D259,Products!$A$1:$A$49,0),MATCH(I$1,Products!$A$1:$G$1,0))</f>
        <v>Exc</v>
      </c>
      <c r="J259" t="str">
        <f>INDEX(Products!$A$1:$G$49,MATCH($D259,Products!$A$1:$A$49,0),MATCH(J$1,Products!$A$1:$G$1,0))</f>
        <v>D</v>
      </c>
      <c r="K259" s="4">
        <f>INDEX(Products!$A$1:$G$49,MATCH($D259,Products!$A$1:$A$49,0),MATCH(K$1,Products!$A$1:$G$1,0))</f>
        <v>2.5</v>
      </c>
      <c r="L259" s="5">
        <f>INDEX(Products!$A$1:$G$49,MATCH($D259,Products!$A$1:$A$49,0),MATCH(L$1,Products!$A$1:$G$1,0))</f>
        <v>27.945</v>
      </c>
      <c r="M259" s="5">
        <f t="shared" ref="M259:M322" si="4">L259*E259</f>
        <v>27.945</v>
      </c>
      <c r="N259" t="str" cm="1">
        <f t="array" ref="N259">_xlfn.IFS(I259="Rob","Robusta",I259="Exc","Excelsa",I259="Ara","Arabica",I259="Lib","Liberica")</f>
        <v>Excelsa</v>
      </c>
      <c r="O259" t="str" cm="1">
        <f t="array" ref="O259">_xlfn.IFS(J259="M","Medium",J259="L","Light",J259="D","Dark")</f>
        <v>Dark</v>
      </c>
      <c r="P259" t="str">
        <f>_xlfn.XLOOKUP(OrderTable[[#This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INDEX(Products!$A$1:$G$49,MATCH($D260,Products!$A$1:$A$49,0),MATCH(I$1,Products!$A$1:$G$1,0))</f>
        <v>Exc</v>
      </c>
      <c r="J260" t="str">
        <f>INDEX(Products!$A$1:$G$49,MATCH($D260,Products!$A$1:$A$49,0),MATCH(J$1,Products!$A$1:$G$1,0))</f>
        <v>D</v>
      </c>
      <c r="K260" s="4">
        <f>INDEX(Products!$A$1:$G$49,MATCH($D260,Products!$A$1:$A$49,0),MATCH(K$1,Products!$A$1:$G$1,0))</f>
        <v>2.5</v>
      </c>
      <c r="L260" s="5">
        <f>INDEX(Products!$A$1:$G$49,MATCH($D260,Products!$A$1:$A$49,0),MATCH(L$1,Products!$A$1:$G$1,0))</f>
        <v>27.945</v>
      </c>
      <c r="M260" s="5">
        <f t="shared" si="4"/>
        <v>139.72499999999999</v>
      </c>
      <c r="N260" t="str" cm="1">
        <f t="array" ref="N260">_xlfn.IFS(I260="Rob","Robusta",I260="Exc","Excelsa",I260="Ara","Arabica",I260="Lib","Liberica")</f>
        <v>Excelsa</v>
      </c>
      <c r="O260" t="str" cm="1">
        <f t="array" ref="O260">_xlfn.IFS(J260="M","Medium",J260="L","Light",J260="D","Dark")</f>
        <v>Dark</v>
      </c>
      <c r="P260" t="str">
        <f>_xlfn.XLOOKUP(OrderTable[[#This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INDEX(Products!$A$1:$G$49,MATCH($D261,Products!$A$1:$A$49,0),MATCH(I$1,Products!$A$1:$G$1,0))</f>
        <v>Rob</v>
      </c>
      <c r="J261" t="str">
        <f>INDEX(Products!$A$1:$G$49,MATCH($D261,Products!$A$1:$A$49,0),MATCH(J$1,Products!$A$1:$G$1,0))</f>
        <v>M</v>
      </c>
      <c r="K261" s="4">
        <f>INDEX(Products!$A$1:$G$49,MATCH($D261,Products!$A$1:$A$49,0),MATCH(K$1,Products!$A$1:$G$1,0))</f>
        <v>0.2</v>
      </c>
      <c r="L261" s="5">
        <f>INDEX(Products!$A$1:$G$49,MATCH($D261,Products!$A$1:$A$49,0),MATCH(L$1,Products!$A$1:$G$1,0))</f>
        <v>2.9849999999999999</v>
      </c>
      <c r="M261" s="5">
        <f t="shared" si="4"/>
        <v>5.97</v>
      </c>
      <c r="N261" t="str" cm="1">
        <f t="array" ref="N261">_xlfn.IFS(I261="Rob","Robusta",I261="Exc","Excelsa",I261="Ara","Arabica",I261="Lib","Liberica")</f>
        <v>Robusta</v>
      </c>
      <c r="O261" t="str" cm="1">
        <f t="array" ref="O261">_xlfn.IFS(J261="M","Medium",J261="L","Light",J261="D","Dark")</f>
        <v>Medium</v>
      </c>
      <c r="P261" t="str">
        <f>_xlfn.XLOOKUP(OrderTable[[#This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INDEX(Products!$A$1:$G$49,MATCH($D262,Products!$A$1:$A$49,0),MATCH(I$1,Products!$A$1:$G$1,0))</f>
        <v>Rob</v>
      </c>
      <c r="J262" t="str">
        <f>INDEX(Products!$A$1:$G$49,MATCH($D262,Products!$A$1:$A$49,0),MATCH(J$1,Products!$A$1:$G$1,0))</f>
        <v>L</v>
      </c>
      <c r="K262" s="4">
        <f>INDEX(Products!$A$1:$G$49,MATCH($D262,Products!$A$1:$A$49,0),MATCH(K$1,Products!$A$1:$G$1,0))</f>
        <v>2.5</v>
      </c>
      <c r="L262" s="5">
        <f>INDEX(Products!$A$1:$G$49,MATCH($D262,Products!$A$1:$A$49,0),MATCH(L$1,Products!$A$1:$G$1,0))</f>
        <v>27.484999999999996</v>
      </c>
      <c r="M262" s="5">
        <f t="shared" si="4"/>
        <v>27.484999999999996</v>
      </c>
      <c r="N262" t="str" cm="1">
        <f t="array" ref="N262">_xlfn.IFS(I262="Rob","Robusta",I262="Exc","Excelsa",I262="Ara","Arabica",I262="Lib","Liberica")</f>
        <v>Robusta</v>
      </c>
      <c r="O262" t="str" cm="1">
        <f t="array" ref="O262">_xlfn.IFS(J262="M","Medium",J262="L","Light",J262="D","Dark")</f>
        <v>Light</v>
      </c>
      <c r="P262" t="str">
        <f>_xlfn.XLOOKUP(OrderTable[[#This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INDEX(Products!$A$1:$G$49,MATCH($D263,Products!$A$1:$A$49,0),MATCH(I$1,Products!$A$1:$G$1,0))</f>
        <v>Rob</v>
      </c>
      <c r="J263" t="str">
        <f>INDEX(Products!$A$1:$G$49,MATCH($D263,Products!$A$1:$A$49,0),MATCH(J$1,Products!$A$1:$G$1,0))</f>
        <v>L</v>
      </c>
      <c r="K263" s="4">
        <f>INDEX(Products!$A$1:$G$49,MATCH($D263,Products!$A$1:$A$49,0),MATCH(K$1,Products!$A$1:$G$1,0))</f>
        <v>1</v>
      </c>
      <c r="L263" s="5">
        <f>INDEX(Products!$A$1:$G$49,MATCH($D263,Products!$A$1:$A$49,0),MATCH(L$1,Products!$A$1:$G$1,0))</f>
        <v>11.95</v>
      </c>
      <c r="M263" s="5">
        <f t="shared" si="4"/>
        <v>59.75</v>
      </c>
      <c r="N263" t="str" cm="1">
        <f t="array" ref="N263">_xlfn.IFS(I263="Rob","Robusta",I263="Exc","Excelsa",I263="Ara","Arabica",I263="Lib","Liberica")</f>
        <v>Robusta</v>
      </c>
      <c r="O263" t="str" cm="1">
        <f t="array" ref="O263">_xlfn.IFS(J263="M","Medium",J263="L","Light",J263="D","Dark")</f>
        <v>Light</v>
      </c>
      <c r="P263" t="str">
        <f>_xlfn.XLOOKUP(OrderTable[[#This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INDEX(Products!$A$1:$G$49,MATCH($D264,Products!$A$1:$A$49,0),MATCH(I$1,Products!$A$1:$G$1,0))</f>
        <v>Exc</v>
      </c>
      <c r="J264" t="str">
        <f>INDEX(Products!$A$1:$G$49,MATCH($D264,Products!$A$1:$A$49,0),MATCH(J$1,Products!$A$1:$G$1,0))</f>
        <v>M</v>
      </c>
      <c r="K264" s="4">
        <f>INDEX(Products!$A$1:$G$49,MATCH($D264,Products!$A$1:$A$49,0),MATCH(K$1,Products!$A$1:$G$1,0))</f>
        <v>1</v>
      </c>
      <c r="L264" s="5">
        <f>INDEX(Products!$A$1:$G$49,MATCH($D264,Products!$A$1:$A$49,0),MATCH(L$1,Products!$A$1:$G$1,0))</f>
        <v>13.75</v>
      </c>
      <c r="M264" s="5">
        <f t="shared" si="4"/>
        <v>41.25</v>
      </c>
      <c r="N264" t="str" cm="1">
        <f t="array" ref="N264">_xlfn.IFS(I264="Rob","Robusta",I264="Exc","Excelsa",I264="Ara","Arabica",I264="Lib","Liberica")</f>
        <v>Excelsa</v>
      </c>
      <c r="O264" t="str" cm="1">
        <f t="array" ref="O264">_xlfn.IFS(J264="M","Medium",J264="L","Light",J264="D","Dark")</f>
        <v>Medium</v>
      </c>
      <c r="P264" t="str">
        <f>_xlfn.XLOOKUP(OrderTable[[#This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INDEX(Products!$A$1:$G$49,MATCH($D265,Products!$A$1:$A$49,0),MATCH(I$1,Products!$A$1:$G$1,0))</f>
        <v>Lib</v>
      </c>
      <c r="J265" t="str">
        <f>INDEX(Products!$A$1:$G$49,MATCH($D265,Products!$A$1:$A$49,0),MATCH(J$1,Products!$A$1:$G$1,0))</f>
        <v>M</v>
      </c>
      <c r="K265" s="4">
        <f>INDEX(Products!$A$1:$G$49,MATCH($D265,Products!$A$1:$A$49,0),MATCH(K$1,Products!$A$1:$G$1,0))</f>
        <v>2.5</v>
      </c>
      <c r="L265" s="5">
        <f>INDEX(Products!$A$1:$G$49,MATCH($D265,Products!$A$1:$A$49,0),MATCH(L$1,Products!$A$1:$G$1,0))</f>
        <v>33.464999999999996</v>
      </c>
      <c r="M265" s="5">
        <f t="shared" si="4"/>
        <v>133.85999999999999</v>
      </c>
      <c r="N265" t="str" cm="1">
        <f t="array" ref="N265">_xlfn.IFS(I265="Rob","Robusta",I265="Exc","Excelsa",I265="Ara","Arabica",I265="Lib","Liberica")</f>
        <v>Liberica</v>
      </c>
      <c r="O265" t="str" cm="1">
        <f t="array" ref="O265">_xlfn.IFS(J265="M","Medium",J265="L","Light",J265="D","Dark")</f>
        <v>Medium</v>
      </c>
      <c r="P265" t="str">
        <f>_xlfn.XLOOKUP(OrderTable[[#This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INDEX(Products!$A$1:$G$49,MATCH($D266,Products!$A$1:$A$49,0),MATCH(I$1,Products!$A$1:$G$1,0))</f>
        <v>Rob</v>
      </c>
      <c r="J266" t="str">
        <f>INDEX(Products!$A$1:$G$49,MATCH($D266,Products!$A$1:$A$49,0),MATCH(J$1,Products!$A$1:$G$1,0))</f>
        <v>L</v>
      </c>
      <c r="K266" s="4">
        <f>INDEX(Products!$A$1:$G$49,MATCH($D266,Products!$A$1:$A$49,0),MATCH(K$1,Products!$A$1:$G$1,0))</f>
        <v>1</v>
      </c>
      <c r="L266" s="5">
        <f>INDEX(Products!$A$1:$G$49,MATCH($D266,Products!$A$1:$A$49,0),MATCH(L$1,Products!$A$1:$G$1,0))</f>
        <v>11.95</v>
      </c>
      <c r="M266" s="5">
        <f t="shared" si="4"/>
        <v>59.75</v>
      </c>
      <c r="N266" t="str" cm="1">
        <f t="array" ref="N266">_xlfn.IFS(I266="Rob","Robusta",I266="Exc","Excelsa",I266="Ara","Arabica",I266="Lib","Liberica")</f>
        <v>Robusta</v>
      </c>
      <c r="O266" t="str" cm="1">
        <f t="array" ref="O266">_xlfn.IFS(J266="M","Medium",J266="L","Light",J266="D","Dark")</f>
        <v>Light</v>
      </c>
      <c r="P266" t="str">
        <f>_xlfn.XLOOKUP(OrderTable[[#This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INDEX(Products!$A$1:$G$49,MATCH($D267,Products!$A$1:$A$49,0),MATCH(I$1,Products!$A$1:$G$1,0))</f>
        <v>Ara</v>
      </c>
      <c r="J267" t="str">
        <f>INDEX(Products!$A$1:$G$49,MATCH($D267,Products!$A$1:$A$49,0),MATCH(J$1,Products!$A$1:$G$1,0))</f>
        <v>D</v>
      </c>
      <c r="K267" s="4">
        <f>INDEX(Products!$A$1:$G$49,MATCH($D267,Products!$A$1:$A$49,0),MATCH(K$1,Products!$A$1:$G$1,0))</f>
        <v>0.5</v>
      </c>
      <c r="L267" s="5">
        <f>INDEX(Products!$A$1:$G$49,MATCH($D267,Products!$A$1:$A$49,0),MATCH(L$1,Products!$A$1:$G$1,0))</f>
        <v>5.97</v>
      </c>
      <c r="M267" s="5">
        <f t="shared" si="4"/>
        <v>5.97</v>
      </c>
      <c r="N267" t="str" cm="1">
        <f t="array" ref="N267">_xlfn.IFS(I267="Rob","Robusta",I267="Exc","Excelsa",I267="Ara","Arabica",I267="Lib","Liberica")</f>
        <v>Arabica</v>
      </c>
      <c r="O267" t="str" cm="1">
        <f t="array" ref="O267">_xlfn.IFS(J267="M","Medium",J267="L","Light",J267="D","Dark")</f>
        <v>Dark</v>
      </c>
      <c r="P267" t="str">
        <f>_xlfn.XLOOKUP(OrderTable[[#This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INDEX(Products!$A$1:$G$49,MATCH($D268,Products!$A$1:$A$49,0),MATCH(I$1,Products!$A$1:$G$1,0))</f>
        <v>Exc</v>
      </c>
      <c r="J268" t="str">
        <f>INDEX(Products!$A$1:$G$49,MATCH($D268,Products!$A$1:$A$49,0),MATCH(J$1,Products!$A$1:$G$1,0))</f>
        <v>D</v>
      </c>
      <c r="K268" s="4">
        <f>INDEX(Products!$A$1:$G$49,MATCH($D268,Products!$A$1:$A$49,0),MATCH(K$1,Products!$A$1:$G$1,0))</f>
        <v>1</v>
      </c>
      <c r="L268" s="5">
        <f>INDEX(Products!$A$1:$G$49,MATCH($D268,Products!$A$1:$A$49,0),MATCH(L$1,Products!$A$1:$G$1,0))</f>
        <v>12.15</v>
      </c>
      <c r="M268" s="5">
        <f t="shared" si="4"/>
        <v>24.3</v>
      </c>
      <c r="N268" t="str" cm="1">
        <f t="array" ref="N268">_xlfn.IFS(I268="Rob","Robusta",I268="Exc","Excelsa",I268="Ara","Arabica",I268="Lib","Liberica")</f>
        <v>Excelsa</v>
      </c>
      <c r="O268" t="str" cm="1">
        <f t="array" ref="O268">_xlfn.IFS(J268="M","Medium",J268="L","Light",J268="D","Dark")</f>
        <v>Dark</v>
      </c>
      <c r="P268" t="str">
        <f>_xlfn.XLOOKUP(OrderTable[[#This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INDEX(Products!$A$1:$G$49,MATCH($D269,Products!$A$1:$A$49,0),MATCH(I$1,Products!$A$1:$G$1,0))</f>
        <v>Exc</v>
      </c>
      <c r="J269" t="str">
        <f>INDEX(Products!$A$1:$G$49,MATCH($D269,Products!$A$1:$A$49,0),MATCH(J$1,Products!$A$1:$G$1,0))</f>
        <v>D</v>
      </c>
      <c r="K269" s="4">
        <f>INDEX(Products!$A$1:$G$49,MATCH($D269,Products!$A$1:$A$49,0),MATCH(K$1,Products!$A$1:$G$1,0))</f>
        <v>0.2</v>
      </c>
      <c r="L269" s="5">
        <f>INDEX(Products!$A$1:$G$49,MATCH($D269,Products!$A$1:$A$49,0),MATCH(L$1,Products!$A$1:$G$1,0))</f>
        <v>3.645</v>
      </c>
      <c r="M269" s="5">
        <f t="shared" si="4"/>
        <v>21.87</v>
      </c>
      <c r="N269" t="str" cm="1">
        <f t="array" ref="N269">_xlfn.IFS(I269="Rob","Robusta",I269="Exc","Excelsa",I269="Ara","Arabica",I269="Lib","Liberica")</f>
        <v>Excelsa</v>
      </c>
      <c r="O269" t="str" cm="1">
        <f t="array" ref="O269">_xlfn.IFS(J269="M","Medium",J269="L","Light",J269="D","Dark")</f>
        <v>Dark</v>
      </c>
      <c r="P269" t="str">
        <f>_xlfn.XLOOKUP(OrderTable[[#This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INDEX(Products!$A$1:$G$49,MATCH($D270,Products!$A$1:$A$49,0),MATCH(I$1,Products!$A$1:$G$1,0))</f>
        <v>Ara</v>
      </c>
      <c r="J270" t="str">
        <f>INDEX(Products!$A$1:$G$49,MATCH($D270,Products!$A$1:$A$49,0),MATCH(J$1,Products!$A$1:$G$1,0))</f>
        <v>D</v>
      </c>
      <c r="K270" s="4">
        <f>INDEX(Products!$A$1:$G$49,MATCH($D270,Products!$A$1:$A$49,0),MATCH(K$1,Products!$A$1:$G$1,0))</f>
        <v>1</v>
      </c>
      <c r="L270" s="5">
        <f>INDEX(Products!$A$1:$G$49,MATCH($D270,Products!$A$1:$A$49,0),MATCH(L$1,Products!$A$1:$G$1,0))</f>
        <v>9.9499999999999993</v>
      </c>
      <c r="M270" s="5">
        <f t="shared" si="4"/>
        <v>19.899999999999999</v>
      </c>
      <c r="N270" t="str" cm="1">
        <f t="array" ref="N270">_xlfn.IFS(I270="Rob","Robusta",I270="Exc","Excelsa",I270="Ara","Arabica",I270="Lib","Liberica")</f>
        <v>Arabica</v>
      </c>
      <c r="O270" t="str" cm="1">
        <f t="array" ref="O270">_xlfn.IFS(J270="M","Medium",J270="L","Light",J270="D","Dark")</f>
        <v>Dark</v>
      </c>
      <c r="P270" t="str">
        <f>_xlfn.XLOOKUP(OrderTable[[#This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INDEX(Products!$A$1:$G$49,MATCH($D271,Products!$A$1:$A$49,0),MATCH(I$1,Products!$A$1:$G$1,0))</f>
        <v>Ara</v>
      </c>
      <c r="J271" t="str">
        <f>INDEX(Products!$A$1:$G$49,MATCH($D271,Products!$A$1:$A$49,0),MATCH(J$1,Products!$A$1:$G$1,0))</f>
        <v>D</v>
      </c>
      <c r="K271" s="4">
        <f>INDEX(Products!$A$1:$G$49,MATCH($D271,Products!$A$1:$A$49,0),MATCH(K$1,Products!$A$1:$G$1,0))</f>
        <v>0.2</v>
      </c>
      <c r="L271" s="5">
        <f>INDEX(Products!$A$1:$G$49,MATCH($D271,Products!$A$1:$A$49,0),MATCH(L$1,Products!$A$1:$G$1,0))</f>
        <v>2.9849999999999999</v>
      </c>
      <c r="M271" s="5">
        <f t="shared" si="4"/>
        <v>5.97</v>
      </c>
      <c r="N271" t="str" cm="1">
        <f t="array" ref="N271">_xlfn.IFS(I271="Rob","Robusta",I271="Exc","Excelsa",I271="Ara","Arabica",I271="Lib","Liberica")</f>
        <v>Arabica</v>
      </c>
      <c r="O271" t="str" cm="1">
        <f t="array" ref="O271">_xlfn.IFS(J271="M","Medium",J271="L","Light",J271="D","Dark")</f>
        <v>Dark</v>
      </c>
      <c r="P271" t="str">
        <f>_xlfn.XLOOKUP(OrderTable[[#This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INDEX(Products!$A$1:$G$49,MATCH($D272,Products!$A$1:$A$49,0),MATCH(I$1,Products!$A$1:$G$1,0))</f>
        <v>Exc</v>
      </c>
      <c r="J272" t="str">
        <f>INDEX(Products!$A$1:$G$49,MATCH($D272,Products!$A$1:$A$49,0),MATCH(J$1,Products!$A$1:$G$1,0))</f>
        <v>D</v>
      </c>
      <c r="K272" s="4">
        <f>INDEX(Products!$A$1:$G$49,MATCH($D272,Products!$A$1:$A$49,0),MATCH(K$1,Products!$A$1:$G$1,0))</f>
        <v>0.5</v>
      </c>
      <c r="L272" s="5">
        <f>INDEX(Products!$A$1:$G$49,MATCH($D272,Products!$A$1:$A$49,0),MATCH(L$1,Products!$A$1:$G$1,0))</f>
        <v>7.29</v>
      </c>
      <c r="M272" s="5">
        <f t="shared" si="4"/>
        <v>7.29</v>
      </c>
      <c r="N272" t="str" cm="1">
        <f t="array" ref="N272">_xlfn.IFS(I272="Rob","Robusta",I272="Exc","Excelsa",I272="Ara","Arabica",I272="Lib","Liberica")</f>
        <v>Excelsa</v>
      </c>
      <c r="O272" t="str" cm="1">
        <f t="array" ref="O272">_xlfn.IFS(J272="M","Medium",J272="L","Light",J272="D","Dark")</f>
        <v>Dark</v>
      </c>
      <c r="P272" t="str">
        <f>_xlfn.XLOOKUP(OrderTable[[#This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INDEX(Products!$A$1:$G$49,MATCH($D273,Products!$A$1:$A$49,0),MATCH(I$1,Products!$A$1:$G$1,0))</f>
        <v>Ara</v>
      </c>
      <c r="J273" t="str">
        <f>INDEX(Products!$A$1:$G$49,MATCH($D273,Products!$A$1:$A$49,0),MATCH(J$1,Products!$A$1:$G$1,0))</f>
        <v>D</v>
      </c>
      <c r="K273" s="4">
        <f>INDEX(Products!$A$1:$G$49,MATCH($D273,Products!$A$1:$A$49,0),MATCH(K$1,Products!$A$1:$G$1,0))</f>
        <v>0.2</v>
      </c>
      <c r="L273" s="5">
        <f>INDEX(Products!$A$1:$G$49,MATCH($D273,Products!$A$1:$A$49,0),MATCH(L$1,Products!$A$1:$G$1,0))</f>
        <v>2.9849999999999999</v>
      </c>
      <c r="M273" s="5">
        <f t="shared" si="4"/>
        <v>11.94</v>
      </c>
      <c r="N273" t="str" cm="1">
        <f t="array" ref="N273">_xlfn.IFS(I273="Rob","Robusta",I273="Exc","Excelsa",I273="Ara","Arabica",I273="Lib","Liberica")</f>
        <v>Arabica</v>
      </c>
      <c r="O273" t="str" cm="1">
        <f t="array" ref="O273">_xlfn.IFS(J273="M","Medium",J273="L","Light",J273="D","Dark")</f>
        <v>Dark</v>
      </c>
      <c r="P273" t="str">
        <f>_xlfn.XLOOKUP(OrderTable[[#This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INDEX(Products!$A$1:$G$49,MATCH($D274,Products!$A$1:$A$49,0),MATCH(I$1,Products!$A$1:$G$1,0))</f>
        <v>Rob</v>
      </c>
      <c r="J274" t="str">
        <f>INDEX(Products!$A$1:$G$49,MATCH($D274,Products!$A$1:$A$49,0),MATCH(J$1,Products!$A$1:$G$1,0))</f>
        <v>L</v>
      </c>
      <c r="K274" s="4">
        <f>INDEX(Products!$A$1:$G$49,MATCH($D274,Products!$A$1:$A$49,0),MATCH(K$1,Products!$A$1:$G$1,0))</f>
        <v>1</v>
      </c>
      <c r="L274" s="5">
        <f>INDEX(Products!$A$1:$G$49,MATCH($D274,Products!$A$1:$A$49,0),MATCH(L$1,Products!$A$1:$G$1,0))</f>
        <v>11.95</v>
      </c>
      <c r="M274" s="5">
        <f t="shared" si="4"/>
        <v>71.699999999999989</v>
      </c>
      <c r="N274" t="str" cm="1">
        <f t="array" ref="N274">_xlfn.IFS(I274="Rob","Robusta",I274="Exc","Excelsa",I274="Ara","Arabica",I274="Lib","Liberica")</f>
        <v>Robusta</v>
      </c>
      <c r="O274" t="str" cm="1">
        <f t="array" ref="O274">_xlfn.IFS(J274="M","Medium",J274="L","Light",J274="D","Dark")</f>
        <v>Light</v>
      </c>
      <c r="P274" t="str">
        <f>_xlfn.XLOOKUP(OrderTable[[#This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INDEX(Products!$A$1:$G$49,MATCH($D275,Products!$A$1:$A$49,0),MATCH(I$1,Products!$A$1:$G$1,0))</f>
        <v>Ara</v>
      </c>
      <c r="J275" t="str">
        <f>INDEX(Products!$A$1:$G$49,MATCH($D275,Products!$A$1:$A$49,0),MATCH(J$1,Products!$A$1:$G$1,0))</f>
        <v>L</v>
      </c>
      <c r="K275" s="4">
        <f>INDEX(Products!$A$1:$G$49,MATCH($D275,Products!$A$1:$A$49,0),MATCH(K$1,Products!$A$1:$G$1,0))</f>
        <v>0.2</v>
      </c>
      <c r="L275" s="5">
        <f>INDEX(Products!$A$1:$G$49,MATCH($D275,Products!$A$1:$A$49,0),MATCH(L$1,Products!$A$1:$G$1,0))</f>
        <v>3.8849999999999998</v>
      </c>
      <c r="M275" s="5">
        <f t="shared" si="4"/>
        <v>7.77</v>
      </c>
      <c r="N275" t="str" cm="1">
        <f t="array" ref="N275">_xlfn.IFS(I275="Rob","Robusta",I275="Exc","Excelsa",I275="Ara","Arabica",I275="Lib","Liberica")</f>
        <v>Arabica</v>
      </c>
      <c r="O275" t="str" cm="1">
        <f t="array" ref="O275">_xlfn.IFS(J275="M","Medium",J275="L","Light",J275="D","Dark")</f>
        <v>Light</v>
      </c>
      <c r="P275" t="str">
        <f>_xlfn.XLOOKUP(OrderTable[[#This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INDEX(Products!$A$1:$G$49,MATCH($D276,Products!$A$1:$A$49,0),MATCH(I$1,Products!$A$1:$G$1,0))</f>
        <v>Ara</v>
      </c>
      <c r="J276" t="str">
        <f>INDEX(Products!$A$1:$G$49,MATCH($D276,Products!$A$1:$A$49,0),MATCH(J$1,Products!$A$1:$G$1,0))</f>
        <v>M</v>
      </c>
      <c r="K276" s="4">
        <f>INDEX(Products!$A$1:$G$49,MATCH($D276,Products!$A$1:$A$49,0),MATCH(K$1,Products!$A$1:$G$1,0))</f>
        <v>2.5</v>
      </c>
      <c r="L276" s="5">
        <f>INDEX(Products!$A$1:$G$49,MATCH($D276,Products!$A$1:$A$49,0),MATCH(L$1,Products!$A$1:$G$1,0))</f>
        <v>25.874999999999996</v>
      </c>
      <c r="M276" s="5">
        <f t="shared" si="4"/>
        <v>25.874999999999996</v>
      </c>
      <c r="N276" t="str" cm="1">
        <f t="array" ref="N276">_xlfn.IFS(I276="Rob","Robusta",I276="Exc","Excelsa",I276="Ara","Arabica",I276="Lib","Liberica")</f>
        <v>Arabica</v>
      </c>
      <c r="O276" t="str" cm="1">
        <f t="array" ref="O276">_xlfn.IFS(J276="M","Medium",J276="L","Light",J276="D","Dark")</f>
        <v>Medium</v>
      </c>
      <c r="P276" t="str">
        <f>_xlfn.XLOOKUP(OrderTable[[#This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INDEX(Products!$A$1:$G$49,MATCH($D277,Products!$A$1:$A$49,0),MATCH(I$1,Products!$A$1:$G$1,0))</f>
        <v>Exc</v>
      </c>
      <c r="J277" t="str">
        <f>INDEX(Products!$A$1:$G$49,MATCH($D277,Products!$A$1:$A$49,0),MATCH(J$1,Products!$A$1:$G$1,0))</f>
        <v>L</v>
      </c>
      <c r="K277" s="4">
        <f>INDEX(Products!$A$1:$G$49,MATCH($D277,Products!$A$1:$A$49,0),MATCH(K$1,Products!$A$1:$G$1,0))</f>
        <v>2.5</v>
      </c>
      <c r="L277" s="5">
        <f>INDEX(Products!$A$1:$G$49,MATCH($D277,Products!$A$1:$A$49,0),MATCH(L$1,Products!$A$1:$G$1,0))</f>
        <v>34.154999999999994</v>
      </c>
      <c r="M277" s="5">
        <f t="shared" si="4"/>
        <v>204.92999999999995</v>
      </c>
      <c r="N277" t="str" cm="1">
        <f t="array" ref="N277">_xlfn.IFS(I277="Rob","Robusta",I277="Exc","Excelsa",I277="Ara","Arabica",I277="Lib","Liberica")</f>
        <v>Excelsa</v>
      </c>
      <c r="O277" t="str" cm="1">
        <f t="array" ref="O277">_xlfn.IFS(J277="M","Medium",J277="L","Light",J277="D","Dark")</f>
        <v>Light</v>
      </c>
      <c r="P277" t="str">
        <f>_xlfn.XLOOKUP(OrderTable[[#This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INDEX(Products!$A$1:$G$49,MATCH($D278,Products!$A$1:$A$49,0),MATCH(I$1,Products!$A$1:$G$1,0))</f>
        <v>Rob</v>
      </c>
      <c r="J278" t="str">
        <f>INDEX(Products!$A$1:$G$49,MATCH($D278,Products!$A$1:$A$49,0),MATCH(J$1,Products!$A$1:$G$1,0))</f>
        <v>L</v>
      </c>
      <c r="K278" s="4">
        <f>INDEX(Products!$A$1:$G$49,MATCH($D278,Products!$A$1:$A$49,0),MATCH(K$1,Products!$A$1:$G$1,0))</f>
        <v>2.5</v>
      </c>
      <c r="L278" s="5">
        <f>INDEX(Products!$A$1:$G$49,MATCH($D278,Products!$A$1:$A$49,0),MATCH(L$1,Products!$A$1:$G$1,0))</f>
        <v>27.484999999999996</v>
      </c>
      <c r="M278" s="5">
        <f t="shared" si="4"/>
        <v>109.93999999999998</v>
      </c>
      <c r="N278" t="str" cm="1">
        <f t="array" ref="N278">_xlfn.IFS(I278="Rob","Robusta",I278="Exc","Excelsa",I278="Ara","Arabica",I278="Lib","Liberica")</f>
        <v>Robusta</v>
      </c>
      <c r="O278" t="str" cm="1">
        <f t="array" ref="O278">_xlfn.IFS(J278="M","Medium",J278="L","Light",J278="D","Dark")</f>
        <v>Light</v>
      </c>
      <c r="P278" t="str">
        <f>_xlfn.XLOOKUP(OrderTable[[#This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INDEX(Products!$A$1:$G$49,MATCH($D279,Products!$A$1:$A$49,0),MATCH(I$1,Products!$A$1:$G$1,0))</f>
        <v>Exc</v>
      </c>
      <c r="J279" t="str">
        <f>INDEX(Products!$A$1:$G$49,MATCH($D279,Products!$A$1:$A$49,0),MATCH(J$1,Products!$A$1:$G$1,0))</f>
        <v>L</v>
      </c>
      <c r="K279" s="4">
        <f>INDEX(Products!$A$1:$G$49,MATCH($D279,Products!$A$1:$A$49,0),MATCH(K$1,Products!$A$1:$G$1,0))</f>
        <v>1</v>
      </c>
      <c r="L279" s="5">
        <f>INDEX(Products!$A$1:$G$49,MATCH($D279,Products!$A$1:$A$49,0),MATCH(L$1,Products!$A$1:$G$1,0))</f>
        <v>14.85</v>
      </c>
      <c r="M279" s="5">
        <f t="shared" si="4"/>
        <v>89.1</v>
      </c>
      <c r="N279" t="str" cm="1">
        <f t="array" ref="N279">_xlfn.IFS(I279="Rob","Robusta",I279="Exc","Excelsa",I279="Ara","Arabica",I279="Lib","Liberica")</f>
        <v>Excelsa</v>
      </c>
      <c r="O279" t="str" cm="1">
        <f t="array" ref="O279">_xlfn.IFS(J279="M","Medium",J279="L","Light",J279="D","Dark")</f>
        <v>Light</v>
      </c>
      <c r="P279" t="str">
        <f>_xlfn.XLOOKUP(OrderTable[[#This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INDEX(Products!$A$1:$G$49,MATCH($D280,Products!$A$1:$A$49,0),MATCH(I$1,Products!$A$1:$G$1,0))</f>
        <v>Ara</v>
      </c>
      <c r="J280" t="str">
        <f>INDEX(Products!$A$1:$G$49,MATCH($D280,Products!$A$1:$A$49,0),MATCH(J$1,Products!$A$1:$G$1,0))</f>
        <v>L</v>
      </c>
      <c r="K280" s="4">
        <f>INDEX(Products!$A$1:$G$49,MATCH($D280,Products!$A$1:$A$49,0),MATCH(K$1,Products!$A$1:$G$1,0))</f>
        <v>0.2</v>
      </c>
      <c r="L280" s="5">
        <f>INDEX(Products!$A$1:$G$49,MATCH($D280,Products!$A$1:$A$49,0),MATCH(L$1,Products!$A$1:$G$1,0))</f>
        <v>3.8849999999999998</v>
      </c>
      <c r="M280" s="5">
        <f t="shared" si="4"/>
        <v>7.77</v>
      </c>
      <c r="N280" t="str" cm="1">
        <f t="array" ref="N280">_xlfn.IFS(I280="Rob","Robusta",I280="Exc","Excelsa",I280="Ara","Arabica",I280="Lib","Liberica")</f>
        <v>Arabica</v>
      </c>
      <c r="O280" t="str" cm="1">
        <f t="array" ref="O280">_xlfn.IFS(J280="M","Medium",J280="L","Light",J280="D","Dark")</f>
        <v>Light</v>
      </c>
      <c r="P280" t="str">
        <f>_xlfn.XLOOKUP(OrderTable[[#This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INDEX(Products!$A$1:$G$49,MATCH($D281,Products!$A$1:$A$49,0),MATCH(I$1,Products!$A$1:$G$1,0))</f>
        <v>Lib</v>
      </c>
      <c r="J281" t="str">
        <f>INDEX(Products!$A$1:$G$49,MATCH($D281,Products!$A$1:$A$49,0),MATCH(J$1,Products!$A$1:$G$1,0))</f>
        <v>M</v>
      </c>
      <c r="K281" s="4">
        <f>INDEX(Products!$A$1:$G$49,MATCH($D281,Products!$A$1:$A$49,0),MATCH(K$1,Products!$A$1:$G$1,0))</f>
        <v>2.5</v>
      </c>
      <c r="L281" s="5">
        <f>INDEX(Products!$A$1:$G$49,MATCH($D281,Products!$A$1:$A$49,0),MATCH(L$1,Products!$A$1:$G$1,0))</f>
        <v>33.464999999999996</v>
      </c>
      <c r="M281" s="5">
        <f t="shared" si="4"/>
        <v>33.464999999999996</v>
      </c>
      <c r="N281" t="str" cm="1">
        <f t="array" ref="N281">_xlfn.IFS(I281="Rob","Robusta",I281="Exc","Excelsa",I281="Ara","Arabica",I281="Lib","Liberica")</f>
        <v>Liberica</v>
      </c>
      <c r="O281" t="str" cm="1">
        <f t="array" ref="O281">_xlfn.IFS(J281="M","Medium",J281="L","Light",J281="D","Dark")</f>
        <v>Medium</v>
      </c>
      <c r="P281" t="str">
        <f>_xlfn.XLOOKUP(OrderTable[[#This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INDEX(Products!$A$1:$G$49,MATCH($D282,Products!$A$1:$A$49,0),MATCH(I$1,Products!$A$1:$G$1,0))</f>
        <v>Exc</v>
      </c>
      <c r="J282" t="str">
        <f>INDEX(Products!$A$1:$G$49,MATCH($D282,Products!$A$1:$A$49,0),MATCH(J$1,Products!$A$1:$G$1,0))</f>
        <v>M</v>
      </c>
      <c r="K282" s="4">
        <f>INDEX(Products!$A$1:$G$49,MATCH($D282,Products!$A$1:$A$49,0),MATCH(K$1,Products!$A$1:$G$1,0))</f>
        <v>0.5</v>
      </c>
      <c r="L282" s="5">
        <f>INDEX(Products!$A$1:$G$49,MATCH($D282,Products!$A$1:$A$49,0),MATCH(L$1,Products!$A$1:$G$1,0))</f>
        <v>8.25</v>
      </c>
      <c r="M282" s="5">
        <f t="shared" si="4"/>
        <v>41.25</v>
      </c>
      <c r="N282" t="str" cm="1">
        <f t="array" ref="N282">_xlfn.IFS(I282="Rob","Robusta",I282="Exc","Excelsa",I282="Ara","Arabica",I282="Lib","Liberica")</f>
        <v>Excelsa</v>
      </c>
      <c r="O282" t="str" cm="1">
        <f t="array" ref="O282">_xlfn.IFS(J282="M","Medium",J282="L","Light",J282="D","Dark")</f>
        <v>Medium</v>
      </c>
      <c r="P282" t="str">
        <f>_xlfn.XLOOKUP(OrderTable[[#This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INDEX(Products!$A$1:$G$49,MATCH($D283,Products!$A$1:$A$49,0),MATCH(I$1,Products!$A$1:$G$1,0))</f>
        <v>Exc</v>
      </c>
      <c r="J283" t="str">
        <f>INDEX(Products!$A$1:$G$49,MATCH($D283,Products!$A$1:$A$49,0),MATCH(J$1,Products!$A$1:$G$1,0))</f>
        <v>L</v>
      </c>
      <c r="K283" s="4">
        <f>INDEX(Products!$A$1:$G$49,MATCH($D283,Products!$A$1:$A$49,0),MATCH(K$1,Products!$A$1:$G$1,0))</f>
        <v>1</v>
      </c>
      <c r="L283" s="5">
        <f>INDEX(Products!$A$1:$G$49,MATCH($D283,Products!$A$1:$A$49,0),MATCH(L$1,Products!$A$1:$G$1,0))</f>
        <v>14.85</v>
      </c>
      <c r="M283" s="5">
        <f t="shared" si="4"/>
        <v>59.4</v>
      </c>
      <c r="N283" t="str" cm="1">
        <f t="array" ref="N283">_xlfn.IFS(I283="Rob","Robusta",I283="Exc","Excelsa",I283="Ara","Arabica",I283="Lib","Liberica")</f>
        <v>Excelsa</v>
      </c>
      <c r="O283" t="str" cm="1">
        <f t="array" ref="O283">_xlfn.IFS(J283="M","Medium",J283="L","Light",J283="D","Dark")</f>
        <v>Light</v>
      </c>
      <c r="P283" t="str">
        <f>_xlfn.XLOOKUP(OrderTable[[#This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INDEX(Products!$A$1:$G$49,MATCH($D284,Products!$A$1:$A$49,0),MATCH(I$1,Products!$A$1:$G$1,0))</f>
        <v>Ara</v>
      </c>
      <c r="J284" t="str">
        <f>INDEX(Products!$A$1:$G$49,MATCH($D284,Products!$A$1:$A$49,0),MATCH(J$1,Products!$A$1:$G$1,0))</f>
        <v>L</v>
      </c>
      <c r="K284" s="4">
        <f>INDEX(Products!$A$1:$G$49,MATCH($D284,Products!$A$1:$A$49,0),MATCH(K$1,Products!$A$1:$G$1,0))</f>
        <v>0.5</v>
      </c>
      <c r="L284" s="5">
        <f>INDEX(Products!$A$1:$G$49,MATCH($D284,Products!$A$1:$A$49,0),MATCH(L$1,Products!$A$1:$G$1,0))</f>
        <v>7.77</v>
      </c>
      <c r="M284" s="5">
        <f t="shared" si="4"/>
        <v>7.77</v>
      </c>
      <c r="N284" t="str" cm="1">
        <f t="array" ref="N284">_xlfn.IFS(I284="Rob","Robusta",I284="Exc","Excelsa",I284="Ara","Arabica",I284="Lib","Liberica")</f>
        <v>Arabica</v>
      </c>
      <c r="O284" t="str" cm="1">
        <f t="array" ref="O284">_xlfn.IFS(J284="M","Medium",J284="L","Light",J284="D","Dark")</f>
        <v>Light</v>
      </c>
      <c r="P284" t="str">
        <f>_xlfn.XLOOKUP(OrderTable[[#This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INDEX(Products!$A$1:$G$49,MATCH($D285,Products!$A$1:$A$49,0),MATCH(I$1,Products!$A$1:$G$1,0))</f>
        <v>Rob</v>
      </c>
      <c r="J285" t="str">
        <f>INDEX(Products!$A$1:$G$49,MATCH($D285,Products!$A$1:$A$49,0),MATCH(J$1,Products!$A$1:$G$1,0))</f>
        <v>D</v>
      </c>
      <c r="K285" s="4">
        <f>INDEX(Products!$A$1:$G$49,MATCH($D285,Products!$A$1:$A$49,0),MATCH(K$1,Products!$A$1:$G$1,0))</f>
        <v>0.5</v>
      </c>
      <c r="L285" s="5">
        <f>INDEX(Products!$A$1:$G$49,MATCH($D285,Products!$A$1:$A$49,0),MATCH(L$1,Products!$A$1:$G$1,0))</f>
        <v>5.3699999999999992</v>
      </c>
      <c r="M285" s="5">
        <f t="shared" si="4"/>
        <v>5.3699999999999992</v>
      </c>
      <c r="N285" t="str" cm="1">
        <f t="array" ref="N285">_xlfn.IFS(I285="Rob","Robusta",I285="Exc","Excelsa",I285="Ara","Arabica",I285="Lib","Liberica")</f>
        <v>Robusta</v>
      </c>
      <c r="O285" t="str" cm="1">
        <f t="array" ref="O285">_xlfn.IFS(J285="M","Medium",J285="L","Light",J285="D","Dark")</f>
        <v>Dark</v>
      </c>
      <c r="P285" t="str">
        <f>_xlfn.XLOOKUP(OrderTable[[#This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INDEX(Products!$A$1:$G$49,MATCH($D286,Products!$A$1:$A$49,0),MATCH(I$1,Products!$A$1:$G$1,0))</f>
        <v>Exc</v>
      </c>
      <c r="J286" t="str">
        <f>INDEX(Products!$A$1:$G$49,MATCH($D286,Products!$A$1:$A$49,0),MATCH(J$1,Products!$A$1:$G$1,0))</f>
        <v>M</v>
      </c>
      <c r="K286" s="4">
        <f>INDEX(Products!$A$1:$G$49,MATCH($D286,Products!$A$1:$A$49,0),MATCH(K$1,Products!$A$1:$G$1,0))</f>
        <v>2.5</v>
      </c>
      <c r="L286" s="5">
        <f>INDEX(Products!$A$1:$G$49,MATCH($D286,Products!$A$1:$A$49,0),MATCH(L$1,Products!$A$1:$G$1,0))</f>
        <v>31.624999999999996</v>
      </c>
      <c r="M286" s="5">
        <f t="shared" si="4"/>
        <v>94.874999999999986</v>
      </c>
      <c r="N286" t="str" cm="1">
        <f t="array" ref="N286">_xlfn.IFS(I286="Rob","Robusta",I286="Exc","Excelsa",I286="Ara","Arabica",I286="Lib","Liberica")</f>
        <v>Excelsa</v>
      </c>
      <c r="O286" t="str" cm="1">
        <f t="array" ref="O286">_xlfn.IFS(J286="M","Medium",J286="L","Light",J286="D","Dark")</f>
        <v>Medium</v>
      </c>
      <c r="P286" t="str">
        <f>_xlfn.XLOOKUP(OrderTable[[#This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INDEX(Products!$A$1:$G$49,MATCH($D287,Products!$A$1:$A$49,0),MATCH(I$1,Products!$A$1:$G$1,0))</f>
        <v>Lib</v>
      </c>
      <c r="J287" t="str">
        <f>INDEX(Products!$A$1:$G$49,MATCH($D287,Products!$A$1:$A$49,0),MATCH(J$1,Products!$A$1:$G$1,0))</f>
        <v>L</v>
      </c>
      <c r="K287" s="4">
        <f>INDEX(Products!$A$1:$G$49,MATCH($D287,Products!$A$1:$A$49,0),MATCH(K$1,Products!$A$1:$G$1,0))</f>
        <v>2.5</v>
      </c>
      <c r="L287" s="5">
        <f>INDEX(Products!$A$1:$G$49,MATCH($D287,Products!$A$1:$A$49,0),MATCH(L$1,Products!$A$1:$G$1,0))</f>
        <v>36.454999999999998</v>
      </c>
      <c r="M287" s="5">
        <f t="shared" si="4"/>
        <v>36.454999999999998</v>
      </c>
      <c r="N287" t="str" cm="1">
        <f t="array" ref="N287">_xlfn.IFS(I287="Rob","Robusta",I287="Exc","Excelsa",I287="Ara","Arabica",I287="Lib","Liberica")</f>
        <v>Liberica</v>
      </c>
      <c r="O287" t="str" cm="1">
        <f t="array" ref="O287">_xlfn.IFS(J287="M","Medium",J287="L","Light",J287="D","Dark")</f>
        <v>Light</v>
      </c>
      <c r="P287" t="str">
        <f>_xlfn.XLOOKUP(OrderTable[[#This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INDEX(Products!$A$1:$G$49,MATCH($D288,Products!$A$1:$A$49,0),MATCH(I$1,Products!$A$1:$G$1,0))</f>
        <v>Ara</v>
      </c>
      <c r="J288" t="str">
        <f>INDEX(Products!$A$1:$G$49,MATCH($D288,Products!$A$1:$A$49,0),MATCH(J$1,Products!$A$1:$G$1,0))</f>
        <v>M</v>
      </c>
      <c r="K288" s="4">
        <f>INDEX(Products!$A$1:$G$49,MATCH($D288,Products!$A$1:$A$49,0),MATCH(K$1,Products!$A$1:$G$1,0))</f>
        <v>0.2</v>
      </c>
      <c r="L288" s="5">
        <f>INDEX(Products!$A$1:$G$49,MATCH($D288,Products!$A$1:$A$49,0),MATCH(L$1,Products!$A$1:$G$1,0))</f>
        <v>3.375</v>
      </c>
      <c r="M288" s="5">
        <f t="shared" si="4"/>
        <v>13.5</v>
      </c>
      <c r="N288" t="str" cm="1">
        <f t="array" ref="N288">_xlfn.IFS(I288="Rob","Robusta",I288="Exc","Excelsa",I288="Ara","Arabica",I288="Lib","Liberica")</f>
        <v>Arabica</v>
      </c>
      <c r="O288" t="str" cm="1">
        <f t="array" ref="O288">_xlfn.IFS(J288="M","Medium",J288="L","Light",J288="D","Dark")</f>
        <v>Medium</v>
      </c>
      <c r="P288" t="str">
        <f>_xlfn.XLOOKUP(OrderTable[[#This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INDEX(Products!$A$1:$G$49,MATCH($D289,Products!$A$1:$A$49,0),MATCH(I$1,Products!$A$1:$G$1,0))</f>
        <v>Rob</v>
      </c>
      <c r="J289" t="str">
        <f>INDEX(Products!$A$1:$G$49,MATCH($D289,Products!$A$1:$A$49,0),MATCH(J$1,Products!$A$1:$G$1,0))</f>
        <v>L</v>
      </c>
      <c r="K289" s="4">
        <f>INDEX(Products!$A$1:$G$49,MATCH($D289,Products!$A$1:$A$49,0),MATCH(K$1,Products!$A$1:$G$1,0))</f>
        <v>0.2</v>
      </c>
      <c r="L289" s="5">
        <f>INDEX(Products!$A$1:$G$49,MATCH($D289,Products!$A$1:$A$49,0),MATCH(L$1,Products!$A$1:$G$1,0))</f>
        <v>3.5849999999999995</v>
      </c>
      <c r="M289" s="5">
        <f t="shared" si="4"/>
        <v>14.339999999999998</v>
      </c>
      <c r="N289" t="str" cm="1">
        <f t="array" ref="N289">_xlfn.IFS(I289="Rob","Robusta",I289="Exc","Excelsa",I289="Ara","Arabica",I289="Lib","Liberica")</f>
        <v>Robusta</v>
      </c>
      <c r="O289" t="str" cm="1">
        <f t="array" ref="O289">_xlfn.IFS(J289="M","Medium",J289="L","Light",J289="D","Dark")</f>
        <v>Light</v>
      </c>
      <c r="P289" t="str">
        <f>_xlfn.XLOOKUP(OrderTable[[#This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INDEX(Products!$A$1:$G$49,MATCH($D290,Products!$A$1:$A$49,0),MATCH(I$1,Products!$A$1:$G$1,0))</f>
        <v>Exc</v>
      </c>
      <c r="J290" t="str">
        <f>INDEX(Products!$A$1:$G$49,MATCH($D290,Products!$A$1:$A$49,0),MATCH(J$1,Products!$A$1:$G$1,0))</f>
        <v>M</v>
      </c>
      <c r="K290" s="4">
        <f>INDEX(Products!$A$1:$G$49,MATCH($D290,Products!$A$1:$A$49,0),MATCH(K$1,Products!$A$1:$G$1,0))</f>
        <v>0.5</v>
      </c>
      <c r="L290" s="5">
        <f>INDEX(Products!$A$1:$G$49,MATCH($D290,Products!$A$1:$A$49,0),MATCH(L$1,Products!$A$1:$G$1,0))</f>
        <v>8.25</v>
      </c>
      <c r="M290" s="5">
        <f t="shared" si="4"/>
        <v>8.25</v>
      </c>
      <c r="N290" t="str" cm="1">
        <f t="array" ref="N290">_xlfn.IFS(I290="Rob","Robusta",I290="Exc","Excelsa",I290="Ara","Arabica",I290="Lib","Liberica")</f>
        <v>Excelsa</v>
      </c>
      <c r="O290" t="str" cm="1">
        <f t="array" ref="O290">_xlfn.IFS(J290="M","Medium",J290="L","Light",J290="D","Dark")</f>
        <v>Medium</v>
      </c>
      <c r="P290" t="str">
        <f>_xlfn.XLOOKUP(OrderTable[[#This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INDEX(Products!$A$1:$G$49,MATCH($D291,Products!$A$1:$A$49,0),MATCH(I$1,Products!$A$1:$G$1,0))</f>
        <v>Rob</v>
      </c>
      <c r="J291" t="str">
        <f>INDEX(Products!$A$1:$G$49,MATCH($D291,Products!$A$1:$A$49,0),MATCH(J$1,Products!$A$1:$G$1,0))</f>
        <v>D</v>
      </c>
      <c r="K291" s="4">
        <f>INDEX(Products!$A$1:$G$49,MATCH($D291,Products!$A$1:$A$49,0),MATCH(K$1,Products!$A$1:$G$1,0))</f>
        <v>0.2</v>
      </c>
      <c r="L291" s="5">
        <f>INDEX(Products!$A$1:$G$49,MATCH($D291,Products!$A$1:$A$49,0),MATCH(L$1,Products!$A$1:$G$1,0))</f>
        <v>2.6849999999999996</v>
      </c>
      <c r="M291" s="5">
        <f t="shared" si="4"/>
        <v>13.424999999999997</v>
      </c>
      <c r="N291" t="str" cm="1">
        <f t="array" ref="N291">_xlfn.IFS(I291="Rob","Robusta",I291="Exc","Excelsa",I291="Ara","Arabica",I291="Lib","Liberica")</f>
        <v>Robusta</v>
      </c>
      <c r="O291" t="str" cm="1">
        <f t="array" ref="O291">_xlfn.IFS(J291="M","Medium",J291="L","Light",J291="D","Dark")</f>
        <v>Dark</v>
      </c>
      <c r="P291" t="str">
        <f>_xlfn.XLOOKUP(OrderTable[[#This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INDEX(Products!$A$1:$G$49,MATCH($D292,Products!$A$1:$A$49,0),MATCH(I$1,Products!$A$1:$G$1,0))</f>
        <v>Ara</v>
      </c>
      <c r="J292" t="str">
        <f>INDEX(Products!$A$1:$G$49,MATCH($D292,Products!$A$1:$A$49,0),MATCH(J$1,Products!$A$1:$G$1,0))</f>
        <v>D</v>
      </c>
      <c r="K292" s="4">
        <f>INDEX(Products!$A$1:$G$49,MATCH($D292,Products!$A$1:$A$49,0),MATCH(K$1,Products!$A$1:$G$1,0))</f>
        <v>1</v>
      </c>
      <c r="L292" s="5">
        <f>INDEX(Products!$A$1:$G$49,MATCH($D292,Products!$A$1:$A$49,0),MATCH(L$1,Products!$A$1:$G$1,0))</f>
        <v>9.9499999999999993</v>
      </c>
      <c r="M292" s="5">
        <f t="shared" si="4"/>
        <v>49.75</v>
      </c>
      <c r="N292" t="str" cm="1">
        <f t="array" ref="N292">_xlfn.IFS(I292="Rob","Robusta",I292="Exc","Excelsa",I292="Ara","Arabica",I292="Lib","Liberica")</f>
        <v>Arabica</v>
      </c>
      <c r="O292" t="str" cm="1">
        <f t="array" ref="O292">_xlfn.IFS(J292="M","Medium",J292="L","Light",J292="D","Dark")</f>
        <v>Dark</v>
      </c>
      <c r="P292" t="str">
        <f>_xlfn.XLOOKUP(OrderTable[[#This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INDEX(Products!$A$1:$G$49,MATCH($D293,Products!$A$1:$A$49,0),MATCH(I$1,Products!$A$1:$G$1,0))</f>
        <v>Exc</v>
      </c>
      <c r="J293" t="str">
        <f>INDEX(Products!$A$1:$G$49,MATCH($D293,Products!$A$1:$A$49,0),MATCH(J$1,Products!$A$1:$G$1,0))</f>
        <v>M</v>
      </c>
      <c r="K293" s="4">
        <f>INDEX(Products!$A$1:$G$49,MATCH($D293,Products!$A$1:$A$49,0),MATCH(K$1,Products!$A$1:$G$1,0))</f>
        <v>0.5</v>
      </c>
      <c r="L293" s="5">
        <f>INDEX(Products!$A$1:$G$49,MATCH($D293,Products!$A$1:$A$49,0),MATCH(L$1,Products!$A$1:$G$1,0))</f>
        <v>8.25</v>
      </c>
      <c r="M293" s="5">
        <f t="shared" si="4"/>
        <v>16.5</v>
      </c>
      <c r="N293" t="str" cm="1">
        <f t="array" ref="N293">_xlfn.IFS(I293="Rob","Robusta",I293="Exc","Excelsa",I293="Ara","Arabica",I293="Lib","Liberica")</f>
        <v>Excelsa</v>
      </c>
      <c r="O293" t="str" cm="1">
        <f t="array" ref="O293">_xlfn.IFS(J293="M","Medium",J293="L","Light",J293="D","Dark")</f>
        <v>Medium</v>
      </c>
      <c r="P293" t="str">
        <f>_xlfn.XLOOKUP(OrderTable[[#This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INDEX(Products!$A$1:$G$49,MATCH($D294,Products!$A$1:$A$49,0),MATCH(I$1,Products!$A$1:$G$1,0))</f>
        <v>Ara</v>
      </c>
      <c r="J294" t="str">
        <f>INDEX(Products!$A$1:$G$49,MATCH($D294,Products!$A$1:$A$49,0),MATCH(J$1,Products!$A$1:$G$1,0))</f>
        <v>D</v>
      </c>
      <c r="K294" s="4">
        <f>INDEX(Products!$A$1:$G$49,MATCH($D294,Products!$A$1:$A$49,0),MATCH(K$1,Products!$A$1:$G$1,0))</f>
        <v>0.5</v>
      </c>
      <c r="L294" s="5">
        <f>INDEX(Products!$A$1:$G$49,MATCH($D294,Products!$A$1:$A$49,0),MATCH(L$1,Products!$A$1:$G$1,0))</f>
        <v>5.97</v>
      </c>
      <c r="M294" s="5">
        <f t="shared" si="4"/>
        <v>17.91</v>
      </c>
      <c r="N294" t="str" cm="1">
        <f t="array" ref="N294">_xlfn.IFS(I294="Rob","Robusta",I294="Exc","Excelsa",I294="Ara","Arabica",I294="Lib","Liberica")</f>
        <v>Arabica</v>
      </c>
      <c r="O294" t="str" cm="1">
        <f t="array" ref="O294">_xlfn.IFS(J294="M","Medium",J294="L","Light",J294="D","Dark")</f>
        <v>Dark</v>
      </c>
      <c r="P294" t="str">
        <f>_xlfn.XLOOKUP(OrderTable[[#This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INDEX(Products!$A$1:$G$49,MATCH($D295,Products!$A$1:$A$49,0),MATCH(I$1,Products!$A$1:$G$1,0))</f>
        <v>Ara</v>
      </c>
      <c r="J295" t="str">
        <f>INDEX(Products!$A$1:$G$49,MATCH($D295,Products!$A$1:$A$49,0),MATCH(J$1,Products!$A$1:$G$1,0))</f>
        <v>D</v>
      </c>
      <c r="K295" s="4">
        <f>INDEX(Products!$A$1:$G$49,MATCH($D295,Products!$A$1:$A$49,0),MATCH(K$1,Products!$A$1:$G$1,0))</f>
        <v>0.5</v>
      </c>
      <c r="L295" s="5">
        <f>INDEX(Products!$A$1:$G$49,MATCH($D295,Products!$A$1:$A$49,0),MATCH(L$1,Products!$A$1:$G$1,0))</f>
        <v>5.97</v>
      </c>
      <c r="M295" s="5">
        <f t="shared" si="4"/>
        <v>29.849999999999998</v>
      </c>
      <c r="N295" t="str" cm="1">
        <f t="array" ref="N295">_xlfn.IFS(I295="Rob","Robusta",I295="Exc","Excelsa",I295="Ara","Arabica",I295="Lib","Liberica")</f>
        <v>Arabica</v>
      </c>
      <c r="O295" t="str" cm="1">
        <f t="array" ref="O295">_xlfn.IFS(J295="M","Medium",J295="L","Light",J295="D","Dark")</f>
        <v>Dark</v>
      </c>
      <c r="P295" t="str">
        <f>_xlfn.XLOOKUP(OrderTable[[#This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INDEX(Products!$A$1:$G$49,MATCH($D296,Products!$A$1:$A$49,0),MATCH(I$1,Products!$A$1:$G$1,0))</f>
        <v>Exc</v>
      </c>
      <c r="J296" t="str">
        <f>INDEX(Products!$A$1:$G$49,MATCH($D296,Products!$A$1:$A$49,0),MATCH(J$1,Products!$A$1:$G$1,0))</f>
        <v>L</v>
      </c>
      <c r="K296" s="4">
        <f>INDEX(Products!$A$1:$G$49,MATCH($D296,Products!$A$1:$A$49,0),MATCH(K$1,Products!$A$1:$G$1,0))</f>
        <v>1</v>
      </c>
      <c r="L296" s="5">
        <f>INDEX(Products!$A$1:$G$49,MATCH($D296,Products!$A$1:$A$49,0),MATCH(L$1,Products!$A$1:$G$1,0))</f>
        <v>14.85</v>
      </c>
      <c r="M296" s="5">
        <f t="shared" si="4"/>
        <v>44.55</v>
      </c>
      <c r="N296" t="str" cm="1">
        <f t="array" ref="N296">_xlfn.IFS(I296="Rob","Robusta",I296="Exc","Excelsa",I296="Ara","Arabica",I296="Lib","Liberica")</f>
        <v>Excelsa</v>
      </c>
      <c r="O296" t="str" cm="1">
        <f t="array" ref="O296">_xlfn.IFS(J296="M","Medium",J296="L","Light",J296="D","Dark")</f>
        <v>Light</v>
      </c>
      <c r="P296" t="str">
        <f>_xlfn.XLOOKUP(OrderTable[[#This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INDEX(Products!$A$1:$G$49,MATCH($D297,Products!$A$1:$A$49,0),MATCH(I$1,Products!$A$1:$G$1,0))</f>
        <v>Exc</v>
      </c>
      <c r="J297" t="str">
        <f>INDEX(Products!$A$1:$G$49,MATCH($D297,Products!$A$1:$A$49,0),MATCH(J$1,Products!$A$1:$G$1,0))</f>
        <v>M</v>
      </c>
      <c r="K297" s="4">
        <f>INDEX(Products!$A$1:$G$49,MATCH($D297,Products!$A$1:$A$49,0),MATCH(K$1,Products!$A$1:$G$1,0))</f>
        <v>1</v>
      </c>
      <c r="L297" s="5">
        <f>INDEX(Products!$A$1:$G$49,MATCH($D297,Products!$A$1:$A$49,0),MATCH(L$1,Products!$A$1:$G$1,0))</f>
        <v>13.75</v>
      </c>
      <c r="M297" s="5">
        <f t="shared" si="4"/>
        <v>27.5</v>
      </c>
      <c r="N297" t="str" cm="1">
        <f t="array" ref="N297">_xlfn.IFS(I297="Rob","Robusta",I297="Exc","Excelsa",I297="Ara","Arabica",I297="Lib","Liberica")</f>
        <v>Excelsa</v>
      </c>
      <c r="O297" t="str" cm="1">
        <f t="array" ref="O297">_xlfn.IFS(J297="M","Medium",J297="L","Light",J297="D","Dark")</f>
        <v>Medium</v>
      </c>
      <c r="P297" t="str">
        <f>_xlfn.XLOOKUP(OrderTable[[#This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INDEX(Products!$A$1:$G$49,MATCH($D298,Products!$A$1:$A$49,0),MATCH(I$1,Products!$A$1:$G$1,0))</f>
        <v>Rob</v>
      </c>
      <c r="J298" t="str">
        <f>INDEX(Products!$A$1:$G$49,MATCH($D298,Products!$A$1:$A$49,0),MATCH(J$1,Products!$A$1:$G$1,0))</f>
        <v>M</v>
      </c>
      <c r="K298" s="4">
        <f>INDEX(Products!$A$1:$G$49,MATCH($D298,Products!$A$1:$A$49,0),MATCH(K$1,Products!$A$1:$G$1,0))</f>
        <v>0.5</v>
      </c>
      <c r="L298" s="5">
        <f>INDEX(Products!$A$1:$G$49,MATCH($D298,Products!$A$1:$A$49,0),MATCH(L$1,Products!$A$1:$G$1,0))</f>
        <v>5.97</v>
      </c>
      <c r="M298" s="5">
        <f t="shared" si="4"/>
        <v>35.82</v>
      </c>
      <c r="N298" t="str" cm="1">
        <f t="array" ref="N298">_xlfn.IFS(I298="Rob","Robusta",I298="Exc","Excelsa",I298="Ara","Arabica",I298="Lib","Liberica")</f>
        <v>Robusta</v>
      </c>
      <c r="O298" t="str" cm="1">
        <f t="array" ref="O298">_xlfn.IFS(J298="M","Medium",J298="L","Light",J298="D","Dark")</f>
        <v>Medium</v>
      </c>
      <c r="P298" t="str">
        <f>_xlfn.XLOOKUP(OrderTable[[#This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INDEX(Products!$A$1:$G$49,MATCH($D299,Products!$A$1:$A$49,0),MATCH(I$1,Products!$A$1:$G$1,0))</f>
        <v>Rob</v>
      </c>
      <c r="J299" t="str">
        <f>INDEX(Products!$A$1:$G$49,MATCH($D299,Products!$A$1:$A$49,0),MATCH(J$1,Products!$A$1:$G$1,0))</f>
        <v>D</v>
      </c>
      <c r="K299" s="4">
        <f>INDEX(Products!$A$1:$G$49,MATCH($D299,Products!$A$1:$A$49,0),MATCH(K$1,Products!$A$1:$G$1,0))</f>
        <v>0.5</v>
      </c>
      <c r="L299" s="5">
        <f>INDEX(Products!$A$1:$G$49,MATCH($D299,Products!$A$1:$A$49,0),MATCH(L$1,Products!$A$1:$G$1,0))</f>
        <v>5.3699999999999992</v>
      </c>
      <c r="M299" s="5">
        <f t="shared" si="4"/>
        <v>16.11</v>
      </c>
      <c r="N299" t="str" cm="1">
        <f t="array" ref="N299">_xlfn.IFS(I299="Rob","Robusta",I299="Exc","Excelsa",I299="Ara","Arabica",I299="Lib","Liberica")</f>
        <v>Robusta</v>
      </c>
      <c r="O299" t="str" cm="1">
        <f t="array" ref="O299">_xlfn.IFS(J299="M","Medium",J299="L","Light",J299="D","Dark")</f>
        <v>Dark</v>
      </c>
      <c r="P299" t="str">
        <f>_xlfn.XLOOKUP(OrderTable[[#This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INDEX(Products!$A$1:$G$49,MATCH($D300,Products!$A$1:$A$49,0),MATCH(I$1,Products!$A$1:$G$1,0))</f>
        <v>Exc</v>
      </c>
      <c r="J300" t="str">
        <f>INDEX(Products!$A$1:$G$49,MATCH($D300,Products!$A$1:$A$49,0),MATCH(J$1,Products!$A$1:$G$1,0))</f>
        <v>L</v>
      </c>
      <c r="K300" s="4">
        <f>INDEX(Products!$A$1:$G$49,MATCH($D300,Products!$A$1:$A$49,0),MATCH(K$1,Products!$A$1:$G$1,0))</f>
        <v>0.2</v>
      </c>
      <c r="L300" s="5">
        <f>INDEX(Products!$A$1:$G$49,MATCH($D300,Products!$A$1:$A$49,0),MATCH(L$1,Products!$A$1:$G$1,0))</f>
        <v>4.4550000000000001</v>
      </c>
      <c r="M300" s="5">
        <f t="shared" si="4"/>
        <v>26.73</v>
      </c>
      <c r="N300" t="str" cm="1">
        <f t="array" ref="N300">_xlfn.IFS(I300="Rob","Robusta",I300="Exc","Excelsa",I300="Ara","Arabica",I300="Lib","Liberica")</f>
        <v>Excelsa</v>
      </c>
      <c r="O300" t="str" cm="1">
        <f t="array" ref="O300">_xlfn.IFS(J300="M","Medium",J300="L","Light",J300="D","Dark")</f>
        <v>Light</v>
      </c>
      <c r="P300" t="str">
        <f>_xlfn.XLOOKUP(OrderTable[[#This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INDEX(Products!$A$1:$G$49,MATCH($D301,Products!$A$1:$A$49,0),MATCH(I$1,Products!$A$1:$G$1,0))</f>
        <v>Exc</v>
      </c>
      <c r="J301" t="str">
        <f>INDEX(Products!$A$1:$G$49,MATCH($D301,Products!$A$1:$A$49,0),MATCH(J$1,Products!$A$1:$G$1,0))</f>
        <v>L</v>
      </c>
      <c r="K301" s="4">
        <f>INDEX(Products!$A$1:$G$49,MATCH($D301,Products!$A$1:$A$49,0),MATCH(K$1,Products!$A$1:$G$1,0))</f>
        <v>2.5</v>
      </c>
      <c r="L301" s="5">
        <f>INDEX(Products!$A$1:$G$49,MATCH($D301,Products!$A$1:$A$49,0),MATCH(L$1,Products!$A$1:$G$1,0))</f>
        <v>34.154999999999994</v>
      </c>
      <c r="M301" s="5">
        <f t="shared" si="4"/>
        <v>204.92999999999995</v>
      </c>
      <c r="N301" t="str" cm="1">
        <f t="array" ref="N301">_xlfn.IFS(I301="Rob","Robusta",I301="Exc","Excelsa",I301="Ara","Arabica",I301="Lib","Liberica")</f>
        <v>Excelsa</v>
      </c>
      <c r="O301" t="str" cm="1">
        <f t="array" ref="O301">_xlfn.IFS(J301="M","Medium",J301="L","Light",J301="D","Dark")</f>
        <v>Light</v>
      </c>
      <c r="P301" t="str">
        <f>_xlfn.XLOOKUP(OrderTable[[#This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INDEX(Products!$A$1:$G$49,MATCH($D302,Products!$A$1:$A$49,0),MATCH(I$1,Products!$A$1:$G$1,0))</f>
        <v>Ara</v>
      </c>
      <c r="J302" t="str">
        <f>INDEX(Products!$A$1:$G$49,MATCH($D302,Products!$A$1:$A$49,0),MATCH(J$1,Products!$A$1:$G$1,0))</f>
        <v>L</v>
      </c>
      <c r="K302" s="4">
        <f>INDEX(Products!$A$1:$G$49,MATCH($D302,Products!$A$1:$A$49,0),MATCH(K$1,Products!$A$1:$G$1,0))</f>
        <v>1</v>
      </c>
      <c r="L302" s="5">
        <f>INDEX(Products!$A$1:$G$49,MATCH($D302,Products!$A$1:$A$49,0),MATCH(L$1,Products!$A$1:$G$1,0))</f>
        <v>12.95</v>
      </c>
      <c r="M302" s="5">
        <f t="shared" si="4"/>
        <v>38.849999999999994</v>
      </c>
      <c r="N302" t="str" cm="1">
        <f t="array" ref="N302">_xlfn.IFS(I302="Rob","Robusta",I302="Exc","Excelsa",I302="Ara","Arabica",I302="Lib","Liberica")</f>
        <v>Arabica</v>
      </c>
      <c r="O302" t="str" cm="1">
        <f t="array" ref="O302">_xlfn.IFS(J302="M","Medium",J302="L","Light",J302="D","Dark")</f>
        <v>Light</v>
      </c>
      <c r="P302" t="str">
        <f>_xlfn.XLOOKUP(OrderTable[[#This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INDEX(Products!$A$1:$G$49,MATCH($D303,Products!$A$1:$A$49,0),MATCH(I$1,Products!$A$1:$G$1,0))</f>
        <v>Lib</v>
      </c>
      <c r="J303" t="str">
        <f>INDEX(Products!$A$1:$G$49,MATCH($D303,Products!$A$1:$A$49,0),MATCH(J$1,Products!$A$1:$G$1,0))</f>
        <v>D</v>
      </c>
      <c r="K303" s="4">
        <f>INDEX(Products!$A$1:$G$49,MATCH($D303,Products!$A$1:$A$49,0),MATCH(K$1,Products!$A$1:$G$1,0))</f>
        <v>0.2</v>
      </c>
      <c r="L303" s="5">
        <f>INDEX(Products!$A$1:$G$49,MATCH($D303,Products!$A$1:$A$49,0),MATCH(L$1,Products!$A$1:$G$1,0))</f>
        <v>3.8849999999999998</v>
      </c>
      <c r="M303" s="5">
        <f t="shared" si="4"/>
        <v>15.54</v>
      </c>
      <c r="N303" t="str" cm="1">
        <f t="array" ref="N303">_xlfn.IFS(I303="Rob","Robusta",I303="Exc","Excelsa",I303="Ara","Arabica",I303="Lib","Liberica")</f>
        <v>Liberica</v>
      </c>
      <c r="O303" t="str" cm="1">
        <f t="array" ref="O303">_xlfn.IFS(J303="M","Medium",J303="L","Light",J303="D","Dark")</f>
        <v>Dark</v>
      </c>
      <c r="P303" t="str">
        <f>_xlfn.XLOOKUP(OrderTable[[#This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INDEX(Products!$A$1:$G$49,MATCH($D304,Products!$A$1:$A$49,0),MATCH(I$1,Products!$A$1:$G$1,0))</f>
        <v>Ara</v>
      </c>
      <c r="J304" t="str">
        <f>INDEX(Products!$A$1:$G$49,MATCH($D304,Products!$A$1:$A$49,0),MATCH(J$1,Products!$A$1:$G$1,0))</f>
        <v>M</v>
      </c>
      <c r="K304" s="4">
        <f>INDEX(Products!$A$1:$G$49,MATCH($D304,Products!$A$1:$A$49,0),MATCH(K$1,Products!$A$1:$G$1,0))</f>
        <v>0.5</v>
      </c>
      <c r="L304" s="5">
        <f>INDEX(Products!$A$1:$G$49,MATCH($D304,Products!$A$1:$A$49,0),MATCH(L$1,Products!$A$1:$G$1,0))</f>
        <v>6.75</v>
      </c>
      <c r="M304" s="5">
        <f t="shared" si="4"/>
        <v>6.75</v>
      </c>
      <c r="N304" t="str" cm="1">
        <f t="array" ref="N304">_xlfn.IFS(I304="Rob","Robusta",I304="Exc","Excelsa",I304="Ara","Arabica",I304="Lib","Liberica")</f>
        <v>Arabica</v>
      </c>
      <c r="O304" t="str" cm="1">
        <f t="array" ref="O304">_xlfn.IFS(J304="M","Medium",J304="L","Light",J304="D","Dark")</f>
        <v>Medium</v>
      </c>
      <c r="P304" t="str">
        <f>_xlfn.XLOOKUP(OrderTable[[#This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INDEX(Products!$A$1:$G$49,MATCH($D305,Products!$A$1:$A$49,0),MATCH(I$1,Products!$A$1:$G$1,0))</f>
        <v>Exc</v>
      </c>
      <c r="J305" t="str">
        <f>INDEX(Products!$A$1:$G$49,MATCH($D305,Products!$A$1:$A$49,0),MATCH(J$1,Products!$A$1:$G$1,0))</f>
        <v>D</v>
      </c>
      <c r="K305" s="4">
        <f>INDEX(Products!$A$1:$G$49,MATCH($D305,Products!$A$1:$A$49,0),MATCH(K$1,Products!$A$1:$G$1,0))</f>
        <v>2.5</v>
      </c>
      <c r="L305" s="5">
        <f>INDEX(Products!$A$1:$G$49,MATCH($D305,Products!$A$1:$A$49,0),MATCH(L$1,Products!$A$1:$G$1,0))</f>
        <v>27.945</v>
      </c>
      <c r="M305" s="5">
        <f t="shared" si="4"/>
        <v>111.78</v>
      </c>
      <c r="N305" t="str" cm="1">
        <f t="array" ref="N305">_xlfn.IFS(I305="Rob","Robusta",I305="Exc","Excelsa",I305="Ara","Arabica",I305="Lib","Liberica")</f>
        <v>Excelsa</v>
      </c>
      <c r="O305" t="str" cm="1">
        <f t="array" ref="O305">_xlfn.IFS(J305="M","Medium",J305="L","Light",J305="D","Dark")</f>
        <v>Dark</v>
      </c>
      <c r="P305" t="str">
        <f>_xlfn.XLOOKUP(OrderTable[[#This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INDEX(Products!$A$1:$G$49,MATCH($D306,Products!$A$1:$A$49,0),MATCH(I$1,Products!$A$1:$G$1,0))</f>
        <v>Ara</v>
      </c>
      <c r="J306" t="str">
        <f>INDEX(Products!$A$1:$G$49,MATCH($D306,Products!$A$1:$A$49,0),MATCH(J$1,Products!$A$1:$G$1,0))</f>
        <v>L</v>
      </c>
      <c r="K306" s="4">
        <f>INDEX(Products!$A$1:$G$49,MATCH($D306,Products!$A$1:$A$49,0),MATCH(K$1,Products!$A$1:$G$1,0))</f>
        <v>0.2</v>
      </c>
      <c r="L306" s="5">
        <f>INDEX(Products!$A$1:$G$49,MATCH($D306,Products!$A$1:$A$49,0),MATCH(L$1,Products!$A$1:$G$1,0))</f>
        <v>3.8849999999999998</v>
      </c>
      <c r="M306" s="5">
        <f t="shared" si="4"/>
        <v>3.8849999999999998</v>
      </c>
      <c r="N306" t="str" cm="1">
        <f t="array" ref="N306">_xlfn.IFS(I306="Rob","Robusta",I306="Exc","Excelsa",I306="Ara","Arabica",I306="Lib","Liberica")</f>
        <v>Arabica</v>
      </c>
      <c r="O306" t="str" cm="1">
        <f t="array" ref="O306">_xlfn.IFS(J306="M","Medium",J306="L","Light",J306="D","Dark")</f>
        <v>Light</v>
      </c>
      <c r="P306" t="str">
        <f>_xlfn.XLOOKUP(OrderTable[[#This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INDEX(Products!$A$1:$G$49,MATCH($D307,Products!$A$1:$A$49,0),MATCH(I$1,Products!$A$1:$G$1,0))</f>
        <v>Lib</v>
      </c>
      <c r="J307" t="str">
        <f>INDEX(Products!$A$1:$G$49,MATCH($D307,Products!$A$1:$A$49,0),MATCH(J$1,Products!$A$1:$G$1,0))</f>
        <v>M</v>
      </c>
      <c r="K307" s="4">
        <f>INDEX(Products!$A$1:$G$49,MATCH($D307,Products!$A$1:$A$49,0),MATCH(K$1,Products!$A$1:$G$1,0))</f>
        <v>0.2</v>
      </c>
      <c r="L307" s="5">
        <f>INDEX(Products!$A$1:$G$49,MATCH($D307,Products!$A$1:$A$49,0),MATCH(L$1,Products!$A$1:$G$1,0))</f>
        <v>4.3650000000000002</v>
      </c>
      <c r="M307" s="5">
        <f t="shared" si="4"/>
        <v>21.825000000000003</v>
      </c>
      <c r="N307" t="str" cm="1">
        <f t="array" ref="N307">_xlfn.IFS(I307="Rob","Robusta",I307="Exc","Excelsa",I307="Ara","Arabica",I307="Lib","Liberica")</f>
        <v>Liberica</v>
      </c>
      <c r="O307" t="str" cm="1">
        <f t="array" ref="O307">_xlfn.IFS(J307="M","Medium",J307="L","Light",J307="D","Dark")</f>
        <v>Medium</v>
      </c>
      <c r="P307" t="str">
        <f>_xlfn.XLOOKUP(OrderTable[[#This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INDEX(Products!$A$1:$G$49,MATCH($D308,Products!$A$1:$A$49,0),MATCH(I$1,Products!$A$1:$G$1,0))</f>
        <v>Rob</v>
      </c>
      <c r="J308" t="str">
        <f>INDEX(Products!$A$1:$G$49,MATCH($D308,Products!$A$1:$A$49,0),MATCH(J$1,Products!$A$1:$G$1,0))</f>
        <v>M</v>
      </c>
      <c r="K308" s="4">
        <f>INDEX(Products!$A$1:$G$49,MATCH($D308,Products!$A$1:$A$49,0),MATCH(K$1,Products!$A$1:$G$1,0))</f>
        <v>0.2</v>
      </c>
      <c r="L308" s="5">
        <f>INDEX(Products!$A$1:$G$49,MATCH($D308,Products!$A$1:$A$49,0),MATCH(L$1,Products!$A$1:$G$1,0))</f>
        <v>2.9849999999999999</v>
      </c>
      <c r="M308" s="5">
        <f t="shared" si="4"/>
        <v>14.924999999999999</v>
      </c>
      <c r="N308" t="str" cm="1">
        <f t="array" ref="N308">_xlfn.IFS(I308="Rob","Robusta",I308="Exc","Excelsa",I308="Ara","Arabica",I308="Lib","Liberica")</f>
        <v>Robusta</v>
      </c>
      <c r="O308" t="str" cm="1">
        <f t="array" ref="O308">_xlfn.IFS(J308="M","Medium",J308="L","Light",J308="D","Dark")</f>
        <v>Medium</v>
      </c>
      <c r="P308" t="str">
        <f>_xlfn.XLOOKUP(OrderTable[[#This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INDEX(Products!$A$1:$G$49,MATCH($D309,Products!$A$1:$A$49,0),MATCH(I$1,Products!$A$1:$G$1,0))</f>
        <v>Ara</v>
      </c>
      <c r="J309" t="str">
        <f>INDEX(Products!$A$1:$G$49,MATCH($D309,Products!$A$1:$A$49,0),MATCH(J$1,Products!$A$1:$G$1,0))</f>
        <v>M</v>
      </c>
      <c r="K309" s="4">
        <f>INDEX(Products!$A$1:$G$49,MATCH($D309,Products!$A$1:$A$49,0),MATCH(K$1,Products!$A$1:$G$1,0))</f>
        <v>1</v>
      </c>
      <c r="L309" s="5">
        <f>INDEX(Products!$A$1:$G$49,MATCH($D309,Products!$A$1:$A$49,0),MATCH(L$1,Products!$A$1:$G$1,0))</f>
        <v>11.25</v>
      </c>
      <c r="M309" s="5">
        <f t="shared" si="4"/>
        <v>33.75</v>
      </c>
      <c r="N309" t="str" cm="1">
        <f t="array" ref="N309">_xlfn.IFS(I309="Rob","Robusta",I309="Exc","Excelsa",I309="Ara","Arabica",I309="Lib","Liberica")</f>
        <v>Arabica</v>
      </c>
      <c r="O309" t="str" cm="1">
        <f t="array" ref="O309">_xlfn.IFS(J309="M","Medium",J309="L","Light",J309="D","Dark")</f>
        <v>Medium</v>
      </c>
      <c r="P309" t="str">
        <f>_xlfn.XLOOKUP(OrderTable[[#This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INDEX(Products!$A$1:$G$49,MATCH($D310,Products!$A$1:$A$49,0),MATCH(I$1,Products!$A$1:$G$1,0))</f>
        <v>Ara</v>
      </c>
      <c r="J310" t="str">
        <f>INDEX(Products!$A$1:$G$49,MATCH($D310,Products!$A$1:$A$49,0),MATCH(J$1,Products!$A$1:$G$1,0))</f>
        <v>M</v>
      </c>
      <c r="K310" s="4">
        <f>INDEX(Products!$A$1:$G$49,MATCH($D310,Products!$A$1:$A$49,0),MATCH(K$1,Products!$A$1:$G$1,0))</f>
        <v>1</v>
      </c>
      <c r="L310" s="5">
        <f>INDEX(Products!$A$1:$G$49,MATCH($D310,Products!$A$1:$A$49,0),MATCH(L$1,Products!$A$1:$G$1,0))</f>
        <v>11.25</v>
      </c>
      <c r="M310" s="5">
        <f t="shared" si="4"/>
        <v>33.75</v>
      </c>
      <c r="N310" t="str" cm="1">
        <f t="array" ref="N310">_xlfn.IFS(I310="Rob","Robusta",I310="Exc","Excelsa",I310="Ara","Arabica",I310="Lib","Liberica")</f>
        <v>Arabica</v>
      </c>
      <c r="O310" t="str" cm="1">
        <f t="array" ref="O310">_xlfn.IFS(J310="M","Medium",J310="L","Light",J310="D","Dark")</f>
        <v>Medium</v>
      </c>
      <c r="P310" t="str">
        <f>_xlfn.XLOOKUP(OrderTable[[#This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INDEX(Products!$A$1:$G$49,MATCH($D311,Products!$A$1:$A$49,0),MATCH(I$1,Products!$A$1:$G$1,0))</f>
        <v>Lib</v>
      </c>
      <c r="J311" t="str">
        <f>INDEX(Products!$A$1:$G$49,MATCH($D311,Products!$A$1:$A$49,0),MATCH(J$1,Products!$A$1:$G$1,0))</f>
        <v>M</v>
      </c>
      <c r="K311" s="4">
        <f>INDEX(Products!$A$1:$G$49,MATCH($D311,Products!$A$1:$A$49,0),MATCH(K$1,Products!$A$1:$G$1,0))</f>
        <v>0.2</v>
      </c>
      <c r="L311" s="5">
        <f>INDEX(Products!$A$1:$G$49,MATCH($D311,Products!$A$1:$A$49,0),MATCH(L$1,Products!$A$1:$G$1,0))</f>
        <v>4.3650000000000002</v>
      </c>
      <c r="M311" s="5">
        <f t="shared" si="4"/>
        <v>26.19</v>
      </c>
      <c r="N311" t="str" cm="1">
        <f t="array" ref="N311">_xlfn.IFS(I311="Rob","Robusta",I311="Exc","Excelsa",I311="Ara","Arabica",I311="Lib","Liberica")</f>
        <v>Liberica</v>
      </c>
      <c r="O311" t="str" cm="1">
        <f t="array" ref="O311">_xlfn.IFS(J311="M","Medium",J311="L","Light",J311="D","Dark")</f>
        <v>Medium</v>
      </c>
      <c r="P311" t="str">
        <f>_xlfn.XLOOKUP(OrderTable[[#This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INDEX(Products!$A$1:$G$49,MATCH($D312,Products!$A$1:$A$49,0),MATCH(I$1,Products!$A$1:$G$1,0))</f>
        <v>Exc</v>
      </c>
      <c r="J312" t="str">
        <f>INDEX(Products!$A$1:$G$49,MATCH($D312,Products!$A$1:$A$49,0),MATCH(J$1,Products!$A$1:$G$1,0))</f>
        <v>L</v>
      </c>
      <c r="K312" s="4">
        <f>INDEX(Products!$A$1:$G$49,MATCH($D312,Products!$A$1:$A$49,0),MATCH(K$1,Products!$A$1:$G$1,0))</f>
        <v>1</v>
      </c>
      <c r="L312" s="5">
        <f>INDEX(Products!$A$1:$G$49,MATCH($D312,Products!$A$1:$A$49,0),MATCH(L$1,Products!$A$1:$G$1,0))</f>
        <v>14.85</v>
      </c>
      <c r="M312" s="5">
        <f t="shared" si="4"/>
        <v>14.85</v>
      </c>
      <c r="N312" t="str" cm="1">
        <f t="array" ref="N312">_xlfn.IFS(I312="Rob","Robusta",I312="Exc","Excelsa",I312="Ara","Arabica",I312="Lib","Liberica")</f>
        <v>Excelsa</v>
      </c>
      <c r="O312" t="str" cm="1">
        <f t="array" ref="O312">_xlfn.IFS(J312="M","Medium",J312="L","Light",J312="D","Dark")</f>
        <v>Light</v>
      </c>
      <c r="P312" t="str">
        <f>_xlfn.XLOOKUP(OrderTable[[#This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INDEX(Products!$A$1:$G$49,MATCH($D313,Products!$A$1:$A$49,0),MATCH(I$1,Products!$A$1:$G$1,0))</f>
        <v>Exc</v>
      </c>
      <c r="J313" t="str">
        <f>INDEX(Products!$A$1:$G$49,MATCH($D313,Products!$A$1:$A$49,0),MATCH(J$1,Products!$A$1:$G$1,0))</f>
        <v>M</v>
      </c>
      <c r="K313" s="4">
        <f>INDEX(Products!$A$1:$G$49,MATCH($D313,Products!$A$1:$A$49,0),MATCH(K$1,Products!$A$1:$G$1,0))</f>
        <v>2.5</v>
      </c>
      <c r="L313" s="5">
        <f>INDEX(Products!$A$1:$G$49,MATCH($D313,Products!$A$1:$A$49,0),MATCH(L$1,Products!$A$1:$G$1,0))</f>
        <v>31.624999999999996</v>
      </c>
      <c r="M313" s="5">
        <f t="shared" si="4"/>
        <v>189.74999999999997</v>
      </c>
      <c r="N313" t="str" cm="1">
        <f t="array" ref="N313">_xlfn.IFS(I313="Rob","Robusta",I313="Exc","Excelsa",I313="Ara","Arabica",I313="Lib","Liberica")</f>
        <v>Excelsa</v>
      </c>
      <c r="O313" t="str" cm="1">
        <f t="array" ref="O313">_xlfn.IFS(J313="M","Medium",J313="L","Light",J313="D","Dark")</f>
        <v>Medium</v>
      </c>
      <c r="P313" t="str">
        <f>_xlfn.XLOOKUP(OrderTable[[#This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INDEX(Products!$A$1:$G$49,MATCH($D314,Products!$A$1:$A$49,0),MATCH(I$1,Products!$A$1:$G$1,0))</f>
        <v>Rob</v>
      </c>
      <c r="J314" t="str">
        <f>INDEX(Products!$A$1:$G$49,MATCH($D314,Products!$A$1:$A$49,0),MATCH(J$1,Products!$A$1:$G$1,0))</f>
        <v>M</v>
      </c>
      <c r="K314" s="4">
        <f>INDEX(Products!$A$1:$G$49,MATCH($D314,Products!$A$1:$A$49,0),MATCH(K$1,Products!$A$1:$G$1,0))</f>
        <v>0.5</v>
      </c>
      <c r="L314" s="5">
        <f>INDEX(Products!$A$1:$G$49,MATCH($D314,Products!$A$1:$A$49,0),MATCH(L$1,Products!$A$1:$G$1,0))</f>
        <v>5.97</v>
      </c>
      <c r="M314" s="5">
        <f t="shared" si="4"/>
        <v>5.97</v>
      </c>
      <c r="N314" t="str" cm="1">
        <f t="array" ref="N314">_xlfn.IFS(I314="Rob","Robusta",I314="Exc","Excelsa",I314="Ara","Arabica",I314="Lib","Liberica")</f>
        <v>Robusta</v>
      </c>
      <c r="O314" t="str" cm="1">
        <f t="array" ref="O314">_xlfn.IFS(J314="M","Medium",J314="L","Light",J314="D","Dark")</f>
        <v>Medium</v>
      </c>
      <c r="P314" t="str">
        <f>_xlfn.XLOOKUP(OrderTable[[#This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INDEX(Products!$A$1:$G$49,MATCH($D315,Products!$A$1:$A$49,0),MATCH(I$1,Products!$A$1:$G$1,0))</f>
        <v>Rob</v>
      </c>
      <c r="J315" t="str">
        <f>INDEX(Products!$A$1:$G$49,MATCH($D315,Products!$A$1:$A$49,0),MATCH(J$1,Products!$A$1:$G$1,0))</f>
        <v>M</v>
      </c>
      <c r="K315" s="4">
        <f>INDEX(Products!$A$1:$G$49,MATCH($D315,Products!$A$1:$A$49,0),MATCH(K$1,Products!$A$1:$G$1,0))</f>
        <v>1</v>
      </c>
      <c r="L315" s="5">
        <f>INDEX(Products!$A$1:$G$49,MATCH($D315,Products!$A$1:$A$49,0),MATCH(L$1,Products!$A$1:$G$1,0))</f>
        <v>9.9499999999999993</v>
      </c>
      <c r="M315" s="5">
        <f t="shared" si="4"/>
        <v>29.849999999999998</v>
      </c>
      <c r="N315" t="str" cm="1">
        <f t="array" ref="N315">_xlfn.IFS(I315="Rob","Robusta",I315="Exc","Excelsa",I315="Ara","Arabica",I315="Lib","Liberica")</f>
        <v>Robusta</v>
      </c>
      <c r="O315" t="str" cm="1">
        <f t="array" ref="O315">_xlfn.IFS(J315="M","Medium",J315="L","Light",J315="D","Dark")</f>
        <v>Medium</v>
      </c>
      <c r="P315" t="str">
        <f>_xlfn.XLOOKUP(OrderTable[[#This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INDEX(Products!$A$1:$G$49,MATCH($D316,Products!$A$1:$A$49,0),MATCH(I$1,Products!$A$1:$G$1,0))</f>
        <v>Rob</v>
      </c>
      <c r="J316" t="str">
        <f>INDEX(Products!$A$1:$G$49,MATCH($D316,Products!$A$1:$A$49,0),MATCH(J$1,Products!$A$1:$G$1,0))</f>
        <v>D</v>
      </c>
      <c r="K316" s="4">
        <f>INDEX(Products!$A$1:$G$49,MATCH($D316,Products!$A$1:$A$49,0),MATCH(K$1,Products!$A$1:$G$1,0))</f>
        <v>1</v>
      </c>
      <c r="L316" s="5">
        <f>INDEX(Products!$A$1:$G$49,MATCH($D316,Products!$A$1:$A$49,0),MATCH(L$1,Products!$A$1:$G$1,0))</f>
        <v>8.9499999999999993</v>
      </c>
      <c r="M316" s="5">
        <f t="shared" si="4"/>
        <v>44.75</v>
      </c>
      <c r="N316" t="str" cm="1">
        <f t="array" ref="N316">_xlfn.IFS(I316="Rob","Robusta",I316="Exc","Excelsa",I316="Ara","Arabica",I316="Lib","Liberica")</f>
        <v>Robusta</v>
      </c>
      <c r="O316" t="str" cm="1">
        <f t="array" ref="O316">_xlfn.IFS(J316="M","Medium",J316="L","Light",J316="D","Dark")</f>
        <v>Dark</v>
      </c>
      <c r="P316" t="str">
        <f>_xlfn.XLOOKUP(OrderTable[[#This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INDEX(Products!$A$1:$G$49,MATCH($D317,Products!$A$1:$A$49,0),MATCH(I$1,Products!$A$1:$G$1,0))</f>
        <v>Exc</v>
      </c>
      <c r="J317" t="str">
        <f>INDEX(Products!$A$1:$G$49,MATCH($D317,Products!$A$1:$A$49,0),MATCH(J$1,Products!$A$1:$G$1,0))</f>
        <v>L</v>
      </c>
      <c r="K317" s="4">
        <f>INDEX(Products!$A$1:$G$49,MATCH($D317,Products!$A$1:$A$49,0),MATCH(K$1,Products!$A$1:$G$1,0))</f>
        <v>2.5</v>
      </c>
      <c r="L317" s="5">
        <f>INDEX(Products!$A$1:$G$49,MATCH($D317,Products!$A$1:$A$49,0),MATCH(L$1,Products!$A$1:$G$1,0))</f>
        <v>34.154999999999994</v>
      </c>
      <c r="M317" s="5">
        <f t="shared" si="4"/>
        <v>34.154999999999994</v>
      </c>
      <c r="N317" t="str" cm="1">
        <f t="array" ref="N317">_xlfn.IFS(I317="Rob","Robusta",I317="Exc","Excelsa",I317="Ara","Arabica",I317="Lib","Liberica")</f>
        <v>Excelsa</v>
      </c>
      <c r="O317" t="str" cm="1">
        <f t="array" ref="O317">_xlfn.IFS(J317="M","Medium",J317="L","Light",J317="D","Dark")</f>
        <v>Light</v>
      </c>
      <c r="P317" t="str">
        <f>_xlfn.XLOOKUP(OrderTable[[#This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INDEX(Products!$A$1:$G$49,MATCH($D318,Products!$A$1:$A$49,0),MATCH(I$1,Products!$A$1:$G$1,0))</f>
        <v>Exc</v>
      </c>
      <c r="J318" t="str">
        <f>INDEX(Products!$A$1:$G$49,MATCH($D318,Products!$A$1:$A$49,0),MATCH(J$1,Products!$A$1:$G$1,0))</f>
        <v>L</v>
      </c>
      <c r="K318" s="4">
        <f>INDEX(Products!$A$1:$G$49,MATCH($D318,Products!$A$1:$A$49,0),MATCH(K$1,Products!$A$1:$G$1,0))</f>
        <v>2.5</v>
      </c>
      <c r="L318" s="5">
        <f>INDEX(Products!$A$1:$G$49,MATCH($D318,Products!$A$1:$A$49,0),MATCH(L$1,Products!$A$1:$G$1,0))</f>
        <v>34.154999999999994</v>
      </c>
      <c r="M318" s="5">
        <f t="shared" si="4"/>
        <v>204.92999999999995</v>
      </c>
      <c r="N318" t="str" cm="1">
        <f t="array" ref="N318">_xlfn.IFS(I318="Rob","Robusta",I318="Exc","Excelsa",I318="Ara","Arabica",I318="Lib","Liberica")</f>
        <v>Excelsa</v>
      </c>
      <c r="O318" t="str" cm="1">
        <f t="array" ref="O318">_xlfn.IFS(J318="M","Medium",J318="L","Light",J318="D","Dark")</f>
        <v>Light</v>
      </c>
      <c r="P318" t="str">
        <f>_xlfn.XLOOKUP(OrderTable[[#This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INDEX(Products!$A$1:$G$49,MATCH($D319,Products!$A$1:$A$49,0),MATCH(I$1,Products!$A$1:$G$1,0))</f>
        <v>Exc</v>
      </c>
      <c r="J319" t="str">
        <f>INDEX(Products!$A$1:$G$49,MATCH($D319,Products!$A$1:$A$49,0),MATCH(J$1,Products!$A$1:$G$1,0))</f>
        <v>D</v>
      </c>
      <c r="K319" s="4">
        <f>INDEX(Products!$A$1:$G$49,MATCH($D319,Products!$A$1:$A$49,0),MATCH(K$1,Products!$A$1:$G$1,0))</f>
        <v>0.5</v>
      </c>
      <c r="L319" s="5">
        <f>INDEX(Products!$A$1:$G$49,MATCH($D319,Products!$A$1:$A$49,0),MATCH(L$1,Products!$A$1:$G$1,0))</f>
        <v>7.29</v>
      </c>
      <c r="M319" s="5">
        <f t="shared" si="4"/>
        <v>21.87</v>
      </c>
      <c r="N319" t="str" cm="1">
        <f t="array" ref="N319">_xlfn.IFS(I319="Rob","Robusta",I319="Exc","Excelsa",I319="Ara","Arabica",I319="Lib","Liberica")</f>
        <v>Excelsa</v>
      </c>
      <c r="O319" t="str" cm="1">
        <f t="array" ref="O319">_xlfn.IFS(J319="M","Medium",J319="L","Light",J319="D","Dark")</f>
        <v>Dark</v>
      </c>
      <c r="P319" t="str">
        <f>_xlfn.XLOOKUP(OrderTable[[#This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INDEX(Products!$A$1:$G$49,MATCH($D320,Products!$A$1:$A$49,0),MATCH(I$1,Products!$A$1:$G$1,0))</f>
        <v>Ara</v>
      </c>
      <c r="J320" t="str">
        <f>INDEX(Products!$A$1:$G$49,MATCH($D320,Products!$A$1:$A$49,0),MATCH(J$1,Products!$A$1:$G$1,0))</f>
        <v>M</v>
      </c>
      <c r="K320" s="4">
        <f>INDEX(Products!$A$1:$G$49,MATCH($D320,Products!$A$1:$A$49,0),MATCH(K$1,Products!$A$1:$G$1,0))</f>
        <v>2.5</v>
      </c>
      <c r="L320" s="5">
        <f>INDEX(Products!$A$1:$G$49,MATCH($D320,Products!$A$1:$A$49,0),MATCH(L$1,Products!$A$1:$G$1,0))</f>
        <v>25.874999999999996</v>
      </c>
      <c r="M320" s="5">
        <f t="shared" si="4"/>
        <v>51.749999999999993</v>
      </c>
      <c r="N320" t="str" cm="1">
        <f t="array" ref="N320">_xlfn.IFS(I320="Rob","Robusta",I320="Exc","Excelsa",I320="Ara","Arabica",I320="Lib","Liberica")</f>
        <v>Arabica</v>
      </c>
      <c r="O320" t="str" cm="1">
        <f t="array" ref="O320">_xlfn.IFS(J320="M","Medium",J320="L","Light",J320="D","Dark")</f>
        <v>Medium</v>
      </c>
      <c r="P320" t="str">
        <f>_xlfn.XLOOKUP(OrderTable[[#This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INDEX(Products!$A$1:$G$49,MATCH($D321,Products!$A$1:$A$49,0),MATCH(I$1,Products!$A$1:$G$1,0))</f>
        <v>Exc</v>
      </c>
      <c r="J321" t="str">
        <f>INDEX(Products!$A$1:$G$49,MATCH($D321,Products!$A$1:$A$49,0),MATCH(J$1,Products!$A$1:$G$1,0))</f>
        <v>M</v>
      </c>
      <c r="K321" s="4">
        <f>INDEX(Products!$A$1:$G$49,MATCH($D321,Products!$A$1:$A$49,0),MATCH(K$1,Products!$A$1:$G$1,0))</f>
        <v>0.2</v>
      </c>
      <c r="L321" s="5">
        <f>INDEX(Products!$A$1:$G$49,MATCH($D321,Products!$A$1:$A$49,0),MATCH(L$1,Products!$A$1:$G$1,0))</f>
        <v>4.125</v>
      </c>
      <c r="M321" s="5">
        <f t="shared" si="4"/>
        <v>8.25</v>
      </c>
      <c r="N321" t="str" cm="1">
        <f t="array" ref="N321">_xlfn.IFS(I321="Rob","Robusta",I321="Exc","Excelsa",I321="Ara","Arabica",I321="Lib","Liberica")</f>
        <v>Excelsa</v>
      </c>
      <c r="O321" t="str" cm="1">
        <f t="array" ref="O321">_xlfn.IFS(J321="M","Medium",J321="L","Light",J321="D","Dark")</f>
        <v>Medium</v>
      </c>
      <c r="P321" t="str">
        <f>_xlfn.XLOOKUP(OrderTable[[#This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INDEX(Products!$A$1:$G$49,MATCH($D322,Products!$A$1:$A$49,0),MATCH(I$1,Products!$A$1:$G$1,0))</f>
        <v>Ara</v>
      </c>
      <c r="J322" t="str">
        <f>INDEX(Products!$A$1:$G$49,MATCH($D322,Products!$A$1:$A$49,0),MATCH(J$1,Products!$A$1:$G$1,0))</f>
        <v>L</v>
      </c>
      <c r="K322" s="4">
        <f>INDEX(Products!$A$1:$G$49,MATCH($D322,Products!$A$1:$A$49,0),MATCH(K$1,Products!$A$1:$G$1,0))</f>
        <v>0.2</v>
      </c>
      <c r="L322" s="5">
        <f>INDEX(Products!$A$1:$G$49,MATCH($D322,Products!$A$1:$A$49,0),MATCH(L$1,Products!$A$1:$G$1,0))</f>
        <v>3.8849999999999998</v>
      </c>
      <c r="M322" s="5">
        <f t="shared" si="4"/>
        <v>19.424999999999997</v>
      </c>
      <c r="N322" t="str" cm="1">
        <f t="array" ref="N322">_xlfn.IFS(I322="Rob","Robusta",I322="Exc","Excelsa",I322="Ara","Arabica",I322="Lib","Liberica")</f>
        <v>Arabica</v>
      </c>
      <c r="O322" t="str" cm="1">
        <f t="array" ref="O322">_xlfn.IFS(J322="M","Medium",J322="L","Light",J322="D","Dark")</f>
        <v>Light</v>
      </c>
      <c r="P322" t="str">
        <f>_xlfn.XLOOKUP(OrderTable[[#This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INDEX(Products!$A$1:$G$49,MATCH($D323,Products!$A$1:$A$49,0),MATCH(I$1,Products!$A$1:$G$1,0))</f>
        <v>Ara</v>
      </c>
      <c r="J323" t="str">
        <f>INDEX(Products!$A$1:$G$49,MATCH($D323,Products!$A$1:$A$49,0),MATCH(J$1,Products!$A$1:$G$1,0))</f>
        <v>M</v>
      </c>
      <c r="K323" s="4">
        <f>INDEX(Products!$A$1:$G$49,MATCH($D323,Products!$A$1:$A$49,0),MATCH(K$1,Products!$A$1:$G$1,0))</f>
        <v>0.2</v>
      </c>
      <c r="L323" s="5">
        <f>INDEX(Products!$A$1:$G$49,MATCH($D323,Products!$A$1:$A$49,0),MATCH(L$1,Products!$A$1:$G$1,0))</f>
        <v>3.375</v>
      </c>
      <c r="M323" s="5">
        <f t="shared" ref="M323:M386" si="5">L323*E323</f>
        <v>20.25</v>
      </c>
      <c r="N323" t="str" cm="1">
        <f t="array" ref="N323">_xlfn.IFS(I323="Rob","Robusta",I323="Exc","Excelsa",I323="Ara","Arabica",I323="Lib","Liberica")</f>
        <v>Arabica</v>
      </c>
      <c r="O323" t="str" cm="1">
        <f t="array" ref="O323">_xlfn.IFS(J323="M","Medium",J323="L","Light",J323="D","Dark")</f>
        <v>Medium</v>
      </c>
      <c r="P323" t="str">
        <f>_xlfn.XLOOKUP(OrderTable[[#This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INDEX(Products!$A$1:$G$49,MATCH($D324,Products!$A$1:$A$49,0),MATCH(I$1,Products!$A$1:$G$1,0))</f>
        <v>Lib</v>
      </c>
      <c r="J324" t="str">
        <f>INDEX(Products!$A$1:$G$49,MATCH($D324,Products!$A$1:$A$49,0),MATCH(J$1,Products!$A$1:$G$1,0))</f>
        <v>D</v>
      </c>
      <c r="K324" s="4">
        <f>INDEX(Products!$A$1:$G$49,MATCH($D324,Products!$A$1:$A$49,0),MATCH(K$1,Products!$A$1:$G$1,0))</f>
        <v>0.5</v>
      </c>
      <c r="L324" s="5">
        <f>INDEX(Products!$A$1:$G$49,MATCH($D324,Products!$A$1:$A$49,0),MATCH(L$1,Products!$A$1:$G$1,0))</f>
        <v>7.77</v>
      </c>
      <c r="M324" s="5">
        <f t="shared" si="5"/>
        <v>23.31</v>
      </c>
      <c r="N324" t="str" cm="1">
        <f t="array" ref="N324">_xlfn.IFS(I324="Rob","Robusta",I324="Exc","Excelsa",I324="Ara","Arabica",I324="Lib","Liberica")</f>
        <v>Liberica</v>
      </c>
      <c r="O324" t="str" cm="1">
        <f t="array" ref="O324">_xlfn.IFS(J324="M","Medium",J324="L","Light",J324="D","Dark")</f>
        <v>Dark</v>
      </c>
      <c r="P324" t="str">
        <f>_xlfn.XLOOKUP(OrderTable[[#This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INDEX(Products!$A$1:$G$49,MATCH($D325,Products!$A$1:$A$49,0),MATCH(I$1,Products!$A$1:$G$1,0))</f>
        <v>Exc</v>
      </c>
      <c r="J325" t="str">
        <f>INDEX(Products!$A$1:$G$49,MATCH($D325,Products!$A$1:$A$49,0),MATCH(J$1,Products!$A$1:$G$1,0))</f>
        <v>D</v>
      </c>
      <c r="K325" s="4">
        <f>INDEX(Products!$A$1:$G$49,MATCH($D325,Products!$A$1:$A$49,0),MATCH(K$1,Products!$A$1:$G$1,0))</f>
        <v>0.2</v>
      </c>
      <c r="L325" s="5">
        <f>INDEX(Products!$A$1:$G$49,MATCH($D325,Products!$A$1:$A$49,0),MATCH(L$1,Products!$A$1:$G$1,0))</f>
        <v>3.645</v>
      </c>
      <c r="M325" s="5">
        <f t="shared" si="5"/>
        <v>18.225000000000001</v>
      </c>
      <c r="N325" t="str" cm="1">
        <f t="array" ref="N325">_xlfn.IFS(I325="Rob","Robusta",I325="Exc","Excelsa",I325="Ara","Arabica",I325="Lib","Liberica")</f>
        <v>Excelsa</v>
      </c>
      <c r="O325" t="str" cm="1">
        <f t="array" ref="O325">_xlfn.IFS(J325="M","Medium",J325="L","Light",J325="D","Dark")</f>
        <v>Dark</v>
      </c>
      <c r="P325" t="str">
        <f>_xlfn.XLOOKUP(OrderTable[[#This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INDEX(Products!$A$1:$G$49,MATCH($D326,Products!$A$1:$A$49,0),MATCH(I$1,Products!$A$1:$G$1,0))</f>
        <v>Exc</v>
      </c>
      <c r="J326" t="str">
        <f>INDEX(Products!$A$1:$G$49,MATCH($D326,Products!$A$1:$A$49,0),MATCH(J$1,Products!$A$1:$G$1,0))</f>
        <v>M</v>
      </c>
      <c r="K326" s="4">
        <f>INDEX(Products!$A$1:$G$49,MATCH($D326,Products!$A$1:$A$49,0),MATCH(K$1,Products!$A$1:$G$1,0))</f>
        <v>1</v>
      </c>
      <c r="L326" s="5">
        <f>INDEX(Products!$A$1:$G$49,MATCH($D326,Products!$A$1:$A$49,0),MATCH(L$1,Products!$A$1:$G$1,0))</f>
        <v>13.75</v>
      </c>
      <c r="M326" s="5">
        <f t="shared" si="5"/>
        <v>13.75</v>
      </c>
      <c r="N326" t="str" cm="1">
        <f t="array" ref="N326">_xlfn.IFS(I326="Rob","Robusta",I326="Exc","Excelsa",I326="Ara","Arabica",I326="Lib","Liberica")</f>
        <v>Excelsa</v>
      </c>
      <c r="O326" t="str" cm="1">
        <f t="array" ref="O326">_xlfn.IFS(J326="M","Medium",J326="L","Light",J326="D","Dark")</f>
        <v>Medium</v>
      </c>
      <c r="P326" t="str">
        <f>_xlfn.XLOOKUP(OrderTable[[#This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INDEX(Products!$A$1:$G$49,MATCH($D327,Products!$A$1:$A$49,0),MATCH(I$1,Products!$A$1:$G$1,0))</f>
        <v>Ara</v>
      </c>
      <c r="J327" t="str">
        <f>INDEX(Products!$A$1:$G$49,MATCH($D327,Products!$A$1:$A$49,0),MATCH(J$1,Products!$A$1:$G$1,0))</f>
        <v>L</v>
      </c>
      <c r="K327" s="4">
        <f>INDEX(Products!$A$1:$G$49,MATCH($D327,Products!$A$1:$A$49,0),MATCH(K$1,Products!$A$1:$G$1,0))</f>
        <v>2.5</v>
      </c>
      <c r="L327" s="5">
        <f>INDEX(Products!$A$1:$G$49,MATCH($D327,Products!$A$1:$A$49,0),MATCH(L$1,Products!$A$1:$G$1,0))</f>
        <v>29.784999999999997</v>
      </c>
      <c r="M327" s="5">
        <f t="shared" si="5"/>
        <v>29.784999999999997</v>
      </c>
      <c r="N327" t="str" cm="1">
        <f t="array" ref="N327">_xlfn.IFS(I327="Rob","Robusta",I327="Exc","Excelsa",I327="Ara","Arabica",I327="Lib","Liberica")</f>
        <v>Arabica</v>
      </c>
      <c r="O327" t="str" cm="1">
        <f t="array" ref="O327">_xlfn.IFS(J327="M","Medium",J327="L","Light",J327="D","Dark")</f>
        <v>Light</v>
      </c>
      <c r="P327" t="str">
        <f>_xlfn.XLOOKUP(OrderTable[[#This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INDEX(Products!$A$1:$G$49,MATCH($D328,Products!$A$1:$A$49,0),MATCH(I$1,Products!$A$1:$G$1,0))</f>
        <v>Rob</v>
      </c>
      <c r="J328" t="str">
        <f>INDEX(Products!$A$1:$G$49,MATCH($D328,Products!$A$1:$A$49,0),MATCH(J$1,Products!$A$1:$G$1,0))</f>
        <v>D</v>
      </c>
      <c r="K328" s="4">
        <f>INDEX(Products!$A$1:$G$49,MATCH($D328,Products!$A$1:$A$49,0),MATCH(K$1,Products!$A$1:$G$1,0))</f>
        <v>1</v>
      </c>
      <c r="L328" s="5">
        <f>INDEX(Products!$A$1:$G$49,MATCH($D328,Products!$A$1:$A$49,0),MATCH(L$1,Products!$A$1:$G$1,0))</f>
        <v>8.9499999999999993</v>
      </c>
      <c r="M328" s="5">
        <f t="shared" si="5"/>
        <v>44.75</v>
      </c>
      <c r="N328" t="str" cm="1">
        <f t="array" ref="N328">_xlfn.IFS(I328="Rob","Robusta",I328="Exc","Excelsa",I328="Ara","Arabica",I328="Lib","Liberica")</f>
        <v>Robusta</v>
      </c>
      <c r="O328" t="str" cm="1">
        <f t="array" ref="O328">_xlfn.IFS(J328="M","Medium",J328="L","Light",J328="D","Dark")</f>
        <v>Dark</v>
      </c>
      <c r="P328" t="str">
        <f>_xlfn.XLOOKUP(OrderTable[[#This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INDEX(Products!$A$1:$G$49,MATCH($D329,Products!$A$1:$A$49,0),MATCH(I$1,Products!$A$1:$G$1,0))</f>
        <v>Rob</v>
      </c>
      <c r="J329" t="str">
        <f>INDEX(Products!$A$1:$G$49,MATCH($D329,Products!$A$1:$A$49,0),MATCH(J$1,Products!$A$1:$G$1,0))</f>
        <v>D</v>
      </c>
      <c r="K329" s="4">
        <f>INDEX(Products!$A$1:$G$49,MATCH($D329,Products!$A$1:$A$49,0),MATCH(K$1,Products!$A$1:$G$1,0))</f>
        <v>1</v>
      </c>
      <c r="L329" s="5">
        <f>INDEX(Products!$A$1:$G$49,MATCH($D329,Products!$A$1:$A$49,0),MATCH(L$1,Products!$A$1:$G$1,0))</f>
        <v>8.9499999999999993</v>
      </c>
      <c r="M329" s="5">
        <f t="shared" si="5"/>
        <v>44.75</v>
      </c>
      <c r="N329" t="str" cm="1">
        <f t="array" ref="N329">_xlfn.IFS(I329="Rob","Robusta",I329="Exc","Excelsa",I329="Ara","Arabica",I329="Lib","Liberica")</f>
        <v>Robusta</v>
      </c>
      <c r="O329" t="str" cm="1">
        <f t="array" ref="O329">_xlfn.IFS(J329="M","Medium",J329="L","Light",J329="D","Dark")</f>
        <v>Dark</v>
      </c>
      <c r="P329" t="str">
        <f>_xlfn.XLOOKUP(OrderTable[[#This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INDEX(Products!$A$1:$G$49,MATCH($D330,Products!$A$1:$A$49,0),MATCH(I$1,Products!$A$1:$G$1,0))</f>
        <v>Lib</v>
      </c>
      <c r="J330" t="str">
        <f>INDEX(Products!$A$1:$G$49,MATCH($D330,Products!$A$1:$A$49,0),MATCH(J$1,Products!$A$1:$G$1,0))</f>
        <v>L</v>
      </c>
      <c r="K330" s="4">
        <f>INDEX(Products!$A$1:$G$49,MATCH($D330,Products!$A$1:$A$49,0),MATCH(K$1,Products!$A$1:$G$1,0))</f>
        <v>0.5</v>
      </c>
      <c r="L330" s="5">
        <f>INDEX(Products!$A$1:$G$49,MATCH($D330,Products!$A$1:$A$49,0),MATCH(L$1,Products!$A$1:$G$1,0))</f>
        <v>9.51</v>
      </c>
      <c r="M330" s="5">
        <f t="shared" si="5"/>
        <v>38.04</v>
      </c>
      <c r="N330" t="str" cm="1">
        <f t="array" ref="N330">_xlfn.IFS(I330="Rob","Robusta",I330="Exc","Excelsa",I330="Ara","Arabica",I330="Lib","Liberica")</f>
        <v>Liberica</v>
      </c>
      <c r="O330" t="str" cm="1">
        <f t="array" ref="O330">_xlfn.IFS(J330="M","Medium",J330="L","Light",J330="D","Dark")</f>
        <v>Light</v>
      </c>
      <c r="P330" t="str">
        <f>_xlfn.XLOOKUP(OrderTable[[#This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INDEX(Products!$A$1:$G$49,MATCH($D331,Products!$A$1:$A$49,0),MATCH(I$1,Products!$A$1:$G$1,0))</f>
        <v>Rob</v>
      </c>
      <c r="J331" t="str">
        <f>INDEX(Products!$A$1:$G$49,MATCH($D331,Products!$A$1:$A$49,0),MATCH(J$1,Products!$A$1:$G$1,0))</f>
        <v>D</v>
      </c>
      <c r="K331" s="4">
        <f>INDEX(Products!$A$1:$G$49,MATCH($D331,Products!$A$1:$A$49,0),MATCH(K$1,Products!$A$1:$G$1,0))</f>
        <v>0.5</v>
      </c>
      <c r="L331" s="5">
        <f>INDEX(Products!$A$1:$G$49,MATCH($D331,Products!$A$1:$A$49,0),MATCH(L$1,Products!$A$1:$G$1,0))</f>
        <v>5.3699999999999992</v>
      </c>
      <c r="M331" s="5">
        <f t="shared" si="5"/>
        <v>21.479999999999997</v>
      </c>
      <c r="N331" t="str" cm="1">
        <f t="array" ref="N331">_xlfn.IFS(I331="Rob","Robusta",I331="Exc","Excelsa",I331="Ara","Arabica",I331="Lib","Liberica")</f>
        <v>Robusta</v>
      </c>
      <c r="O331" t="str" cm="1">
        <f t="array" ref="O331">_xlfn.IFS(J331="M","Medium",J331="L","Light",J331="D","Dark")</f>
        <v>Dark</v>
      </c>
      <c r="P331" t="str">
        <f>_xlfn.XLOOKUP(OrderTable[[#This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INDEX(Products!$A$1:$G$49,MATCH($D332,Products!$A$1:$A$49,0),MATCH(I$1,Products!$A$1:$G$1,0))</f>
        <v>Rob</v>
      </c>
      <c r="J332" t="str">
        <f>INDEX(Products!$A$1:$G$49,MATCH($D332,Products!$A$1:$A$49,0),MATCH(J$1,Products!$A$1:$G$1,0))</f>
        <v>D</v>
      </c>
      <c r="K332" s="4">
        <f>INDEX(Products!$A$1:$G$49,MATCH($D332,Products!$A$1:$A$49,0),MATCH(K$1,Products!$A$1:$G$1,0))</f>
        <v>0.5</v>
      </c>
      <c r="L332" s="5">
        <f>INDEX(Products!$A$1:$G$49,MATCH($D332,Products!$A$1:$A$49,0),MATCH(L$1,Products!$A$1:$G$1,0))</f>
        <v>5.3699999999999992</v>
      </c>
      <c r="M332" s="5">
        <f t="shared" si="5"/>
        <v>16.11</v>
      </c>
      <c r="N332" t="str" cm="1">
        <f t="array" ref="N332">_xlfn.IFS(I332="Rob","Robusta",I332="Exc","Excelsa",I332="Ara","Arabica",I332="Lib","Liberica")</f>
        <v>Robusta</v>
      </c>
      <c r="O332" t="str" cm="1">
        <f t="array" ref="O332">_xlfn.IFS(J332="M","Medium",J332="L","Light",J332="D","Dark")</f>
        <v>Dark</v>
      </c>
      <c r="P332" t="str">
        <f>_xlfn.XLOOKUP(OrderTable[[#This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INDEX(Products!$A$1:$G$49,MATCH($D333,Products!$A$1:$A$49,0),MATCH(I$1,Products!$A$1:$G$1,0))</f>
        <v>Rob</v>
      </c>
      <c r="J333" t="str">
        <f>INDEX(Products!$A$1:$G$49,MATCH($D333,Products!$A$1:$A$49,0),MATCH(J$1,Products!$A$1:$G$1,0))</f>
        <v>M</v>
      </c>
      <c r="K333" s="4">
        <f>INDEX(Products!$A$1:$G$49,MATCH($D333,Products!$A$1:$A$49,0),MATCH(K$1,Products!$A$1:$G$1,0))</f>
        <v>2.5</v>
      </c>
      <c r="L333" s="5">
        <f>INDEX(Products!$A$1:$G$49,MATCH($D333,Products!$A$1:$A$49,0),MATCH(L$1,Products!$A$1:$G$1,0))</f>
        <v>22.884999999999998</v>
      </c>
      <c r="M333" s="5">
        <f t="shared" si="5"/>
        <v>22.884999999999998</v>
      </c>
      <c r="N333" t="str" cm="1">
        <f t="array" ref="N333">_xlfn.IFS(I333="Rob","Robusta",I333="Exc","Excelsa",I333="Ara","Arabica",I333="Lib","Liberica")</f>
        <v>Robusta</v>
      </c>
      <c r="O333" t="str" cm="1">
        <f t="array" ref="O333">_xlfn.IFS(J333="M","Medium",J333="L","Light",J333="D","Dark")</f>
        <v>Medium</v>
      </c>
      <c r="P333" t="str">
        <f>_xlfn.XLOOKUP(OrderTable[[#This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INDEX(Products!$A$1:$G$49,MATCH($D334,Products!$A$1:$A$49,0),MATCH(I$1,Products!$A$1:$G$1,0))</f>
        <v>Ara</v>
      </c>
      <c r="J334" t="str">
        <f>INDEX(Products!$A$1:$G$49,MATCH($D334,Products!$A$1:$A$49,0),MATCH(J$1,Products!$A$1:$G$1,0))</f>
        <v>D</v>
      </c>
      <c r="K334" s="4">
        <f>INDEX(Products!$A$1:$G$49,MATCH($D334,Products!$A$1:$A$49,0),MATCH(K$1,Products!$A$1:$G$1,0))</f>
        <v>0.5</v>
      </c>
      <c r="L334" s="5">
        <f>INDEX(Products!$A$1:$G$49,MATCH($D334,Products!$A$1:$A$49,0),MATCH(L$1,Products!$A$1:$G$1,0))</f>
        <v>5.97</v>
      </c>
      <c r="M334" s="5">
        <f t="shared" si="5"/>
        <v>17.91</v>
      </c>
      <c r="N334" t="str" cm="1">
        <f t="array" ref="N334">_xlfn.IFS(I334="Rob","Robusta",I334="Exc","Excelsa",I334="Ara","Arabica",I334="Lib","Liberica")</f>
        <v>Arabica</v>
      </c>
      <c r="O334" t="str" cm="1">
        <f t="array" ref="O334">_xlfn.IFS(J334="M","Medium",J334="L","Light",J334="D","Dark")</f>
        <v>Dark</v>
      </c>
      <c r="P334" t="str">
        <f>_xlfn.XLOOKUP(OrderTable[[#This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INDEX(Products!$A$1:$G$49,MATCH($D335,Products!$A$1:$A$49,0),MATCH(I$1,Products!$A$1:$G$1,0))</f>
        <v>Rob</v>
      </c>
      <c r="J335" t="str">
        <f>INDEX(Products!$A$1:$G$49,MATCH($D335,Products!$A$1:$A$49,0),MATCH(J$1,Products!$A$1:$G$1,0))</f>
        <v>M</v>
      </c>
      <c r="K335" s="4">
        <f>INDEX(Products!$A$1:$G$49,MATCH($D335,Products!$A$1:$A$49,0),MATCH(K$1,Products!$A$1:$G$1,0))</f>
        <v>0.5</v>
      </c>
      <c r="L335" s="5">
        <f>INDEX(Products!$A$1:$G$49,MATCH($D335,Products!$A$1:$A$49,0),MATCH(L$1,Products!$A$1:$G$1,0))</f>
        <v>5.97</v>
      </c>
      <c r="M335" s="5">
        <f t="shared" si="5"/>
        <v>23.88</v>
      </c>
      <c r="N335" t="str" cm="1">
        <f t="array" ref="N335">_xlfn.IFS(I335="Rob","Robusta",I335="Exc","Excelsa",I335="Ara","Arabica",I335="Lib","Liberica")</f>
        <v>Robusta</v>
      </c>
      <c r="O335" t="str" cm="1">
        <f t="array" ref="O335">_xlfn.IFS(J335="M","Medium",J335="L","Light",J335="D","Dark")</f>
        <v>Medium</v>
      </c>
      <c r="P335" t="str">
        <f>_xlfn.XLOOKUP(OrderTable[[#This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INDEX(Products!$A$1:$G$49,MATCH($D336,Products!$A$1:$A$49,0),MATCH(I$1,Products!$A$1:$G$1,0))</f>
        <v>Rob</v>
      </c>
      <c r="J336" t="str">
        <f>INDEX(Products!$A$1:$G$49,MATCH($D336,Products!$A$1:$A$49,0),MATCH(J$1,Products!$A$1:$G$1,0))</f>
        <v>L</v>
      </c>
      <c r="K336" s="4">
        <f>INDEX(Products!$A$1:$G$49,MATCH($D336,Products!$A$1:$A$49,0),MATCH(K$1,Products!$A$1:$G$1,0))</f>
        <v>1</v>
      </c>
      <c r="L336" s="5">
        <f>INDEX(Products!$A$1:$G$49,MATCH($D336,Products!$A$1:$A$49,0),MATCH(L$1,Products!$A$1:$G$1,0))</f>
        <v>11.95</v>
      </c>
      <c r="M336" s="5">
        <f t="shared" si="5"/>
        <v>59.75</v>
      </c>
      <c r="N336" t="str" cm="1">
        <f t="array" ref="N336">_xlfn.IFS(I336="Rob","Robusta",I336="Exc","Excelsa",I336="Ara","Arabica",I336="Lib","Liberica")</f>
        <v>Robusta</v>
      </c>
      <c r="O336" t="str" cm="1">
        <f t="array" ref="O336">_xlfn.IFS(J336="M","Medium",J336="L","Light",J336="D","Dark")</f>
        <v>Light</v>
      </c>
      <c r="P336" t="str">
        <f>_xlfn.XLOOKUP(OrderTable[[#This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INDEX(Products!$A$1:$G$49,MATCH($D337,Products!$A$1:$A$49,0),MATCH(I$1,Products!$A$1:$G$1,0))</f>
        <v>Lib</v>
      </c>
      <c r="J337" t="str">
        <f>INDEX(Products!$A$1:$G$49,MATCH($D337,Products!$A$1:$A$49,0),MATCH(J$1,Products!$A$1:$G$1,0))</f>
        <v>L</v>
      </c>
      <c r="K337" s="4">
        <f>INDEX(Products!$A$1:$G$49,MATCH($D337,Products!$A$1:$A$49,0),MATCH(K$1,Products!$A$1:$G$1,0))</f>
        <v>0.2</v>
      </c>
      <c r="L337" s="5">
        <f>INDEX(Products!$A$1:$G$49,MATCH($D337,Products!$A$1:$A$49,0),MATCH(L$1,Products!$A$1:$G$1,0))</f>
        <v>4.7549999999999999</v>
      </c>
      <c r="M337" s="5">
        <f t="shared" si="5"/>
        <v>28.53</v>
      </c>
      <c r="N337" t="str" cm="1">
        <f t="array" ref="N337">_xlfn.IFS(I337="Rob","Robusta",I337="Exc","Excelsa",I337="Ara","Arabica",I337="Lib","Liberica")</f>
        <v>Liberica</v>
      </c>
      <c r="O337" t="str" cm="1">
        <f t="array" ref="O337">_xlfn.IFS(J337="M","Medium",J337="L","Light",J337="D","Dark")</f>
        <v>Light</v>
      </c>
      <c r="P337" t="str">
        <f>_xlfn.XLOOKUP(OrderTable[[#This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INDEX(Products!$A$1:$G$49,MATCH($D338,Products!$A$1:$A$49,0),MATCH(I$1,Products!$A$1:$G$1,0))</f>
        <v>Ara</v>
      </c>
      <c r="J338" t="str">
        <f>INDEX(Products!$A$1:$G$49,MATCH($D338,Products!$A$1:$A$49,0),MATCH(J$1,Products!$A$1:$G$1,0))</f>
        <v>M</v>
      </c>
      <c r="K338" s="4">
        <f>INDEX(Products!$A$1:$G$49,MATCH($D338,Products!$A$1:$A$49,0),MATCH(K$1,Products!$A$1:$G$1,0))</f>
        <v>1</v>
      </c>
      <c r="L338" s="5">
        <f>INDEX(Products!$A$1:$G$49,MATCH($D338,Products!$A$1:$A$49,0),MATCH(L$1,Products!$A$1:$G$1,0))</f>
        <v>11.25</v>
      </c>
      <c r="M338" s="5">
        <f t="shared" si="5"/>
        <v>45</v>
      </c>
      <c r="N338" t="str" cm="1">
        <f t="array" ref="N338">_xlfn.IFS(I338="Rob","Robusta",I338="Exc","Excelsa",I338="Ara","Arabica",I338="Lib","Liberica")</f>
        <v>Arabica</v>
      </c>
      <c r="O338" t="str" cm="1">
        <f t="array" ref="O338">_xlfn.IFS(J338="M","Medium",J338="L","Light",J338="D","Dark")</f>
        <v>Medium</v>
      </c>
      <c r="P338" t="str">
        <f>_xlfn.XLOOKUP(OrderTable[[#This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INDEX(Products!$A$1:$G$49,MATCH($D339,Products!$A$1:$A$49,0),MATCH(I$1,Products!$A$1:$G$1,0))</f>
        <v>Exc</v>
      </c>
      <c r="J339" t="str">
        <f>INDEX(Products!$A$1:$G$49,MATCH($D339,Products!$A$1:$A$49,0),MATCH(J$1,Products!$A$1:$G$1,0))</f>
        <v>D</v>
      </c>
      <c r="K339" s="4">
        <f>INDEX(Products!$A$1:$G$49,MATCH($D339,Products!$A$1:$A$49,0),MATCH(K$1,Products!$A$1:$G$1,0))</f>
        <v>2.5</v>
      </c>
      <c r="L339" s="5">
        <f>INDEX(Products!$A$1:$G$49,MATCH($D339,Products!$A$1:$A$49,0),MATCH(L$1,Products!$A$1:$G$1,0))</f>
        <v>27.945</v>
      </c>
      <c r="M339" s="5">
        <f t="shared" si="5"/>
        <v>55.89</v>
      </c>
      <c r="N339" t="str" cm="1">
        <f t="array" ref="N339">_xlfn.IFS(I339="Rob","Robusta",I339="Exc","Excelsa",I339="Ara","Arabica",I339="Lib","Liberica")</f>
        <v>Excelsa</v>
      </c>
      <c r="O339" t="str" cm="1">
        <f t="array" ref="O339">_xlfn.IFS(J339="M","Medium",J339="L","Light",J339="D","Dark")</f>
        <v>Dark</v>
      </c>
      <c r="P339" t="str">
        <f>_xlfn.XLOOKUP(OrderTable[[#This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INDEX(Products!$A$1:$G$49,MATCH($D340,Products!$A$1:$A$49,0),MATCH(I$1,Products!$A$1:$G$1,0))</f>
        <v>Exc</v>
      </c>
      <c r="J340" t="str">
        <f>INDEX(Products!$A$1:$G$49,MATCH($D340,Products!$A$1:$A$49,0),MATCH(J$1,Products!$A$1:$G$1,0))</f>
        <v>L</v>
      </c>
      <c r="K340" s="4">
        <f>INDEX(Products!$A$1:$G$49,MATCH($D340,Products!$A$1:$A$49,0),MATCH(K$1,Products!$A$1:$G$1,0))</f>
        <v>1</v>
      </c>
      <c r="L340" s="5">
        <f>INDEX(Products!$A$1:$G$49,MATCH($D340,Products!$A$1:$A$49,0),MATCH(L$1,Products!$A$1:$G$1,0))</f>
        <v>14.85</v>
      </c>
      <c r="M340" s="5">
        <f t="shared" si="5"/>
        <v>59.4</v>
      </c>
      <c r="N340" t="str" cm="1">
        <f t="array" ref="N340">_xlfn.IFS(I340="Rob","Robusta",I340="Exc","Excelsa",I340="Ara","Arabica",I340="Lib","Liberica")</f>
        <v>Excelsa</v>
      </c>
      <c r="O340" t="str" cm="1">
        <f t="array" ref="O340">_xlfn.IFS(J340="M","Medium",J340="L","Light",J340="D","Dark")</f>
        <v>Light</v>
      </c>
      <c r="P340" t="str">
        <f>_xlfn.XLOOKUP(OrderTable[[#This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INDEX(Products!$A$1:$G$49,MATCH($D341,Products!$A$1:$A$49,0),MATCH(I$1,Products!$A$1:$G$1,0))</f>
        <v>Exc</v>
      </c>
      <c r="J341" t="str">
        <f>INDEX(Products!$A$1:$G$49,MATCH($D341,Products!$A$1:$A$49,0),MATCH(J$1,Products!$A$1:$G$1,0))</f>
        <v>D</v>
      </c>
      <c r="K341" s="4">
        <f>INDEX(Products!$A$1:$G$49,MATCH($D341,Products!$A$1:$A$49,0),MATCH(K$1,Products!$A$1:$G$1,0))</f>
        <v>0.2</v>
      </c>
      <c r="L341" s="5">
        <f>INDEX(Products!$A$1:$G$49,MATCH($D341,Products!$A$1:$A$49,0),MATCH(L$1,Products!$A$1:$G$1,0))</f>
        <v>3.645</v>
      </c>
      <c r="M341" s="5">
        <f t="shared" si="5"/>
        <v>7.29</v>
      </c>
      <c r="N341" t="str" cm="1">
        <f t="array" ref="N341">_xlfn.IFS(I341="Rob","Robusta",I341="Exc","Excelsa",I341="Ara","Arabica",I341="Lib","Liberica")</f>
        <v>Excelsa</v>
      </c>
      <c r="O341" t="str" cm="1">
        <f t="array" ref="O341">_xlfn.IFS(J341="M","Medium",J341="L","Light",J341="D","Dark")</f>
        <v>Dark</v>
      </c>
      <c r="P341" t="str">
        <f>_xlfn.XLOOKUP(OrderTable[[#This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INDEX(Products!$A$1:$G$49,MATCH($D342,Products!$A$1:$A$49,0),MATCH(I$1,Products!$A$1:$G$1,0))</f>
        <v>Exc</v>
      </c>
      <c r="J342" t="str">
        <f>INDEX(Products!$A$1:$G$49,MATCH($D342,Products!$A$1:$A$49,0),MATCH(J$1,Products!$A$1:$G$1,0))</f>
        <v>D</v>
      </c>
      <c r="K342" s="4">
        <f>INDEX(Products!$A$1:$G$49,MATCH($D342,Products!$A$1:$A$49,0),MATCH(K$1,Products!$A$1:$G$1,0))</f>
        <v>0.5</v>
      </c>
      <c r="L342" s="5">
        <f>INDEX(Products!$A$1:$G$49,MATCH($D342,Products!$A$1:$A$49,0),MATCH(L$1,Products!$A$1:$G$1,0))</f>
        <v>7.29</v>
      </c>
      <c r="M342" s="5">
        <f t="shared" si="5"/>
        <v>7.29</v>
      </c>
      <c r="N342" t="str" cm="1">
        <f t="array" ref="N342">_xlfn.IFS(I342="Rob","Robusta",I342="Exc","Excelsa",I342="Ara","Arabica",I342="Lib","Liberica")</f>
        <v>Excelsa</v>
      </c>
      <c r="O342" t="str" cm="1">
        <f t="array" ref="O342">_xlfn.IFS(J342="M","Medium",J342="L","Light",J342="D","Dark")</f>
        <v>Dark</v>
      </c>
      <c r="P342" t="str">
        <f>_xlfn.XLOOKUP(OrderTable[[#This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INDEX(Products!$A$1:$G$49,MATCH($D343,Products!$A$1:$A$49,0),MATCH(I$1,Products!$A$1:$G$1,0))</f>
        <v>Exc</v>
      </c>
      <c r="J343" t="str">
        <f>INDEX(Products!$A$1:$G$49,MATCH($D343,Products!$A$1:$A$49,0),MATCH(J$1,Products!$A$1:$G$1,0))</f>
        <v>L</v>
      </c>
      <c r="K343" s="4">
        <f>INDEX(Products!$A$1:$G$49,MATCH($D343,Products!$A$1:$A$49,0),MATCH(K$1,Products!$A$1:$G$1,0))</f>
        <v>0.5</v>
      </c>
      <c r="L343" s="5">
        <f>INDEX(Products!$A$1:$G$49,MATCH($D343,Products!$A$1:$A$49,0),MATCH(L$1,Products!$A$1:$G$1,0))</f>
        <v>8.91</v>
      </c>
      <c r="M343" s="5">
        <f t="shared" si="5"/>
        <v>17.82</v>
      </c>
      <c r="N343" t="str" cm="1">
        <f t="array" ref="N343">_xlfn.IFS(I343="Rob","Robusta",I343="Exc","Excelsa",I343="Ara","Arabica",I343="Lib","Liberica")</f>
        <v>Excelsa</v>
      </c>
      <c r="O343" t="str" cm="1">
        <f t="array" ref="O343">_xlfn.IFS(J343="M","Medium",J343="L","Light",J343="D","Dark")</f>
        <v>Light</v>
      </c>
      <c r="P343" t="str">
        <f>_xlfn.XLOOKUP(OrderTable[[#This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INDEX(Products!$A$1:$G$49,MATCH($D344,Products!$A$1:$A$49,0),MATCH(I$1,Products!$A$1:$G$1,0))</f>
        <v>Lib</v>
      </c>
      <c r="J344" t="str">
        <f>INDEX(Products!$A$1:$G$49,MATCH($D344,Products!$A$1:$A$49,0),MATCH(J$1,Products!$A$1:$G$1,0))</f>
        <v>D</v>
      </c>
      <c r="K344" s="4">
        <f>INDEX(Products!$A$1:$G$49,MATCH($D344,Products!$A$1:$A$49,0),MATCH(K$1,Products!$A$1:$G$1,0))</f>
        <v>0.5</v>
      </c>
      <c r="L344" s="5">
        <f>INDEX(Products!$A$1:$G$49,MATCH($D344,Products!$A$1:$A$49,0),MATCH(L$1,Products!$A$1:$G$1,0))</f>
        <v>7.77</v>
      </c>
      <c r="M344" s="5">
        <f t="shared" si="5"/>
        <v>38.849999999999994</v>
      </c>
      <c r="N344" t="str" cm="1">
        <f t="array" ref="N344">_xlfn.IFS(I344="Rob","Robusta",I344="Exc","Excelsa",I344="Ara","Arabica",I344="Lib","Liberica")</f>
        <v>Liberica</v>
      </c>
      <c r="O344" t="str" cm="1">
        <f t="array" ref="O344">_xlfn.IFS(J344="M","Medium",J344="L","Light",J344="D","Dark")</f>
        <v>Dark</v>
      </c>
      <c r="P344" t="str">
        <f>_xlfn.XLOOKUP(OrderTable[[#This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INDEX(Products!$A$1:$G$49,MATCH($D345,Products!$A$1:$A$49,0),MATCH(I$1,Products!$A$1:$G$1,0))</f>
        <v>Rob</v>
      </c>
      <c r="J345" t="str">
        <f>INDEX(Products!$A$1:$G$49,MATCH($D345,Products!$A$1:$A$49,0),MATCH(J$1,Products!$A$1:$G$1,0))</f>
        <v>D</v>
      </c>
      <c r="K345" s="4">
        <f>INDEX(Products!$A$1:$G$49,MATCH($D345,Products!$A$1:$A$49,0),MATCH(K$1,Products!$A$1:$G$1,0))</f>
        <v>0.5</v>
      </c>
      <c r="L345" s="5">
        <f>INDEX(Products!$A$1:$G$49,MATCH($D345,Products!$A$1:$A$49,0),MATCH(L$1,Products!$A$1:$G$1,0))</f>
        <v>5.3699999999999992</v>
      </c>
      <c r="M345" s="5">
        <f t="shared" si="5"/>
        <v>32.22</v>
      </c>
      <c r="N345" t="str" cm="1">
        <f t="array" ref="N345">_xlfn.IFS(I345="Rob","Robusta",I345="Exc","Excelsa",I345="Ara","Arabica",I345="Lib","Liberica")</f>
        <v>Robusta</v>
      </c>
      <c r="O345" t="str" cm="1">
        <f t="array" ref="O345">_xlfn.IFS(J345="M","Medium",J345="L","Light",J345="D","Dark")</f>
        <v>Dark</v>
      </c>
      <c r="P345" t="str">
        <f>_xlfn.XLOOKUP(OrderTable[[#This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INDEX(Products!$A$1:$G$49,MATCH($D346,Products!$A$1:$A$49,0),MATCH(I$1,Products!$A$1:$G$1,0))</f>
        <v>Rob</v>
      </c>
      <c r="J346" t="str">
        <f>INDEX(Products!$A$1:$G$49,MATCH($D346,Products!$A$1:$A$49,0),MATCH(J$1,Products!$A$1:$G$1,0))</f>
        <v>M</v>
      </c>
      <c r="K346" s="4">
        <f>INDEX(Products!$A$1:$G$49,MATCH($D346,Products!$A$1:$A$49,0),MATCH(K$1,Products!$A$1:$G$1,0))</f>
        <v>1</v>
      </c>
      <c r="L346" s="5">
        <f>INDEX(Products!$A$1:$G$49,MATCH($D346,Products!$A$1:$A$49,0),MATCH(L$1,Products!$A$1:$G$1,0))</f>
        <v>9.9499999999999993</v>
      </c>
      <c r="M346" s="5">
        <f t="shared" si="5"/>
        <v>19.899999999999999</v>
      </c>
      <c r="N346" t="str" cm="1">
        <f t="array" ref="N346">_xlfn.IFS(I346="Rob","Robusta",I346="Exc","Excelsa",I346="Ara","Arabica",I346="Lib","Liberica")</f>
        <v>Robusta</v>
      </c>
      <c r="O346" t="str" cm="1">
        <f t="array" ref="O346">_xlfn.IFS(J346="M","Medium",J346="L","Light",J346="D","Dark")</f>
        <v>Medium</v>
      </c>
      <c r="P346" t="str">
        <f>_xlfn.XLOOKUP(OrderTable[[#This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INDEX(Products!$A$1:$G$49,MATCH($D347,Products!$A$1:$A$49,0),MATCH(I$1,Products!$A$1:$G$1,0))</f>
        <v>Rob</v>
      </c>
      <c r="J347" t="str">
        <f>INDEX(Products!$A$1:$G$49,MATCH($D347,Products!$A$1:$A$49,0),MATCH(J$1,Products!$A$1:$G$1,0))</f>
        <v>L</v>
      </c>
      <c r="K347" s="4">
        <f>INDEX(Products!$A$1:$G$49,MATCH($D347,Products!$A$1:$A$49,0),MATCH(K$1,Products!$A$1:$G$1,0))</f>
        <v>1</v>
      </c>
      <c r="L347" s="5">
        <f>INDEX(Products!$A$1:$G$49,MATCH($D347,Products!$A$1:$A$49,0),MATCH(L$1,Products!$A$1:$G$1,0))</f>
        <v>11.95</v>
      </c>
      <c r="M347" s="5">
        <f t="shared" si="5"/>
        <v>59.75</v>
      </c>
      <c r="N347" t="str" cm="1">
        <f t="array" ref="N347">_xlfn.IFS(I347="Rob","Robusta",I347="Exc","Excelsa",I347="Ara","Arabica",I347="Lib","Liberica")</f>
        <v>Robusta</v>
      </c>
      <c r="O347" t="str" cm="1">
        <f t="array" ref="O347">_xlfn.IFS(J347="M","Medium",J347="L","Light",J347="D","Dark")</f>
        <v>Light</v>
      </c>
      <c r="P347" t="str">
        <f>_xlfn.XLOOKUP(OrderTable[[#This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INDEX(Products!$A$1:$G$49,MATCH($D348,Products!$A$1:$A$49,0),MATCH(I$1,Products!$A$1:$G$1,0))</f>
        <v>Ara</v>
      </c>
      <c r="J348" t="str">
        <f>INDEX(Products!$A$1:$G$49,MATCH($D348,Products!$A$1:$A$49,0),MATCH(J$1,Products!$A$1:$G$1,0))</f>
        <v>L</v>
      </c>
      <c r="K348" s="4">
        <f>INDEX(Products!$A$1:$G$49,MATCH($D348,Products!$A$1:$A$49,0),MATCH(K$1,Products!$A$1:$G$1,0))</f>
        <v>0.5</v>
      </c>
      <c r="L348" s="5">
        <f>INDEX(Products!$A$1:$G$49,MATCH($D348,Products!$A$1:$A$49,0),MATCH(L$1,Products!$A$1:$G$1,0))</f>
        <v>7.77</v>
      </c>
      <c r="M348" s="5">
        <f t="shared" si="5"/>
        <v>23.31</v>
      </c>
      <c r="N348" t="str" cm="1">
        <f t="array" ref="N348">_xlfn.IFS(I348="Rob","Robusta",I348="Exc","Excelsa",I348="Ara","Arabica",I348="Lib","Liberica")</f>
        <v>Arabica</v>
      </c>
      <c r="O348" t="str" cm="1">
        <f t="array" ref="O348">_xlfn.IFS(J348="M","Medium",J348="L","Light",J348="D","Dark")</f>
        <v>Light</v>
      </c>
      <c r="P348" t="str">
        <f>_xlfn.XLOOKUP(OrderTable[[#This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INDEX(Products!$A$1:$G$49,MATCH($D349,Products!$A$1:$A$49,0),MATCH(I$1,Products!$A$1:$G$1,0))</f>
        <v>Lib</v>
      </c>
      <c r="J349" t="str">
        <f>INDEX(Products!$A$1:$G$49,MATCH($D349,Products!$A$1:$A$49,0),MATCH(J$1,Products!$A$1:$G$1,0))</f>
        <v>M</v>
      </c>
      <c r="K349" s="4">
        <f>INDEX(Products!$A$1:$G$49,MATCH($D349,Products!$A$1:$A$49,0),MATCH(K$1,Products!$A$1:$G$1,0))</f>
        <v>1</v>
      </c>
      <c r="L349" s="5">
        <f>INDEX(Products!$A$1:$G$49,MATCH($D349,Products!$A$1:$A$49,0),MATCH(L$1,Products!$A$1:$G$1,0))</f>
        <v>14.55</v>
      </c>
      <c r="M349" s="5">
        <f t="shared" si="5"/>
        <v>43.650000000000006</v>
      </c>
      <c r="N349" t="str" cm="1">
        <f t="array" ref="N349">_xlfn.IFS(I349="Rob","Robusta",I349="Exc","Excelsa",I349="Ara","Arabica",I349="Lib","Liberica")</f>
        <v>Liberica</v>
      </c>
      <c r="O349" t="str" cm="1">
        <f t="array" ref="O349">_xlfn.IFS(J349="M","Medium",J349="L","Light",J349="D","Dark")</f>
        <v>Medium</v>
      </c>
      <c r="P349" t="str">
        <f>_xlfn.XLOOKUP(OrderTable[[#This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INDEX(Products!$A$1:$G$49,MATCH($D350,Products!$A$1:$A$49,0),MATCH(I$1,Products!$A$1:$G$1,0))</f>
        <v>Exc</v>
      </c>
      <c r="J350" t="str">
        <f>INDEX(Products!$A$1:$G$49,MATCH($D350,Products!$A$1:$A$49,0),MATCH(J$1,Products!$A$1:$G$1,0))</f>
        <v>L</v>
      </c>
      <c r="K350" s="4">
        <f>INDEX(Products!$A$1:$G$49,MATCH($D350,Products!$A$1:$A$49,0),MATCH(K$1,Products!$A$1:$G$1,0))</f>
        <v>2.5</v>
      </c>
      <c r="L350" s="5">
        <f>INDEX(Products!$A$1:$G$49,MATCH($D350,Products!$A$1:$A$49,0),MATCH(L$1,Products!$A$1:$G$1,0))</f>
        <v>34.154999999999994</v>
      </c>
      <c r="M350" s="5">
        <f t="shared" si="5"/>
        <v>204.92999999999995</v>
      </c>
      <c r="N350" t="str" cm="1">
        <f t="array" ref="N350">_xlfn.IFS(I350="Rob","Robusta",I350="Exc","Excelsa",I350="Ara","Arabica",I350="Lib","Liberica")</f>
        <v>Excelsa</v>
      </c>
      <c r="O350" t="str" cm="1">
        <f t="array" ref="O350">_xlfn.IFS(J350="M","Medium",J350="L","Light",J350="D","Dark")</f>
        <v>Light</v>
      </c>
      <c r="P350" t="str">
        <f>_xlfn.XLOOKUP(OrderTable[[#This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INDEX(Products!$A$1:$G$49,MATCH($D351,Products!$A$1:$A$49,0),MATCH(I$1,Products!$A$1:$G$1,0))</f>
        <v>Rob</v>
      </c>
      <c r="J351" t="str">
        <f>INDEX(Products!$A$1:$G$49,MATCH($D351,Products!$A$1:$A$49,0),MATCH(J$1,Products!$A$1:$G$1,0))</f>
        <v>L</v>
      </c>
      <c r="K351" s="4">
        <f>INDEX(Products!$A$1:$G$49,MATCH($D351,Products!$A$1:$A$49,0),MATCH(K$1,Products!$A$1:$G$1,0))</f>
        <v>0.2</v>
      </c>
      <c r="L351" s="5">
        <f>INDEX(Products!$A$1:$G$49,MATCH($D351,Products!$A$1:$A$49,0),MATCH(L$1,Products!$A$1:$G$1,0))</f>
        <v>3.5849999999999995</v>
      </c>
      <c r="M351" s="5">
        <f t="shared" si="5"/>
        <v>14.339999999999998</v>
      </c>
      <c r="N351" t="str" cm="1">
        <f t="array" ref="N351">_xlfn.IFS(I351="Rob","Robusta",I351="Exc","Excelsa",I351="Ara","Arabica",I351="Lib","Liberica")</f>
        <v>Robusta</v>
      </c>
      <c r="O351" t="str" cm="1">
        <f t="array" ref="O351">_xlfn.IFS(J351="M","Medium",J351="L","Light",J351="D","Dark")</f>
        <v>Light</v>
      </c>
      <c r="P351" t="str">
        <f>_xlfn.XLOOKUP(OrderTable[[#This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INDEX(Products!$A$1:$G$49,MATCH($D352,Products!$A$1:$A$49,0),MATCH(I$1,Products!$A$1:$G$1,0))</f>
        <v>Ara</v>
      </c>
      <c r="J352" t="str">
        <f>INDEX(Products!$A$1:$G$49,MATCH($D352,Products!$A$1:$A$49,0),MATCH(J$1,Products!$A$1:$G$1,0))</f>
        <v>D</v>
      </c>
      <c r="K352" s="4">
        <f>INDEX(Products!$A$1:$G$49,MATCH($D352,Products!$A$1:$A$49,0),MATCH(K$1,Products!$A$1:$G$1,0))</f>
        <v>0.5</v>
      </c>
      <c r="L352" s="5">
        <f>INDEX(Products!$A$1:$G$49,MATCH($D352,Products!$A$1:$A$49,0),MATCH(L$1,Products!$A$1:$G$1,0))</f>
        <v>5.97</v>
      </c>
      <c r="M352" s="5">
        <f t="shared" si="5"/>
        <v>23.88</v>
      </c>
      <c r="N352" t="str" cm="1">
        <f t="array" ref="N352">_xlfn.IFS(I352="Rob","Robusta",I352="Exc","Excelsa",I352="Ara","Arabica",I352="Lib","Liberica")</f>
        <v>Arabica</v>
      </c>
      <c r="O352" t="str" cm="1">
        <f t="array" ref="O352">_xlfn.IFS(J352="M","Medium",J352="L","Light",J352="D","Dark")</f>
        <v>Dark</v>
      </c>
      <c r="P352" t="str">
        <f>_xlfn.XLOOKUP(OrderTable[[#This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INDEX(Products!$A$1:$G$49,MATCH($D353,Products!$A$1:$A$49,0),MATCH(I$1,Products!$A$1:$G$1,0))</f>
        <v>Ara</v>
      </c>
      <c r="J353" t="str">
        <f>INDEX(Products!$A$1:$G$49,MATCH($D353,Products!$A$1:$A$49,0),MATCH(J$1,Products!$A$1:$G$1,0))</f>
        <v>M</v>
      </c>
      <c r="K353" s="4">
        <f>INDEX(Products!$A$1:$G$49,MATCH($D353,Products!$A$1:$A$49,0),MATCH(K$1,Products!$A$1:$G$1,0))</f>
        <v>1</v>
      </c>
      <c r="L353" s="5">
        <f>INDEX(Products!$A$1:$G$49,MATCH($D353,Products!$A$1:$A$49,0),MATCH(L$1,Products!$A$1:$G$1,0))</f>
        <v>11.25</v>
      </c>
      <c r="M353" s="5">
        <f t="shared" si="5"/>
        <v>22.5</v>
      </c>
      <c r="N353" t="str" cm="1">
        <f t="array" ref="N353">_xlfn.IFS(I353="Rob","Robusta",I353="Exc","Excelsa",I353="Ara","Arabica",I353="Lib","Liberica")</f>
        <v>Arabica</v>
      </c>
      <c r="O353" t="str" cm="1">
        <f t="array" ref="O353">_xlfn.IFS(J353="M","Medium",J353="L","Light",J353="D","Dark")</f>
        <v>Medium</v>
      </c>
      <c r="P353" t="str">
        <f>_xlfn.XLOOKUP(OrderTable[[#This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INDEX(Products!$A$1:$G$49,MATCH($D354,Products!$A$1:$A$49,0),MATCH(I$1,Products!$A$1:$G$1,0))</f>
        <v>Exc</v>
      </c>
      <c r="J354" t="str">
        <f>INDEX(Products!$A$1:$G$49,MATCH($D354,Products!$A$1:$A$49,0),MATCH(J$1,Products!$A$1:$G$1,0))</f>
        <v>D</v>
      </c>
      <c r="K354" s="4">
        <f>INDEX(Products!$A$1:$G$49,MATCH($D354,Products!$A$1:$A$49,0),MATCH(K$1,Products!$A$1:$G$1,0))</f>
        <v>0.5</v>
      </c>
      <c r="L354" s="5">
        <f>INDEX(Products!$A$1:$G$49,MATCH($D354,Products!$A$1:$A$49,0),MATCH(L$1,Products!$A$1:$G$1,0))</f>
        <v>7.29</v>
      </c>
      <c r="M354" s="5">
        <f t="shared" si="5"/>
        <v>36.450000000000003</v>
      </c>
      <c r="N354" t="str" cm="1">
        <f t="array" ref="N354">_xlfn.IFS(I354="Rob","Robusta",I354="Exc","Excelsa",I354="Ara","Arabica",I354="Lib","Liberica")</f>
        <v>Excelsa</v>
      </c>
      <c r="O354" t="str" cm="1">
        <f t="array" ref="O354">_xlfn.IFS(J354="M","Medium",J354="L","Light",J354="D","Dark")</f>
        <v>Dark</v>
      </c>
      <c r="P354" t="str">
        <f>_xlfn.XLOOKUP(OrderTable[[#This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INDEX(Products!$A$1:$G$49,MATCH($D355,Products!$A$1:$A$49,0),MATCH(I$1,Products!$A$1:$G$1,0))</f>
        <v>Ara</v>
      </c>
      <c r="J355" t="str">
        <f>INDEX(Products!$A$1:$G$49,MATCH($D355,Products!$A$1:$A$49,0),MATCH(J$1,Products!$A$1:$G$1,0))</f>
        <v>M</v>
      </c>
      <c r="K355" s="4">
        <f>INDEX(Products!$A$1:$G$49,MATCH($D355,Products!$A$1:$A$49,0),MATCH(K$1,Products!$A$1:$G$1,0))</f>
        <v>0.5</v>
      </c>
      <c r="L355" s="5">
        <f>INDEX(Products!$A$1:$G$49,MATCH($D355,Products!$A$1:$A$49,0),MATCH(L$1,Products!$A$1:$G$1,0))</f>
        <v>6.75</v>
      </c>
      <c r="M355" s="5">
        <f t="shared" si="5"/>
        <v>27</v>
      </c>
      <c r="N355" t="str" cm="1">
        <f t="array" ref="N355">_xlfn.IFS(I355="Rob","Robusta",I355="Exc","Excelsa",I355="Ara","Arabica",I355="Lib","Liberica")</f>
        <v>Arabica</v>
      </c>
      <c r="O355" t="str" cm="1">
        <f t="array" ref="O355">_xlfn.IFS(J355="M","Medium",J355="L","Light",J355="D","Dark")</f>
        <v>Medium</v>
      </c>
      <c r="P355" t="str">
        <f>_xlfn.XLOOKUP(OrderTable[[#This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INDEX(Products!$A$1:$G$49,MATCH($D356,Products!$A$1:$A$49,0),MATCH(I$1,Products!$A$1:$G$1,0))</f>
        <v>Ara</v>
      </c>
      <c r="J356" t="str">
        <f>INDEX(Products!$A$1:$G$49,MATCH($D356,Products!$A$1:$A$49,0),MATCH(J$1,Products!$A$1:$G$1,0))</f>
        <v>M</v>
      </c>
      <c r="K356" s="4">
        <f>INDEX(Products!$A$1:$G$49,MATCH($D356,Products!$A$1:$A$49,0),MATCH(K$1,Products!$A$1:$G$1,0))</f>
        <v>2.5</v>
      </c>
      <c r="L356" s="5">
        <f>INDEX(Products!$A$1:$G$49,MATCH($D356,Products!$A$1:$A$49,0),MATCH(L$1,Products!$A$1:$G$1,0))</f>
        <v>25.874999999999996</v>
      </c>
      <c r="M356" s="5">
        <f t="shared" si="5"/>
        <v>155.24999999999997</v>
      </c>
      <c r="N356" t="str" cm="1">
        <f t="array" ref="N356">_xlfn.IFS(I356="Rob","Robusta",I356="Exc","Excelsa",I356="Ara","Arabica",I356="Lib","Liberica")</f>
        <v>Arabica</v>
      </c>
      <c r="O356" t="str" cm="1">
        <f t="array" ref="O356">_xlfn.IFS(J356="M","Medium",J356="L","Light",J356="D","Dark")</f>
        <v>Medium</v>
      </c>
      <c r="P356" t="str">
        <f>_xlfn.XLOOKUP(OrderTable[[#This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INDEX(Products!$A$1:$G$49,MATCH($D357,Products!$A$1:$A$49,0),MATCH(I$1,Products!$A$1:$G$1,0))</f>
        <v>Ara</v>
      </c>
      <c r="J357" t="str">
        <f>INDEX(Products!$A$1:$G$49,MATCH($D357,Products!$A$1:$A$49,0),MATCH(J$1,Products!$A$1:$G$1,0))</f>
        <v>D</v>
      </c>
      <c r="K357" s="4">
        <f>INDEX(Products!$A$1:$G$49,MATCH($D357,Products!$A$1:$A$49,0),MATCH(K$1,Products!$A$1:$G$1,0))</f>
        <v>2.5</v>
      </c>
      <c r="L357" s="5">
        <f>INDEX(Products!$A$1:$G$49,MATCH($D357,Products!$A$1:$A$49,0),MATCH(L$1,Products!$A$1:$G$1,0))</f>
        <v>22.884999999999998</v>
      </c>
      <c r="M357" s="5">
        <f t="shared" si="5"/>
        <v>114.42499999999998</v>
      </c>
      <c r="N357" t="str" cm="1">
        <f t="array" ref="N357">_xlfn.IFS(I357="Rob","Robusta",I357="Exc","Excelsa",I357="Ara","Arabica",I357="Lib","Liberica")</f>
        <v>Arabica</v>
      </c>
      <c r="O357" t="str" cm="1">
        <f t="array" ref="O357">_xlfn.IFS(J357="M","Medium",J357="L","Light",J357="D","Dark")</f>
        <v>Dark</v>
      </c>
      <c r="P357" t="str">
        <f>_xlfn.XLOOKUP(OrderTable[[#This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INDEX(Products!$A$1:$G$49,MATCH($D358,Products!$A$1:$A$49,0),MATCH(I$1,Products!$A$1:$G$1,0))</f>
        <v>Lib</v>
      </c>
      <c r="J358" t="str">
        <f>INDEX(Products!$A$1:$G$49,MATCH($D358,Products!$A$1:$A$49,0),MATCH(J$1,Products!$A$1:$G$1,0))</f>
        <v>D</v>
      </c>
      <c r="K358" s="4">
        <f>INDEX(Products!$A$1:$G$49,MATCH($D358,Products!$A$1:$A$49,0),MATCH(K$1,Products!$A$1:$G$1,0))</f>
        <v>1</v>
      </c>
      <c r="L358" s="5">
        <f>INDEX(Products!$A$1:$G$49,MATCH($D358,Products!$A$1:$A$49,0),MATCH(L$1,Products!$A$1:$G$1,0))</f>
        <v>12.95</v>
      </c>
      <c r="M358" s="5">
        <f t="shared" si="5"/>
        <v>51.8</v>
      </c>
      <c r="N358" t="str" cm="1">
        <f t="array" ref="N358">_xlfn.IFS(I358="Rob","Robusta",I358="Exc","Excelsa",I358="Ara","Arabica",I358="Lib","Liberica")</f>
        <v>Liberica</v>
      </c>
      <c r="O358" t="str" cm="1">
        <f t="array" ref="O358">_xlfn.IFS(J358="M","Medium",J358="L","Light",J358="D","Dark")</f>
        <v>Dark</v>
      </c>
      <c r="P358" t="str">
        <f>_xlfn.XLOOKUP(OrderTable[[#This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INDEX(Products!$A$1:$G$49,MATCH($D359,Products!$A$1:$A$49,0),MATCH(I$1,Products!$A$1:$G$1,0))</f>
        <v>Ara</v>
      </c>
      <c r="J359" t="str">
        <f>INDEX(Products!$A$1:$G$49,MATCH($D359,Products!$A$1:$A$49,0),MATCH(J$1,Products!$A$1:$G$1,0))</f>
        <v>M</v>
      </c>
      <c r="K359" s="4">
        <f>INDEX(Products!$A$1:$G$49,MATCH($D359,Products!$A$1:$A$49,0),MATCH(K$1,Products!$A$1:$G$1,0))</f>
        <v>2.5</v>
      </c>
      <c r="L359" s="5">
        <f>INDEX(Products!$A$1:$G$49,MATCH($D359,Products!$A$1:$A$49,0),MATCH(L$1,Products!$A$1:$G$1,0))</f>
        <v>25.874999999999996</v>
      </c>
      <c r="M359" s="5">
        <f t="shared" si="5"/>
        <v>155.24999999999997</v>
      </c>
      <c r="N359" t="str" cm="1">
        <f t="array" ref="N359">_xlfn.IFS(I359="Rob","Robusta",I359="Exc","Excelsa",I359="Ara","Arabica",I359="Lib","Liberica")</f>
        <v>Arabica</v>
      </c>
      <c r="O359" t="str" cm="1">
        <f t="array" ref="O359">_xlfn.IFS(J359="M","Medium",J359="L","Light",J359="D","Dark")</f>
        <v>Medium</v>
      </c>
      <c r="P359" t="str">
        <f>_xlfn.XLOOKUP(OrderTable[[#This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INDEX(Products!$A$1:$G$49,MATCH($D360,Products!$A$1:$A$49,0),MATCH(I$1,Products!$A$1:$G$1,0))</f>
        <v>Ara</v>
      </c>
      <c r="J360" t="str">
        <f>INDEX(Products!$A$1:$G$49,MATCH($D360,Products!$A$1:$A$49,0),MATCH(J$1,Products!$A$1:$G$1,0))</f>
        <v>L</v>
      </c>
      <c r="K360" s="4">
        <f>INDEX(Products!$A$1:$G$49,MATCH($D360,Products!$A$1:$A$49,0),MATCH(K$1,Products!$A$1:$G$1,0))</f>
        <v>2.5</v>
      </c>
      <c r="L360" s="5">
        <f>INDEX(Products!$A$1:$G$49,MATCH($D360,Products!$A$1:$A$49,0),MATCH(L$1,Products!$A$1:$G$1,0))</f>
        <v>29.784999999999997</v>
      </c>
      <c r="M360" s="5">
        <f t="shared" si="5"/>
        <v>29.784999999999997</v>
      </c>
      <c r="N360" t="str" cm="1">
        <f t="array" ref="N360">_xlfn.IFS(I360="Rob","Robusta",I360="Exc","Excelsa",I360="Ara","Arabica",I360="Lib","Liberica")</f>
        <v>Arabica</v>
      </c>
      <c r="O360" t="str" cm="1">
        <f t="array" ref="O360">_xlfn.IFS(J360="M","Medium",J360="L","Light",J360="D","Dark")</f>
        <v>Light</v>
      </c>
      <c r="P360" t="str">
        <f>_xlfn.XLOOKUP(OrderTable[[#This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INDEX(Products!$A$1:$G$49,MATCH($D361,Products!$A$1:$A$49,0),MATCH(I$1,Products!$A$1:$G$1,0))</f>
        <v>Rob</v>
      </c>
      <c r="J361" t="str">
        <f>INDEX(Products!$A$1:$G$49,MATCH($D361,Products!$A$1:$A$49,0),MATCH(J$1,Products!$A$1:$G$1,0))</f>
        <v>L</v>
      </c>
      <c r="K361" s="4">
        <f>INDEX(Products!$A$1:$G$49,MATCH($D361,Products!$A$1:$A$49,0),MATCH(K$1,Products!$A$1:$G$1,0))</f>
        <v>0.2</v>
      </c>
      <c r="L361" s="5">
        <f>INDEX(Products!$A$1:$G$49,MATCH($D361,Products!$A$1:$A$49,0),MATCH(L$1,Products!$A$1:$G$1,0))</f>
        <v>3.5849999999999995</v>
      </c>
      <c r="M361" s="5">
        <f t="shared" si="5"/>
        <v>21.509999999999998</v>
      </c>
      <c r="N361" t="str" cm="1">
        <f t="array" ref="N361">_xlfn.IFS(I361="Rob","Robusta",I361="Exc","Excelsa",I361="Ara","Arabica",I361="Lib","Liberica")</f>
        <v>Robusta</v>
      </c>
      <c r="O361" t="str" cm="1">
        <f t="array" ref="O361">_xlfn.IFS(J361="M","Medium",J361="L","Light",J361="D","Dark")</f>
        <v>Light</v>
      </c>
      <c r="P361" t="str">
        <f>_xlfn.XLOOKUP(OrderTable[[#This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INDEX(Products!$A$1:$G$49,MATCH($D362,Products!$A$1:$A$49,0),MATCH(I$1,Products!$A$1:$G$1,0))</f>
        <v>Rob</v>
      </c>
      <c r="J362" t="str">
        <f>INDEX(Products!$A$1:$G$49,MATCH($D362,Products!$A$1:$A$49,0),MATCH(J$1,Products!$A$1:$G$1,0))</f>
        <v>D</v>
      </c>
      <c r="K362" s="4">
        <f>INDEX(Products!$A$1:$G$49,MATCH($D362,Products!$A$1:$A$49,0),MATCH(K$1,Products!$A$1:$G$1,0))</f>
        <v>2.5</v>
      </c>
      <c r="L362" s="5">
        <f>INDEX(Products!$A$1:$G$49,MATCH($D362,Products!$A$1:$A$49,0),MATCH(L$1,Products!$A$1:$G$1,0))</f>
        <v>20.584999999999997</v>
      </c>
      <c r="M362" s="5">
        <f t="shared" si="5"/>
        <v>41.169999999999995</v>
      </c>
      <c r="N362" t="str" cm="1">
        <f t="array" ref="N362">_xlfn.IFS(I362="Rob","Robusta",I362="Exc","Excelsa",I362="Ara","Arabica",I362="Lib","Liberica")</f>
        <v>Robusta</v>
      </c>
      <c r="O362" t="str" cm="1">
        <f t="array" ref="O362">_xlfn.IFS(J362="M","Medium",J362="L","Light",J362="D","Dark")</f>
        <v>Dark</v>
      </c>
      <c r="P362" t="str">
        <f>_xlfn.XLOOKUP(OrderTable[[#This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INDEX(Products!$A$1:$G$49,MATCH($D363,Products!$A$1:$A$49,0),MATCH(I$1,Products!$A$1:$G$1,0))</f>
        <v>Rob</v>
      </c>
      <c r="J363" t="str">
        <f>INDEX(Products!$A$1:$G$49,MATCH($D363,Products!$A$1:$A$49,0),MATCH(J$1,Products!$A$1:$G$1,0))</f>
        <v>M</v>
      </c>
      <c r="K363" s="4">
        <f>INDEX(Products!$A$1:$G$49,MATCH($D363,Products!$A$1:$A$49,0),MATCH(K$1,Products!$A$1:$G$1,0))</f>
        <v>0.5</v>
      </c>
      <c r="L363" s="5">
        <f>INDEX(Products!$A$1:$G$49,MATCH($D363,Products!$A$1:$A$49,0),MATCH(L$1,Products!$A$1:$G$1,0))</f>
        <v>5.97</v>
      </c>
      <c r="M363" s="5">
        <f t="shared" si="5"/>
        <v>5.97</v>
      </c>
      <c r="N363" t="str" cm="1">
        <f t="array" ref="N363">_xlfn.IFS(I363="Rob","Robusta",I363="Exc","Excelsa",I363="Ara","Arabica",I363="Lib","Liberica")</f>
        <v>Robusta</v>
      </c>
      <c r="O363" t="str" cm="1">
        <f t="array" ref="O363">_xlfn.IFS(J363="M","Medium",J363="L","Light",J363="D","Dark")</f>
        <v>Medium</v>
      </c>
      <c r="P363" t="str">
        <f>_xlfn.XLOOKUP(OrderTable[[#This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INDEX(Products!$A$1:$G$49,MATCH($D364,Products!$A$1:$A$49,0),MATCH(I$1,Products!$A$1:$G$1,0))</f>
        <v>Exc</v>
      </c>
      <c r="J364" t="str">
        <f>INDEX(Products!$A$1:$G$49,MATCH($D364,Products!$A$1:$A$49,0),MATCH(J$1,Products!$A$1:$G$1,0))</f>
        <v>L</v>
      </c>
      <c r="K364" s="4">
        <f>INDEX(Products!$A$1:$G$49,MATCH($D364,Products!$A$1:$A$49,0),MATCH(K$1,Products!$A$1:$G$1,0))</f>
        <v>1</v>
      </c>
      <c r="L364" s="5">
        <f>INDEX(Products!$A$1:$G$49,MATCH($D364,Products!$A$1:$A$49,0),MATCH(L$1,Products!$A$1:$G$1,0))</f>
        <v>14.85</v>
      </c>
      <c r="M364" s="5">
        <f t="shared" si="5"/>
        <v>74.25</v>
      </c>
      <c r="N364" t="str" cm="1">
        <f t="array" ref="N364">_xlfn.IFS(I364="Rob","Robusta",I364="Exc","Excelsa",I364="Ara","Arabica",I364="Lib","Liberica")</f>
        <v>Excelsa</v>
      </c>
      <c r="O364" t="str" cm="1">
        <f t="array" ref="O364">_xlfn.IFS(J364="M","Medium",J364="L","Light",J364="D","Dark")</f>
        <v>Light</v>
      </c>
      <c r="P364" t="str">
        <f>_xlfn.XLOOKUP(OrderTable[[#This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INDEX(Products!$A$1:$G$49,MATCH($D365,Products!$A$1:$A$49,0),MATCH(I$1,Products!$A$1:$G$1,0))</f>
        <v>Lib</v>
      </c>
      <c r="J365" t="str">
        <f>INDEX(Products!$A$1:$G$49,MATCH($D365,Products!$A$1:$A$49,0),MATCH(J$1,Products!$A$1:$G$1,0))</f>
        <v>M</v>
      </c>
      <c r="K365" s="4">
        <f>INDEX(Products!$A$1:$G$49,MATCH($D365,Products!$A$1:$A$49,0),MATCH(K$1,Products!$A$1:$G$1,0))</f>
        <v>1</v>
      </c>
      <c r="L365" s="5">
        <f>INDEX(Products!$A$1:$G$49,MATCH($D365,Products!$A$1:$A$49,0),MATCH(L$1,Products!$A$1:$G$1,0))</f>
        <v>14.55</v>
      </c>
      <c r="M365" s="5">
        <f t="shared" si="5"/>
        <v>87.300000000000011</v>
      </c>
      <c r="N365" t="str" cm="1">
        <f t="array" ref="N365">_xlfn.IFS(I365="Rob","Robusta",I365="Exc","Excelsa",I365="Ara","Arabica",I365="Lib","Liberica")</f>
        <v>Liberica</v>
      </c>
      <c r="O365" t="str" cm="1">
        <f t="array" ref="O365">_xlfn.IFS(J365="M","Medium",J365="L","Light",J365="D","Dark")</f>
        <v>Medium</v>
      </c>
      <c r="P365" t="str">
        <f>_xlfn.XLOOKUP(OrderTable[[#This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INDEX(Products!$A$1:$G$49,MATCH($D366,Products!$A$1:$A$49,0),MATCH(I$1,Products!$A$1:$G$1,0))</f>
        <v>Exc</v>
      </c>
      <c r="J366" t="str">
        <f>INDEX(Products!$A$1:$G$49,MATCH($D366,Products!$A$1:$A$49,0),MATCH(J$1,Products!$A$1:$G$1,0))</f>
        <v>D</v>
      </c>
      <c r="K366" s="4">
        <f>INDEX(Products!$A$1:$G$49,MATCH($D366,Products!$A$1:$A$49,0),MATCH(K$1,Products!$A$1:$G$1,0))</f>
        <v>1</v>
      </c>
      <c r="L366" s="5">
        <f>INDEX(Products!$A$1:$G$49,MATCH($D366,Products!$A$1:$A$49,0),MATCH(L$1,Products!$A$1:$G$1,0))</f>
        <v>12.15</v>
      </c>
      <c r="M366" s="5">
        <f t="shared" si="5"/>
        <v>72.900000000000006</v>
      </c>
      <c r="N366" t="str" cm="1">
        <f t="array" ref="N366">_xlfn.IFS(I366="Rob","Robusta",I366="Exc","Excelsa",I366="Ara","Arabica",I366="Lib","Liberica")</f>
        <v>Excelsa</v>
      </c>
      <c r="O366" t="str" cm="1">
        <f t="array" ref="O366">_xlfn.IFS(J366="M","Medium",J366="L","Light",J366="D","Dark")</f>
        <v>Dark</v>
      </c>
      <c r="P366" t="str">
        <f>_xlfn.XLOOKUP(OrderTable[[#This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INDEX(Products!$A$1:$G$49,MATCH($D367,Products!$A$1:$A$49,0),MATCH(I$1,Products!$A$1:$G$1,0))</f>
        <v>Lib</v>
      </c>
      <c r="J367" t="str">
        <f>INDEX(Products!$A$1:$G$49,MATCH($D367,Products!$A$1:$A$49,0),MATCH(J$1,Products!$A$1:$G$1,0))</f>
        <v>D</v>
      </c>
      <c r="K367" s="4">
        <f>INDEX(Products!$A$1:$G$49,MATCH($D367,Products!$A$1:$A$49,0),MATCH(K$1,Products!$A$1:$G$1,0))</f>
        <v>0.5</v>
      </c>
      <c r="L367" s="5">
        <f>INDEX(Products!$A$1:$G$49,MATCH($D367,Products!$A$1:$A$49,0),MATCH(L$1,Products!$A$1:$G$1,0))</f>
        <v>7.77</v>
      </c>
      <c r="M367" s="5">
        <f t="shared" si="5"/>
        <v>7.77</v>
      </c>
      <c r="N367" t="str" cm="1">
        <f t="array" ref="N367">_xlfn.IFS(I367="Rob","Robusta",I367="Exc","Excelsa",I367="Ara","Arabica",I367="Lib","Liberica")</f>
        <v>Liberica</v>
      </c>
      <c r="O367" t="str" cm="1">
        <f t="array" ref="O367">_xlfn.IFS(J367="M","Medium",J367="L","Light",J367="D","Dark")</f>
        <v>Dark</v>
      </c>
      <c r="P367" t="str">
        <f>_xlfn.XLOOKUP(OrderTable[[#This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INDEX(Products!$A$1:$G$49,MATCH($D368,Products!$A$1:$A$49,0),MATCH(I$1,Products!$A$1:$G$1,0))</f>
        <v>Exc</v>
      </c>
      <c r="J368" t="str">
        <f>INDEX(Products!$A$1:$G$49,MATCH($D368,Products!$A$1:$A$49,0),MATCH(J$1,Products!$A$1:$G$1,0))</f>
        <v>D</v>
      </c>
      <c r="K368" s="4">
        <f>INDEX(Products!$A$1:$G$49,MATCH($D368,Products!$A$1:$A$49,0),MATCH(K$1,Products!$A$1:$G$1,0))</f>
        <v>0.5</v>
      </c>
      <c r="L368" s="5">
        <f>INDEX(Products!$A$1:$G$49,MATCH($D368,Products!$A$1:$A$49,0),MATCH(L$1,Products!$A$1:$G$1,0))</f>
        <v>7.29</v>
      </c>
      <c r="M368" s="5">
        <f t="shared" si="5"/>
        <v>43.74</v>
      </c>
      <c r="N368" t="str" cm="1">
        <f t="array" ref="N368">_xlfn.IFS(I368="Rob","Robusta",I368="Exc","Excelsa",I368="Ara","Arabica",I368="Lib","Liberica")</f>
        <v>Excelsa</v>
      </c>
      <c r="O368" t="str" cm="1">
        <f t="array" ref="O368">_xlfn.IFS(J368="M","Medium",J368="L","Light",J368="D","Dark")</f>
        <v>Dark</v>
      </c>
      <c r="P368" t="str">
        <f>_xlfn.XLOOKUP(OrderTable[[#This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INDEX(Products!$A$1:$G$49,MATCH($D369,Products!$A$1:$A$49,0),MATCH(I$1,Products!$A$1:$G$1,0))</f>
        <v>Lib</v>
      </c>
      <c r="J369" t="str">
        <f>INDEX(Products!$A$1:$G$49,MATCH($D369,Products!$A$1:$A$49,0),MATCH(J$1,Products!$A$1:$G$1,0))</f>
        <v>M</v>
      </c>
      <c r="K369" s="4">
        <f>INDEX(Products!$A$1:$G$49,MATCH($D369,Products!$A$1:$A$49,0),MATCH(K$1,Products!$A$1:$G$1,0))</f>
        <v>0.2</v>
      </c>
      <c r="L369" s="5">
        <f>INDEX(Products!$A$1:$G$49,MATCH($D369,Products!$A$1:$A$49,0),MATCH(L$1,Products!$A$1:$G$1,0))</f>
        <v>4.3650000000000002</v>
      </c>
      <c r="M369" s="5">
        <f t="shared" si="5"/>
        <v>8.73</v>
      </c>
      <c r="N369" t="str" cm="1">
        <f t="array" ref="N369">_xlfn.IFS(I369="Rob","Robusta",I369="Exc","Excelsa",I369="Ara","Arabica",I369="Lib","Liberica")</f>
        <v>Liberica</v>
      </c>
      <c r="O369" t="str" cm="1">
        <f t="array" ref="O369">_xlfn.IFS(J369="M","Medium",J369="L","Light",J369="D","Dark")</f>
        <v>Medium</v>
      </c>
      <c r="P369" t="str">
        <f>_xlfn.XLOOKUP(OrderTable[[#This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INDEX(Products!$A$1:$G$49,MATCH($D370,Products!$A$1:$A$49,0),MATCH(I$1,Products!$A$1:$G$1,0))</f>
        <v>Exc</v>
      </c>
      <c r="J370" t="str">
        <f>INDEX(Products!$A$1:$G$49,MATCH($D370,Products!$A$1:$A$49,0),MATCH(J$1,Products!$A$1:$G$1,0))</f>
        <v>M</v>
      </c>
      <c r="K370" s="4">
        <f>INDEX(Products!$A$1:$G$49,MATCH($D370,Products!$A$1:$A$49,0),MATCH(K$1,Products!$A$1:$G$1,0))</f>
        <v>2.5</v>
      </c>
      <c r="L370" s="5">
        <f>INDEX(Products!$A$1:$G$49,MATCH($D370,Products!$A$1:$A$49,0),MATCH(L$1,Products!$A$1:$G$1,0))</f>
        <v>31.624999999999996</v>
      </c>
      <c r="M370" s="5">
        <f t="shared" si="5"/>
        <v>63.249999999999993</v>
      </c>
      <c r="N370" t="str" cm="1">
        <f t="array" ref="N370">_xlfn.IFS(I370="Rob","Robusta",I370="Exc","Excelsa",I370="Ara","Arabica",I370="Lib","Liberica")</f>
        <v>Excelsa</v>
      </c>
      <c r="O370" t="str" cm="1">
        <f t="array" ref="O370">_xlfn.IFS(J370="M","Medium",J370="L","Light",J370="D","Dark")</f>
        <v>Medium</v>
      </c>
      <c r="P370" t="str">
        <f>_xlfn.XLOOKUP(OrderTable[[#This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INDEX(Products!$A$1:$G$49,MATCH($D371,Products!$A$1:$A$49,0),MATCH(I$1,Products!$A$1:$G$1,0))</f>
        <v>Exc</v>
      </c>
      <c r="J371" t="str">
        <f>INDEX(Products!$A$1:$G$49,MATCH($D371,Products!$A$1:$A$49,0),MATCH(J$1,Products!$A$1:$G$1,0))</f>
        <v>L</v>
      </c>
      <c r="K371" s="4">
        <f>INDEX(Products!$A$1:$G$49,MATCH($D371,Products!$A$1:$A$49,0),MATCH(K$1,Products!$A$1:$G$1,0))</f>
        <v>0.5</v>
      </c>
      <c r="L371" s="5">
        <f>INDEX(Products!$A$1:$G$49,MATCH($D371,Products!$A$1:$A$49,0),MATCH(L$1,Products!$A$1:$G$1,0))</f>
        <v>8.91</v>
      </c>
      <c r="M371" s="5">
        <f t="shared" si="5"/>
        <v>8.91</v>
      </c>
      <c r="N371" t="str" cm="1">
        <f t="array" ref="N371">_xlfn.IFS(I371="Rob","Robusta",I371="Exc","Excelsa",I371="Ara","Arabica",I371="Lib","Liberica")</f>
        <v>Excelsa</v>
      </c>
      <c r="O371" t="str" cm="1">
        <f t="array" ref="O371">_xlfn.IFS(J371="M","Medium",J371="L","Light",J371="D","Dark")</f>
        <v>Light</v>
      </c>
      <c r="P371" t="str">
        <f>_xlfn.XLOOKUP(OrderTable[[#This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INDEX(Products!$A$1:$G$49,MATCH($D372,Products!$A$1:$A$49,0),MATCH(I$1,Products!$A$1:$G$1,0))</f>
        <v>Exc</v>
      </c>
      <c r="J372" t="str">
        <f>INDEX(Products!$A$1:$G$49,MATCH($D372,Products!$A$1:$A$49,0),MATCH(J$1,Products!$A$1:$G$1,0))</f>
        <v>D</v>
      </c>
      <c r="K372" s="4">
        <f>INDEX(Products!$A$1:$G$49,MATCH($D372,Products!$A$1:$A$49,0),MATCH(K$1,Products!$A$1:$G$1,0))</f>
        <v>1</v>
      </c>
      <c r="L372" s="5">
        <f>INDEX(Products!$A$1:$G$49,MATCH($D372,Products!$A$1:$A$49,0),MATCH(L$1,Products!$A$1:$G$1,0))</f>
        <v>12.15</v>
      </c>
      <c r="M372" s="5">
        <f t="shared" si="5"/>
        <v>24.3</v>
      </c>
      <c r="N372" t="str" cm="1">
        <f t="array" ref="N372">_xlfn.IFS(I372="Rob","Robusta",I372="Exc","Excelsa",I372="Ara","Arabica",I372="Lib","Liberica")</f>
        <v>Excelsa</v>
      </c>
      <c r="O372" t="str" cm="1">
        <f t="array" ref="O372">_xlfn.IFS(J372="M","Medium",J372="L","Light",J372="D","Dark")</f>
        <v>Dark</v>
      </c>
      <c r="P372" t="str">
        <f>_xlfn.XLOOKUP(OrderTable[[#This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INDEX(Products!$A$1:$G$49,MATCH($D373,Products!$A$1:$A$49,0),MATCH(I$1,Products!$A$1:$G$1,0))</f>
        <v>Ara</v>
      </c>
      <c r="J373" t="str">
        <f>INDEX(Products!$A$1:$G$49,MATCH($D373,Products!$A$1:$A$49,0),MATCH(J$1,Products!$A$1:$G$1,0))</f>
        <v>L</v>
      </c>
      <c r="K373" s="4">
        <f>INDEX(Products!$A$1:$G$49,MATCH($D373,Products!$A$1:$A$49,0),MATCH(K$1,Products!$A$1:$G$1,0))</f>
        <v>0.5</v>
      </c>
      <c r="L373" s="5">
        <f>INDEX(Products!$A$1:$G$49,MATCH($D373,Products!$A$1:$A$49,0),MATCH(L$1,Products!$A$1:$G$1,0))</f>
        <v>7.77</v>
      </c>
      <c r="M373" s="5">
        <f t="shared" si="5"/>
        <v>46.62</v>
      </c>
      <c r="N373" t="str" cm="1">
        <f t="array" ref="N373">_xlfn.IFS(I373="Rob","Robusta",I373="Exc","Excelsa",I373="Ara","Arabica",I373="Lib","Liberica")</f>
        <v>Arabica</v>
      </c>
      <c r="O373" t="str" cm="1">
        <f t="array" ref="O373">_xlfn.IFS(J373="M","Medium",J373="L","Light",J373="D","Dark")</f>
        <v>Light</v>
      </c>
      <c r="P373" t="str">
        <f>_xlfn.XLOOKUP(OrderTable[[#This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INDEX(Products!$A$1:$G$49,MATCH($D374,Products!$A$1:$A$49,0),MATCH(I$1,Products!$A$1:$G$1,0))</f>
        <v>Rob</v>
      </c>
      <c r="J374" t="str">
        <f>INDEX(Products!$A$1:$G$49,MATCH($D374,Products!$A$1:$A$49,0),MATCH(J$1,Products!$A$1:$G$1,0))</f>
        <v>L</v>
      </c>
      <c r="K374" s="4">
        <f>INDEX(Products!$A$1:$G$49,MATCH($D374,Products!$A$1:$A$49,0),MATCH(K$1,Products!$A$1:$G$1,0))</f>
        <v>0.5</v>
      </c>
      <c r="L374" s="5">
        <f>INDEX(Products!$A$1:$G$49,MATCH($D374,Products!$A$1:$A$49,0),MATCH(L$1,Products!$A$1:$G$1,0))</f>
        <v>7.169999999999999</v>
      </c>
      <c r="M374" s="5">
        <f t="shared" si="5"/>
        <v>43.019999999999996</v>
      </c>
      <c r="N374" t="str" cm="1">
        <f t="array" ref="N374">_xlfn.IFS(I374="Rob","Robusta",I374="Exc","Excelsa",I374="Ara","Arabica",I374="Lib","Liberica")</f>
        <v>Robusta</v>
      </c>
      <c r="O374" t="str" cm="1">
        <f t="array" ref="O374">_xlfn.IFS(J374="M","Medium",J374="L","Light",J374="D","Dark")</f>
        <v>Light</v>
      </c>
      <c r="P374" t="str">
        <f>_xlfn.XLOOKUP(OrderTable[[#This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INDEX(Products!$A$1:$G$49,MATCH($D375,Products!$A$1:$A$49,0),MATCH(I$1,Products!$A$1:$G$1,0))</f>
        <v>Ara</v>
      </c>
      <c r="J375" t="str">
        <f>INDEX(Products!$A$1:$G$49,MATCH($D375,Products!$A$1:$A$49,0),MATCH(J$1,Products!$A$1:$G$1,0))</f>
        <v>D</v>
      </c>
      <c r="K375" s="4">
        <f>INDEX(Products!$A$1:$G$49,MATCH($D375,Products!$A$1:$A$49,0),MATCH(K$1,Products!$A$1:$G$1,0))</f>
        <v>0.5</v>
      </c>
      <c r="L375" s="5">
        <f>INDEX(Products!$A$1:$G$49,MATCH($D375,Products!$A$1:$A$49,0),MATCH(L$1,Products!$A$1:$G$1,0))</f>
        <v>5.97</v>
      </c>
      <c r="M375" s="5">
        <f t="shared" si="5"/>
        <v>17.91</v>
      </c>
      <c r="N375" t="str" cm="1">
        <f t="array" ref="N375">_xlfn.IFS(I375="Rob","Robusta",I375="Exc","Excelsa",I375="Ara","Arabica",I375="Lib","Liberica")</f>
        <v>Arabica</v>
      </c>
      <c r="O375" t="str" cm="1">
        <f t="array" ref="O375">_xlfn.IFS(J375="M","Medium",J375="L","Light",J375="D","Dark")</f>
        <v>Dark</v>
      </c>
      <c r="P375" t="str">
        <f>_xlfn.XLOOKUP(OrderTable[[#This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INDEX(Products!$A$1:$G$49,MATCH($D376,Products!$A$1:$A$49,0),MATCH(I$1,Products!$A$1:$G$1,0))</f>
        <v>Lib</v>
      </c>
      <c r="J376" t="str">
        <f>INDEX(Products!$A$1:$G$49,MATCH($D376,Products!$A$1:$A$49,0),MATCH(J$1,Products!$A$1:$G$1,0))</f>
        <v>L</v>
      </c>
      <c r="K376" s="4">
        <f>INDEX(Products!$A$1:$G$49,MATCH($D376,Products!$A$1:$A$49,0),MATCH(K$1,Products!$A$1:$G$1,0))</f>
        <v>0.5</v>
      </c>
      <c r="L376" s="5">
        <f>INDEX(Products!$A$1:$G$49,MATCH($D376,Products!$A$1:$A$49,0),MATCH(L$1,Products!$A$1:$G$1,0))</f>
        <v>9.51</v>
      </c>
      <c r="M376" s="5">
        <f t="shared" si="5"/>
        <v>38.04</v>
      </c>
      <c r="N376" t="str" cm="1">
        <f t="array" ref="N376">_xlfn.IFS(I376="Rob","Robusta",I376="Exc","Excelsa",I376="Ara","Arabica",I376="Lib","Liberica")</f>
        <v>Liberica</v>
      </c>
      <c r="O376" t="str" cm="1">
        <f t="array" ref="O376">_xlfn.IFS(J376="M","Medium",J376="L","Light",J376="D","Dark")</f>
        <v>Light</v>
      </c>
      <c r="P376" t="str">
        <f>_xlfn.XLOOKUP(OrderTable[[#This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INDEX(Products!$A$1:$G$49,MATCH($D377,Products!$A$1:$A$49,0),MATCH(I$1,Products!$A$1:$G$1,0))</f>
        <v>Ara</v>
      </c>
      <c r="J377" t="str">
        <f>INDEX(Products!$A$1:$G$49,MATCH($D377,Products!$A$1:$A$49,0),MATCH(J$1,Products!$A$1:$G$1,0))</f>
        <v>M</v>
      </c>
      <c r="K377" s="4">
        <f>INDEX(Products!$A$1:$G$49,MATCH($D377,Products!$A$1:$A$49,0),MATCH(K$1,Products!$A$1:$G$1,0))</f>
        <v>0.2</v>
      </c>
      <c r="L377" s="5">
        <f>INDEX(Products!$A$1:$G$49,MATCH($D377,Products!$A$1:$A$49,0),MATCH(L$1,Products!$A$1:$G$1,0))</f>
        <v>3.375</v>
      </c>
      <c r="M377" s="5">
        <f t="shared" si="5"/>
        <v>6.75</v>
      </c>
      <c r="N377" t="str" cm="1">
        <f t="array" ref="N377">_xlfn.IFS(I377="Rob","Robusta",I377="Exc","Excelsa",I377="Ara","Arabica",I377="Lib","Liberica")</f>
        <v>Arabica</v>
      </c>
      <c r="O377" t="str" cm="1">
        <f t="array" ref="O377">_xlfn.IFS(J377="M","Medium",J377="L","Light",J377="D","Dark")</f>
        <v>Medium</v>
      </c>
      <c r="P377" t="str">
        <f>_xlfn.XLOOKUP(OrderTable[[#This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INDEX(Products!$A$1:$G$49,MATCH($D378,Products!$A$1:$A$49,0),MATCH(I$1,Products!$A$1:$G$1,0))</f>
        <v>Rob</v>
      </c>
      <c r="J378" t="str">
        <f>INDEX(Products!$A$1:$G$49,MATCH($D378,Products!$A$1:$A$49,0),MATCH(J$1,Products!$A$1:$G$1,0))</f>
        <v>M</v>
      </c>
      <c r="K378" s="4">
        <f>INDEX(Products!$A$1:$G$49,MATCH($D378,Products!$A$1:$A$49,0),MATCH(K$1,Products!$A$1:$G$1,0))</f>
        <v>0.5</v>
      </c>
      <c r="L378" s="5">
        <f>INDEX(Products!$A$1:$G$49,MATCH($D378,Products!$A$1:$A$49,0),MATCH(L$1,Products!$A$1:$G$1,0))</f>
        <v>5.97</v>
      </c>
      <c r="M378" s="5">
        <f t="shared" si="5"/>
        <v>5.97</v>
      </c>
      <c r="N378" t="str" cm="1">
        <f t="array" ref="N378">_xlfn.IFS(I378="Rob","Robusta",I378="Exc","Excelsa",I378="Ara","Arabica",I378="Lib","Liberica")</f>
        <v>Robusta</v>
      </c>
      <c r="O378" t="str" cm="1">
        <f t="array" ref="O378">_xlfn.IFS(J378="M","Medium",J378="L","Light",J378="D","Dark")</f>
        <v>Medium</v>
      </c>
      <c r="P378" t="str">
        <f>_xlfn.XLOOKUP(OrderTable[[#This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INDEX(Products!$A$1:$G$49,MATCH($D379,Products!$A$1:$A$49,0),MATCH(I$1,Products!$A$1:$G$1,0))</f>
        <v>Rob</v>
      </c>
      <c r="J379" t="str">
        <f>INDEX(Products!$A$1:$G$49,MATCH($D379,Products!$A$1:$A$49,0),MATCH(J$1,Products!$A$1:$G$1,0))</f>
        <v>D</v>
      </c>
      <c r="K379" s="4">
        <f>INDEX(Products!$A$1:$G$49,MATCH($D379,Products!$A$1:$A$49,0),MATCH(K$1,Products!$A$1:$G$1,0))</f>
        <v>0.2</v>
      </c>
      <c r="L379" s="5">
        <f>INDEX(Products!$A$1:$G$49,MATCH($D379,Products!$A$1:$A$49,0),MATCH(L$1,Products!$A$1:$G$1,0))</f>
        <v>2.6849999999999996</v>
      </c>
      <c r="M379" s="5">
        <f t="shared" si="5"/>
        <v>8.0549999999999997</v>
      </c>
      <c r="N379" t="str" cm="1">
        <f t="array" ref="N379">_xlfn.IFS(I379="Rob","Robusta",I379="Exc","Excelsa",I379="Ara","Arabica",I379="Lib","Liberica")</f>
        <v>Robusta</v>
      </c>
      <c r="O379" t="str" cm="1">
        <f t="array" ref="O379">_xlfn.IFS(J379="M","Medium",J379="L","Light",J379="D","Dark")</f>
        <v>Dark</v>
      </c>
      <c r="P379" t="str">
        <f>_xlfn.XLOOKUP(OrderTable[[#This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INDEX(Products!$A$1:$G$49,MATCH($D380,Products!$A$1:$A$49,0),MATCH(I$1,Products!$A$1:$G$1,0))</f>
        <v>Ara</v>
      </c>
      <c r="J380" t="str">
        <f>INDEX(Products!$A$1:$G$49,MATCH($D380,Products!$A$1:$A$49,0),MATCH(J$1,Products!$A$1:$G$1,0))</f>
        <v>L</v>
      </c>
      <c r="K380" s="4">
        <f>INDEX(Products!$A$1:$G$49,MATCH($D380,Products!$A$1:$A$49,0),MATCH(K$1,Products!$A$1:$G$1,0))</f>
        <v>0.5</v>
      </c>
      <c r="L380" s="5">
        <f>INDEX(Products!$A$1:$G$49,MATCH($D380,Products!$A$1:$A$49,0),MATCH(L$1,Products!$A$1:$G$1,0))</f>
        <v>7.77</v>
      </c>
      <c r="M380" s="5">
        <f t="shared" si="5"/>
        <v>23.31</v>
      </c>
      <c r="N380" t="str" cm="1">
        <f t="array" ref="N380">_xlfn.IFS(I380="Rob","Robusta",I380="Exc","Excelsa",I380="Ara","Arabica",I380="Lib","Liberica")</f>
        <v>Arabica</v>
      </c>
      <c r="O380" t="str" cm="1">
        <f t="array" ref="O380">_xlfn.IFS(J380="M","Medium",J380="L","Light",J380="D","Dark")</f>
        <v>Light</v>
      </c>
      <c r="P380" t="str">
        <f>_xlfn.XLOOKUP(OrderTable[[#This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INDEX(Products!$A$1:$G$49,MATCH($D381,Products!$A$1:$A$49,0),MATCH(I$1,Products!$A$1:$G$1,0))</f>
        <v>Rob</v>
      </c>
      <c r="J381" t="str">
        <f>INDEX(Products!$A$1:$G$49,MATCH($D381,Products!$A$1:$A$49,0),MATCH(J$1,Products!$A$1:$G$1,0))</f>
        <v>L</v>
      </c>
      <c r="K381" s="4">
        <f>INDEX(Products!$A$1:$G$49,MATCH($D381,Products!$A$1:$A$49,0),MATCH(K$1,Products!$A$1:$G$1,0))</f>
        <v>0.5</v>
      </c>
      <c r="L381" s="5">
        <f>INDEX(Products!$A$1:$G$49,MATCH($D381,Products!$A$1:$A$49,0),MATCH(L$1,Products!$A$1:$G$1,0))</f>
        <v>7.169999999999999</v>
      </c>
      <c r="M381" s="5">
        <f t="shared" si="5"/>
        <v>43.019999999999996</v>
      </c>
      <c r="N381" t="str" cm="1">
        <f t="array" ref="N381">_xlfn.IFS(I381="Rob","Robusta",I381="Exc","Excelsa",I381="Ara","Arabica",I381="Lib","Liberica")</f>
        <v>Robusta</v>
      </c>
      <c r="O381" t="str" cm="1">
        <f t="array" ref="O381">_xlfn.IFS(J381="M","Medium",J381="L","Light",J381="D","Dark")</f>
        <v>Light</v>
      </c>
      <c r="P381" t="str">
        <f>_xlfn.XLOOKUP(OrderTable[[#This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INDEX(Products!$A$1:$G$49,MATCH($D382,Products!$A$1:$A$49,0),MATCH(I$1,Products!$A$1:$G$1,0))</f>
        <v>Lib</v>
      </c>
      <c r="J382" t="str">
        <f>INDEX(Products!$A$1:$G$49,MATCH($D382,Products!$A$1:$A$49,0),MATCH(J$1,Products!$A$1:$G$1,0))</f>
        <v>D</v>
      </c>
      <c r="K382" s="4">
        <f>INDEX(Products!$A$1:$G$49,MATCH($D382,Products!$A$1:$A$49,0),MATCH(K$1,Products!$A$1:$G$1,0))</f>
        <v>0.5</v>
      </c>
      <c r="L382" s="5">
        <f>INDEX(Products!$A$1:$G$49,MATCH($D382,Products!$A$1:$A$49,0),MATCH(L$1,Products!$A$1:$G$1,0))</f>
        <v>7.77</v>
      </c>
      <c r="M382" s="5">
        <f t="shared" si="5"/>
        <v>23.31</v>
      </c>
      <c r="N382" t="str" cm="1">
        <f t="array" ref="N382">_xlfn.IFS(I382="Rob","Robusta",I382="Exc","Excelsa",I382="Ara","Arabica",I382="Lib","Liberica")</f>
        <v>Liberica</v>
      </c>
      <c r="O382" t="str" cm="1">
        <f t="array" ref="O382">_xlfn.IFS(J382="M","Medium",J382="L","Light",J382="D","Dark")</f>
        <v>Dark</v>
      </c>
      <c r="P382" t="str">
        <f>_xlfn.XLOOKUP(OrderTable[[#This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INDEX(Products!$A$1:$G$49,MATCH($D383,Products!$A$1:$A$49,0),MATCH(I$1,Products!$A$1:$G$1,0))</f>
        <v>Ara</v>
      </c>
      <c r="J383" t="str">
        <f>INDEX(Products!$A$1:$G$49,MATCH($D383,Products!$A$1:$A$49,0),MATCH(J$1,Products!$A$1:$G$1,0))</f>
        <v>D</v>
      </c>
      <c r="K383" s="4">
        <f>INDEX(Products!$A$1:$G$49,MATCH($D383,Products!$A$1:$A$49,0),MATCH(K$1,Products!$A$1:$G$1,0))</f>
        <v>0.2</v>
      </c>
      <c r="L383" s="5">
        <f>INDEX(Products!$A$1:$G$49,MATCH($D383,Products!$A$1:$A$49,0),MATCH(L$1,Products!$A$1:$G$1,0))</f>
        <v>2.9849999999999999</v>
      </c>
      <c r="M383" s="5">
        <f t="shared" si="5"/>
        <v>14.924999999999999</v>
      </c>
      <c r="N383" t="str" cm="1">
        <f t="array" ref="N383">_xlfn.IFS(I383="Rob","Robusta",I383="Exc","Excelsa",I383="Ara","Arabica",I383="Lib","Liberica")</f>
        <v>Arabica</v>
      </c>
      <c r="O383" t="str" cm="1">
        <f t="array" ref="O383">_xlfn.IFS(J383="M","Medium",J383="L","Light",J383="D","Dark")</f>
        <v>Dark</v>
      </c>
      <c r="P383" t="str">
        <f>_xlfn.XLOOKUP(OrderTable[[#This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INDEX(Products!$A$1:$G$49,MATCH($D384,Products!$A$1:$A$49,0),MATCH(I$1,Products!$A$1:$G$1,0))</f>
        <v>Exc</v>
      </c>
      <c r="J384" t="str">
        <f>INDEX(Products!$A$1:$G$49,MATCH($D384,Products!$A$1:$A$49,0),MATCH(J$1,Products!$A$1:$G$1,0))</f>
        <v>D</v>
      </c>
      <c r="K384" s="4">
        <f>INDEX(Products!$A$1:$G$49,MATCH($D384,Products!$A$1:$A$49,0),MATCH(K$1,Products!$A$1:$G$1,0))</f>
        <v>0.5</v>
      </c>
      <c r="L384" s="5">
        <f>INDEX(Products!$A$1:$G$49,MATCH($D384,Products!$A$1:$A$49,0),MATCH(L$1,Products!$A$1:$G$1,0))</f>
        <v>7.29</v>
      </c>
      <c r="M384" s="5">
        <f t="shared" si="5"/>
        <v>21.87</v>
      </c>
      <c r="N384" t="str" cm="1">
        <f t="array" ref="N384">_xlfn.IFS(I384="Rob","Robusta",I384="Exc","Excelsa",I384="Ara","Arabica",I384="Lib","Liberica")</f>
        <v>Excelsa</v>
      </c>
      <c r="O384" t="str" cm="1">
        <f t="array" ref="O384">_xlfn.IFS(J384="M","Medium",J384="L","Light",J384="D","Dark")</f>
        <v>Dark</v>
      </c>
      <c r="P384" t="str">
        <f>_xlfn.XLOOKUP(OrderTable[[#This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INDEX(Products!$A$1:$G$49,MATCH($D385,Products!$A$1:$A$49,0),MATCH(I$1,Products!$A$1:$G$1,0))</f>
        <v>Exc</v>
      </c>
      <c r="J385" t="str">
        <f>INDEX(Products!$A$1:$G$49,MATCH($D385,Products!$A$1:$A$49,0),MATCH(J$1,Products!$A$1:$G$1,0))</f>
        <v>L</v>
      </c>
      <c r="K385" s="4">
        <f>INDEX(Products!$A$1:$G$49,MATCH($D385,Products!$A$1:$A$49,0),MATCH(K$1,Products!$A$1:$G$1,0))</f>
        <v>0.5</v>
      </c>
      <c r="L385" s="5">
        <f>INDEX(Products!$A$1:$G$49,MATCH($D385,Products!$A$1:$A$49,0),MATCH(L$1,Products!$A$1:$G$1,0))</f>
        <v>8.91</v>
      </c>
      <c r="M385" s="5">
        <f t="shared" si="5"/>
        <v>53.46</v>
      </c>
      <c r="N385" t="str" cm="1">
        <f t="array" ref="N385">_xlfn.IFS(I385="Rob","Robusta",I385="Exc","Excelsa",I385="Ara","Arabica",I385="Lib","Liberica")</f>
        <v>Excelsa</v>
      </c>
      <c r="O385" t="str" cm="1">
        <f t="array" ref="O385">_xlfn.IFS(J385="M","Medium",J385="L","Light",J385="D","Dark")</f>
        <v>Light</v>
      </c>
      <c r="P385" t="str">
        <f>_xlfn.XLOOKUP(OrderTable[[#This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INDEX(Products!$A$1:$G$49,MATCH($D386,Products!$A$1:$A$49,0),MATCH(I$1,Products!$A$1:$G$1,0))</f>
        <v>Ara</v>
      </c>
      <c r="J386" t="str">
        <f>INDEX(Products!$A$1:$G$49,MATCH($D386,Products!$A$1:$A$49,0),MATCH(J$1,Products!$A$1:$G$1,0))</f>
        <v>L</v>
      </c>
      <c r="K386" s="4">
        <f>INDEX(Products!$A$1:$G$49,MATCH($D386,Products!$A$1:$A$49,0),MATCH(K$1,Products!$A$1:$G$1,0))</f>
        <v>2.5</v>
      </c>
      <c r="L386" s="5">
        <f>INDEX(Products!$A$1:$G$49,MATCH($D386,Products!$A$1:$A$49,0),MATCH(L$1,Products!$A$1:$G$1,0))</f>
        <v>29.784999999999997</v>
      </c>
      <c r="M386" s="5">
        <f t="shared" si="5"/>
        <v>119.13999999999999</v>
      </c>
      <c r="N386" t="str" cm="1">
        <f t="array" ref="N386">_xlfn.IFS(I386="Rob","Robusta",I386="Exc","Excelsa",I386="Ara","Arabica",I386="Lib","Liberica")</f>
        <v>Arabica</v>
      </c>
      <c r="O386" t="str" cm="1">
        <f t="array" ref="O386">_xlfn.IFS(J386="M","Medium",J386="L","Light",J386="D","Dark")</f>
        <v>Light</v>
      </c>
      <c r="P386" t="str">
        <f>_xlfn.XLOOKUP(OrderTable[[#This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INDEX(Products!$A$1:$G$49,MATCH($D387,Products!$A$1:$A$49,0),MATCH(I$1,Products!$A$1:$G$1,0))</f>
        <v>Lib</v>
      </c>
      <c r="J387" t="str">
        <f>INDEX(Products!$A$1:$G$49,MATCH($D387,Products!$A$1:$A$49,0),MATCH(J$1,Products!$A$1:$G$1,0))</f>
        <v>M</v>
      </c>
      <c r="K387" s="4">
        <f>INDEX(Products!$A$1:$G$49,MATCH($D387,Products!$A$1:$A$49,0),MATCH(K$1,Products!$A$1:$G$1,0))</f>
        <v>0.5</v>
      </c>
      <c r="L387" s="5">
        <f>INDEX(Products!$A$1:$G$49,MATCH($D387,Products!$A$1:$A$49,0),MATCH(L$1,Products!$A$1:$G$1,0))</f>
        <v>8.73</v>
      </c>
      <c r="M387" s="5">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_xlfn.XLOOKUP(OrderTable[[#This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INDEX(Products!$A$1:$G$49,MATCH($D388,Products!$A$1:$A$49,0),MATCH(I$1,Products!$A$1:$G$1,0))</f>
        <v>Ara</v>
      </c>
      <c r="J388" t="str">
        <f>INDEX(Products!$A$1:$G$49,MATCH($D388,Products!$A$1:$A$49,0),MATCH(J$1,Products!$A$1:$G$1,0))</f>
        <v>D</v>
      </c>
      <c r="K388" s="4">
        <f>INDEX(Products!$A$1:$G$49,MATCH($D388,Products!$A$1:$A$49,0),MATCH(K$1,Products!$A$1:$G$1,0))</f>
        <v>0.2</v>
      </c>
      <c r="L388" s="5">
        <f>INDEX(Products!$A$1:$G$49,MATCH($D388,Products!$A$1:$A$49,0),MATCH(L$1,Products!$A$1:$G$1,0))</f>
        <v>2.9849999999999999</v>
      </c>
      <c r="M388" s="5">
        <f t="shared" si="6"/>
        <v>17.91</v>
      </c>
      <c r="N388" t="str" cm="1">
        <f t="array" ref="N388">_xlfn.IFS(I388="Rob","Robusta",I388="Exc","Excelsa",I388="Ara","Arabica",I388="Lib","Liberica")</f>
        <v>Arabica</v>
      </c>
      <c r="O388" t="str" cm="1">
        <f t="array" ref="O388">_xlfn.IFS(J388="M","Medium",J388="L","Light",J388="D","Dark")</f>
        <v>Dark</v>
      </c>
      <c r="P388" t="str">
        <f>_xlfn.XLOOKUP(OrderTable[[#This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INDEX(Products!$A$1:$G$49,MATCH($D389,Products!$A$1:$A$49,0),MATCH(I$1,Products!$A$1:$G$1,0))</f>
        <v>Exc</v>
      </c>
      <c r="J389" t="str">
        <f>INDEX(Products!$A$1:$G$49,MATCH($D389,Products!$A$1:$A$49,0),MATCH(J$1,Products!$A$1:$G$1,0))</f>
        <v>L</v>
      </c>
      <c r="K389" s="4">
        <f>INDEX(Products!$A$1:$G$49,MATCH($D389,Products!$A$1:$A$49,0),MATCH(K$1,Products!$A$1:$G$1,0))</f>
        <v>1</v>
      </c>
      <c r="L389" s="5">
        <f>INDEX(Products!$A$1:$G$49,MATCH($D389,Products!$A$1:$A$49,0),MATCH(L$1,Products!$A$1:$G$1,0))</f>
        <v>14.85</v>
      </c>
      <c r="M389" s="5">
        <f t="shared" si="6"/>
        <v>74.25</v>
      </c>
      <c r="N389" t="str" cm="1">
        <f t="array" ref="N389">_xlfn.IFS(I389="Rob","Robusta",I389="Exc","Excelsa",I389="Ara","Arabica",I389="Lib","Liberica")</f>
        <v>Excelsa</v>
      </c>
      <c r="O389" t="str" cm="1">
        <f t="array" ref="O389">_xlfn.IFS(J389="M","Medium",J389="L","Light",J389="D","Dark")</f>
        <v>Light</v>
      </c>
      <c r="P389" t="str">
        <f>_xlfn.XLOOKUP(OrderTable[[#This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INDEX(Products!$A$1:$G$49,MATCH($D390,Products!$A$1:$A$49,0),MATCH(I$1,Products!$A$1:$G$1,0))</f>
        <v>Lib</v>
      </c>
      <c r="J390" t="str">
        <f>INDEX(Products!$A$1:$G$49,MATCH($D390,Products!$A$1:$A$49,0),MATCH(J$1,Products!$A$1:$G$1,0))</f>
        <v>D</v>
      </c>
      <c r="K390" s="4">
        <f>INDEX(Products!$A$1:$G$49,MATCH($D390,Products!$A$1:$A$49,0),MATCH(K$1,Products!$A$1:$G$1,0))</f>
        <v>0.2</v>
      </c>
      <c r="L390" s="5">
        <f>INDEX(Products!$A$1:$G$49,MATCH($D390,Products!$A$1:$A$49,0),MATCH(L$1,Products!$A$1:$G$1,0))</f>
        <v>3.8849999999999998</v>
      </c>
      <c r="M390" s="5">
        <f t="shared" si="6"/>
        <v>11.654999999999999</v>
      </c>
      <c r="N390" t="str" cm="1">
        <f t="array" ref="N390">_xlfn.IFS(I390="Rob","Robusta",I390="Exc","Excelsa",I390="Ara","Arabica",I390="Lib","Liberica")</f>
        <v>Liberica</v>
      </c>
      <c r="O390" t="str" cm="1">
        <f t="array" ref="O390">_xlfn.IFS(J390="M","Medium",J390="L","Light",J390="D","Dark")</f>
        <v>Dark</v>
      </c>
      <c r="P390" t="str">
        <f>_xlfn.XLOOKUP(OrderTable[[#This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INDEX(Products!$A$1:$G$49,MATCH($D391,Products!$A$1:$A$49,0),MATCH(I$1,Products!$A$1:$G$1,0))</f>
        <v>Lib</v>
      </c>
      <c r="J391" t="str">
        <f>INDEX(Products!$A$1:$G$49,MATCH($D391,Products!$A$1:$A$49,0),MATCH(J$1,Products!$A$1:$G$1,0))</f>
        <v>D</v>
      </c>
      <c r="K391" s="4">
        <f>INDEX(Products!$A$1:$G$49,MATCH($D391,Products!$A$1:$A$49,0),MATCH(K$1,Products!$A$1:$G$1,0))</f>
        <v>0.5</v>
      </c>
      <c r="L391" s="5">
        <f>INDEX(Products!$A$1:$G$49,MATCH($D391,Products!$A$1:$A$49,0),MATCH(L$1,Products!$A$1:$G$1,0))</f>
        <v>7.77</v>
      </c>
      <c r="M391" s="5">
        <f t="shared" si="6"/>
        <v>23.31</v>
      </c>
      <c r="N391" t="str" cm="1">
        <f t="array" ref="N391">_xlfn.IFS(I391="Rob","Robusta",I391="Exc","Excelsa",I391="Ara","Arabica",I391="Lib","Liberica")</f>
        <v>Liberica</v>
      </c>
      <c r="O391" t="str" cm="1">
        <f t="array" ref="O391">_xlfn.IFS(J391="M","Medium",J391="L","Light",J391="D","Dark")</f>
        <v>Dark</v>
      </c>
      <c r="P391" t="str">
        <f>_xlfn.XLOOKUP(OrderTable[[#This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INDEX(Products!$A$1:$G$49,MATCH($D392,Products!$A$1:$A$49,0),MATCH(I$1,Products!$A$1:$G$1,0))</f>
        <v>Exc</v>
      </c>
      <c r="J392" t="str">
        <f>INDEX(Products!$A$1:$G$49,MATCH($D392,Products!$A$1:$A$49,0),MATCH(J$1,Products!$A$1:$G$1,0))</f>
        <v>D</v>
      </c>
      <c r="K392" s="4">
        <f>INDEX(Products!$A$1:$G$49,MATCH($D392,Products!$A$1:$A$49,0),MATCH(K$1,Products!$A$1:$G$1,0))</f>
        <v>0.5</v>
      </c>
      <c r="L392" s="5">
        <f>INDEX(Products!$A$1:$G$49,MATCH($D392,Products!$A$1:$A$49,0),MATCH(L$1,Products!$A$1:$G$1,0))</f>
        <v>7.29</v>
      </c>
      <c r="M392" s="5">
        <f t="shared" si="6"/>
        <v>14.58</v>
      </c>
      <c r="N392" t="str" cm="1">
        <f t="array" ref="N392">_xlfn.IFS(I392="Rob","Robusta",I392="Exc","Excelsa",I392="Ara","Arabica",I392="Lib","Liberica")</f>
        <v>Excelsa</v>
      </c>
      <c r="O392" t="str" cm="1">
        <f t="array" ref="O392">_xlfn.IFS(J392="M","Medium",J392="L","Light",J392="D","Dark")</f>
        <v>Dark</v>
      </c>
      <c r="P392" t="str">
        <f>_xlfn.XLOOKUP(OrderTable[[#This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INDEX(Products!$A$1:$G$49,MATCH($D393,Products!$A$1:$A$49,0),MATCH(I$1,Products!$A$1:$G$1,0))</f>
        <v>Ara</v>
      </c>
      <c r="J393" t="str">
        <f>INDEX(Products!$A$1:$G$49,MATCH($D393,Products!$A$1:$A$49,0),MATCH(J$1,Products!$A$1:$G$1,0))</f>
        <v>M</v>
      </c>
      <c r="K393" s="4">
        <f>INDEX(Products!$A$1:$G$49,MATCH($D393,Products!$A$1:$A$49,0),MATCH(K$1,Products!$A$1:$G$1,0))</f>
        <v>0.5</v>
      </c>
      <c r="L393" s="5">
        <f>INDEX(Products!$A$1:$G$49,MATCH($D393,Products!$A$1:$A$49,0),MATCH(L$1,Products!$A$1:$G$1,0))</f>
        <v>6.75</v>
      </c>
      <c r="M393" s="5">
        <f t="shared" si="6"/>
        <v>13.5</v>
      </c>
      <c r="N393" t="str" cm="1">
        <f t="array" ref="N393">_xlfn.IFS(I393="Rob","Robusta",I393="Exc","Excelsa",I393="Ara","Arabica",I393="Lib","Liberica")</f>
        <v>Arabica</v>
      </c>
      <c r="O393" t="str" cm="1">
        <f t="array" ref="O393">_xlfn.IFS(J393="M","Medium",J393="L","Light",J393="D","Dark")</f>
        <v>Medium</v>
      </c>
      <c r="P393" t="str">
        <f>_xlfn.XLOOKUP(OrderTable[[#This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INDEX(Products!$A$1:$G$49,MATCH($D394,Products!$A$1:$A$49,0),MATCH(I$1,Products!$A$1:$G$1,0))</f>
        <v>Exc</v>
      </c>
      <c r="J394" t="str">
        <f>INDEX(Products!$A$1:$G$49,MATCH($D394,Products!$A$1:$A$49,0),MATCH(J$1,Products!$A$1:$G$1,0))</f>
        <v>L</v>
      </c>
      <c r="K394" s="4">
        <f>INDEX(Products!$A$1:$G$49,MATCH($D394,Products!$A$1:$A$49,0),MATCH(K$1,Products!$A$1:$G$1,0))</f>
        <v>1</v>
      </c>
      <c r="L394" s="5">
        <f>INDEX(Products!$A$1:$G$49,MATCH($D394,Products!$A$1:$A$49,0),MATCH(L$1,Products!$A$1:$G$1,0))</f>
        <v>14.85</v>
      </c>
      <c r="M394" s="5">
        <f t="shared" si="6"/>
        <v>89.1</v>
      </c>
      <c r="N394" t="str" cm="1">
        <f t="array" ref="N394">_xlfn.IFS(I394="Rob","Robusta",I394="Exc","Excelsa",I394="Ara","Arabica",I394="Lib","Liberica")</f>
        <v>Excelsa</v>
      </c>
      <c r="O394" t="str" cm="1">
        <f t="array" ref="O394">_xlfn.IFS(J394="M","Medium",J394="L","Light",J394="D","Dark")</f>
        <v>Light</v>
      </c>
      <c r="P394" t="str">
        <f>_xlfn.XLOOKUP(OrderTable[[#This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INDEX(Products!$A$1:$G$49,MATCH($D395,Products!$A$1:$A$49,0),MATCH(I$1,Products!$A$1:$G$1,0))</f>
        <v>Ara</v>
      </c>
      <c r="J395" t="str">
        <f>INDEX(Products!$A$1:$G$49,MATCH($D395,Products!$A$1:$A$49,0),MATCH(J$1,Products!$A$1:$G$1,0))</f>
        <v>L</v>
      </c>
      <c r="K395" s="4">
        <f>INDEX(Products!$A$1:$G$49,MATCH($D395,Products!$A$1:$A$49,0),MATCH(K$1,Products!$A$1:$G$1,0))</f>
        <v>0.2</v>
      </c>
      <c r="L395" s="5">
        <f>INDEX(Products!$A$1:$G$49,MATCH($D395,Products!$A$1:$A$49,0),MATCH(L$1,Products!$A$1:$G$1,0))</f>
        <v>3.8849999999999998</v>
      </c>
      <c r="M395" s="5">
        <f t="shared" si="6"/>
        <v>3.8849999999999998</v>
      </c>
      <c r="N395" t="str" cm="1">
        <f t="array" ref="N395">_xlfn.IFS(I395="Rob","Robusta",I395="Exc","Excelsa",I395="Ara","Arabica",I395="Lib","Liberica")</f>
        <v>Arabica</v>
      </c>
      <c r="O395" t="str" cm="1">
        <f t="array" ref="O395">_xlfn.IFS(J395="M","Medium",J395="L","Light",J395="D","Dark")</f>
        <v>Light</v>
      </c>
      <c r="P395" t="str">
        <f>_xlfn.XLOOKUP(OrderTable[[#This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INDEX(Products!$A$1:$G$49,MATCH($D396,Products!$A$1:$A$49,0),MATCH(I$1,Products!$A$1:$G$1,0))</f>
        <v>Rob</v>
      </c>
      <c r="J396" t="str">
        <f>INDEX(Products!$A$1:$G$49,MATCH($D396,Products!$A$1:$A$49,0),MATCH(J$1,Products!$A$1:$G$1,0))</f>
        <v>L</v>
      </c>
      <c r="K396" s="4">
        <f>INDEX(Products!$A$1:$G$49,MATCH($D396,Products!$A$1:$A$49,0),MATCH(K$1,Products!$A$1:$G$1,0))</f>
        <v>2.5</v>
      </c>
      <c r="L396" s="5">
        <f>INDEX(Products!$A$1:$G$49,MATCH($D396,Products!$A$1:$A$49,0),MATCH(L$1,Products!$A$1:$G$1,0))</f>
        <v>27.484999999999996</v>
      </c>
      <c r="M396" s="5">
        <f t="shared" si="6"/>
        <v>109.93999999999998</v>
      </c>
      <c r="N396" t="str" cm="1">
        <f t="array" ref="N396">_xlfn.IFS(I396="Rob","Robusta",I396="Exc","Excelsa",I396="Ara","Arabica",I396="Lib","Liberica")</f>
        <v>Robusta</v>
      </c>
      <c r="O396" t="str" cm="1">
        <f t="array" ref="O396">_xlfn.IFS(J396="M","Medium",J396="L","Light",J396="D","Dark")</f>
        <v>Light</v>
      </c>
      <c r="P396" t="str">
        <f>_xlfn.XLOOKUP(OrderTable[[#This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INDEX(Products!$A$1:$G$49,MATCH($D397,Products!$A$1:$A$49,0),MATCH(I$1,Products!$A$1:$G$1,0))</f>
        <v>Lib</v>
      </c>
      <c r="J397" t="str">
        <f>INDEX(Products!$A$1:$G$49,MATCH($D397,Products!$A$1:$A$49,0),MATCH(J$1,Products!$A$1:$G$1,0))</f>
        <v>D</v>
      </c>
      <c r="K397" s="4">
        <f>INDEX(Products!$A$1:$G$49,MATCH($D397,Products!$A$1:$A$49,0),MATCH(K$1,Products!$A$1:$G$1,0))</f>
        <v>0.5</v>
      </c>
      <c r="L397" s="5">
        <f>INDEX(Products!$A$1:$G$49,MATCH($D397,Products!$A$1:$A$49,0),MATCH(L$1,Products!$A$1:$G$1,0))</f>
        <v>7.77</v>
      </c>
      <c r="M397" s="5">
        <f t="shared" si="6"/>
        <v>46.62</v>
      </c>
      <c r="N397" t="str" cm="1">
        <f t="array" ref="N397">_xlfn.IFS(I397="Rob","Robusta",I397="Exc","Excelsa",I397="Ara","Arabica",I397="Lib","Liberica")</f>
        <v>Liberica</v>
      </c>
      <c r="O397" t="str" cm="1">
        <f t="array" ref="O397">_xlfn.IFS(J397="M","Medium",J397="L","Light",J397="D","Dark")</f>
        <v>Dark</v>
      </c>
      <c r="P397" t="str">
        <f>_xlfn.XLOOKUP(OrderTable[[#This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INDEX(Products!$A$1:$G$49,MATCH($D398,Products!$A$1:$A$49,0),MATCH(I$1,Products!$A$1:$G$1,0))</f>
        <v>Ara</v>
      </c>
      <c r="J398" t="str">
        <f>INDEX(Products!$A$1:$G$49,MATCH($D398,Products!$A$1:$A$49,0),MATCH(J$1,Products!$A$1:$G$1,0))</f>
        <v>L</v>
      </c>
      <c r="K398" s="4">
        <f>INDEX(Products!$A$1:$G$49,MATCH($D398,Products!$A$1:$A$49,0),MATCH(K$1,Products!$A$1:$G$1,0))</f>
        <v>0.5</v>
      </c>
      <c r="L398" s="5">
        <f>INDEX(Products!$A$1:$G$49,MATCH($D398,Products!$A$1:$A$49,0),MATCH(L$1,Products!$A$1:$G$1,0))</f>
        <v>7.77</v>
      </c>
      <c r="M398" s="5">
        <f t="shared" si="6"/>
        <v>38.849999999999994</v>
      </c>
      <c r="N398" t="str" cm="1">
        <f t="array" ref="N398">_xlfn.IFS(I398="Rob","Robusta",I398="Exc","Excelsa",I398="Ara","Arabica",I398="Lib","Liberica")</f>
        <v>Arabica</v>
      </c>
      <c r="O398" t="str" cm="1">
        <f t="array" ref="O398">_xlfn.IFS(J398="M","Medium",J398="L","Light",J398="D","Dark")</f>
        <v>Light</v>
      </c>
      <c r="P398" t="str">
        <f>_xlfn.XLOOKUP(OrderTable[[#This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INDEX(Products!$A$1:$G$49,MATCH($D399,Products!$A$1:$A$49,0),MATCH(I$1,Products!$A$1:$G$1,0))</f>
        <v>Lib</v>
      </c>
      <c r="J399" t="str">
        <f>INDEX(Products!$A$1:$G$49,MATCH($D399,Products!$A$1:$A$49,0),MATCH(J$1,Products!$A$1:$G$1,0))</f>
        <v>D</v>
      </c>
      <c r="K399" s="4">
        <f>INDEX(Products!$A$1:$G$49,MATCH($D399,Products!$A$1:$A$49,0),MATCH(K$1,Products!$A$1:$G$1,0))</f>
        <v>0.5</v>
      </c>
      <c r="L399" s="5">
        <f>INDEX(Products!$A$1:$G$49,MATCH($D399,Products!$A$1:$A$49,0),MATCH(L$1,Products!$A$1:$G$1,0))</f>
        <v>7.77</v>
      </c>
      <c r="M399" s="5">
        <f t="shared" si="6"/>
        <v>31.08</v>
      </c>
      <c r="N399" t="str" cm="1">
        <f t="array" ref="N399">_xlfn.IFS(I399="Rob","Robusta",I399="Exc","Excelsa",I399="Ara","Arabica",I399="Lib","Liberica")</f>
        <v>Liberica</v>
      </c>
      <c r="O399" t="str" cm="1">
        <f t="array" ref="O399">_xlfn.IFS(J399="M","Medium",J399="L","Light",J399="D","Dark")</f>
        <v>Dark</v>
      </c>
      <c r="P399" t="str">
        <f>_xlfn.XLOOKUP(OrderTable[[#This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INDEX(Products!$A$1:$G$49,MATCH($D400,Products!$A$1:$A$49,0),MATCH(I$1,Products!$A$1:$G$1,0))</f>
        <v>Ara</v>
      </c>
      <c r="J400" t="str">
        <f>INDEX(Products!$A$1:$G$49,MATCH($D400,Products!$A$1:$A$49,0),MATCH(J$1,Products!$A$1:$G$1,0))</f>
        <v>D</v>
      </c>
      <c r="K400" s="4">
        <f>INDEX(Products!$A$1:$G$49,MATCH($D400,Products!$A$1:$A$49,0),MATCH(K$1,Products!$A$1:$G$1,0))</f>
        <v>0.2</v>
      </c>
      <c r="L400" s="5">
        <f>INDEX(Products!$A$1:$G$49,MATCH($D400,Products!$A$1:$A$49,0),MATCH(L$1,Products!$A$1:$G$1,0))</f>
        <v>2.9849999999999999</v>
      </c>
      <c r="M400" s="5">
        <f t="shared" si="6"/>
        <v>17.91</v>
      </c>
      <c r="N400" t="str" cm="1">
        <f t="array" ref="N400">_xlfn.IFS(I400="Rob","Robusta",I400="Exc","Excelsa",I400="Ara","Arabica",I400="Lib","Liberica")</f>
        <v>Arabica</v>
      </c>
      <c r="O400" t="str" cm="1">
        <f t="array" ref="O400">_xlfn.IFS(J400="M","Medium",J400="L","Light",J400="D","Dark")</f>
        <v>Dark</v>
      </c>
      <c r="P400" t="str">
        <f>_xlfn.XLOOKUP(OrderTable[[#This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INDEX(Products!$A$1:$G$49,MATCH($D401,Products!$A$1:$A$49,0),MATCH(I$1,Products!$A$1:$G$1,0))</f>
        <v>Exc</v>
      </c>
      <c r="J401" t="str">
        <f>INDEX(Products!$A$1:$G$49,MATCH($D401,Products!$A$1:$A$49,0),MATCH(J$1,Products!$A$1:$G$1,0))</f>
        <v>D</v>
      </c>
      <c r="K401" s="4">
        <f>INDEX(Products!$A$1:$G$49,MATCH($D401,Products!$A$1:$A$49,0),MATCH(K$1,Products!$A$1:$G$1,0))</f>
        <v>2.5</v>
      </c>
      <c r="L401" s="5">
        <f>INDEX(Products!$A$1:$G$49,MATCH($D401,Products!$A$1:$A$49,0),MATCH(L$1,Products!$A$1:$G$1,0))</f>
        <v>27.945</v>
      </c>
      <c r="M401" s="5">
        <f t="shared" si="6"/>
        <v>167.67000000000002</v>
      </c>
      <c r="N401" t="str" cm="1">
        <f t="array" ref="N401">_xlfn.IFS(I401="Rob","Robusta",I401="Exc","Excelsa",I401="Ara","Arabica",I401="Lib","Liberica")</f>
        <v>Excelsa</v>
      </c>
      <c r="O401" t="str" cm="1">
        <f t="array" ref="O401">_xlfn.IFS(J401="M","Medium",J401="L","Light",J401="D","Dark")</f>
        <v>Dark</v>
      </c>
      <c r="P401" t="str">
        <f>_xlfn.XLOOKUP(OrderTable[[#This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INDEX(Products!$A$1:$G$49,MATCH($D402,Products!$A$1:$A$49,0),MATCH(I$1,Products!$A$1:$G$1,0))</f>
        <v>Lib</v>
      </c>
      <c r="J402" t="str">
        <f>INDEX(Products!$A$1:$G$49,MATCH($D402,Products!$A$1:$A$49,0),MATCH(J$1,Products!$A$1:$G$1,0))</f>
        <v>L</v>
      </c>
      <c r="K402" s="4">
        <f>INDEX(Products!$A$1:$G$49,MATCH($D402,Products!$A$1:$A$49,0),MATCH(K$1,Products!$A$1:$G$1,0))</f>
        <v>1</v>
      </c>
      <c r="L402" s="5">
        <f>INDEX(Products!$A$1:$G$49,MATCH($D402,Products!$A$1:$A$49,0),MATCH(L$1,Products!$A$1:$G$1,0))</f>
        <v>15.85</v>
      </c>
      <c r="M402" s="5">
        <f t="shared" si="6"/>
        <v>63.4</v>
      </c>
      <c r="N402" t="str" cm="1">
        <f t="array" ref="N402">_xlfn.IFS(I402="Rob","Robusta",I402="Exc","Excelsa",I402="Ara","Arabica",I402="Lib","Liberica")</f>
        <v>Liberica</v>
      </c>
      <c r="O402" t="str" cm="1">
        <f t="array" ref="O402">_xlfn.IFS(J402="M","Medium",J402="L","Light",J402="D","Dark")</f>
        <v>Light</v>
      </c>
      <c r="P402" t="str">
        <f>_xlfn.XLOOKUP(OrderTable[[#This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INDEX(Products!$A$1:$G$49,MATCH($D403,Products!$A$1:$A$49,0),MATCH(I$1,Products!$A$1:$G$1,0))</f>
        <v>Lib</v>
      </c>
      <c r="J403" t="str">
        <f>INDEX(Products!$A$1:$G$49,MATCH($D403,Products!$A$1:$A$49,0),MATCH(J$1,Products!$A$1:$G$1,0))</f>
        <v>M</v>
      </c>
      <c r="K403" s="4">
        <f>INDEX(Products!$A$1:$G$49,MATCH($D403,Products!$A$1:$A$49,0),MATCH(K$1,Products!$A$1:$G$1,0))</f>
        <v>0.2</v>
      </c>
      <c r="L403" s="5">
        <f>INDEX(Products!$A$1:$G$49,MATCH($D403,Products!$A$1:$A$49,0),MATCH(L$1,Products!$A$1:$G$1,0))</f>
        <v>4.3650000000000002</v>
      </c>
      <c r="M403" s="5">
        <f t="shared" si="6"/>
        <v>8.73</v>
      </c>
      <c r="N403" t="str" cm="1">
        <f t="array" ref="N403">_xlfn.IFS(I403="Rob","Robusta",I403="Exc","Excelsa",I403="Ara","Arabica",I403="Lib","Liberica")</f>
        <v>Liberica</v>
      </c>
      <c r="O403" t="str" cm="1">
        <f t="array" ref="O403">_xlfn.IFS(J403="M","Medium",J403="L","Light",J403="D","Dark")</f>
        <v>Medium</v>
      </c>
      <c r="P403" t="str">
        <f>_xlfn.XLOOKUP(OrderTable[[#This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INDEX(Products!$A$1:$G$49,MATCH($D404,Products!$A$1:$A$49,0),MATCH(I$1,Products!$A$1:$G$1,0))</f>
        <v>Rob</v>
      </c>
      <c r="J404" t="str">
        <f>INDEX(Products!$A$1:$G$49,MATCH($D404,Products!$A$1:$A$49,0),MATCH(J$1,Products!$A$1:$G$1,0))</f>
        <v>D</v>
      </c>
      <c r="K404" s="4">
        <f>INDEX(Products!$A$1:$G$49,MATCH($D404,Products!$A$1:$A$49,0),MATCH(K$1,Products!$A$1:$G$1,0))</f>
        <v>1</v>
      </c>
      <c r="L404" s="5">
        <f>INDEX(Products!$A$1:$G$49,MATCH($D404,Products!$A$1:$A$49,0),MATCH(L$1,Products!$A$1:$G$1,0))</f>
        <v>8.9499999999999993</v>
      </c>
      <c r="M404" s="5">
        <f t="shared" si="6"/>
        <v>26.849999999999998</v>
      </c>
      <c r="N404" t="str" cm="1">
        <f t="array" ref="N404">_xlfn.IFS(I404="Rob","Robusta",I404="Exc","Excelsa",I404="Ara","Arabica",I404="Lib","Liberica")</f>
        <v>Robusta</v>
      </c>
      <c r="O404" t="str" cm="1">
        <f t="array" ref="O404">_xlfn.IFS(J404="M","Medium",J404="L","Light",J404="D","Dark")</f>
        <v>Dark</v>
      </c>
      <c r="P404" t="str">
        <f>_xlfn.XLOOKUP(OrderTable[[#This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INDEX(Products!$A$1:$G$49,MATCH($D405,Products!$A$1:$A$49,0),MATCH(I$1,Products!$A$1:$G$1,0))</f>
        <v>Lib</v>
      </c>
      <c r="J405" t="str">
        <f>INDEX(Products!$A$1:$G$49,MATCH($D405,Products!$A$1:$A$49,0),MATCH(J$1,Products!$A$1:$G$1,0))</f>
        <v>L</v>
      </c>
      <c r="K405" s="4">
        <f>INDEX(Products!$A$1:$G$49,MATCH($D405,Products!$A$1:$A$49,0),MATCH(K$1,Products!$A$1:$G$1,0))</f>
        <v>0.2</v>
      </c>
      <c r="L405" s="5">
        <f>INDEX(Products!$A$1:$G$49,MATCH($D405,Products!$A$1:$A$49,0),MATCH(L$1,Products!$A$1:$G$1,0))</f>
        <v>4.7549999999999999</v>
      </c>
      <c r="M405" s="5">
        <f t="shared" si="6"/>
        <v>9.51</v>
      </c>
      <c r="N405" t="str" cm="1">
        <f t="array" ref="N405">_xlfn.IFS(I405="Rob","Robusta",I405="Exc","Excelsa",I405="Ara","Arabica",I405="Lib","Liberica")</f>
        <v>Liberica</v>
      </c>
      <c r="O405" t="str" cm="1">
        <f t="array" ref="O405">_xlfn.IFS(J405="M","Medium",J405="L","Light",J405="D","Dark")</f>
        <v>Light</v>
      </c>
      <c r="P405" t="str">
        <f>_xlfn.XLOOKUP(OrderTable[[#This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INDEX(Products!$A$1:$G$49,MATCH($D406,Products!$A$1:$A$49,0),MATCH(I$1,Products!$A$1:$G$1,0))</f>
        <v>Ara</v>
      </c>
      <c r="J406" t="str">
        <f>INDEX(Products!$A$1:$G$49,MATCH($D406,Products!$A$1:$A$49,0),MATCH(J$1,Products!$A$1:$G$1,0))</f>
        <v>D</v>
      </c>
      <c r="K406" s="4">
        <f>INDEX(Products!$A$1:$G$49,MATCH($D406,Products!$A$1:$A$49,0),MATCH(K$1,Products!$A$1:$G$1,0))</f>
        <v>1</v>
      </c>
      <c r="L406" s="5">
        <f>INDEX(Products!$A$1:$G$49,MATCH($D406,Products!$A$1:$A$49,0),MATCH(L$1,Products!$A$1:$G$1,0))</f>
        <v>9.9499999999999993</v>
      </c>
      <c r="M406" s="5">
        <f t="shared" si="6"/>
        <v>39.799999999999997</v>
      </c>
      <c r="N406" t="str" cm="1">
        <f t="array" ref="N406">_xlfn.IFS(I406="Rob","Robusta",I406="Exc","Excelsa",I406="Ara","Arabica",I406="Lib","Liberica")</f>
        <v>Arabica</v>
      </c>
      <c r="O406" t="str" cm="1">
        <f t="array" ref="O406">_xlfn.IFS(J406="M","Medium",J406="L","Light",J406="D","Dark")</f>
        <v>Dark</v>
      </c>
      <c r="P406" t="str">
        <f>_xlfn.XLOOKUP(OrderTable[[#This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INDEX(Products!$A$1:$G$49,MATCH($D407,Products!$A$1:$A$49,0),MATCH(I$1,Products!$A$1:$G$1,0))</f>
        <v>Exc</v>
      </c>
      <c r="J407" t="str">
        <f>INDEX(Products!$A$1:$G$49,MATCH($D407,Products!$A$1:$A$49,0),MATCH(J$1,Products!$A$1:$G$1,0))</f>
        <v>M</v>
      </c>
      <c r="K407" s="4">
        <f>INDEX(Products!$A$1:$G$49,MATCH($D407,Products!$A$1:$A$49,0),MATCH(K$1,Products!$A$1:$G$1,0))</f>
        <v>0.5</v>
      </c>
      <c r="L407" s="5">
        <f>INDEX(Products!$A$1:$G$49,MATCH($D407,Products!$A$1:$A$49,0),MATCH(L$1,Products!$A$1:$G$1,0))</f>
        <v>8.25</v>
      </c>
      <c r="M407" s="5">
        <f t="shared" si="6"/>
        <v>24.75</v>
      </c>
      <c r="N407" t="str" cm="1">
        <f t="array" ref="N407">_xlfn.IFS(I407="Rob","Robusta",I407="Exc","Excelsa",I407="Ara","Arabica",I407="Lib","Liberica")</f>
        <v>Excelsa</v>
      </c>
      <c r="O407" t="str" cm="1">
        <f t="array" ref="O407">_xlfn.IFS(J407="M","Medium",J407="L","Light",J407="D","Dark")</f>
        <v>Medium</v>
      </c>
      <c r="P407" t="str">
        <f>_xlfn.XLOOKUP(OrderTable[[#This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INDEX(Products!$A$1:$G$49,MATCH($D408,Products!$A$1:$A$49,0),MATCH(I$1,Products!$A$1:$G$1,0))</f>
        <v>Exc</v>
      </c>
      <c r="J408" t="str">
        <f>INDEX(Products!$A$1:$G$49,MATCH($D408,Products!$A$1:$A$49,0),MATCH(J$1,Products!$A$1:$G$1,0))</f>
        <v>M</v>
      </c>
      <c r="K408" s="4">
        <f>INDEX(Products!$A$1:$G$49,MATCH($D408,Products!$A$1:$A$49,0),MATCH(K$1,Products!$A$1:$G$1,0))</f>
        <v>1</v>
      </c>
      <c r="L408" s="5">
        <f>INDEX(Products!$A$1:$G$49,MATCH($D408,Products!$A$1:$A$49,0),MATCH(L$1,Products!$A$1:$G$1,0))</f>
        <v>13.75</v>
      </c>
      <c r="M408" s="5">
        <f t="shared" si="6"/>
        <v>68.75</v>
      </c>
      <c r="N408" t="str" cm="1">
        <f t="array" ref="N408">_xlfn.IFS(I408="Rob","Robusta",I408="Exc","Excelsa",I408="Ara","Arabica",I408="Lib","Liberica")</f>
        <v>Excelsa</v>
      </c>
      <c r="O408" t="str" cm="1">
        <f t="array" ref="O408">_xlfn.IFS(J408="M","Medium",J408="L","Light",J408="D","Dark")</f>
        <v>Medium</v>
      </c>
      <c r="P408" t="str">
        <f>_xlfn.XLOOKUP(OrderTable[[#This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INDEX(Products!$A$1:$G$49,MATCH($D409,Products!$A$1:$A$49,0),MATCH(I$1,Products!$A$1:$G$1,0))</f>
        <v>Exc</v>
      </c>
      <c r="J409" t="str">
        <f>INDEX(Products!$A$1:$G$49,MATCH($D409,Products!$A$1:$A$49,0),MATCH(J$1,Products!$A$1:$G$1,0))</f>
        <v>M</v>
      </c>
      <c r="K409" s="4">
        <f>INDEX(Products!$A$1:$G$49,MATCH($D409,Products!$A$1:$A$49,0),MATCH(K$1,Products!$A$1:$G$1,0))</f>
        <v>0.5</v>
      </c>
      <c r="L409" s="5">
        <f>INDEX(Products!$A$1:$G$49,MATCH($D409,Products!$A$1:$A$49,0),MATCH(L$1,Products!$A$1:$G$1,0))</f>
        <v>8.25</v>
      </c>
      <c r="M409" s="5">
        <f t="shared" si="6"/>
        <v>49.5</v>
      </c>
      <c r="N409" t="str" cm="1">
        <f t="array" ref="N409">_xlfn.IFS(I409="Rob","Robusta",I409="Exc","Excelsa",I409="Ara","Arabica",I409="Lib","Liberica")</f>
        <v>Excelsa</v>
      </c>
      <c r="O409" t="str" cm="1">
        <f t="array" ref="O409">_xlfn.IFS(J409="M","Medium",J409="L","Light",J409="D","Dark")</f>
        <v>Medium</v>
      </c>
      <c r="P409" t="str">
        <f>_xlfn.XLOOKUP(OrderTable[[#This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INDEX(Products!$A$1:$G$49,MATCH($D410,Products!$A$1:$A$49,0),MATCH(I$1,Products!$A$1:$G$1,0))</f>
        <v>Ara</v>
      </c>
      <c r="J410" t="str">
        <f>INDEX(Products!$A$1:$G$49,MATCH($D410,Products!$A$1:$A$49,0),MATCH(J$1,Products!$A$1:$G$1,0))</f>
        <v>M</v>
      </c>
      <c r="K410" s="4">
        <f>INDEX(Products!$A$1:$G$49,MATCH($D410,Products!$A$1:$A$49,0),MATCH(K$1,Products!$A$1:$G$1,0))</f>
        <v>2.5</v>
      </c>
      <c r="L410" s="5">
        <f>INDEX(Products!$A$1:$G$49,MATCH($D410,Products!$A$1:$A$49,0),MATCH(L$1,Products!$A$1:$G$1,0))</f>
        <v>25.874999999999996</v>
      </c>
      <c r="M410" s="5">
        <f t="shared" si="6"/>
        <v>51.749999999999993</v>
      </c>
      <c r="N410" t="str" cm="1">
        <f t="array" ref="N410">_xlfn.IFS(I410="Rob","Robusta",I410="Exc","Excelsa",I410="Ara","Arabica",I410="Lib","Liberica")</f>
        <v>Arabica</v>
      </c>
      <c r="O410" t="str" cm="1">
        <f t="array" ref="O410">_xlfn.IFS(J410="M","Medium",J410="L","Light",J410="D","Dark")</f>
        <v>Medium</v>
      </c>
      <c r="P410" t="str">
        <f>_xlfn.XLOOKUP(OrderTable[[#This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INDEX(Products!$A$1:$G$49,MATCH($D411,Products!$A$1:$A$49,0),MATCH(I$1,Products!$A$1:$G$1,0))</f>
        <v>Lib</v>
      </c>
      <c r="J411" t="str">
        <f>INDEX(Products!$A$1:$G$49,MATCH($D411,Products!$A$1:$A$49,0),MATCH(J$1,Products!$A$1:$G$1,0))</f>
        <v>L</v>
      </c>
      <c r="K411" s="4">
        <f>INDEX(Products!$A$1:$G$49,MATCH($D411,Products!$A$1:$A$49,0),MATCH(K$1,Products!$A$1:$G$1,0))</f>
        <v>1</v>
      </c>
      <c r="L411" s="5">
        <f>INDEX(Products!$A$1:$G$49,MATCH($D411,Products!$A$1:$A$49,0),MATCH(L$1,Products!$A$1:$G$1,0))</f>
        <v>15.85</v>
      </c>
      <c r="M411" s="5">
        <f t="shared" si="6"/>
        <v>47.55</v>
      </c>
      <c r="N411" t="str" cm="1">
        <f t="array" ref="N411">_xlfn.IFS(I411="Rob","Robusta",I411="Exc","Excelsa",I411="Ara","Arabica",I411="Lib","Liberica")</f>
        <v>Liberica</v>
      </c>
      <c r="O411" t="str" cm="1">
        <f t="array" ref="O411">_xlfn.IFS(J411="M","Medium",J411="L","Light",J411="D","Dark")</f>
        <v>Light</v>
      </c>
      <c r="P411" t="str">
        <f>_xlfn.XLOOKUP(OrderTable[[#This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INDEX(Products!$A$1:$G$49,MATCH($D412,Products!$A$1:$A$49,0),MATCH(I$1,Products!$A$1:$G$1,0))</f>
        <v>Ara</v>
      </c>
      <c r="J412" t="str">
        <f>INDEX(Products!$A$1:$G$49,MATCH($D412,Products!$A$1:$A$49,0),MATCH(J$1,Products!$A$1:$G$1,0))</f>
        <v>L</v>
      </c>
      <c r="K412" s="4">
        <f>INDEX(Products!$A$1:$G$49,MATCH($D412,Products!$A$1:$A$49,0),MATCH(K$1,Products!$A$1:$G$1,0))</f>
        <v>0.2</v>
      </c>
      <c r="L412" s="5">
        <f>INDEX(Products!$A$1:$G$49,MATCH($D412,Products!$A$1:$A$49,0),MATCH(L$1,Products!$A$1:$G$1,0))</f>
        <v>3.8849999999999998</v>
      </c>
      <c r="M412" s="5">
        <f t="shared" si="6"/>
        <v>15.54</v>
      </c>
      <c r="N412" t="str" cm="1">
        <f t="array" ref="N412">_xlfn.IFS(I412="Rob","Robusta",I412="Exc","Excelsa",I412="Ara","Arabica",I412="Lib","Liberica")</f>
        <v>Arabica</v>
      </c>
      <c r="O412" t="str" cm="1">
        <f t="array" ref="O412">_xlfn.IFS(J412="M","Medium",J412="L","Light",J412="D","Dark")</f>
        <v>Light</v>
      </c>
      <c r="P412" t="str">
        <f>_xlfn.XLOOKUP(OrderTable[[#This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INDEX(Products!$A$1:$G$49,MATCH($D413,Products!$A$1:$A$49,0),MATCH(I$1,Products!$A$1:$G$1,0))</f>
        <v>Lib</v>
      </c>
      <c r="J413" t="str">
        <f>INDEX(Products!$A$1:$G$49,MATCH($D413,Products!$A$1:$A$49,0),MATCH(J$1,Products!$A$1:$G$1,0))</f>
        <v>M</v>
      </c>
      <c r="K413" s="4">
        <f>INDEX(Products!$A$1:$G$49,MATCH($D413,Products!$A$1:$A$49,0),MATCH(K$1,Products!$A$1:$G$1,0))</f>
        <v>1</v>
      </c>
      <c r="L413" s="5">
        <f>INDEX(Products!$A$1:$G$49,MATCH($D413,Products!$A$1:$A$49,0),MATCH(L$1,Products!$A$1:$G$1,0))</f>
        <v>14.55</v>
      </c>
      <c r="M413" s="5">
        <f t="shared" si="6"/>
        <v>87.300000000000011</v>
      </c>
      <c r="N413" t="str" cm="1">
        <f t="array" ref="N413">_xlfn.IFS(I413="Rob","Robusta",I413="Exc","Excelsa",I413="Ara","Arabica",I413="Lib","Liberica")</f>
        <v>Liberica</v>
      </c>
      <c r="O413" t="str" cm="1">
        <f t="array" ref="O413">_xlfn.IFS(J413="M","Medium",J413="L","Light",J413="D","Dark")</f>
        <v>Medium</v>
      </c>
      <c r="P413" t="str">
        <f>_xlfn.XLOOKUP(OrderTable[[#This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INDEX(Products!$A$1:$G$49,MATCH($D414,Products!$A$1:$A$49,0),MATCH(I$1,Products!$A$1:$G$1,0))</f>
        <v>Ara</v>
      </c>
      <c r="J414" t="str">
        <f>INDEX(Products!$A$1:$G$49,MATCH($D414,Products!$A$1:$A$49,0),MATCH(J$1,Products!$A$1:$G$1,0))</f>
        <v>M</v>
      </c>
      <c r="K414" s="4">
        <f>INDEX(Products!$A$1:$G$49,MATCH($D414,Products!$A$1:$A$49,0),MATCH(K$1,Products!$A$1:$G$1,0))</f>
        <v>1</v>
      </c>
      <c r="L414" s="5">
        <f>INDEX(Products!$A$1:$G$49,MATCH($D414,Products!$A$1:$A$49,0),MATCH(L$1,Products!$A$1:$G$1,0))</f>
        <v>11.25</v>
      </c>
      <c r="M414" s="5">
        <f t="shared" si="6"/>
        <v>56.25</v>
      </c>
      <c r="N414" t="str" cm="1">
        <f t="array" ref="N414">_xlfn.IFS(I414="Rob","Robusta",I414="Exc","Excelsa",I414="Ara","Arabica",I414="Lib","Liberica")</f>
        <v>Arabica</v>
      </c>
      <c r="O414" t="str" cm="1">
        <f t="array" ref="O414">_xlfn.IFS(J414="M","Medium",J414="L","Light",J414="D","Dark")</f>
        <v>Medium</v>
      </c>
      <c r="P414" t="str">
        <f>_xlfn.XLOOKUP(OrderTable[[#This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INDEX(Products!$A$1:$G$49,MATCH($D415,Products!$A$1:$A$49,0),MATCH(I$1,Products!$A$1:$G$1,0))</f>
        <v>Lib</v>
      </c>
      <c r="J415" t="str">
        <f>INDEX(Products!$A$1:$G$49,MATCH($D415,Products!$A$1:$A$49,0),MATCH(J$1,Products!$A$1:$G$1,0))</f>
        <v>L</v>
      </c>
      <c r="K415" s="4">
        <f>INDEX(Products!$A$1:$G$49,MATCH($D415,Products!$A$1:$A$49,0),MATCH(K$1,Products!$A$1:$G$1,0))</f>
        <v>2.5</v>
      </c>
      <c r="L415" s="5">
        <f>INDEX(Products!$A$1:$G$49,MATCH($D415,Products!$A$1:$A$49,0),MATCH(L$1,Products!$A$1:$G$1,0))</f>
        <v>36.454999999999998</v>
      </c>
      <c r="M415" s="5">
        <f t="shared" si="6"/>
        <v>36.454999999999998</v>
      </c>
      <c r="N415" t="str" cm="1">
        <f t="array" ref="N415">_xlfn.IFS(I415="Rob","Robusta",I415="Exc","Excelsa",I415="Ara","Arabica",I415="Lib","Liberica")</f>
        <v>Liberica</v>
      </c>
      <c r="O415" t="str" cm="1">
        <f t="array" ref="O415">_xlfn.IFS(J415="M","Medium",J415="L","Light",J415="D","Dark")</f>
        <v>Light</v>
      </c>
      <c r="P415" t="str">
        <f>_xlfn.XLOOKUP(OrderTable[[#This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INDEX(Products!$A$1:$G$49,MATCH($D416,Products!$A$1:$A$49,0),MATCH(I$1,Products!$A$1:$G$1,0))</f>
        <v>Rob</v>
      </c>
      <c r="J416" t="str">
        <f>INDEX(Products!$A$1:$G$49,MATCH($D416,Products!$A$1:$A$49,0),MATCH(J$1,Products!$A$1:$G$1,0))</f>
        <v>L</v>
      </c>
      <c r="K416" s="4">
        <f>INDEX(Products!$A$1:$G$49,MATCH($D416,Products!$A$1:$A$49,0),MATCH(K$1,Products!$A$1:$G$1,0))</f>
        <v>0.2</v>
      </c>
      <c r="L416" s="5">
        <f>INDEX(Products!$A$1:$G$49,MATCH($D416,Products!$A$1:$A$49,0),MATCH(L$1,Products!$A$1:$G$1,0))</f>
        <v>3.5849999999999995</v>
      </c>
      <c r="M416" s="5">
        <f t="shared" si="6"/>
        <v>10.754999999999999</v>
      </c>
      <c r="N416" t="str" cm="1">
        <f t="array" ref="N416">_xlfn.IFS(I416="Rob","Robusta",I416="Exc","Excelsa",I416="Ara","Arabica",I416="Lib","Liberica")</f>
        <v>Robusta</v>
      </c>
      <c r="O416" t="str" cm="1">
        <f t="array" ref="O416">_xlfn.IFS(J416="M","Medium",J416="L","Light",J416="D","Dark")</f>
        <v>Light</v>
      </c>
      <c r="P416" t="str">
        <f>_xlfn.XLOOKUP(OrderTable[[#This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INDEX(Products!$A$1:$G$49,MATCH($D417,Products!$A$1:$A$49,0),MATCH(I$1,Products!$A$1:$G$1,0))</f>
        <v>Rob</v>
      </c>
      <c r="J417" t="str">
        <f>INDEX(Products!$A$1:$G$49,MATCH($D417,Products!$A$1:$A$49,0),MATCH(J$1,Products!$A$1:$G$1,0))</f>
        <v>M</v>
      </c>
      <c r="K417" s="4">
        <f>INDEX(Products!$A$1:$G$49,MATCH($D417,Products!$A$1:$A$49,0),MATCH(K$1,Products!$A$1:$G$1,0))</f>
        <v>0.2</v>
      </c>
      <c r="L417" s="5">
        <f>INDEX(Products!$A$1:$G$49,MATCH($D417,Products!$A$1:$A$49,0),MATCH(L$1,Products!$A$1:$G$1,0))</f>
        <v>2.9849999999999999</v>
      </c>
      <c r="M417" s="5">
        <f t="shared" si="6"/>
        <v>8.9550000000000001</v>
      </c>
      <c r="N417" t="str" cm="1">
        <f t="array" ref="N417">_xlfn.IFS(I417="Rob","Robusta",I417="Exc","Excelsa",I417="Ara","Arabica",I417="Lib","Liberica")</f>
        <v>Robusta</v>
      </c>
      <c r="O417" t="str" cm="1">
        <f t="array" ref="O417">_xlfn.IFS(J417="M","Medium",J417="L","Light",J417="D","Dark")</f>
        <v>Medium</v>
      </c>
      <c r="P417" t="str">
        <f>_xlfn.XLOOKUP(OrderTable[[#This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INDEX(Products!$A$1:$G$49,MATCH($D418,Products!$A$1:$A$49,0),MATCH(I$1,Products!$A$1:$G$1,0))</f>
        <v>Ara</v>
      </c>
      <c r="J418" t="str">
        <f>INDEX(Products!$A$1:$G$49,MATCH($D418,Products!$A$1:$A$49,0),MATCH(J$1,Products!$A$1:$G$1,0))</f>
        <v>L</v>
      </c>
      <c r="K418" s="4">
        <f>INDEX(Products!$A$1:$G$49,MATCH($D418,Products!$A$1:$A$49,0),MATCH(K$1,Products!$A$1:$G$1,0))</f>
        <v>0.5</v>
      </c>
      <c r="L418" s="5">
        <f>INDEX(Products!$A$1:$G$49,MATCH($D418,Products!$A$1:$A$49,0),MATCH(L$1,Products!$A$1:$G$1,0))</f>
        <v>7.77</v>
      </c>
      <c r="M418" s="5">
        <f t="shared" si="6"/>
        <v>23.31</v>
      </c>
      <c r="N418" t="str" cm="1">
        <f t="array" ref="N418">_xlfn.IFS(I418="Rob","Robusta",I418="Exc","Excelsa",I418="Ara","Arabica",I418="Lib","Liberica")</f>
        <v>Arabica</v>
      </c>
      <c r="O418" t="str" cm="1">
        <f t="array" ref="O418">_xlfn.IFS(J418="M","Medium",J418="L","Light",J418="D","Dark")</f>
        <v>Light</v>
      </c>
      <c r="P418" t="str">
        <f>_xlfn.XLOOKUP(OrderTable[[#This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INDEX(Products!$A$1:$G$49,MATCH($D419,Products!$A$1:$A$49,0),MATCH(I$1,Products!$A$1:$G$1,0))</f>
        <v>Ara</v>
      </c>
      <c r="J419" t="str">
        <f>INDEX(Products!$A$1:$G$49,MATCH($D419,Products!$A$1:$A$49,0),MATCH(J$1,Products!$A$1:$G$1,0))</f>
        <v>L</v>
      </c>
      <c r="K419" s="4">
        <f>INDEX(Products!$A$1:$G$49,MATCH($D419,Products!$A$1:$A$49,0),MATCH(K$1,Products!$A$1:$G$1,0))</f>
        <v>2.5</v>
      </c>
      <c r="L419" s="5">
        <f>INDEX(Products!$A$1:$G$49,MATCH($D419,Products!$A$1:$A$49,0),MATCH(L$1,Products!$A$1:$G$1,0))</f>
        <v>29.784999999999997</v>
      </c>
      <c r="M419" s="5">
        <f t="shared" si="6"/>
        <v>29.784999999999997</v>
      </c>
      <c r="N419" t="str" cm="1">
        <f t="array" ref="N419">_xlfn.IFS(I419="Rob","Robusta",I419="Exc","Excelsa",I419="Ara","Arabica",I419="Lib","Liberica")</f>
        <v>Arabica</v>
      </c>
      <c r="O419" t="str" cm="1">
        <f t="array" ref="O419">_xlfn.IFS(J419="M","Medium",J419="L","Light",J419="D","Dark")</f>
        <v>Light</v>
      </c>
      <c r="P419" t="str">
        <f>_xlfn.XLOOKUP(OrderTable[[#This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INDEX(Products!$A$1:$G$49,MATCH($D420,Products!$A$1:$A$49,0),MATCH(I$1,Products!$A$1:$G$1,0))</f>
        <v>Ara</v>
      </c>
      <c r="J420" t="str">
        <f>INDEX(Products!$A$1:$G$49,MATCH($D420,Products!$A$1:$A$49,0),MATCH(J$1,Products!$A$1:$G$1,0))</f>
        <v>L</v>
      </c>
      <c r="K420" s="4">
        <f>INDEX(Products!$A$1:$G$49,MATCH($D420,Products!$A$1:$A$49,0),MATCH(K$1,Products!$A$1:$G$1,0))</f>
        <v>2.5</v>
      </c>
      <c r="L420" s="5">
        <f>INDEX(Products!$A$1:$G$49,MATCH($D420,Products!$A$1:$A$49,0),MATCH(L$1,Products!$A$1:$G$1,0))</f>
        <v>29.784999999999997</v>
      </c>
      <c r="M420" s="5">
        <f t="shared" si="6"/>
        <v>148.92499999999998</v>
      </c>
      <c r="N420" t="str" cm="1">
        <f t="array" ref="N420">_xlfn.IFS(I420="Rob","Robusta",I420="Exc","Excelsa",I420="Ara","Arabica",I420="Lib","Liberica")</f>
        <v>Arabica</v>
      </c>
      <c r="O420" t="str" cm="1">
        <f t="array" ref="O420">_xlfn.IFS(J420="M","Medium",J420="L","Light",J420="D","Dark")</f>
        <v>Light</v>
      </c>
      <c r="P420" t="str">
        <f>_xlfn.XLOOKUP(OrderTable[[#This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INDEX(Products!$A$1:$G$49,MATCH($D421,Products!$A$1:$A$49,0),MATCH(I$1,Products!$A$1:$G$1,0))</f>
        <v>Lib</v>
      </c>
      <c r="J421" t="str">
        <f>INDEX(Products!$A$1:$G$49,MATCH($D421,Products!$A$1:$A$49,0),MATCH(J$1,Products!$A$1:$G$1,0))</f>
        <v>M</v>
      </c>
      <c r="K421" s="4">
        <f>INDEX(Products!$A$1:$G$49,MATCH($D421,Products!$A$1:$A$49,0),MATCH(K$1,Products!$A$1:$G$1,0))</f>
        <v>0.5</v>
      </c>
      <c r="L421" s="5">
        <f>INDEX(Products!$A$1:$G$49,MATCH($D421,Products!$A$1:$A$49,0),MATCH(L$1,Products!$A$1:$G$1,0))</f>
        <v>8.73</v>
      </c>
      <c r="M421" s="5">
        <f t="shared" si="6"/>
        <v>8.73</v>
      </c>
      <c r="N421" t="str" cm="1">
        <f t="array" ref="N421">_xlfn.IFS(I421="Rob","Robusta",I421="Exc","Excelsa",I421="Ara","Arabica",I421="Lib","Liberica")</f>
        <v>Liberica</v>
      </c>
      <c r="O421" t="str" cm="1">
        <f t="array" ref="O421">_xlfn.IFS(J421="M","Medium",J421="L","Light",J421="D","Dark")</f>
        <v>Medium</v>
      </c>
      <c r="P421" t="str">
        <f>_xlfn.XLOOKUP(OrderTable[[#This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INDEX(Products!$A$1:$G$49,MATCH($D422,Products!$A$1:$A$49,0),MATCH(I$1,Products!$A$1:$G$1,0))</f>
        <v>Lib</v>
      </c>
      <c r="J422" t="str">
        <f>INDEX(Products!$A$1:$G$49,MATCH($D422,Products!$A$1:$A$49,0),MATCH(J$1,Products!$A$1:$G$1,0))</f>
        <v>D</v>
      </c>
      <c r="K422" s="4">
        <f>INDEX(Products!$A$1:$G$49,MATCH($D422,Products!$A$1:$A$49,0),MATCH(K$1,Products!$A$1:$G$1,0))</f>
        <v>0.5</v>
      </c>
      <c r="L422" s="5">
        <f>INDEX(Products!$A$1:$G$49,MATCH($D422,Products!$A$1:$A$49,0),MATCH(L$1,Products!$A$1:$G$1,0))</f>
        <v>7.77</v>
      </c>
      <c r="M422" s="5">
        <f t="shared" si="6"/>
        <v>31.08</v>
      </c>
      <c r="N422" t="str" cm="1">
        <f t="array" ref="N422">_xlfn.IFS(I422="Rob","Robusta",I422="Exc","Excelsa",I422="Ara","Arabica",I422="Lib","Liberica")</f>
        <v>Liberica</v>
      </c>
      <c r="O422" t="str" cm="1">
        <f t="array" ref="O422">_xlfn.IFS(J422="M","Medium",J422="L","Light",J422="D","Dark")</f>
        <v>Dark</v>
      </c>
      <c r="P422" t="str">
        <f>_xlfn.XLOOKUP(OrderTable[[#This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INDEX(Products!$A$1:$G$49,MATCH($D423,Products!$A$1:$A$49,0),MATCH(I$1,Products!$A$1:$G$1,0))</f>
        <v>Ara</v>
      </c>
      <c r="J423" t="str">
        <f>INDEX(Products!$A$1:$G$49,MATCH($D423,Products!$A$1:$A$49,0),MATCH(J$1,Products!$A$1:$G$1,0))</f>
        <v>D</v>
      </c>
      <c r="K423" s="4">
        <f>INDEX(Products!$A$1:$G$49,MATCH($D423,Products!$A$1:$A$49,0),MATCH(K$1,Products!$A$1:$G$1,0))</f>
        <v>2.5</v>
      </c>
      <c r="L423" s="5">
        <f>INDEX(Products!$A$1:$G$49,MATCH($D423,Products!$A$1:$A$49,0),MATCH(L$1,Products!$A$1:$G$1,0))</f>
        <v>22.884999999999998</v>
      </c>
      <c r="M423" s="5">
        <f t="shared" si="6"/>
        <v>137.31</v>
      </c>
      <c r="N423" t="str" cm="1">
        <f t="array" ref="N423">_xlfn.IFS(I423="Rob","Robusta",I423="Exc","Excelsa",I423="Ara","Arabica",I423="Lib","Liberica")</f>
        <v>Arabica</v>
      </c>
      <c r="O423" t="str" cm="1">
        <f t="array" ref="O423">_xlfn.IFS(J423="M","Medium",J423="L","Light",J423="D","Dark")</f>
        <v>Dark</v>
      </c>
      <c r="P423" t="str">
        <f>_xlfn.XLOOKUP(OrderTable[[#This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INDEX(Products!$A$1:$G$49,MATCH($D424,Products!$A$1:$A$49,0),MATCH(I$1,Products!$A$1:$G$1,0))</f>
        <v>Ara</v>
      </c>
      <c r="J424" t="str">
        <f>INDEX(Products!$A$1:$G$49,MATCH($D424,Products!$A$1:$A$49,0),MATCH(J$1,Products!$A$1:$G$1,0))</f>
        <v>D</v>
      </c>
      <c r="K424" s="4">
        <f>INDEX(Products!$A$1:$G$49,MATCH($D424,Products!$A$1:$A$49,0),MATCH(K$1,Products!$A$1:$G$1,0))</f>
        <v>0.5</v>
      </c>
      <c r="L424" s="5">
        <f>INDEX(Products!$A$1:$G$49,MATCH($D424,Products!$A$1:$A$49,0),MATCH(L$1,Products!$A$1:$G$1,0))</f>
        <v>5.97</v>
      </c>
      <c r="M424" s="5">
        <f t="shared" si="6"/>
        <v>29.849999999999998</v>
      </c>
      <c r="N424" t="str" cm="1">
        <f t="array" ref="N424">_xlfn.IFS(I424="Rob","Robusta",I424="Exc","Excelsa",I424="Ara","Arabica",I424="Lib","Liberica")</f>
        <v>Arabica</v>
      </c>
      <c r="O424" t="str" cm="1">
        <f t="array" ref="O424">_xlfn.IFS(J424="M","Medium",J424="L","Light",J424="D","Dark")</f>
        <v>Dark</v>
      </c>
      <c r="P424" t="str">
        <f>_xlfn.XLOOKUP(OrderTable[[#This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INDEX(Products!$A$1:$G$49,MATCH($D425,Products!$A$1:$A$49,0),MATCH(I$1,Products!$A$1:$G$1,0))</f>
        <v>Rob</v>
      </c>
      <c r="J425" t="str">
        <f>INDEX(Products!$A$1:$G$49,MATCH($D425,Products!$A$1:$A$49,0),MATCH(J$1,Products!$A$1:$G$1,0))</f>
        <v>M</v>
      </c>
      <c r="K425" s="4">
        <f>INDEX(Products!$A$1:$G$49,MATCH($D425,Products!$A$1:$A$49,0),MATCH(K$1,Products!$A$1:$G$1,0))</f>
        <v>0.5</v>
      </c>
      <c r="L425" s="5">
        <f>INDEX(Products!$A$1:$G$49,MATCH($D425,Products!$A$1:$A$49,0),MATCH(L$1,Products!$A$1:$G$1,0))</f>
        <v>5.97</v>
      </c>
      <c r="M425" s="5">
        <f t="shared" si="6"/>
        <v>17.91</v>
      </c>
      <c r="N425" t="str" cm="1">
        <f t="array" ref="N425">_xlfn.IFS(I425="Rob","Robusta",I425="Exc","Excelsa",I425="Ara","Arabica",I425="Lib","Liberica")</f>
        <v>Robusta</v>
      </c>
      <c r="O425" t="str" cm="1">
        <f t="array" ref="O425">_xlfn.IFS(J425="M","Medium",J425="L","Light",J425="D","Dark")</f>
        <v>Medium</v>
      </c>
      <c r="P425" t="str">
        <f>_xlfn.XLOOKUP(OrderTable[[#This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INDEX(Products!$A$1:$G$49,MATCH($D426,Products!$A$1:$A$49,0),MATCH(I$1,Products!$A$1:$G$1,0))</f>
        <v>Exc</v>
      </c>
      <c r="J426" t="str">
        <f>INDEX(Products!$A$1:$G$49,MATCH($D426,Products!$A$1:$A$49,0),MATCH(J$1,Products!$A$1:$G$1,0))</f>
        <v>L</v>
      </c>
      <c r="K426" s="4">
        <f>INDEX(Products!$A$1:$G$49,MATCH($D426,Products!$A$1:$A$49,0),MATCH(K$1,Products!$A$1:$G$1,0))</f>
        <v>0.5</v>
      </c>
      <c r="L426" s="5">
        <f>INDEX(Products!$A$1:$G$49,MATCH($D426,Products!$A$1:$A$49,0),MATCH(L$1,Products!$A$1:$G$1,0))</f>
        <v>8.91</v>
      </c>
      <c r="M426" s="5">
        <f t="shared" si="6"/>
        <v>26.73</v>
      </c>
      <c r="N426" t="str" cm="1">
        <f t="array" ref="N426">_xlfn.IFS(I426="Rob","Robusta",I426="Exc","Excelsa",I426="Ara","Arabica",I426="Lib","Liberica")</f>
        <v>Excelsa</v>
      </c>
      <c r="O426" t="str" cm="1">
        <f t="array" ref="O426">_xlfn.IFS(J426="M","Medium",J426="L","Light",J426="D","Dark")</f>
        <v>Light</v>
      </c>
      <c r="P426" t="str">
        <f>_xlfn.XLOOKUP(OrderTable[[#This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INDEX(Products!$A$1:$G$49,MATCH($D427,Products!$A$1:$A$49,0),MATCH(I$1,Products!$A$1:$G$1,0))</f>
        <v>Rob</v>
      </c>
      <c r="J427" t="str">
        <f>INDEX(Products!$A$1:$G$49,MATCH($D427,Products!$A$1:$A$49,0),MATCH(J$1,Products!$A$1:$G$1,0))</f>
        <v>D</v>
      </c>
      <c r="K427" s="4">
        <f>INDEX(Products!$A$1:$G$49,MATCH($D427,Products!$A$1:$A$49,0),MATCH(K$1,Products!$A$1:$G$1,0))</f>
        <v>1</v>
      </c>
      <c r="L427" s="5">
        <f>INDEX(Products!$A$1:$G$49,MATCH($D427,Products!$A$1:$A$49,0),MATCH(L$1,Products!$A$1:$G$1,0))</f>
        <v>8.9499999999999993</v>
      </c>
      <c r="M427" s="5">
        <f t="shared" si="6"/>
        <v>17.899999999999999</v>
      </c>
      <c r="N427" t="str" cm="1">
        <f t="array" ref="N427">_xlfn.IFS(I427="Rob","Robusta",I427="Exc","Excelsa",I427="Ara","Arabica",I427="Lib","Liberica")</f>
        <v>Robusta</v>
      </c>
      <c r="O427" t="str" cm="1">
        <f t="array" ref="O427">_xlfn.IFS(J427="M","Medium",J427="L","Light",J427="D","Dark")</f>
        <v>Dark</v>
      </c>
      <c r="P427" t="str">
        <f>_xlfn.XLOOKUP(OrderTable[[#This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INDEX(Products!$A$1:$G$49,MATCH($D428,Products!$A$1:$A$49,0),MATCH(I$1,Products!$A$1:$G$1,0))</f>
        <v>Rob</v>
      </c>
      <c r="J428" t="str">
        <f>INDEX(Products!$A$1:$G$49,MATCH($D428,Products!$A$1:$A$49,0),MATCH(J$1,Products!$A$1:$G$1,0))</f>
        <v>L</v>
      </c>
      <c r="K428" s="4">
        <f>INDEX(Products!$A$1:$G$49,MATCH($D428,Products!$A$1:$A$49,0),MATCH(K$1,Products!$A$1:$G$1,0))</f>
        <v>0.2</v>
      </c>
      <c r="L428" s="5">
        <f>INDEX(Products!$A$1:$G$49,MATCH($D428,Products!$A$1:$A$49,0),MATCH(L$1,Products!$A$1:$G$1,0))</f>
        <v>3.5849999999999995</v>
      </c>
      <c r="M428" s="5">
        <f t="shared" si="6"/>
        <v>14.339999999999998</v>
      </c>
      <c r="N428" t="str" cm="1">
        <f t="array" ref="N428">_xlfn.IFS(I428="Rob","Robusta",I428="Exc","Excelsa",I428="Ara","Arabica",I428="Lib","Liberica")</f>
        <v>Robusta</v>
      </c>
      <c r="O428" t="str" cm="1">
        <f t="array" ref="O428">_xlfn.IFS(J428="M","Medium",J428="L","Light",J428="D","Dark")</f>
        <v>Light</v>
      </c>
      <c r="P428" t="str">
        <f>_xlfn.XLOOKUP(OrderTable[[#This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INDEX(Products!$A$1:$G$49,MATCH($D429,Products!$A$1:$A$49,0),MATCH(I$1,Products!$A$1:$G$1,0))</f>
        <v>Ara</v>
      </c>
      <c r="J429" t="str">
        <f>INDEX(Products!$A$1:$G$49,MATCH($D429,Products!$A$1:$A$49,0),MATCH(J$1,Products!$A$1:$G$1,0))</f>
        <v>M</v>
      </c>
      <c r="K429" s="4">
        <f>INDEX(Products!$A$1:$G$49,MATCH($D429,Products!$A$1:$A$49,0),MATCH(K$1,Products!$A$1:$G$1,0))</f>
        <v>2.5</v>
      </c>
      <c r="L429" s="5">
        <f>INDEX(Products!$A$1:$G$49,MATCH($D429,Products!$A$1:$A$49,0),MATCH(L$1,Products!$A$1:$G$1,0))</f>
        <v>25.874999999999996</v>
      </c>
      <c r="M429" s="5">
        <f t="shared" si="6"/>
        <v>77.624999999999986</v>
      </c>
      <c r="N429" t="str" cm="1">
        <f t="array" ref="N429">_xlfn.IFS(I429="Rob","Robusta",I429="Exc","Excelsa",I429="Ara","Arabica",I429="Lib","Liberica")</f>
        <v>Arabica</v>
      </c>
      <c r="O429" t="str" cm="1">
        <f t="array" ref="O429">_xlfn.IFS(J429="M","Medium",J429="L","Light",J429="D","Dark")</f>
        <v>Medium</v>
      </c>
      <c r="P429" t="str">
        <f>_xlfn.XLOOKUP(OrderTable[[#This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INDEX(Products!$A$1:$G$49,MATCH($D430,Products!$A$1:$A$49,0),MATCH(I$1,Products!$A$1:$G$1,0))</f>
        <v>Rob</v>
      </c>
      <c r="J430" t="str">
        <f>INDEX(Products!$A$1:$G$49,MATCH($D430,Products!$A$1:$A$49,0),MATCH(J$1,Products!$A$1:$G$1,0))</f>
        <v>L</v>
      </c>
      <c r="K430" s="4">
        <f>INDEX(Products!$A$1:$G$49,MATCH($D430,Products!$A$1:$A$49,0),MATCH(K$1,Products!$A$1:$G$1,0))</f>
        <v>1</v>
      </c>
      <c r="L430" s="5">
        <f>INDEX(Products!$A$1:$G$49,MATCH($D430,Products!$A$1:$A$49,0),MATCH(L$1,Products!$A$1:$G$1,0))</f>
        <v>11.95</v>
      </c>
      <c r="M430" s="5">
        <f t="shared" si="6"/>
        <v>59.75</v>
      </c>
      <c r="N430" t="str" cm="1">
        <f t="array" ref="N430">_xlfn.IFS(I430="Rob","Robusta",I430="Exc","Excelsa",I430="Ara","Arabica",I430="Lib","Liberica")</f>
        <v>Robusta</v>
      </c>
      <c r="O430" t="str" cm="1">
        <f t="array" ref="O430">_xlfn.IFS(J430="M","Medium",J430="L","Light",J430="D","Dark")</f>
        <v>Light</v>
      </c>
      <c r="P430" t="str">
        <f>_xlfn.XLOOKUP(OrderTable[[#This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INDEX(Products!$A$1:$G$49,MATCH($D431,Products!$A$1:$A$49,0),MATCH(I$1,Products!$A$1:$G$1,0))</f>
        <v>Ara</v>
      </c>
      <c r="J431" t="str">
        <f>INDEX(Products!$A$1:$G$49,MATCH($D431,Products!$A$1:$A$49,0),MATCH(J$1,Products!$A$1:$G$1,0))</f>
        <v>L</v>
      </c>
      <c r="K431" s="4">
        <f>INDEX(Products!$A$1:$G$49,MATCH($D431,Products!$A$1:$A$49,0),MATCH(K$1,Products!$A$1:$G$1,0))</f>
        <v>1</v>
      </c>
      <c r="L431" s="5">
        <f>INDEX(Products!$A$1:$G$49,MATCH($D431,Products!$A$1:$A$49,0),MATCH(L$1,Products!$A$1:$G$1,0))</f>
        <v>12.95</v>
      </c>
      <c r="M431" s="5">
        <f t="shared" si="6"/>
        <v>77.699999999999989</v>
      </c>
      <c r="N431" t="str" cm="1">
        <f t="array" ref="N431">_xlfn.IFS(I431="Rob","Robusta",I431="Exc","Excelsa",I431="Ara","Arabica",I431="Lib","Liberica")</f>
        <v>Arabica</v>
      </c>
      <c r="O431" t="str" cm="1">
        <f t="array" ref="O431">_xlfn.IFS(J431="M","Medium",J431="L","Light",J431="D","Dark")</f>
        <v>Light</v>
      </c>
      <c r="P431" t="str">
        <f>_xlfn.XLOOKUP(OrderTable[[#This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INDEX(Products!$A$1:$G$49,MATCH($D432,Products!$A$1:$A$49,0),MATCH(I$1,Products!$A$1:$G$1,0))</f>
        <v>Rob</v>
      </c>
      <c r="J432" t="str">
        <f>INDEX(Products!$A$1:$G$49,MATCH($D432,Products!$A$1:$A$49,0),MATCH(J$1,Products!$A$1:$G$1,0))</f>
        <v>D</v>
      </c>
      <c r="K432" s="4">
        <f>INDEX(Products!$A$1:$G$49,MATCH($D432,Products!$A$1:$A$49,0),MATCH(K$1,Products!$A$1:$G$1,0))</f>
        <v>0.2</v>
      </c>
      <c r="L432" s="5">
        <f>INDEX(Products!$A$1:$G$49,MATCH($D432,Products!$A$1:$A$49,0),MATCH(L$1,Products!$A$1:$G$1,0))</f>
        <v>2.6849999999999996</v>
      </c>
      <c r="M432" s="5">
        <f t="shared" si="6"/>
        <v>5.3699999999999992</v>
      </c>
      <c r="N432" t="str" cm="1">
        <f t="array" ref="N432">_xlfn.IFS(I432="Rob","Robusta",I432="Exc","Excelsa",I432="Ara","Arabica",I432="Lib","Liberica")</f>
        <v>Robusta</v>
      </c>
      <c r="O432" t="str" cm="1">
        <f t="array" ref="O432">_xlfn.IFS(J432="M","Medium",J432="L","Light",J432="D","Dark")</f>
        <v>Dark</v>
      </c>
      <c r="P432" t="str">
        <f>_xlfn.XLOOKUP(OrderTable[[#This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INDEX(Products!$A$1:$G$49,MATCH($D433,Products!$A$1:$A$49,0),MATCH(I$1,Products!$A$1:$G$1,0))</f>
        <v>Exc</v>
      </c>
      <c r="J433" t="str">
        <f>INDEX(Products!$A$1:$G$49,MATCH($D433,Products!$A$1:$A$49,0),MATCH(J$1,Products!$A$1:$G$1,0))</f>
        <v>D</v>
      </c>
      <c r="K433" s="4">
        <f>INDEX(Products!$A$1:$G$49,MATCH($D433,Products!$A$1:$A$49,0),MATCH(K$1,Products!$A$1:$G$1,0))</f>
        <v>2.5</v>
      </c>
      <c r="L433" s="5">
        <f>INDEX(Products!$A$1:$G$49,MATCH($D433,Products!$A$1:$A$49,0),MATCH(L$1,Products!$A$1:$G$1,0))</f>
        <v>27.945</v>
      </c>
      <c r="M433" s="5">
        <f t="shared" si="6"/>
        <v>83.835000000000008</v>
      </c>
      <c r="N433" t="str" cm="1">
        <f t="array" ref="N433">_xlfn.IFS(I433="Rob","Robusta",I433="Exc","Excelsa",I433="Ara","Arabica",I433="Lib","Liberica")</f>
        <v>Excelsa</v>
      </c>
      <c r="O433" t="str" cm="1">
        <f t="array" ref="O433">_xlfn.IFS(J433="M","Medium",J433="L","Light",J433="D","Dark")</f>
        <v>Dark</v>
      </c>
      <c r="P433" t="str">
        <f>_xlfn.XLOOKUP(OrderTable[[#This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INDEX(Products!$A$1:$G$49,MATCH($D434,Products!$A$1:$A$49,0),MATCH(I$1,Products!$A$1:$G$1,0))</f>
        <v>Ara</v>
      </c>
      <c r="J434" t="str">
        <f>INDEX(Products!$A$1:$G$49,MATCH($D434,Products!$A$1:$A$49,0),MATCH(J$1,Products!$A$1:$G$1,0))</f>
        <v>M</v>
      </c>
      <c r="K434" s="4">
        <f>INDEX(Products!$A$1:$G$49,MATCH($D434,Products!$A$1:$A$49,0),MATCH(K$1,Products!$A$1:$G$1,0))</f>
        <v>1</v>
      </c>
      <c r="L434" s="5">
        <f>INDEX(Products!$A$1:$G$49,MATCH($D434,Products!$A$1:$A$49,0),MATCH(L$1,Products!$A$1:$G$1,0))</f>
        <v>11.25</v>
      </c>
      <c r="M434" s="5">
        <f t="shared" si="6"/>
        <v>22.5</v>
      </c>
      <c r="N434" t="str" cm="1">
        <f t="array" ref="N434">_xlfn.IFS(I434="Rob","Robusta",I434="Exc","Excelsa",I434="Ara","Arabica",I434="Lib","Liberica")</f>
        <v>Arabica</v>
      </c>
      <c r="O434" t="str" cm="1">
        <f t="array" ref="O434">_xlfn.IFS(J434="M","Medium",J434="L","Light",J434="D","Dark")</f>
        <v>Medium</v>
      </c>
      <c r="P434" t="str">
        <f>_xlfn.XLOOKUP(OrderTable[[#This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INDEX(Products!$A$1:$G$49,MATCH($D435,Products!$A$1:$A$49,0),MATCH(I$1,Products!$A$1:$G$1,0))</f>
        <v>Lib</v>
      </c>
      <c r="J435" t="str">
        <f>INDEX(Products!$A$1:$G$49,MATCH($D435,Products!$A$1:$A$49,0),MATCH(J$1,Products!$A$1:$G$1,0))</f>
        <v>M</v>
      </c>
      <c r="K435" s="4">
        <f>INDEX(Products!$A$1:$G$49,MATCH($D435,Products!$A$1:$A$49,0),MATCH(K$1,Products!$A$1:$G$1,0))</f>
        <v>2.5</v>
      </c>
      <c r="L435" s="5">
        <f>INDEX(Products!$A$1:$G$49,MATCH($D435,Products!$A$1:$A$49,0),MATCH(L$1,Products!$A$1:$G$1,0))</f>
        <v>33.464999999999996</v>
      </c>
      <c r="M435" s="5">
        <f t="shared" si="6"/>
        <v>200.78999999999996</v>
      </c>
      <c r="N435" t="str" cm="1">
        <f t="array" ref="N435">_xlfn.IFS(I435="Rob","Robusta",I435="Exc","Excelsa",I435="Ara","Arabica",I435="Lib","Liberica")</f>
        <v>Liberica</v>
      </c>
      <c r="O435" t="str" cm="1">
        <f t="array" ref="O435">_xlfn.IFS(J435="M","Medium",J435="L","Light",J435="D","Dark")</f>
        <v>Medium</v>
      </c>
      <c r="P435" t="str">
        <f>_xlfn.XLOOKUP(OrderTable[[#This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INDEX(Products!$A$1:$G$49,MATCH($D436,Products!$A$1:$A$49,0),MATCH(I$1,Products!$A$1:$G$1,0))</f>
        <v>Ara</v>
      </c>
      <c r="J436" t="str">
        <f>INDEX(Products!$A$1:$G$49,MATCH($D436,Products!$A$1:$A$49,0),MATCH(J$1,Products!$A$1:$G$1,0))</f>
        <v>M</v>
      </c>
      <c r="K436" s="4">
        <f>INDEX(Products!$A$1:$G$49,MATCH($D436,Products!$A$1:$A$49,0),MATCH(K$1,Products!$A$1:$G$1,0))</f>
        <v>1</v>
      </c>
      <c r="L436" s="5">
        <f>INDEX(Products!$A$1:$G$49,MATCH($D436,Products!$A$1:$A$49,0),MATCH(L$1,Products!$A$1:$G$1,0))</f>
        <v>11.25</v>
      </c>
      <c r="M436" s="5">
        <f t="shared" si="6"/>
        <v>67.5</v>
      </c>
      <c r="N436" t="str" cm="1">
        <f t="array" ref="N436">_xlfn.IFS(I436="Rob","Robusta",I436="Exc","Excelsa",I436="Ara","Arabica",I436="Lib","Liberica")</f>
        <v>Arabica</v>
      </c>
      <c r="O436" t="str" cm="1">
        <f t="array" ref="O436">_xlfn.IFS(J436="M","Medium",J436="L","Light",J436="D","Dark")</f>
        <v>Medium</v>
      </c>
      <c r="P436" t="str">
        <f>_xlfn.XLOOKUP(OrderTable[[#This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INDEX(Products!$A$1:$G$49,MATCH($D437,Products!$A$1:$A$49,0),MATCH(I$1,Products!$A$1:$G$1,0))</f>
        <v>Exc</v>
      </c>
      <c r="J437" t="str">
        <f>INDEX(Products!$A$1:$G$49,MATCH($D437,Products!$A$1:$A$49,0),MATCH(J$1,Products!$A$1:$G$1,0))</f>
        <v>M</v>
      </c>
      <c r="K437" s="4">
        <f>INDEX(Products!$A$1:$G$49,MATCH($D437,Products!$A$1:$A$49,0),MATCH(K$1,Products!$A$1:$G$1,0))</f>
        <v>0.5</v>
      </c>
      <c r="L437" s="5">
        <f>INDEX(Products!$A$1:$G$49,MATCH($D437,Products!$A$1:$A$49,0),MATCH(L$1,Products!$A$1:$G$1,0))</f>
        <v>8.25</v>
      </c>
      <c r="M437" s="5">
        <f t="shared" si="6"/>
        <v>8.25</v>
      </c>
      <c r="N437" t="str" cm="1">
        <f t="array" ref="N437">_xlfn.IFS(I437="Rob","Robusta",I437="Exc","Excelsa",I437="Ara","Arabica",I437="Lib","Liberica")</f>
        <v>Excelsa</v>
      </c>
      <c r="O437" t="str" cm="1">
        <f t="array" ref="O437">_xlfn.IFS(J437="M","Medium",J437="L","Light",J437="D","Dark")</f>
        <v>Medium</v>
      </c>
      <c r="P437" t="str">
        <f>_xlfn.XLOOKUP(OrderTable[[#This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INDEX(Products!$A$1:$G$49,MATCH($D438,Products!$A$1:$A$49,0),MATCH(I$1,Products!$A$1:$G$1,0))</f>
        <v>Lib</v>
      </c>
      <c r="J438" t="str">
        <f>INDEX(Products!$A$1:$G$49,MATCH($D438,Products!$A$1:$A$49,0),MATCH(J$1,Products!$A$1:$G$1,0))</f>
        <v>L</v>
      </c>
      <c r="K438" s="4">
        <f>INDEX(Products!$A$1:$G$49,MATCH($D438,Products!$A$1:$A$49,0),MATCH(K$1,Products!$A$1:$G$1,0))</f>
        <v>0.2</v>
      </c>
      <c r="L438" s="5">
        <f>INDEX(Products!$A$1:$G$49,MATCH($D438,Products!$A$1:$A$49,0),MATCH(L$1,Products!$A$1:$G$1,0))</f>
        <v>4.7549999999999999</v>
      </c>
      <c r="M438" s="5">
        <f t="shared" si="6"/>
        <v>9.51</v>
      </c>
      <c r="N438" t="str" cm="1">
        <f t="array" ref="N438">_xlfn.IFS(I438="Rob","Robusta",I438="Exc","Excelsa",I438="Ara","Arabica",I438="Lib","Liberica")</f>
        <v>Liberica</v>
      </c>
      <c r="O438" t="str" cm="1">
        <f t="array" ref="O438">_xlfn.IFS(J438="M","Medium",J438="L","Light",J438="D","Dark")</f>
        <v>Light</v>
      </c>
      <c r="P438" t="str">
        <f>_xlfn.XLOOKUP(OrderTable[[#This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INDEX(Products!$A$1:$G$49,MATCH($D439,Products!$A$1:$A$49,0),MATCH(I$1,Products!$A$1:$G$1,0))</f>
        <v>Lib</v>
      </c>
      <c r="J439" t="str">
        <f>INDEX(Products!$A$1:$G$49,MATCH($D439,Products!$A$1:$A$49,0),MATCH(J$1,Products!$A$1:$G$1,0))</f>
        <v>D</v>
      </c>
      <c r="K439" s="4">
        <f>INDEX(Products!$A$1:$G$49,MATCH($D439,Products!$A$1:$A$49,0),MATCH(K$1,Products!$A$1:$G$1,0))</f>
        <v>2.5</v>
      </c>
      <c r="L439" s="5">
        <f>INDEX(Products!$A$1:$G$49,MATCH($D439,Products!$A$1:$A$49,0),MATCH(L$1,Products!$A$1:$G$1,0))</f>
        <v>29.784999999999997</v>
      </c>
      <c r="M439" s="5">
        <f t="shared" si="6"/>
        <v>29.784999999999997</v>
      </c>
      <c r="N439" t="str" cm="1">
        <f t="array" ref="N439">_xlfn.IFS(I439="Rob","Robusta",I439="Exc","Excelsa",I439="Ara","Arabica",I439="Lib","Liberica")</f>
        <v>Liberica</v>
      </c>
      <c r="O439" t="str" cm="1">
        <f t="array" ref="O439">_xlfn.IFS(J439="M","Medium",J439="L","Light",J439="D","Dark")</f>
        <v>Dark</v>
      </c>
      <c r="P439" t="str">
        <f>_xlfn.XLOOKUP(OrderTable[[#This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INDEX(Products!$A$1:$G$49,MATCH($D440,Products!$A$1:$A$49,0),MATCH(I$1,Products!$A$1:$G$1,0))</f>
        <v>Lib</v>
      </c>
      <c r="J440" t="str">
        <f>INDEX(Products!$A$1:$G$49,MATCH($D440,Products!$A$1:$A$49,0),MATCH(J$1,Products!$A$1:$G$1,0))</f>
        <v>D</v>
      </c>
      <c r="K440" s="4">
        <f>INDEX(Products!$A$1:$G$49,MATCH($D440,Products!$A$1:$A$49,0),MATCH(K$1,Products!$A$1:$G$1,0))</f>
        <v>0.5</v>
      </c>
      <c r="L440" s="5">
        <f>INDEX(Products!$A$1:$G$49,MATCH($D440,Products!$A$1:$A$49,0),MATCH(L$1,Products!$A$1:$G$1,0))</f>
        <v>7.77</v>
      </c>
      <c r="M440" s="5">
        <f t="shared" si="6"/>
        <v>15.54</v>
      </c>
      <c r="N440" t="str" cm="1">
        <f t="array" ref="N440">_xlfn.IFS(I440="Rob","Robusta",I440="Exc","Excelsa",I440="Ara","Arabica",I440="Lib","Liberica")</f>
        <v>Liberica</v>
      </c>
      <c r="O440" t="str" cm="1">
        <f t="array" ref="O440">_xlfn.IFS(J440="M","Medium",J440="L","Light",J440="D","Dark")</f>
        <v>Dark</v>
      </c>
      <c r="P440" t="str">
        <f>_xlfn.XLOOKUP(OrderTable[[#This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INDEX(Products!$A$1:$G$49,MATCH($D441,Products!$A$1:$A$49,0),MATCH(I$1,Products!$A$1:$G$1,0))</f>
        <v>Exc</v>
      </c>
      <c r="J441" t="str">
        <f>INDEX(Products!$A$1:$G$49,MATCH($D441,Products!$A$1:$A$49,0),MATCH(J$1,Products!$A$1:$G$1,0))</f>
        <v>L</v>
      </c>
      <c r="K441" s="4">
        <f>INDEX(Products!$A$1:$G$49,MATCH($D441,Products!$A$1:$A$49,0),MATCH(K$1,Products!$A$1:$G$1,0))</f>
        <v>0.5</v>
      </c>
      <c r="L441" s="5">
        <f>INDEX(Products!$A$1:$G$49,MATCH($D441,Products!$A$1:$A$49,0),MATCH(L$1,Products!$A$1:$G$1,0))</f>
        <v>8.91</v>
      </c>
      <c r="M441" s="5">
        <f t="shared" si="6"/>
        <v>35.64</v>
      </c>
      <c r="N441" t="str" cm="1">
        <f t="array" ref="N441">_xlfn.IFS(I441="Rob","Robusta",I441="Exc","Excelsa",I441="Ara","Arabica",I441="Lib","Liberica")</f>
        <v>Excelsa</v>
      </c>
      <c r="O441" t="str" cm="1">
        <f t="array" ref="O441">_xlfn.IFS(J441="M","Medium",J441="L","Light",J441="D","Dark")</f>
        <v>Light</v>
      </c>
      <c r="P441" t="str">
        <f>_xlfn.XLOOKUP(OrderTable[[#This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INDEX(Products!$A$1:$G$49,MATCH($D442,Products!$A$1:$A$49,0),MATCH(I$1,Products!$A$1:$G$1,0))</f>
        <v>Ara</v>
      </c>
      <c r="J442" t="str">
        <f>INDEX(Products!$A$1:$G$49,MATCH($D442,Products!$A$1:$A$49,0),MATCH(J$1,Products!$A$1:$G$1,0))</f>
        <v>M</v>
      </c>
      <c r="K442" s="4">
        <f>INDEX(Products!$A$1:$G$49,MATCH($D442,Products!$A$1:$A$49,0),MATCH(K$1,Products!$A$1:$G$1,0))</f>
        <v>2.5</v>
      </c>
      <c r="L442" s="5">
        <f>INDEX(Products!$A$1:$G$49,MATCH($D442,Products!$A$1:$A$49,0),MATCH(L$1,Products!$A$1:$G$1,0))</f>
        <v>25.874999999999996</v>
      </c>
      <c r="M442" s="5">
        <f t="shared" si="6"/>
        <v>103.49999999999999</v>
      </c>
      <c r="N442" t="str" cm="1">
        <f t="array" ref="N442">_xlfn.IFS(I442="Rob","Robusta",I442="Exc","Excelsa",I442="Ara","Arabica",I442="Lib","Liberica")</f>
        <v>Arabica</v>
      </c>
      <c r="O442" t="str" cm="1">
        <f t="array" ref="O442">_xlfn.IFS(J442="M","Medium",J442="L","Light",J442="D","Dark")</f>
        <v>Medium</v>
      </c>
      <c r="P442" t="str">
        <f>_xlfn.XLOOKUP(OrderTable[[#This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INDEX(Products!$A$1:$G$49,MATCH($D443,Products!$A$1:$A$49,0),MATCH(I$1,Products!$A$1:$G$1,0))</f>
        <v>Exc</v>
      </c>
      <c r="J443" t="str">
        <f>INDEX(Products!$A$1:$G$49,MATCH($D443,Products!$A$1:$A$49,0),MATCH(J$1,Products!$A$1:$G$1,0))</f>
        <v>D</v>
      </c>
      <c r="K443" s="4">
        <f>INDEX(Products!$A$1:$G$49,MATCH($D443,Products!$A$1:$A$49,0),MATCH(K$1,Products!$A$1:$G$1,0))</f>
        <v>1</v>
      </c>
      <c r="L443" s="5">
        <f>INDEX(Products!$A$1:$G$49,MATCH($D443,Products!$A$1:$A$49,0),MATCH(L$1,Products!$A$1:$G$1,0))</f>
        <v>12.15</v>
      </c>
      <c r="M443" s="5">
        <f t="shared" si="6"/>
        <v>36.450000000000003</v>
      </c>
      <c r="N443" t="str" cm="1">
        <f t="array" ref="N443">_xlfn.IFS(I443="Rob","Robusta",I443="Exc","Excelsa",I443="Ara","Arabica",I443="Lib","Liberica")</f>
        <v>Excelsa</v>
      </c>
      <c r="O443" t="str" cm="1">
        <f t="array" ref="O443">_xlfn.IFS(J443="M","Medium",J443="L","Light",J443="D","Dark")</f>
        <v>Dark</v>
      </c>
      <c r="P443" t="str">
        <f>_xlfn.XLOOKUP(OrderTable[[#This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INDEX(Products!$A$1:$G$49,MATCH($D444,Products!$A$1:$A$49,0),MATCH(I$1,Products!$A$1:$G$1,0))</f>
        <v>Rob</v>
      </c>
      <c r="J444" t="str">
        <f>INDEX(Products!$A$1:$G$49,MATCH($D444,Products!$A$1:$A$49,0),MATCH(J$1,Products!$A$1:$G$1,0))</f>
        <v>L</v>
      </c>
      <c r="K444" s="4">
        <f>INDEX(Products!$A$1:$G$49,MATCH($D444,Products!$A$1:$A$49,0),MATCH(K$1,Products!$A$1:$G$1,0))</f>
        <v>0.5</v>
      </c>
      <c r="L444" s="5">
        <f>INDEX(Products!$A$1:$G$49,MATCH($D444,Products!$A$1:$A$49,0),MATCH(L$1,Products!$A$1:$G$1,0))</f>
        <v>7.169999999999999</v>
      </c>
      <c r="M444" s="5">
        <f t="shared" si="6"/>
        <v>35.849999999999994</v>
      </c>
      <c r="N444" t="str" cm="1">
        <f t="array" ref="N444">_xlfn.IFS(I444="Rob","Robusta",I444="Exc","Excelsa",I444="Ara","Arabica",I444="Lib","Liberica")</f>
        <v>Robusta</v>
      </c>
      <c r="O444" t="str" cm="1">
        <f t="array" ref="O444">_xlfn.IFS(J444="M","Medium",J444="L","Light",J444="D","Dark")</f>
        <v>Light</v>
      </c>
      <c r="P444" t="str">
        <f>_xlfn.XLOOKUP(OrderTable[[#This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INDEX(Products!$A$1:$G$49,MATCH($D445,Products!$A$1:$A$49,0),MATCH(I$1,Products!$A$1:$G$1,0))</f>
        <v>Exc</v>
      </c>
      <c r="J445" t="str">
        <f>INDEX(Products!$A$1:$G$49,MATCH($D445,Products!$A$1:$A$49,0),MATCH(J$1,Products!$A$1:$G$1,0))</f>
        <v>L</v>
      </c>
      <c r="K445" s="4">
        <f>INDEX(Products!$A$1:$G$49,MATCH($D445,Products!$A$1:$A$49,0),MATCH(K$1,Products!$A$1:$G$1,0))</f>
        <v>0.2</v>
      </c>
      <c r="L445" s="5">
        <f>INDEX(Products!$A$1:$G$49,MATCH($D445,Products!$A$1:$A$49,0),MATCH(L$1,Products!$A$1:$G$1,0))</f>
        <v>4.4550000000000001</v>
      </c>
      <c r="M445" s="5">
        <f t="shared" si="6"/>
        <v>22.274999999999999</v>
      </c>
      <c r="N445" t="str" cm="1">
        <f t="array" ref="N445">_xlfn.IFS(I445="Rob","Robusta",I445="Exc","Excelsa",I445="Ara","Arabica",I445="Lib","Liberica")</f>
        <v>Excelsa</v>
      </c>
      <c r="O445" t="str" cm="1">
        <f t="array" ref="O445">_xlfn.IFS(J445="M","Medium",J445="L","Light",J445="D","Dark")</f>
        <v>Light</v>
      </c>
      <c r="P445" t="str">
        <f>_xlfn.XLOOKUP(OrderTable[[#This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INDEX(Products!$A$1:$G$49,MATCH($D446,Products!$A$1:$A$49,0),MATCH(I$1,Products!$A$1:$G$1,0))</f>
        <v>Exc</v>
      </c>
      <c r="J446" t="str">
        <f>INDEX(Products!$A$1:$G$49,MATCH($D446,Products!$A$1:$A$49,0),MATCH(J$1,Products!$A$1:$G$1,0))</f>
        <v>M</v>
      </c>
      <c r="K446" s="4">
        <f>INDEX(Products!$A$1:$G$49,MATCH($D446,Products!$A$1:$A$49,0),MATCH(K$1,Products!$A$1:$G$1,0))</f>
        <v>0.2</v>
      </c>
      <c r="L446" s="5">
        <f>INDEX(Products!$A$1:$G$49,MATCH($D446,Products!$A$1:$A$49,0),MATCH(L$1,Products!$A$1:$G$1,0))</f>
        <v>4.125</v>
      </c>
      <c r="M446" s="5">
        <f t="shared" si="6"/>
        <v>24.75</v>
      </c>
      <c r="N446" t="str" cm="1">
        <f t="array" ref="N446">_xlfn.IFS(I446="Rob","Robusta",I446="Exc","Excelsa",I446="Ara","Arabica",I446="Lib","Liberica")</f>
        <v>Excelsa</v>
      </c>
      <c r="O446" t="str" cm="1">
        <f t="array" ref="O446">_xlfn.IFS(J446="M","Medium",J446="L","Light",J446="D","Dark")</f>
        <v>Medium</v>
      </c>
      <c r="P446" t="str">
        <f>_xlfn.XLOOKUP(OrderTable[[#This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INDEX(Products!$A$1:$G$49,MATCH($D447,Products!$A$1:$A$49,0),MATCH(I$1,Products!$A$1:$G$1,0))</f>
        <v>Lib</v>
      </c>
      <c r="J447" t="str">
        <f>INDEX(Products!$A$1:$G$49,MATCH($D447,Products!$A$1:$A$49,0),MATCH(J$1,Products!$A$1:$G$1,0))</f>
        <v>M</v>
      </c>
      <c r="K447" s="4">
        <f>INDEX(Products!$A$1:$G$49,MATCH($D447,Products!$A$1:$A$49,0),MATCH(K$1,Products!$A$1:$G$1,0))</f>
        <v>2.5</v>
      </c>
      <c r="L447" s="5">
        <f>INDEX(Products!$A$1:$G$49,MATCH($D447,Products!$A$1:$A$49,0),MATCH(L$1,Products!$A$1:$G$1,0))</f>
        <v>33.464999999999996</v>
      </c>
      <c r="M447" s="5">
        <f t="shared" si="6"/>
        <v>66.929999999999993</v>
      </c>
      <c r="N447" t="str" cm="1">
        <f t="array" ref="N447">_xlfn.IFS(I447="Rob","Robusta",I447="Exc","Excelsa",I447="Ara","Arabica",I447="Lib","Liberica")</f>
        <v>Liberica</v>
      </c>
      <c r="O447" t="str" cm="1">
        <f t="array" ref="O447">_xlfn.IFS(J447="M","Medium",J447="L","Light",J447="D","Dark")</f>
        <v>Medium</v>
      </c>
      <c r="P447" t="str">
        <f>_xlfn.XLOOKUP(OrderTable[[#This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INDEX(Products!$A$1:$G$49,MATCH($D448,Products!$A$1:$A$49,0),MATCH(I$1,Products!$A$1:$G$1,0))</f>
        <v>Lib</v>
      </c>
      <c r="J448" t="str">
        <f>INDEX(Products!$A$1:$G$49,MATCH($D448,Products!$A$1:$A$49,0),MATCH(J$1,Products!$A$1:$G$1,0))</f>
        <v>M</v>
      </c>
      <c r="K448" s="4">
        <f>INDEX(Products!$A$1:$G$49,MATCH($D448,Products!$A$1:$A$49,0),MATCH(K$1,Products!$A$1:$G$1,0))</f>
        <v>0.5</v>
      </c>
      <c r="L448" s="5">
        <f>INDEX(Products!$A$1:$G$49,MATCH($D448,Products!$A$1:$A$49,0),MATCH(L$1,Products!$A$1:$G$1,0))</f>
        <v>8.73</v>
      </c>
      <c r="M448" s="5">
        <f t="shared" si="6"/>
        <v>8.73</v>
      </c>
      <c r="N448" t="str" cm="1">
        <f t="array" ref="N448">_xlfn.IFS(I448="Rob","Robusta",I448="Exc","Excelsa",I448="Ara","Arabica",I448="Lib","Liberica")</f>
        <v>Liberica</v>
      </c>
      <c r="O448" t="str" cm="1">
        <f t="array" ref="O448">_xlfn.IFS(J448="M","Medium",J448="L","Light",J448="D","Dark")</f>
        <v>Medium</v>
      </c>
      <c r="P448" t="str">
        <f>_xlfn.XLOOKUP(OrderTable[[#This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INDEX(Products!$A$1:$G$49,MATCH($D449,Products!$A$1:$A$49,0),MATCH(I$1,Products!$A$1:$G$1,0))</f>
        <v>Rob</v>
      </c>
      <c r="J449" t="str">
        <f>INDEX(Products!$A$1:$G$49,MATCH($D449,Products!$A$1:$A$49,0),MATCH(J$1,Products!$A$1:$G$1,0))</f>
        <v>M</v>
      </c>
      <c r="K449" s="4">
        <f>INDEX(Products!$A$1:$G$49,MATCH($D449,Products!$A$1:$A$49,0),MATCH(K$1,Products!$A$1:$G$1,0))</f>
        <v>0.5</v>
      </c>
      <c r="L449" s="5">
        <f>INDEX(Products!$A$1:$G$49,MATCH($D449,Products!$A$1:$A$49,0),MATCH(L$1,Products!$A$1:$G$1,0))</f>
        <v>5.97</v>
      </c>
      <c r="M449" s="5">
        <f t="shared" si="6"/>
        <v>17.91</v>
      </c>
      <c r="N449" t="str" cm="1">
        <f t="array" ref="N449">_xlfn.IFS(I449="Rob","Robusta",I449="Exc","Excelsa",I449="Ara","Arabica",I449="Lib","Liberica")</f>
        <v>Robusta</v>
      </c>
      <c r="O449" t="str" cm="1">
        <f t="array" ref="O449">_xlfn.IFS(J449="M","Medium",J449="L","Light",J449="D","Dark")</f>
        <v>Medium</v>
      </c>
      <c r="P449" t="str">
        <f>_xlfn.XLOOKUP(OrderTable[[#This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INDEX(Products!$A$1:$G$49,MATCH($D450,Products!$A$1:$A$49,0),MATCH(I$1,Products!$A$1:$G$1,0))</f>
        <v>Rob</v>
      </c>
      <c r="J450" t="str">
        <f>INDEX(Products!$A$1:$G$49,MATCH($D450,Products!$A$1:$A$49,0),MATCH(J$1,Products!$A$1:$G$1,0))</f>
        <v>L</v>
      </c>
      <c r="K450" s="4">
        <f>INDEX(Products!$A$1:$G$49,MATCH($D450,Products!$A$1:$A$49,0),MATCH(K$1,Products!$A$1:$G$1,0))</f>
        <v>0.5</v>
      </c>
      <c r="L450" s="5">
        <f>INDEX(Products!$A$1:$G$49,MATCH($D450,Products!$A$1:$A$49,0),MATCH(L$1,Products!$A$1:$G$1,0))</f>
        <v>7.169999999999999</v>
      </c>
      <c r="M450" s="5">
        <f t="shared" si="6"/>
        <v>7.169999999999999</v>
      </c>
      <c r="N450" t="str" cm="1">
        <f t="array" ref="N450">_xlfn.IFS(I450="Rob","Robusta",I450="Exc","Excelsa",I450="Ara","Arabica",I450="Lib","Liberica")</f>
        <v>Robusta</v>
      </c>
      <c r="O450" t="str" cm="1">
        <f t="array" ref="O450">_xlfn.IFS(J450="M","Medium",J450="L","Light",J450="D","Dark")</f>
        <v>Light</v>
      </c>
      <c r="P450" t="str">
        <f>_xlfn.XLOOKUP(OrderTable[[#This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INDEX(Products!$A$1:$G$49,MATCH($D451,Products!$A$1:$A$49,0),MATCH(I$1,Products!$A$1:$G$1,0))</f>
        <v>Rob</v>
      </c>
      <c r="J451" t="str">
        <f>INDEX(Products!$A$1:$G$49,MATCH($D451,Products!$A$1:$A$49,0),MATCH(J$1,Products!$A$1:$G$1,0))</f>
        <v>D</v>
      </c>
      <c r="K451" s="4">
        <f>INDEX(Products!$A$1:$G$49,MATCH($D451,Products!$A$1:$A$49,0),MATCH(K$1,Products!$A$1:$G$1,0))</f>
        <v>0.2</v>
      </c>
      <c r="L451" s="5">
        <f>INDEX(Products!$A$1:$G$49,MATCH($D451,Products!$A$1:$A$49,0),MATCH(L$1,Products!$A$1:$G$1,0))</f>
        <v>2.6849999999999996</v>
      </c>
      <c r="M451" s="5">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_xlfn.XLOOKUP(OrderTable[[#This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INDEX(Products!$A$1:$G$49,MATCH($D452,Products!$A$1:$A$49,0),MATCH(I$1,Products!$A$1:$G$1,0))</f>
        <v>Lib</v>
      </c>
      <c r="J452" t="str">
        <f>INDEX(Products!$A$1:$G$49,MATCH($D452,Products!$A$1:$A$49,0),MATCH(J$1,Products!$A$1:$G$1,0))</f>
        <v>L</v>
      </c>
      <c r="K452" s="4">
        <f>INDEX(Products!$A$1:$G$49,MATCH($D452,Products!$A$1:$A$49,0),MATCH(K$1,Products!$A$1:$G$1,0))</f>
        <v>0.2</v>
      </c>
      <c r="L452" s="5">
        <f>INDEX(Products!$A$1:$G$49,MATCH($D452,Products!$A$1:$A$49,0),MATCH(L$1,Products!$A$1:$G$1,0))</f>
        <v>4.7549999999999999</v>
      </c>
      <c r="M452" s="5">
        <f t="shared" si="7"/>
        <v>23.774999999999999</v>
      </c>
      <c r="N452" t="str" cm="1">
        <f t="array" ref="N452">_xlfn.IFS(I452="Rob","Robusta",I452="Exc","Excelsa",I452="Ara","Arabica",I452="Lib","Liberica")</f>
        <v>Liberica</v>
      </c>
      <c r="O452" t="str" cm="1">
        <f t="array" ref="O452">_xlfn.IFS(J452="M","Medium",J452="L","Light",J452="D","Dark")</f>
        <v>Light</v>
      </c>
      <c r="P452" t="str">
        <f>_xlfn.XLOOKUP(OrderTable[[#This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INDEX(Products!$A$1:$G$49,MATCH($D453,Products!$A$1:$A$49,0),MATCH(I$1,Products!$A$1:$G$1,0))</f>
        <v>Rob</v>
      </c>
      <c r="J453" t="str">
        <f>INDEX(Products!$A$1:$G$49,MATCH($D453,Products!$A$1:$A$49,0),MATCH(J$1,Products!$A$1:$G$1,0))</f>
        <v>D</v>
      </c>
      <c r="K453" s="4">
        <f>INDEX(Products!$A$1:$G$49,MATCH($D453,Products!$A$1:$A$49,0),MATCH(K$1,Products!$A$1:$G$1,0))</f>
        <v>2.5</v>
      </c>
      <c r="L453" s="5">
        <f>INDEX(Products!$A$1:$G$49,MATCH($D453,Products!$A$1:$A$49,0),MATCH(L$1,Products!$A$1:$G$1,0))</f>
        <v>20.584999999999997</v>
      </c>
      <c r="M453" s="5">
        <f t="shared" si="7"/>
        <v>41.169999999999995</v>
      </c>
      <c r="N453" t="str" cm="1">
        <f t="array" ref="N453">_xlfn.IFS(I453="Rob","Robusta",I453="Exc","Excelsa",I453="Ara","Arabica",I453="Lib","Liberica")</f>
        <v>Robusta</v>
      </c>
      <c r="O453" t="str" cm="1">
        <f t="array" ref="O453">_xlfn.IFS(J453="M","Medium",J453="L","Light",J453="D","Dark")</f>
        <v>Dark</v>
      </c>
      <c r="P453" t="str">
        <f>_xlfn.XLOOKUP(OrderTable[[#This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INDEX(Products!$A$1:$G$49,MATCH($D454,Products!$A$1:$A$49,0),MATCH(I$1,Products!$A$1:$G$1,0))</f>
        <v>Ara</v>
      </c>
      <c r="J454" t="str">
        <f>INDEX(Products!$A$1:$G$49,MATCH($D454,Products!$A$1:$A$49,0),MATCH(J$1,Products!$A$1:$G$1,0))</f>
        <v>L</v>
      </c>
      <c r="K454" s="4">
        <f>INDEX(Products!$A$1:$G$49,MATCH($D454,Products!$A$1:$A$49,0),MATCH(K$1,Products!$A$1:$G$1,0))</f>
        <v>0.2</v>
      </c>
      <c r="L454" s="5">
        <f>INDEX(Products!$A$1:$G$49,MATCH($D454,Products!$A$1:$A$49,0),MATCH(L$1,Products!$A$1:$G$1,0))</f>
        <v>3.8849999999999998</v>
      </c>
      <c r="M454" s="5">
        <f t="shared" si="7"/>
        <v>11.654999999999999</v>
      </c>
      <c r="N454" t="str" cm="1">
        <f t="array" ref="N454">_xlfn.IFS(I454="Rob","Robusta",I454="Exc","Excelsa",I454="Ara","Arabica",I454="Lib","Liberica")</f>
        <v>Arabica</v>
      </c>
      <c r="O454" t="str" cm="1">
        <f t="array" ref="O454">_xlfn.IFS(J454="M","Medium",J454="L","Light",J454="D","Dark")</f>
        <v>Light</v>
      </c>
      <c r="P454" t="str">
        <f>_xlfn.XLOOKUP(OrderTable[[#This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INDEX(Products!$A$1:$G$49,MATCH($D455,Products!$A$1:$A$49,0),MATCH(I$1,Products!$A$1:$G$1,0))</f>
        <v>Lib</v>
      </c>
      <c r="J455" t="str">
        <f>INDEX(Products!$A$1:$G$49,MATCH($D455,Products!$A$1:$A$49,0),MATCH(J$1,Products!$A$1:$G$1,0))</f>
        <v>L</v>
      </c>
      <c r="K455" s="4">
        <f>INDEX(Products!$A$1:$G$49,MATCH($D455,Products!$A$1:$A$49,0),MATCH(K$1,Products!$A$1:$G$1,0))</f>
        <v>0.5</v>
      </c>
      <c r="L455" s="5">
        <f>INDEX(Products!$A$1:$G$49,MATCH($D455,Products!$A$1:$A$49,0),MATCH(L$1,Products!$A$1:$G$1,0))</f>
        <v>9.51</v>
      </c>
      <c r="M455" s="5">
        <f t="shared" si="7"/>
        <v>38.04</v>
      </c>
      <c r="N455" t="str" cm="1">
        <f t="array" ref="N455">_xlfn.IFS(I455="Rob","Robusta",I455="Exc","Excelsa",I455="Ara","Arabica",I455="Lib","Liberica")</f>
        <v>Liberica</v>
      </c>
      <c r="O455" t="str" cm="1">
        <f t="array" ref="O455">_xlfn.IFS(J455="M","Medium",J455="L","Light",J455="D","Dark")</f>
        <v>Light</v>
      </c>
      <c r="P455" t="str">
        <f>_xlfn.XLOOKUP(OrderTable[[#This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INDEX(Products!$A$1:$G$49,MATCH($D456,Products!$A$1:$A$49,0),MATCH(I$1,Products!$A$1:$G$1,0))</f>
        <v>Rob</v>
      </c>
      <c r="J456" t="str">
        <f>INDEX(Products!$A$1:$G$49,MATCH($D456,Products!$A$1:$A$49,0),MATCH(J$1,Products!$A$1:$G$1,0))</f>
        <v>D</v>
      </c>
      <c r="K456" s="4">
        <f>INDEX(Products!$A$1:$G$49,MATCH($D456,Products!$A$1:$A$49,0),MATCH(K$1,Products!$A$1:$G$1,0))</f>
        <v>2.5</v>
      </c>
      <c r="L456" s="5">
        <f>INDEX(Products!$A$1:$G$49,MATCH($D456,Products!$A$1:$A$49,0),MATCH(L$1,Products!$A$1:$G$1,0))</f>
        <v>20.584999999999997</v>
      </c>
      <c r="M456" s="5">
        <f t="shared" si="7"/>
        <v>82.339999999999989</v>
      </c>
      <c r="N456" t="str" cm="1">
        <f t="array" ref="N456">_xlfn.IFS(I456="Rob","Robusta",I456="Exc","Excelsa",I456="Ara","Arabica",I456="Lib","Liberica")</f>
        <v>Robusta</v>
      </c>
      <c r="O456" t="str" cm="1">
        <f t="array" ref="O456">_xlfn.IFS(J456="M","Medium",J456="L","Light",J456="D","Dark")</f>
        <v>Dark</v>
      </c>
      <c r="P456" t="str">
        <f>_xlfn.XLOOKUP(OrderTable[[#This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INDEX(Products!$A$1:$G$49,MATCH($D457,Products!$A$1:$A$49,0),MATCH(I$1,Products!$A$1:$G$1,0))</f>
        <v>Lib</v>
      </c>
      <c r="J457" t="str">
        <f>INDEX(Products!$A$1:$G$49,MATCH($D457,Products!$A$1:$A$49,0),MATCH(J$1,Products!$A$1:$G$1,0))</f>
        <v>L</v>
      </c>
      <c r="K457" s="4">
        <f>INDEX(Products!$A$1:$G$49,MATCH($D457,Products!$A$1:$A$49,0),MATCH(K$1,Products!$A$1:$G$1,0))</f>
        <v>0.2</v>
      </c>
      <c r="L457" s="5">
        <f>INDEX(Products!$A$1:$G$49,MATCH($D457,Products!$A$1:$A$49,0),MATCH(L$1,Products!$A$1:$G$1,0))</f>
        <v>4.7549999999999999</v>
      </c>
      <c r="M457" s="5">
        <f t="shared" si="7"/>
        <v>9.51</v>
      </c>
      <c r="N457" t="str" cm="1">
        <f t="array" ref="N457">_xlfn.IFS(I457="Rob","Robusta",I457="Exc","Excelsa",I457="Ara","Arabica",I457="Lib","Liberica")</f>
        <v>Liberica</v>
      </c>
      <c r="O457" t="str" cm="1">
        <f t="array" ref="O457">_xlfn.IFS(J457="M","Medium",J457="L","Light",J457="D","Dark")</f>
        <v>Light</v>
      </c>
      <c r="P457" t="str">
        <f>_xlfn.XLOOKUP(OrderTable[[#This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INDEX(Products!$A$1:$G$49,MATCH($D458,Products!$A$1:$A$49,0),MATCH(I$1,Products!$A$1:$G$1,0))</f>
        <v>Rob</v>
      </c>
      <c r="J458" t="str">
        <f>INDEX(Products!$A$1:$G$49,MATCH($D458,Products!$A$1:$A$49,0),MATCH(J$1,Products!$A$1:$G$1,0))</f>
        <v>D</v>
      </c>
      <c r="K458" s="4">
        <f>INDEX(Products!$A$1:$G$49,MATCH($D458,Products!$A$1:$A$49,0),MATCH(K$1,Products!$A$1:$G$1,0))</f>
        <v>2.5</v>
      </c>
      <c r="L458" s="5">
        <f>INDEX(Products!$A$1:$G$49,MATCH($D458,Products!$A$1:$A$49,0),MATCH(L$1,Products!$A$1:$G$1,0))</f>
        <v>20.584999999999997</v>
      </c>
      <c r="M458" s="5">
        <f t="shared" si="7"/>
        <v>41.169999999999995</v>
      </c>
      <c r="N458" t="str" cm="1">
        <f t="array" ref="N458">_xlfn.IFS(I458="Rob","Robusta",I458="Exc","Excelsa",I458="Ara","Arabica",I458="Lib","Liberica")</f>
        <v>Robusta</v>
      </c>
      <c r="O458" t="str" cm="1">
        <f t="array" ref="O458">_xlfn.IFS(J458="M","Medium",J458="L","Light",J458="D","Dark")</f>
        <v>Dark</v>
      </c>
      <c r="P458" t="str">
        <f>_xlfn.XLOOKUP(OrderTable[[#This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INDEX(Products!$A$1:$G$49,MATCH($D459,Products!$A$1:$A$49,0),MATCH(I$1,Products!$A$1:$G$1,0))</f>
        <v>Lib</v>
      </c>
      <c r="J459" t="str">
        <f>INDEX(Products!$A$1:$G$49,MATCH($D459,Products!$A$1:$A$49,0),MATCH(J$1,Products!$A$1:$G$1,0))</f>
        <v>L</v>
      </c>
      <c r="K459" s="4">
        <f>INDEX(Products!$A$1:$G$49,MATCH($D459,Products!$A$1:$A$49,0),MATCH(K$1,Products!$A$1:$G$1,0))</f>
        <v>0.5</v>
      </c>
      <c r="L459" s="5">
        <f>INDEX(Products!$A$1:$G$49,MATCH($D459,Products!$A$1:$A$49,0),MATCH(L$1,Products!$A$1:$G$1,0))</f>
        <v>9.51</v>
      </c>
      <c r="M459" s="5">
        <f t="shared" si="7"/>
        <v>47.55</v>
      </c>
      <c r="N459" t="str" cm="1">
        <f t="array" ref="N459">_xlfn.IFS(I459="Rob","Robusta",I459="Exc","Excelsa",I459="Ara","Arabica",I459="Lib","Liberica")</f>
        <v>Liberica</v>
      </c>
      <c r="O459" t="str" cm="1">
        <f t="array" ref="O459">_xlfn.IFS(J459="M","Medium",J459="L","Light",J459="D","Dark")</f>
        <v>Light</v>
      </c>
      <c r="P459" t="str">
        <f>_xlfn.XLOOKUP(OrderTable[[#This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INDEX(Products!$A$1:$G$49,MATCH($D460,Products!$A$1:$A$49,0),MATCH(I$1,Products!$A$1:$G$1,0))</f>
        <v>Ara</v>
      </c>
      <c r="J460" t="str">
        <f>INDEX(Products!$A$1:$G$49,MATCH($D460,Products!$A$1:$A$49,0),MATCH(J$1,Products!$A$1:$G$1,0))</f>
        <v>M</v>
      </c>
      <c r="K460" s="4">
        <f>INDEX(Products!$A$1:$G$49,MATCH($D460,Products!$A$1:$A$49,0),MATCH(K$1,Products!$A$1:$G$1,0))</f>
        <v>1</v>
      </c>
      <c r="L460" s="5">
        <f>INDEX(Products!$A$1:$G$49,MATCH($D460,Products!$A$1:$A$49,0),MATCH(L$1,Products!$A$1:$G$1,0))</f>
        <v>11.25</v>
      </c>
      <c r="M460" s="5">
        <f t="shared" si="7"/>
        <v>45</v>
      </c>
      <c r="N460" t="str" cm="1">
        <f t="array" ref="N460">_xlfn.IFS(I460="Rob","Robusta",I460="Exc","Excelsa",I460="Ara","Arabica",I460="Lib","Liberica")</f>
        <v>Arabica</v>
      </c>
      <c r="O460" t="str" cm="1">
        <f t="array" ref="O460">_xlfn.IFS(J460="M","Medium",J460="L","Light",J460="D","Dark")</f>
        <v>Medium</v>
      </c>
      <c r="P460" t="str">
        <f>_xlfn.XLOOKUP(OrderTable[[#This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INDEX(Products!$A$1:$G$49,MATCH($D461,Products!$A$1:$A$49,0),MATCH(I$1,Products!$A$1:$G$1,0))</f>
        <v>Lib</v>
      </c>
      <c r="J461" t="str">
        <f>INDEX(Products!$A$1:$G$49,MATCH($D461,Products!$A$1:$A$49,0),MATCH(J$1,Products!$A$1:$G$1,0))</f>
        <v>L</v>
      </c>
      <c r="K461" s="4">
        <f>INDEX(Products!$A$1:$G$49,MATCH($D461,Products!$A$1:$A$49,0),MATCH(K$1,Products!$A$1:$G$1,0))</f>
        <v>0.2</v>
      </c>
      <c r="L461" s="5">
        <f>INDEX(Products!$A$1:$G$49,MATCH($D461,Products!$A$1:$A$49,0),MATCH(L$1,Products!$A$1:$G$1,0))</f>
        <v>4.7549999999999999</v>
      </c>
      <c r="M461" s="5">
        <f t="shared" si="7"/>
        <v>23.774999999999999</v>
      </c>
      <c r="N461" t="str" cm="1">
        <f t="array" ref="N461">_xlfn.IFS(I461="Rob","Robusta",I461="Exc","Excelsa",I461="Ara","Arabica",I461="Lib","Liberica")</f>
        <v>Liberica</v>
      </c>
      <c r="O461" t="str" cm="1">
        <f t="array" ref="O461">_xlfn.IFS(J461="M","Medium",J461="L","Light",J461="D","Dark")</f>
        <v>Light</v>
      </c>
      <c r="P461" t="str">
        <f>_xlfn.XLOOKUP(OrderTable[[#This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INDEX(Products!$A$1:$G$49,MATCH($D462,Products!$A$1:$A$49,0),MATCH(I$1,Products!$A$1:$G$1,0))</f>
        <v>Rob</v>
      </c>
      <c r="J462" t="str">
        <f>INDEX(Products!$A$1:$G$49,MATCH($D462,Products!$A$1:$A$49,0),MATCH(J$1,Products!$A$1:$G$1,0))</f>
        <v>D</v>
      </c>
      <c r="K462" s="4">
        <f>INDEX(Products!$A$1:$G$49,MATCH($D462,Products!$A$1:$A$49,0),MATCH(K$1,Products!$A$1:$G$1,0))</f>
        <v>0.5</v>
      </c>
      <c r="L462" s="5">
        <f>INDEX(Products!$A$1:$G$49,MATCH($D462,Products!$A$1:$A$49,0),MATCH(L$1,Products!$A$1:$G$1,0))</f>
        <v>5.3699999999999992</v>
      </c>
      <c r="M462" s="5">
        <f t="shared" si="7"/>
        <v>16.11</v>
      </c>
      <c r="N462" t="str" cm="1">
        <f t="array" ref="N462">_xlfn.IFS(I462="Rob","Robusta",I462="Exc","Excelsa",I462="Ara","Arabica",I462="Lib","Liberica")</f>
        <v>Robusta</v>
      </c>
      <c r="O462" t="str" cm="1">
        <f t="array" ref="O462">_xlfn.IFS(J462="M","Medium",J462="L","Light",J462="D","Dark")</f>
        <v>Dark</v>
      </c>
      <c r="P462" t="str">
        <f>_xlfn.XLOOKUP(OrderTable[[#This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INDEX(Products!$A$1:$G$49,MATCH($D463,Products!$A$1:$A$49,0),MATCH(I$1,Products!$A$1:$G$1,0))</f>
        <v>Rob</v>
      </c>
      <c r="J463" t="str">
        <f>INDEX(Products!$A$1:$G$49,MATCH($D463,Products!$A$1:$A$49,0),MATCH(J$1,Products!$A$1:$G$1,0))</f>
        <v>D</v>
      </c>
      <c r="K463" s="4">
        <f>INDEX(Products!$A$1:$G$49,MATCH($D463,Products!$A$1:$A$49,0),MATCH(K$1,Products!$A$1:$G$1,0))</f>
        <v>0.2</v>
      </c>
      <c r="L463" s="5">
        <f>INDEX(Products!$A$1:$G$49,MATCH($D463,Products!$A$1:$A$49,0),MATCH(L$1,Products!$A$1:$G$1,0))</f>
        <v>2.6849999999999996</v>
      </c>
      <c r="M463" s="5">
        <f t="shared" si="7"/>
        <v>10.739999999999998</v>
      </c>
      <c r="N463" t="str" cm="1">
        <f t="array" ref="N463">_xlfn.IFS(I463="Rob","Robusta",I463="Exc","Excelsa",I463="Ara","Arabica",I463="Lib","Liberica")</f>
        <v>Robusta</v>
      </c>
      <c r="O463" t="str" cm="1">
        <f t="array" ref="O463">_xlfn.IFS(J463="M","Medium",J463="L","Light",J463="D","Dark")</f>
        <v>Dark</v>
      </c>
      <c r="P463" t="str">
        <f>_xlfn.XLOOKUP(OrderTable[[#This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INDEX(Products!$A$1:$G$49,MATCH($D464,Products!$A$1:$A$49,0),MATCH(I$1,Products!$A$1:$G$1,0))</f>
        <v>Ara</v>
      </c>
      <c r="J464" t="str">
        <f>INDEX(Products!$A$1:$G$49,MATCH($D464,Products!$A$1:$A$49,0),MATCH(J$1,Products!$A$1:$G$1,0))</f>
        <v>D</v>
      </c>
      <c r="K464" s="4">
        <f>INDEX(Products!$A$1:$G$49,MATCH($D464,Products!$A$1:$A$49,0),MATCH(K$1,Products!$A$1:$G$1,0))</f>
        <v>1</v>
      </c>
      <c r="L464" s="5">
        <f>INDEX(Products!$A$1:$G$49,MATCH($D464,Products!$A$1:$A$49,0),MATCH(L$1,Products!$A$1:$G$1,0))</f>
        <v>9.9499999999999993</v>
      </c>
      <c r="M464" s="5">
        <f t="shared" si="7"/>
        <v>49.75</v>
      </c>
      <c r="N464" t="str" cm="1">
        <f t="array" ref="N464">_xlfn.IFS(I464="Rob","Robusta",I464="Exc","Excelsa",I464="Ara","Arabica",I464="Lib","Liberica")</f>
        <v>Arabica</v>
      </c>
      <c r="O464" t="str" cm="1">
        <f t="array" ref="O464">_xlfn.IFS(J464="M","Medium",J464="L","Light",J464="D","Dark")</f>
        <v>Dark</v>
      </c>
      <c r="P464" t="str">
        <f>_xlfn.XLOOKUP(OrderTable[[#This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INDEX(Products!$A$1:$G$49,MATCH($D465,Products!$A$1:$A$49,0),MATCH(I$1,Products!$A$1:$G$1,0))</f>
        <v>Exc</v>
      </c>
      <c r="J465" t="str">
        <f>INDEX(Products!$A$1:$G$49,MATCH($D465,Products!$A$1:$A$49,0),MATCH(J$1,Products!$A$1:$G$1,0))</f>
        <v>M</v>
      </c>
      <c r="K465" s="4">
        <f>INDEX(Products!$A$1:$G$49,MATCH($D465,Products!$A$1:$A$49,0),MATCH(K$1,Products!$A$1:$G$1,0))</f>
        <v>1</v>
      </c>
      <c r="L465" s="5">
        <f>INDEX(Products!$A$1:$G$49,MATCH($D465,Products!$A$1:$A$49,0),MATCH(L$1,Products!$A$1:$G$1,0))</f>
        <v>13.75</v>
      </c>
      <c r="M465" s="5">
        <f t="shared" si="7"/>
        <v>27.5</v>
      </c>
      <c r="N465" t="str" cm="1">
        <f t="array" ref="N465">_xlfn.IFS(I465="Rob","Robusta",I465="Exc","Excelsa",I465="Ara","Arabica",I465="Lib","Liberica")</f>
        <v>Excelsa</v>
      </c>
      <c r="O465" t="str" cm="1">
        <f t="array" ref="O465">_xlfn.IFS(J465="M","Medium",J465="L","Light",J465="D","Dark")</f>
        <v>Medium</v>
      </c>
      <c r="P465" t="str">
        <f>_xlfn.XLOOKUP(OrderTable[[#This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INDEX(Products!$A$1:$G$49,MATCH($D466,Products!$A$1:$A$49,0),MATCH(I$1,Products!$A$1:$G$1,0))</f>
        <v>Lib</v>
      </c>
      <c r="J466" t="str">
        <f>INDEX(Products!$A$1:$G$49,MATCH($D466,Products!$A$1:$A$49,0),MATCH(J$1,Products!$A$1:$G$1,0))</f>
        <v>D</v>
      </c>
      <c r="K466" s="4">
        <f>INDEX(Products!$A$1:$G$49,MATCH($D466,Products!$A$1:$A$49,0),MATCH(K$1,Products!$A$1:$G$1,0))</f>
        <v>2.5</v>
      </c>
      <c r="L466" s="5">
        <f>INDEX(Products!$A$1:$G$49,MATCH($D466,Products!$A$1:$A$49,0),MATCH(L$1,Products!$A$1:$G$1,0))</f>
        <v>29.784999999999997</v>
      </c>
      <c r="M466" s="5">
        <f t="shared" si="7"/>
        <v>119.13999999999999</v>
      </c>
      <c r="N466" t="str" cm="1">
        <f t="array" ref="N466">_xlfn.IFS(I466="Rob","Robusta",I466="Exc","Excelsa",I466="Ara","Arabica",I466="Lib","Liberica")</f>
        <v>Liberica</v>
      </c>
      <c r="O466" t="str" cm="1">
        <f t="array" ref="O466">_xlfn.IFS(J466="M","Medium",J466="L","Light",J466="D","Dark")</f>
        <v>Dark</v>
      </c>
      <c r="P466" t="str">
        <f>_xlfn.XLOOKUP(OrderTable[[#This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INDEX(Products!$A$1:$G$49,MATCH($D467,Products!$A$1:$A$49,0),MATCH(I$1,Products!$A$1:$G$1,0))</f>
        <v>Rob</v>
      </c>
      <c r="J467" t="str">
        <f>INDEX(Products!$A$1:$G$49,MATCH($D467,Products!$A$1:$A$49,0),MATCH(J$1,Products!$A$1:$G$1,0))</f>
        <v>D</v>
      </c>
      <c r="K467" s="4">
        <f>INDEX(Products!$A$1:$G$49,MATCH($D467,Products!$A$1:$A$49,0),MATCH(K$1,Products!$A$1:$G$1,0))</f>
        <v>2.5</v>
      </c>
      <c r="L467" s="5">
        <f>INDEX(Products!$A$1:$G$49,MATCH($D467,Products!$A$1:$A$49,0),MATCH(L$1,Products!$A$1:$G$1,0))</f>
        <v>20.584999999999997</v>
      </c>
      <c r="M467" s="5">
        <f t="shared" si="7"/>
        <v>20.584999999999997</v>
      </c>
      <c r="N467" t="str" cm="1">
        <f t="array" ref="N467">_xlfn.IFS(I467="Rob","Robusta",I467="Exc","Excelsa",I467="Ara","Arabica",I467="Lib","Liberica")</f>
        <v>Robusta</v>
      </c>
      <c r="O467" t="str" cm="1">
        <f t="array" ref="O467">_xlfn.IFS(J467="M","Medium",J467="L","Light",J467="D","Dark")</f>
        <v>Dark</v>
      </c>
      <c r="P467" t="str">
        <f>_xlfn.XLOOKUP(OrderTable[[#This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INDEX(Products!$A$1:$G$49,MATCH($D468,Products!$A$1:$A$49,0),MATCH(I$1,Products!$A$1:$G$1,0))</f>
        <v>Ara</v>
      </c>
      <c r="J468" t="str">
        <f>INDEX(Products!$A$1:$G$49,MATCH($D468,Products!$A$1:$A$49,0),MATCH(J$1,Products!$A$1:$G$1,0))</f>
        <v>D</v>
      </c>
      <c r="K468" s="4">
        <f>INDEX(Products!$A$1:$G$49,MATCH($D468,Products!$A$1:$A$49,0),MATCH(K$1,Products!$A$1:$G$1,0))</f>
        <v>0.2</v>
      </c>
      <c r="L468" s="5">
        <f>INDEX(Products!$A$1:$G$49,MATCH($D468,Products!$A$1:$A$49,0),MATCH(L$1,Products!$A$1:$G$1,0))</f>
        <v>2.9849999999999999</v>
      </c>
      <c r="M468" s="5">
        <f t="shared" si="7"/>
        <v>8.9550000000000001</v>
      </c>
      <c r="N468" t="str" cm="1">
        <f t="array" ref="N468">_xlfn.IFS(I468="Rob","Robusta",I468="Exc","Excelsa",I468="Ara","Arabica",I468="Lib","Liberica")</f>
        <v>Arabica</v>
      </c>
      <c r="O468" t="str" cm="1">
        <f t="array" ref="O468">_xlfn.IFS(J468="M","Medium",J468="L","Light",J468="D","Dark")</f>
        <v>Dark</v>
      </c>
      <c r="P468" t="str">
        <f>_xlfn.XLOOKUP(OrderTable[[#This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INDEX(Products!$A$1:$G$49,MATCH($D469,Products!$A$1:$A$49,0),MATCH(I$1,Products!$A$1:$G$1,0))</f>
        <v>Ara</v>
      </c>
      <c r="J469" t="str">
        <f>INDEX(Products!$A$1:$G$49,MATCH($D469,Products!$A$1:$A$49,0),MATCH(J$1,Products!$A$1:$G$1,0))</f>
        <v>D</v>
      </c>
      <c r="K469" s="4">
        <f>INDEX(Products!$A$1:$G$49,MATCH($D469,Products!$A$1:$A$49,0),MATCH(K$1,Products!$A$1:$G$1,0))</f>
        <v>0.5</v>
      </c>
      <c r="L469" s="5">
        <f>INDEX(Products!$A$1:$G$49,MATCH($D469,Products!$A$1:$A$49,0),MATCH(L$1,Products!$A$1:$G$1,0))</f>
        <v>5.97</v>
      </c>
      <c r="M469" s="5">
        <f t="shared" si="7"/>
        <v>5.97</v>
      </c>
      <c r="N469" t="str" cm="1">
        <f t="array" ref="N469">_xlfn.IFS(I469="Rob","Robusta",I469="Exc","Excelsa",I469="Ara","Arabica",I469="Lib","Liberica")</f>
        <v>Arabica</v>
      </c>
      <c r="O469" t="str" cm="1">
        <f t="array" ref="O469">_xlfn.IFS(J469="M","Medium",J469="L","Light",J469="D","Dark")</f>
        <v>Dark</v>
      </c>
      <c r="P469" t="str">
        <f>_xlfn.XLOOKUP(OrderTable[[#This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INDEX(Products!$A$1:$G$49,MATCH($D470,Products!$A$1:$A$49,0),MATCH(I$1,Products!$A$1:$G$1,0))</f>
        <v>Exc</v>
      </c>
      <c r="J470" t="str">
        <f>INDEX(Products!$A$1:$G$49,MATCH($D470,Products!$A$1:$A$49,0),MATCH(J$1,Products!$A$1:$G$1,0))</f>
        <v>M</v>
      </c>
      <c r="K470" s="4">
        <f>INDEX(Products!$A$1:$G$49,MATCH($D470,Products!$A$1:$A$49,0),MATCH(K$1,Products!$A$1:$G$1,0))</f>
        <v>1</v>
      </c>
      <c r="L470" s="5">
        <f>INDEX(Products!$A$1:$G$49,MATCH($D470,Products!$A$1:$A$49,0),MATCH(L$1,Products!$A$1:$G$1,0))</f>
        <v>13.75</v>
      </c>
      <c r="M470" s="5">
        <f t="shared" si="7"/>
        <v>41.25</v>
      </c>
      <c r="N470" t="str" cm="1">
        <f t="array" ref="N470">_xlfn.IFS(I470="Rob","Robusta",I470="Exc","Excelsa",I470="Ara","Arabica",I470="Lib","Liberica")</f>
        <v>Excelsa</v>
      </c>
      <c r="O470" t="str" cm="1">
        <f t="array" ref="O470">_xlfn.IFS(J470="M","Medium",J470="L","Light",J470="D","Dark")</f>
        <v>Medium</v>
      </c>
      <c r="P470" t="str">
        <f>_xlfn.XLOOKUP(OrderTable[[#This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INDEX(Products!$A$1:$G$49,MATCH($D471,Products!$A$1:$A$49,0),MATCH(I$1,Products!$A$1:$G$1,0))</f>
        <v>Exc</v>
      </c>
      <c r="J471" t="str">
        <f>INDEX(Products!$A$1:$G$49,MATCH($D471,Products!$A$1:$A$49,0),MATCH(J$1,Products!$A$1:$G$1,0))</f>
        <v>L</v>
      </c>
      <c r="K471" s="4">
        <f>INDEX(Products!$A$1:$G$49,MATCH($D471,Products!$A$1:$A$49,0),MATCH(K$1,Products!$A$1:$G$1,0))</f>
        <v>0.2</v>
      </c>
      <c r="L471" s="5">
        <f>INDEX(Products!$A$1:$G$49,MATCH($D471,Products!$A$1:$A$49,0),MATCH(L$1,Products!$A$1:$G$1,0))</f>
        <v>4.4550000000000001</v>
      </c>
      <c r="M471" s="5">
        <f t="shared" si="7"/>
        <v>22.274999999999999</v>
      </c>
      <c r="N471" t="str" cm="1">
        <f t="array" ref="N471">_xlfn.IFS(I471="Rob","Robusta",I471="Exc","Excelsa",I471="Ara","Arabica",I471="Lib","Liberica")</f>
        <v>Excelsa</v>
      </c>
      <c r="O471" t="str" cm="1">
        <f t="array" ref="O471">_xlfn.IFS(J471="M","Medium",J471="L","Light",J471="D","Dark")</f>
        <v>Light</v>
      </c>
      <c r="P471" t="str">
        <f>_xlfn.XLOOKUP(OrderTable[[#This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INDEX(Products!$A$1:$G$49,MATCH($D472,Products!$A$1:$A$49,0),MATCH(I$1,Products!$A$1:$G$1,0))</f>
        <v>Ara</v>
      </c>
      <c r="J472" t="str">
        <f>INDEX(Products!$A$1:$G$49,MATCH($D472,Products!$A$1:$A$49,0),MATCH(J$1,Products!$A$1:$G$1,0))</f>
        <v>M</v>
      </c>
      <c r="K472" s="4">
        <f>INDEX(Products!$A$1:$G$49,MATCH($D472,Products!$A$1:$A$49,0),MATCH(K$1,Products!$A$1:$G$1,0))</f>
        <v>0.5</v>
      </c>
      <c r="L472" s="5">
        <f>INDEX(Products!$A$1:$G$49,MATCH($D472,Products!$A$1:$A$49,0),MATCH(L$1,Products!$A$1:$G$1,0))</f>
        <v>6.75</v>
      </c>
      <c r="M472" s="5">
        <f t="shared" si="7"/>
        <v>6.75</v>
      </c>
      <c r="N472" t="str" cm="1">
        <f t="array" ref="N472">_xlfn.IFS(I472="Rob","Robusta",I472="Exc","Excelsa",I472="Ara","Arabica",I472="Lib","Liberica")</f>
        <v>Arabica</v>
      </c>
      <c r="O472" t="str" cm="1">
        <f t="array" ref="O472">_xlfn.IFS(J472="M","Medium",J472="L","Light",J472="D","Dark")</f>
        <v>Medium</v>
      </c>
      <c r="P472" t="str">
        <f>_xlfn.XLOOKUP(OrderTable[[#This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INDEX(Products!$A$1:$G$49,MATCH($D473,Products!$A$1:$A$49,0),MATCH(I$1,Products!$A$1:$G$1,0))</f>
        <v>Lib</v>
      </c>
      <c r="J473" t="str">
        <f>INDEX(Products!$A$1:$G$49,MATCH($D473,Products!$A$1:$A$49,0),MATCH(J$1,Products!$A$1:$G$1,0))</f>
        <v>M</v>
      </c>
      <c r="K473" s="4">
        <f>INDEX(Products!$A$1:$G$49,MATCH($D473,Products!$A$1:$A$49,0),MATCH(K$1,Products!$A$1:$G$1,0))</f>
        <v>2.5</v>
      </c>
      <c r="L473" s="5">
        <f>INDEX(Products!$A$1:$G$49,MATCH($D473,Products!$A$1:$A$49,0),MATCH(L$1,Products!$A$1:$G$1,0))</f>
        <v>33.464999999999996</v>
      </c>
      <c r="M473" s="5">
        <f t="shared" si="7"/>
        <v>133.85999999999999</v>
      </c>
      <c r="N473" t="str" cm="1">
        <f t="array" ref="N473">_xlfn.IFS(I473="Rob","Robusta",I473="Exc","Excelsa",I473="Ara","Arabica",I473="Lib","Liberica")</f>
        <v>Liberica</v>
      </c>
      <c r="O473" t="str" cm="1">
        <f t="array" ref="O473">_xlfn.IFS(J473="M","Medium",J473="L","Light",J473="D","Dark")</f>
        <v>Medium</v>
      </c>
      <c r="P473" t="str">
        <f>_xlfn.XLOOKUP(OrderTable[[#This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INDEX(Products!$A$1:$G$49,MATCH($D474,Products!$A$1:$A$49,0),MATCH(I$1,Products!$A$1:$G$1,0))</f>
        <v>Ara</v>
      </c>
      <c r="J474" t="str">
        <f>INDEX(Products!$A$1:$G$49,MATCH($D474,Products!$A$1:$A$49,0),MATCH(J$1,Products!$A$1:$G$1,0))</f>
        <v>D</v>
      </c>
      <c r="K474" s="4">
        <f>INDEX(Products!$A$1:$G$49,MATCH($D474,Products!$A$1:$A$49,0),MATCH(K$1,Products!$A$1:$G$1,0))</f>
        <v>0.2</v>
      </c>
      <c r="L474" s="5">
        <f>INDEX(Products!$A$1:$G$49,MATCH($D474,Products!$A$1:$A$49,0),MATCH(L$1,Products!$A$1:$G$1,0))</f>
        <v>2.9849999999999999</v>
      </c>
      <c r="M474" s="5">
        <f t="shared" si="7"/>
        <v>5.97</v>
      </c>
      <c r="N474" t="str" cm="1">
        <f t="array" ref="N474">_xlfn.IFS(I474="Rob","Robusta",I474="Exc","Excelsa",I474="Ara","Arabica",I474="Lib","Liberica")</f>
        <v>Arabica</v>
      </c>
      <c r="O474" t="str" cm="1">
        <f t="array" ref="O474">_xlfn.IFS(J474="M","Medium",J474="L","Light",J474="D","Dark")</f>
        <v>Dark</v>
      </c>
      <c r="P474" t="str">
        <f>_xlfn.XLOOKUP(OrderTable[[#This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INDEX(Products!$A$1:$G$49,MATCH($D475,Products!$A$1:$A$49,0),MATCH(I$1,Products!$A$1:$G$1,0))</f>
        <v>Ara</v>
      </c>
      <c r="J475" t="str">
        <f>INDEX(Products!$A$1:$G$49,MATCH($D475,Products!$A$1:$A$49,0),MATCH(J$1,Products!$A$1:$G$1,0))</f>
        <v>L</v>
      </c>
      <c r="K475" s="4">
        <f>INDEX(Products!$A$1:$G$49,MATCH($D475,Products!$A$1:$A$49,0),MATCH(K$1,Products!$A$1:$G$1,0))</f>
        <v>1</v>
      </c>
      <c r="L475" s="5">
        <f>INDEX(Products!$A$1:$G$49,MATCH($D475,Products!$A$1:$A$49,0),MATCH(L$1,Products!$A$1:$G$1,0))</f>
        <v>12.95</v>
      </c>
      <c r="M475" s="5">
        <f t="shared" si="7"/>
        <v>25.9</v>
      </c>
      <c r="N475" t="str" cm="1">
        <f t="array" ref="N475">_xlfn.IFS(I475="Rob","Robusta",I475="Exc","Excelsa",I475="Ara","Arabica",I475="Lib","Liberica")</f>
        <v>Arabica</v>
      </c>
      <c r="O475" t="str" cm="1">
        <f t="array" ref="O475">_xlfn.IFS(J475="M","Medium",J475="L","Light",J475="D","Dark")</f>
        <v>Light</v>
      </c>
      <c r="P475" t="str">
        <f>_xlfn.XLOOKUP(OrderTable[[#This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INDEX(Products!$A$1:$G$49,MATCH($D476,Products!$A$1:$A$49,0),MATCH(I$1,Products!$A$1:$G$1,0))</f>
        <v>Exc</v>
      </c>
      <c r="J476" t="str">
        <f>INDEX(Products!$A$1:$G$49,MATCH($D476,Products!$A$1:$A$49,0),MATCH(J$1,Products!$A$1:$G$1,0))</f>
        <v>M</v>
      </c>
      <c r="K476" s="4">
        <f>INDEX(Products!$A$1:$G$49,MATCH($D476,Products!$A$1:$A$49,0),MATCH(K$1,Products!$A$1:$G$1,0))</f>
        <v>2.5</v>
      </c>
      <c r="L476" s="5">
        <f>INDEX(Products!$A$1:$G$49,MATCH($D476,Products!$A$1:$A$49,0),MATCH(L$1,Products!$A$1:$G$1,0))</f>
        <v>31.624999999999996</v>
      </c>
      <c r="M476" s="5">
        <f t="shared" si="7"/>
        <v>31.624999999999996</v>
      </c>
      <c r="N476" t="str" cm="1">
        <f t="array" ref="N476">_xlfn.IFS(I476="Rob","Robusta",I476="Exc","Excelsa",I476="Ara","Arabica",I476="Lib","Liberica")</f>
        <v>Excelsa</v>
      </c>
      <c r="O476" t="str" cm="1">
        <f t="array" ref="O476">_xlfn.IFS(J476="M","Medium",J476="L","Light",J476="D","Dark")</f>
        <v>Medium</v>
      </c>
      <c r="P476" t="str">
        <f>_xlfn.XLOOKUP(OrderTable[[#This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INDEX(Products!$A$1:$G$49,MATCH($D477,Products!$A$1:$A$49,0),MATCH(I$1,Products!$A$1:$G$1,0))</f>
        <v>Lib</v>
      </c>
      <c r="J477" t="str">
        <f>INDEX(Products!$A$1:$G$49,MATCH($D477,Products!$A$1:$A$49,0),MATCH(J$1,Products!$A$1:$G$1,0))</f>
        <v>M</v>
      </c>
      <c r="K477" s="4">
        <f>INDEX(Products!$A$1:$G$49,MATCH($D477,Products!$A$1:$A$49,0),MATCH(K$1,Products!$A$1:$G$1,0))</f>
        <v>0.2</v>
      </c>
      <c r="L477" s="5">
        <f>INDEX(Products!$A$1:$G$49,MATCH($D477,Products!$A$1:$A$49,0),MATCH(L$1,Products!$A$1:$G$1,0))</f>
        <v>4.3650000000000002</v>
      </c>
      <c r="M477" s="5">
        <f t="shared" si="7"/>
        <v>8.73</v>
      </c>
      <c r="N477" t="str" cm="1">
        <f t="array" ref="N477">_xlfn.IFS(I477="Rob","Robusta",I477="Exc","Excelsa",I477="Ara","Arabica",I477="Lib","Liberica")</f>
        <v>Liberica</v>
      </c>
      <c r="O477" t="str" cm="1">
        <f t="array" ref="O477">_xlfn.IFS(J477="M","Medium",J477="L","Light",J477="D","Dark")</f>
        <v>Medium</v>
      </c>
      <c r="P477" t="str">
        <f>_xlfn.XLOOKUP(OrderTable[[#This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INDEX(Products!$A$1:$G$49,MATCH($D478,Products!$A$1:$A$49,0),MATCH(I$1,Products!$A$1:$G$1,0))</f>
        <v>Exc</v>
      </c>
      <c r="J478" t="str">
        <f>INDEX(Products!$A$1:$G$49,MATCH($D478,Products!$A$1:$A$49,0),MATCH(J$1,Products!$A$1:$G$1,0))</f>
        <v>L</v>
      </c>
      <c r="K478" s="4">
        <f>INDEX(Products!$A$1:$G$49,MATCH($D478,Products!$A$1:$A$49,0),MATCH(K$1,Products!$A$1:$G$1,0))</f>
        <v>0.2</v>
      </c>
      <c r="L478" s="5">
        <f>INDEX(Products!$A$1:$G$49,MATCH($D478,Products!$A$1:$A$49,0),MATCH(L$1,Products!$A$1:$G$1,0))</f>
        <v>4.4550000000000001</v>
      </c>
      <c r="M478" s="5">
        <f t="shared" si="7"/>
        <v>26.73</v>
      </c>
      <c r="N478" t="str" cm="1">
        <f t="array" ref="N478">_xlfn.IFS(I478="Rob","Robusta",I478="Exc","Excelsa",I478="Ara","Arabica",I478="Lib","Liberica")</f>
        <v>Excelsa</v>
      </c>
      <c r="O478" t="str" cm="1">
        <f t="array" ref="O478">_xlfn.IFS(J478="M","Medium",J478="L","Light",J478="D","Dark")</f>
        <v>Light</v>
      </c>
      <c r="P478" t="str">
        <f>_xlfn.XLOOKUP(OrderTable[[#This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INDEX(Products!$A$1:$G$49,MATCH($D479,Products!$A$1:$A$49,0),MATCH(I$1,Products!$A$1:$G$1,0))</f>
        <v>Lib</v>
      </c>
      <c r="J479" t="str">
        <f>INDEX(Products!$A$1:$G$49,MATCH($D479,Products!$A$1:$A$49,0),MATCH(J$1,Products!$A$1:$G$1,0))</f>
        <v>M</v>
      </c>
      <c r="K479" s="4">
        <f>INDEX(Products!$A$1:$G$49,MATCH($D479,Products!$A$1:$A$49,0),MATCH(K$1,Products!$A$1:$G$1,0))</f>
        <v>0.2</v>
      </c>
      <c r="L479" s="5">
        <f>INDEX(Products!$A$1:$G$49,MATCH($D479,Products!$A$1:$A$49,0),MATCH(L$1,Products!$A$1:$G$1,0))</f>
        <v>4.3650000000000002</v>
      </c>
      <c r="M479" s="5">
        <f t="shared" si="7"/>
        <v>26.19</v>
      </c>
      <c r="N479" t="str" cm="1">
        <f t="array" ref="N479">_xlfn.IFS(I479="Rob","Robusta",I479="Exc","Excelsa",I479="Ara","Arabica",I479="Lib","Liberica")</f>
        <v>Liberica</v>
      </c>
      <c r="O479" t="str" cm="1">
        <f t="array" ref="O479">_xlfn.IFS(J479="M","Medium",J479="L","Light",J479="D","Dark")</f>
        <v>Medium</v>
      </c>
      <c r="P479" t="str">
        <f>_xlfn.XLOOKUP(OrderTable[[#This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INDEX(Products!$A$1:$G$49,MATCH($D480,Products!$A$1:$A$49,0),MATCH(I$1,Products!$A$1:$G$1,0))</f>
        <v>Rob</v>
      </c>
      <c r="J480" t="str">
        <f>INDEX(Products!$A$1:$G$49,MATCH($D480,Products!$A$1:$A$49,0),MATCH(J$1,Products!$A$1:$G$1,0))</f>
        <v>D</v>
      </c>
      <c r="K480" s="4">
        <f>INDEX(Products!$A$1:$G$49,MATCH($D480,Products!$A$1:$A$49,0),MATCH(K$1,Products!$A$1:$G$1,0))</f>
        <v>1</v>
      </c>
      <c r="L480" s="5">
        <f>INDEX(Products!$A$1:$G$49,MATCH($D480,Products!$A$1:$A$49,0),MATCH(L$1,Products!$A$1:$G$1,0))</f>
        <v>8.9499999999999993</v>
      </c>
      <c r="M480" s="5">
        <f t="shared" si="7"/>
        <v>53.699999999999996</v>
      </c>
      <c r="N480" t="str" cm="1">
        <f t="array" ref="N480">_xlfn.IFS(I480="Rob","Robusta",I480="Exc","Excelsa",I480="Ara","Arabica",I480="Lib","Liberica")</f>
        <v>Robusta</v>
      </c>
      <c r="O480" t="str" cm="1">
        <f t="array" ref="O480">_xlfn.IFS(J480="M","Medium",J480="L","Light",J480="D","Dark")</f>
        <v>Dark</v>
      </c>
      <c r="P480" t="str">
        <f>_xlfn.XLOOKUP(OrderTable[[#This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INDEX(Products!$A$1:$G$49,MATCH($D481,Products!$A$1:$A$49,0),MATCH(I$1,Products!$A$1:$G$1,0))</f>
        <v>Exc</v>
      </c>
      <c r="J481" t="str">
        <f>INDEX(Products!$A$1:$G$49,MATCH($D481,Products!$A$1:$A$49,0),MATCH(J$1,Products!$A$1:$G$1,0))</f>
        <v>M</v>
      </c>
      <c r="K481" s="4">
        <f>INDEX(Products!$A$1:$G$49,MATCH($D481,Products!$A$1:$A$49,0),MATCH(K$1,Products!$A$1:$G$1,0))</f>
        <v>2.5</v>
      </c>
      <c r="L481" s="5">
        <f>INDEX(Products!$A$1:$G$49,MATCH($D481,Products!$A$1:$A$49,0),MATCH(L$1,Products!$A$1:$G$1,0))</f>
        <v>31.624999999999996</v>
      </c>
      <c r="M481" s="5">
        <f t="shared" si="7"/>
        <v>126.49999999999999</v>
      </c>
      <c r="N481" t="str" cm="1">
        <f t="array" ref="N481">_xlfn.IFS(I481="Rob","Robusta",I481="Exc","Excelsa",I481="Ara","Arabica",I481="Lib","Liberica")</f>
        <v>Excelsa</v>
      </c>
      <c r="O481" t="str" cm="1">
        <f t="array" ref="O481">_xlfn.IFS(J481="M","Medium",J481="L","Light",J481="D","Dark")</f>
        <v>Medium</v>
      </c>
      <c r="P481" t="str">
        <f>_xlfn.XLOOKUP(OrderTable[[#This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INDEX(Products!$A$1:$G$49,MATCH($D482,Products!$A$1:$A$49,0),MATCH(I$1,Products!$A$1:$G$1,0))</f>
        <v>Exc</v>
      </c>
      <c r="J482" t="str">
        <f>INDEX(Products!$A$1:$G$49,MATCH($D482,Products!$A$1:$A$49,0),MATCH(J$1,Products!$A$1:$G$1,0))</f>
        <v>M</v>
      </c>
      <c r="K482" s="4">
        <f>INDEX(Products!$A$1:$G$49,MATCH($D482,Products!$A$1:$A$49,0),MATCH(K$1,Products!$A$1:$G$1,0))</f>
        <v>0.2</v>
      </c>
      <c r="L482" s="5">
        <f>INDEX(Products!$A$1:$G$49,MATCH($D482,Products!$A$1:$A$49,0),MATCH(L$1,Products!$A$1:$G$1,0))</f>
        <v>4.125</v>
      </c>
      <c r="M482" s="5">
        <f t="shared" si="7"/>
        <v>4.125</v>
      </c>
      <c r="N482" t="str" cm="1">
        <f t="array" ref="N482">_xlfn.IFS(I482="Rob","Robusta",I482="Exc","Excelsa",I482="Ara","Arabica",I482="Lib","Liberica")</f>
        <v>Excelsa</v>
      </c>
      <c r="O482" t="str" cm="1">
        <f t="array" ref="O482">_xlfn.IFS(J482="M","Medium",J482="L","Light",J482="D","Dark")</f>
        <v>Medium</v>
      </c>
      <c r="P482" t="str">
        <f>_xlfn.XLOOKUP(OrderTable[[#This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INDEX(Products!$A$1:$G$49,MATCH($D483,Products!$A$1:$A$49,0),MATCH(I$1,Products!$A$1:$G$1,0))</f>
        <v>Rob</v>
      </c>
      <c r="J483" t="str">
        <f>INDEX(Products!$A$1:$G$49,MATCH($D483,Products!$A$1:$A$49,0),MATCH(J$1,Products!$A$1:$G$1,0))</f>
        <v>L</v>
      </c>
      <c r="K483" s="4">
        <f>INDEX(Products!$A$1:$G$49,MATCH($D483,Products!$A$1:$A$49,0),MATCH(K$1,Products!$A$1:$G$1,0))</f>
        <v>1</v>
      </c>
      <c r="L483" s="5">
        <f>INDEX(Products!$A$1:$G$49,MATCH($D483,Products!$A$1:$A$49,0),MATCH(L$1,Products!$A$1:$G$1,0))</f>
        <v>11.95</v>
      </c>
      <c r="M483" s="5">
        <f t="shared" si="7"/>
        <v>23.9</v>
      </c>
      <c r="N483" t="str" cm="1">
        <f t="array" ref="N483">_xlfn.IFS(I483="Rob","Robusta",I483="Exc","Excelsa",I483="Ara","Arabica",I483="Lib","Liberica")</f>
        <v>Robusta</v>
      </c>
      <c r="O483" t="str" cm="1">
        <f t="array" ref="O483">_xlfn.IFS(J483="M","Medium",J483="L","Light",J483="D","Dark")</f>
        <v>Light</v>
      </c>
      <c r="P483" t="str">
        <f>_xlfn.XLOOKUP(OrderTable[[#This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INDEX(Products!$A$1:$G$49,MATCH($D484,Products!$A$1:$A$49,0),MATCH(I$1,Products!$A$1:$G$1,0))</f>
        <v>Exc</v>
      </c>
      <c r="J484" t="str">
        <f>INDEX(Products!$A$1:$G$49,MATCH($D484,Products!$A$1:$A$49,0),MATCH(J$1,Products!$A$1:$G$1,0))</f>
        <v>D</v>
      </c>
      <c r="K484" s="4">
        <f>INDEX(Products!$A$1:$G$49,MATCH($D484,Products!$A$1:$A$49,0),MATCH(K$1,Products!$A$1:$G$1,0))</f>
        <v>2.5</v>
      </c>
      <c r="L484" s="5">
        <f>INDEX(Products!$A$1:$G$49,MATCH($D484,Products!$A$1:$A$49,0),MATCH(L$1,Products!$A$1:$G$1,0))</f>
        <v>27.945</v>
      </c>
      <c r="M484" s="5">
        <f t="shared" si="7"/>
        <v>139.72499999999999</v>
      </c>
      <c r="N484" t="str" cm="1">
        <f t="array" ref="N484">_xlfn.IFS(I484="Rob","Robusta",I484="Exc","Excelsa",I484="Ara","Arabica",I484="Lib","Liberica")</f>
        <v>Excelsa</v>
      </c>
      <c r="O484" t="str" cm="1">
        <f t="array" ref="O484">_xlfn.IFS(J484="M","Medium",J484="L","Light",J484="D","Dark")</f>
        <v>Dark</v>
      </c>
      <c r="P484" t="str">
        <f>_xlfn.XLOOKUP(OrderTable[[#This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INDEX(Products!$A$1:$G$49,MATCH($D485,Products!$A$1:$A$49,0),MATCH(I$1,Products!$A$1:$G$1,0))</f>
        <v>Lib</v>
      </c>
      <c r="J485" t="str">
        <f>INDEX(Products!$A$1:$G$49,MATCH($D485,Products!$A$1:$A$49,0),MATCH(J$1,Products!$A$1:$G$1,0))</f>
        <v>D</v>
      </c>
      <c r="K485" s="4">
        <f>INDEX(Products!$A$1:$G$49,MATCH($D485,Products!$A$1:$A$49,0),MATCH(K$1,Products!$A$1:$G$1,0))</f>
        <v>2.5</v>
      </c>
      <c r="L485" s="5">
        <f>INDEX(Products!$A$1:$G$49,MATCH($D485,Products!$A$1:$A$49,0),MATCH(L$1,Products!$A$1:$G$1,0))</f>
        <v>29.784999999999997</v>
      </c>
      <c r="M485" s="5">
        <f t="shared" si="7"/>
        <v>59.569999999999993</v>
      </c>
      <c r="N485" t="str" cm="1">
        <f t="array" ref="N485">_xlfn.IFS(I485="Rob","Robusta",I485="Exc","Excelsa",I485="Ara","Arabica",I485="Lib","Liberica")</f>
        <v>Liberica</v>
      </c>
      <c r="O485" t="str" cm="1">
        <f t="array" ref="O485">_xlfn.IFS(J485="M","Medium",J485="L","Light",J485="D","Dark")</f>
        <v>Dark</v>
      </c>
      <c r="P485" t="str">
        <f>_xlfn.XLOOKUP(OrderTable[[#This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INDEX(Products!$A$1:$G$49,MATCH($D486,Products!$A$1:$A$49,0),MATCH(I$1,Products!$A$1:$G$1,0))</f>
        <v>Lib</v>
      </c>
      <c r="J486" t="str">
        <f>INDEX(Products!$A$1:$G$49,MATCH($D486,Products!$A$1:$A$49,0),MATCH(J$1,Products!$A$1:$G$1,0))</f>
        <v>L</v>
      </c>
      <c r="K486" s="4">
        <f>INDEX(Products!$A$1:$G$49,MATCH($D486,Products!$A$1:$A$49,0),MATCH(K$1,Products!$A$1:$G$1,0))</f>
        <v>0.5</v>
      </c>
      <c r="L486" s="5">
        <f>INDEX(Products!$A$1:$G$49,MATCH($D486,Products!$A$1:$A$49,0),MATCH(L$1,Products!$A$1:$G$1,0))</f>
        <v>9.51</v>
      </c>
      <c r="M486" s="5">
        <f t="shared" si="7"/>
        <v>57.06</v>
      </c>
      <c r="N486" t="str" cm="1">
        <f t="array" ref="N486">_xlfn.IFS(I486="Rob","Robusta",I486="Exc","Excelsa",I486="Ara","Arabica",I486="Lib","Liberica")</f>
        <v>Liberica</v>
      </c>
      <c r="O486" t="str" cm="1">
        <f t="array" ref="O486">_xlfn.IFS(J486="M","Medium",J486="L","Light",J486="D","Dark")</f>
        <v>Light</v>
      </c>
      <c r="P486" t="str">
        <f>_xlfn.XLOOKUP(OrderTable[[#This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INDEX(Products!$A$1:$G$49,MATCH($D487,Products!$A$1:$A$49,0),MATCH(I$1,Products!$A$1:$G$1,0))</f>
        <v>Rob</v>
      </c>
      <c r="J487" t="str">
        <f>INDEX(Products!$A$1:$G$49,MATCH($D487,Products!$A$1:$A$49,0),MATCH(J$1,Products!$A$1:$G$1,0))</f>
        <v>L</v>
      </c>
      <c r="K487" s="4">
        <f>INDEX(Products!$A$1:$G$49,MATCH($D487,Products!$A$1:$A$49,0),MATCH(K$1,Products!$A$1:$G$1,0))</f>
        <v>0.2</v>
      </c>
      <c r="L487" s="5">
        <f>INDEX(Products!$A$1:$G$49,MATCH($D487,Products!$A$1:$A$49,0),MATCH(L$1,Products!$A$1:$G$1,0))</f>
        <v>3.5849999999999995</v>
      </c>
      <c r="M487" s="5">
        <f t="shared" si="7"/>
        <v>21.509999999999998</v>
      </c>
      <c r="N487" t="str" cm="1">
        <f t="array" ref="N487">_xlfn.IFS(I487="Rob","Robusta",I487="Exc","Excelsa",I487="Ara","Arabica",I487="Lib","Liberica")</f>
        <v>Robusta</v>
      </c>
      <c r="O487" t="str" cm="1">
        <f t="array" ref="O487">_xlfn.IFS(J487="M","Medium",J487="L","Light",J487="D","Dark")</f>
        <v>Light</v>
      </c>
      <c r="P487" t="str">
        <f>_xlfn.XLOOKUP(OrderTable[[#This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INDEX(Products!$A$1:$G$49,MATCH($D488,Products!$A$1:$A$49,0),MATCH(I$1,Products!$A$1:$G$1,0))</f>
        <v>Lib</v>
      </c>
      <c r="J488" t="str">
        <f>INDEX(Products!$A$1:$G$49,MATCH($D488,Products!$A$1:$A$49,0),MATCH(J$1,Products!$A$1:$G$1,0))</f>
        <v>M</v>
      </c>
      <c r="K488" s="4">
        <f>INDEX(Products!$A$1:$G$49,MATCH($D488,Products!$A$1:$A$49,0),MATCH(K$1,Products!$A$1:$G$1,0))</f>
        <v>0.5</v>
      </c>
      <c r="L488" s="5">
        <f>INDEX(Products!$A$1:$G$49,MATCH($D488,Products!$A$1:$A$49,0),MATCH(L$1,Products!$A$1:$G$1,0))</f>
        <v>8.73</v>
      </c>
      <c r="M488" s="5">
        <f t="shared" si="7"/>
        <v>52.38</v>
      </c>
      <c r="N488" t="str" cm="1">
        <f t="array" ref="N488">_xlfn.IFS(I488="Rob","Robusta",I488="Exc","Excelsa",I488="Ara","Arabica",I488="Lib","Liberica")</f>
        <v>Liberica</v>
      </c>
      <c r="O488" t="str" cm="1">
        <f t="array" ref="O488">_xlfn.IFS(J488="M","Medium",J488="L","Light",J488="D","Dark")</f>
        <v>Medium</v>
      </c>
      <c r="P488" t="str">
        <f>_xlfn.XLOOKUP(OrderTable[[#This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INDEX(Products!$A$1:$G$49,MATCH($D489,Products!$A$1:$A$49,0),MATCH(I$1,Products!$A$1:$G$1,0))</f>
        <v>Exc</v>
      </c>
      <c r="J489" t="str">
        <f>INDEX(Products!$A$1:$G$49,MATCH($D489,Products!$A$1:$A$49,0),MATCH(J$1,Products!$A$1:$G$1,0))</f>
        <v>D</v>
      </c>
      <c r="K489" s="4">
        <f>INDEX(Products!$A$1:$G$49,MATCH($D489,Products!$A$1:$A$49,0),MATCH(K$1,Products!$A$1:$G$1,0))</f>
        <v>1</v>
      </c>
      <c r="L489" s="5">
        <f>INDEX(Products!$A$1:$G$49,MATCH($D489,Products!$A$1:$A$49,0),MATCH(L$1,Products!$A$1:$G$1,0))</f>
        <v>12.15</v>
      </c>
      <c r="M489" s="5">
        <f t="shared" si="7"/>
        <v>72.900000000000006</v>
      </c>
      <c r="N489" t="str" cm="1">
        <f t="array" ref="N489">_xlfn.IFS(I489="Rob","Robusta",I489="Exc","Excelsa",I489="Ara","Arabica",I489="Lib","Liberica")</f>
        <v>Excelsa</v>
      </c>
      <c r="O489" t="str" cm="1">
        <f t="array" ref="O489">_xlfn.IFS(J489="M","Medium",J489="L","Light",J489="D","Dark")</f>
        <v>Dark</v>
      </c>
      <c r="P489" t="str">
        <f>_xlfn.XLOOKUP(OrderTable[[#This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INDEX(Products!$A$1:$G$49,MATCH($D490,Products!$A$1:$A$49,0),MATCH(I$1,Products!$A$1:$G$1,0))</f>
        <v>Rob</v>
      </c>
      <c r="J490" t="str">
        <f>INDEX(Products!$A$1:$G$49,MATCH($D490,Products!$A$1:$A$49,0),MATCH(J$1,Products!$A$1:$G$1,0))</f>
        <v>M</v>
      </c>
      <c r="K490" s="4">
        <f>INDEX(Products!$A$1:$G$49,MATCH($D490,Products!$A$1:$A$49,0),MATCH(K$1,Products!$A$1:$G$1,0))</f>
        <v>0.2</v>
      </c>
      <c r="L490" s="5">
        <f>INDEX(Products!$A$1:$G$49,MATCH($D490,Products!$A$1:$A$49,0),MATCH(L$1,Products!$A$1:$G$1,0))</f>
        <v>2.9849999999999999</v>
      </c>
      <c r="M490" s="5">
        <f t="shared" si="7"/>
        <v>14.924999999999999</v>
      </c>
      <c r="N490" t="str" cm="1">
        <f t="array" ref="N490">_xlfn.IFS(I490="Rob","Robusta",I490="Exc","Excelsa",I490="Ara","Arabica",I490="Lib","Liberica")</f>
        <v>Robusta</v>
      </c>
      <c r="O490" t="str" cm="1">
        <f t="array" ref="O490">_xlfn.IFS(J490="M","Medium",J490="L","Light",J490="D","Dark")</f>
        <v>Medium</v>
      </c>
      <c r="P490" t="str">
        <f>_xlfn.XLOOKUP(OrderTable[[#This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INDEX(Products!$A$1:$G$49,MATCH($D491,Products!$A$1:$A$49,0),MATCH(I$1,Products!$A$1:$G$1,0))</f>
        <v>Lib</v>
      </c>
      <c r="J491" t="str">
        <f>INDEX(Products!$A$1:$G$49,MATCH($D491,Products!$A$1:$A$49,0),MATCH(J$1,Products!$A$1:$G$1,0))</f>
        <v>L</v>
      </c>
      <c r="K491" s="4">
        <f>INDEX(Products!$A$1:$G$49,MATCH($D491,Products!$A$1:$A$49,0),MATCH(K$1,Products!$A$1:$G$1,0))</f>
        <v>1</v>
      </c>
      <c r="L491" s="5">
        <f>INDEX(Products!$A$1:$G$49,MATCH($D491,Products!$A$1:$A$49,0),MATCH(L$1,Products!$A$1:$G$1,0))</f>
        <v>15.85</v>
      </c>
      <c r="M491" s="5">
        <f t="shared" si="7"/>
        <v>95.1</v>
      </c>
      <c r="N491" t="str" cm="1">
        <f t="array" ref="N491">_xlfn.IFS(I491="Rob","Robusta",I491="Exc","Excelsa",I491="Ara","Arabica",I491="Lib","Liberica")</f>
        <v>Liberica</v>
      </c>
      <c r="O491" t="str" cm="1">
        <f t="array" ref="O491">_xlfn.IFS(J491="M","Medium",J491="L","Light",J491="D","Dark")</f>
        <v>Light</v>
      </c>
      <c r="P491" t="str">
        <f>_xlfn.XLOOKUP(OrderTable[[#This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INDEX(Products!$A$1:$G$49,MATCH($D492,Products!$A$1:$A$49,0),MATCH(I$1,Products!$A$1:$G$1,0))</f>
        <v>Lib</v>
      </c>
      <c r="J492" t="str">
        <f>INDEX(Products!$A$1:$G$49,MATCH($D492,Products!$A$1:$A$49,0),MATCH(J$1,Products!$A$1:$G$1,0))</f>
        <v>D</v>
      </c>
      <c r="K492" s="4">
        <f>INDEX(Products!$A$1:$G$49,MATCH($D492,Products!$A$1:$A$49,0),MATCH(K$1,Products!$A$1:$G$1,0))</f>
        <v>0.5</v>
      </c>
      <c r="L492" s="5">
        <f>INDEX(Products!$A$1:$G$49,MATCH($D492,Products!$A$1:$A$49,0),MATCH(L$1,Products!$A$1:$G$1,0))</f>
        <v>7.77</v>
      </c>
      <c r="M492" s="5">
        <f t="shared" si="7"/>
        <v>15.54</v>
      </c>
      <c r="N492" t="str" cm="1">
        <f t="array" ref="N492">_xlfn.IFS(I492="Rob","Robusta",I492="Exc","Excelsa",I492="Ara","Arabica",I492="Lib","Liberica")</f>
        <v>Liberica</v>
      </c>
      <c r="O492" t="str" cm="1">
        <f t="array" ref="O492">_xlfn.IFS(J492="M","Medium",J492="L","Light",J492="D","Dark")</f>
        <v>Dark</v>
      </c>
      <c r="P492" t="str">
        <f>_xlfn.XLOOKUP(OrderTable[[#This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INDEX(Products!$A$1:$G$49,MATCH($D493,Products!$A$1:$A$49,0),MATCH(I$1,Products!$A$1:$G$1,0))</f>
        <v>Lib</v>
      </c>
      <c r="J493" t="str">
        <f>INDEX(Products!$A$1:$G$49,MATCH($D493,Products!$A$1:$A$49,0),MATCH(J$1,Products!$A$1:$G$1,0))</f>
        <v>D</v>
      </c>
      <c r="K493" s="4">
        <f>INDEX(Products!$A$1:$G$49,MATCH($D493,Products!$A$1:$A$49,0),MATCH(K$1,Products!$A$1:$G$1,0))</f>
        <v>0.2</v>
      </c>
      <c r="L493" s="5">
        <f>INDEX(Products!$A$1:$G$49,MATCH($D493,Products!$A$1:$A$49,0),MATCH(L$1,Products!$A$1:$G$1,0))</f>
        <v>3.8849999999999998</v>
      </c>
      <c r="M493" s="5">
        <f t="shared" si="7"/>
        <v>23.31</v>
      </c>
      <c r="N493" t="str" cm="1">
        <f t="array" ref="N493">_xlfn.IFS(I493="Rob","Robusta",I493="Exc","Excelsa",I493="Ara","Arabica",I493="Lib","Liberica")</f>
        <v>Liberica</v>
      </c>
      <c r="O493" t="str" cm="1">
        <f t="array" ref="O493">_xlfn.IFS(J493="M","Medium",J493="L","Light",J493="D","Dark")</f>
        <v>Dark</v>
      </c>
      <c r="P493" t="str">
        <f>_xlfn.XLOOKUP(OrderTable[[#This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INDEX(Products!$A$1:$G$49,MATCH($D494,Products!$A$1:$A$49,0),MATCH(I$1,Products!$A$1:$G$1,0))</f>
        <v>Exc</v>
      </c>
      <c r="J494" t="str">
        <f>INDEX(Products!$A$1:$G$49,MATCH($D494,Products!$A$1:$A$49,0),MATCH(J$1,Products!$A$1:$G$1,0))</f>
        <v>M</v>
      </c>
      <c r="K494" s="4">
        <f>INDEX(Products!$A$1:$G$49,MATCH($D494,Products!$A$1:$A$49,0),MATCH(K$1,Products!$A$1:$G$1,0))</f>
        <v>0.2</v>
      </c>
      <c r="L494" s="5">
        <f>INDEX(Products!$A$1:$G$49,MATCH($D494,Products!$A$1:$A$49,0),MATCH(L$1,Products!$A$1:$G$1,0))</f>
        <v>4.125</v>
      </c>
      <c r="M494" s="5">
        <f t="shared" si="7"/>
        <v>4.125</v>
      </c>
      <c r="N494" t="str" cm="1">
        <f t="array" ref="N494">_xlfn.IFS(I494="Rob","Robusta",I494="Exc","Excelsa",I494="Ara","Arabica",I494="Lib","Liberica")</f>
        <v>Excelsa</v>
      </c>
      <c r="O494" t="str" cm="1">
        <f t="array" ref="O494">_xlfn.IFS(J494="M","Medium",J494="L","Light",J494="D","Dark")</f>
        <v>Medium</v>
      </c>
      <c r="P494" t="str">
        <f>_xlfn.XLOOKUP(OrderTable[[#This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INDEX(Products!$A$1:$G$49,MATCH($D495,Products!$A$1:$A$49,0),MATCH(I$1,Products!$A$1:$G$1,0))</f>
        <v>Rob</v>
      </c>
      <c r="J495" t="str">
        <f>INDEX(Products!$A$1:$G$49,MATCH($D495,Products!$A$1:$A$49,0),MATCH(J$1,Products!$A$1:$G$1,0))</f>
        <v>M</v>
      </c>
      <c r="K495" s="4">
        <f>INDEX(Products!$A$1:$G$49,MATCH($D495,Products!$A$1:$A$49,0),MATCH(K$1,Products!$A$1:$G$1,0))</f>
        <v>0.5</v>
      </c>
      <c r="L495" s="5">
        <f>INDEX(Products!$A$1:$G$49,MATCH($D495,Products!$A$1:$A$49,0),MATCH(L$1,Products!$A$1:$G$1,0))</f>
        <v>5.97</v>
      </c>
      <c r="M495" s="5">
        <f t="shared" si="7"/>
        <v>35.82</v>
      </c>
      <c r="N495" t="str" cm="1">
        <f t="array" ref="N495">_xlfn.IFS(I495="Rob","Robusta",I495="Exc","Excelsa",I495="Ara","Arabica",I495="Lib","Liberica")</f>
        <v>Robusta</v>
      </c>
      <c r="O495" t="str" cm="1">
        <f t="array" ref="O495">_xlfn.IFS(J495="M","Medium",J495="L","Light",J495="D","Dark")</f>
        <v>Medium</v>
      </c>
      <c r="P495" t="str">
        <f>_xlfn.XLOOKUP(OrderTable[[#This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INDEX(Products!$A$1:$G$49,MATCH($D496,Products!$A$1:$A$49,0),MATCH(I$1,Products!$A$1:$G$1,0))</f>
        <v>Lib</v>
      </c>
      <c r="J496" t="str">
        <f>INDEX(Products!$A$1:$G$49,MATCH($D496,Products!$A$1:$A$49,0),MATCH(J$1,Products!$A$1:$G$1,0))</f>
        <v>L</v>
      </c>
      <c r="K496" s="4">
        <f>INDEX(Products!$A$1:$G$49,MATCH($D496,Products!$A$1:$A$49,0),MATCH(K$1,Products!$A$1:$G$1,0))</f>
        <v>1</v>
      </c>
      <c r="L496" s="5">
        <f>INDEX(Products!$A$1:$G$49,MATCH($D496,Products!$A$1:$A$49,0),MATCH(L$1,Products!$A$1:$G$1,0))</f>
        <v>15.85</v>
      </c>
      <c r="M496" s="5">
        <f t="shared" si="7"/>
        <v>31.7</v>
      </c>
      <c r="N496" t="str" cm="1">
        <f t="array" ref="N496">_xlfn.IFS(I496="Rob","Robusta",I496="Exc","Excelsa",I496="Ara","Arabica",I496="Lib","Liberica")</f>
        <v>Liberica</v>
      </c>
      <c r="O496" t="str" cm="1">
        <f t="array" ref="O496">_xlfn.IFS(J496="M","Medium",J496="L","Light",J496="D","Dark")</f>
        <v>Light</v>
      </c>
      <c r="P496" t="str">
        <f>_xlfn.XLOOKUP(OrderTable[[#This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INDEX(Products!$A$1:$G$49,MATCH($D497,Products!$A$1:$A$49,0),MATCH(I$1,Products!$A$1:$G$1,0))</f>
        <v>Lib</v>
      </c>
      <c r="J497" t="str">
        <f>INDEX(Products!$A$1:$G$49,MATCH($D497,Products!$A$1:$A$49,0),MATCH(J$1,Products!$A$1:$G$1,0))</f>
        <v>L</v>
      </c>
      <c r="K497" s="4">
        <f>INDEX(Products!$A$1:$G$49,MATCH($D497,Products!$A$1:$A$49,0),MATCH(K$1,Products!$A$1:$G$1,0))</f>
        <v>1</v>
      </c>
      <c r="L497" s="5">
        <f>INDEX(Products!$A$1:$G$49,MATCH($D497,Products!$A$1:$A$49,0),MATCH(L$1,Products!$A$1:$G$1,0))</f>
        <v>15.85</v>
      </c>
      <c r="M497" s="5">
        <f t="shared" si="7"/>
        <v>79.25</v>
      </c>
      <c r="N497" t="str" cm="1">
        <f t="array" ref="N497">_xlfn.IFS(I497="Rob","Robusta",I497="Exc","Excelsa",I497="Ara","Arabica",I497="Lib","Liberica")</f>
        <v>Liberica</v>
      </c>
      <c r="O497" t="str" cm="1">
        <f t="array" ref="O497">_xlfn.IFS(J497="M","Medium",J497="L","Light",J497="D","Dark")</f>
        <v>Light</v>
      </c>
      <c r="P497" t="str">
        <f>_xlfn.XLOOKUP(OrderTable[[#This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INDEX(Products!$A$1:$G$49,MATCH($D498,Products!$A$1:$A$49,0),MATCH(I$1,Products!$A$1:$G$1,0))</f>
        <v>Exc</v>
      </c>
      <c r="J498" t="str">
        <f>INDEX(Products!$A$1:$G$49,MATCH($D498,Products!$A$1:$A$49,0),MATCH(J$1,Products!$A$1:$G$1,0))</f>
        <v>D</v>
      </c>
      <c r="K498" s="4">
        <f>INDEX(Products!$A$1:$G$49,MATCH($D498,Products!$A$1:$A$49,0),MATCH(K$1,Products!$A$1:$G$1,0))</f>
        <v>0.2</v>
      </c>
      <c r="L498" s="5">
        <f>INDEX(Products!$A$1:$G$49,MATCH($D498,Products!$A$1:$A$49,0),MATCH(L$1,Products!$A$1:$G$1,0))</f>
        <v>3.645</v>
      </c>
      <c r="M498" s="5">
        <f t="shared" si="7"/>
        <v>10.935</v>
      </c>
      <c r="N498" t="str" cm="1">
        <f t="array" ref="N498">_xlfn.IFS(I498="Rob","Robusta",I498="Exc","Excelsa",I498="Ara","Arabica",I498="Lib","Liberica")</f>
        <v>Excelsa</v>
      </c>
      <c r="O498" t="str" cm="1">
        <f t="array" ref="O498">_xlfn.IFS(J498="M","Medium",J498="L","Light",J498="D","Dark")</f>
        <v>Dark</v>
      </c>
      <c r="P498" t="str">
        <f>_xlfn.XLOOKUP(OrderTable[[#This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INDEX(Products!$A$1:$G$49,MATCH($D499,Products!$A$1:$A$49,0),MATCH(I$1,Products!$A$1:$G$1,0))</f>
        <v>Ara</v>
      </c>
      <c r="J499" t="str">
        <f>INDEX(Products!$A$1:$G$49,MATCH($D499,Products!$A$1:$A$49,0),MATCH(J$1,Products!$A$1:$G$1,0))</f>
        <v>D</v>
      </c>
      <c r="K499" s="4">
        <f>INDEX(Products!$A$1:$G$49,MATCH($D499,Products!$A$1:$A$49,0),MATCH(K$1,Products!$A$1:$G$1,0))</f>
        <v>1</v>
      </c>
      <c r="L499" s="5">
        <f>INDEX(Products!$A$1:$G$49,MATCH($D499,Products!$A$1:$A$49,0),MATCH(L$1,Products!$A$1:$G$1,0))</f>
        <v>9.9499999999999993</v>
      </c>
      <c r="M499" s="5">
        <f t="shared" si="7"/>
        <v>39.799999999999997</v>
      </c>
      <c r="N499" t="str" cm="1">
        <f t="array" ref="N499">_xlfn.IFS(I499="Rob","Robusta",I499="Exc","Excelsa",I499="Ara","Arabica",I499="Lib","Liberica")</f>
        <v>Arabica</v>
      </c>
      <c r="O499" t="str" cm="1">
        <f t="array" ref="O499">_xlfn.IFS(J499="M","Medium",J499="L","Light",J499="D","Dark")</f>
        <v>Dark</v>
      </c>
      <c r="P499" t="str">
        <f>_xlfn.XLOOKUP(OrderTable[[#This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INDEX(Products!$A$1:$G$49,MATCH($D500,Products!$A$1:$A$49,0),MATCH(I$1,Products!$A$1:$G$1,0))</f>
        <v>Rob</v>
      </c>
      <c r="J500" t="str">
        <f>INDEX(Products!$A$1:$G$49,MATCH($D500,Products!$A$1:$A$49,0),MATCH(J$1,Products!$A$1:$G$1,0))</f>
        <v>M</v>
      </c>
      <c r="K500" s="4">
        <f>INDEX(Products!$A$1:$G$49,MATCH($D500,Products!$A$1:$A$49,0),MATCH(K$1,Products!$A$1:$G$1,0))</f>
        <v>1</v>
      </c>
      <c r="L500" s="5">
        <f>INDEX(Products!$A$1:$G$49,MATCH($D500,Products!$A$1:$A$49,0),MATCH(L$1,Products!$A$1:$G$1,0))</f>
        <v>9.9499999999999993</v>
      </c>
      <c r="M500" s="5">
        <f t="shared" si="7"/>
        <v>49.75</v>
      </c>
      <c r="N500" t="str" cm="1">
        <f t="array" ref="N500">_xlfn.IFS(I500="Rob","Robusta",I500="Exc","Excelsa",I500="Ara","Arabica",I500="Lib","Liberica")</f>
        <v>Robusta</v>
      </c>
      <c r="O500" t="str" cm="1">
        <f t="array" ref="O500">_xlfn.IFS(J500="M","Medium",J500="L","Light",J500="D","Dark")</f>
        <v>Medium</v>
      </c>
      <c r="P500" t="str">
        <f>_xlfn.XLOOKUP(OrderTable[[#This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INDEX(Products!$A$1:$G$49,MATCH($D501,Products!$A$1:$A$49,0),MATCH(I$1,Products!$A$1:$G$1,0))</f>
        <v>Rob</v>
      </c>
      <c r="J501" t="str">
        <f>INDEX(Products!$A$1:$G$49,MATCH($D501,Products!$A$1:$A$49,0),MATCH(J$1,Products!$A$1:$G$1,0))</f>
        <v>D</v>
      </c>
      <c r="K501" s="4">
        <f>INDEX(Products!$A$1:$G$49,MATCH($D501,Products!$A$1:$A$49,0),MATCH(K$1,Products!$A$1:$G$1,0))</f>
        <v>0.2</v>
      </c>
      <c r="L501" s="5">
        <f>INDEX(Products!$A$1:$G$49,MATCH($D501,Products!$A$1:$A$49,0),MATCH(L$1,Products!$A$1:$G$1,0))</f>
        <v>2.6849999999999996</v>
      </c>
      <c r="M501" s="5">
        <f t="shared" si="7"/>
        <v>8.0549999999999997</v>
      </c>
      <c r="N501" t="str" cm="1">
        <f t="array" ref="N501">_xlfn.IFS(I501="Rob","Robusta",I501="Exc","Excelsa",I501="Ara","Arabica",I501="Lib","Liberica")</f>
        <v>Robusta</v>
      </c>
      <c r="O501" t="str" cm="1">
        <f t="array" ref="O501">_xlfn.IFS(J501="M","Medium",J501="L","Light",J501="D","Dark")</f>
        <v>Dark</v>
      </c>
      <c r="P501" t="str">
        <f>_xlfn.XLOOKUP(OrderTable[[#This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INDEX(Products!$A$1:$G$49,MATCH($D502,Products!$A$1:$A$49,0),MATCH(I$1,Products!$A$1:$G$1,0))</f>
        <v>Rob</v>
      </c>
      <c r="J502" t="str">
        <f>INDEX(Products!$A$1:$G$49,MATCH($D502,Products!$A$1:$A$49,0),MATCH(J$1,Products!$A$1:$G$1,0))</f>
        <v>L</v>
      </c>
      <c r="K502" s="4">
        <f>INDEX(Products!$A$1:$G$49,MATCH($D502,Products!$A$1:$A$49,0),MATCH(K$1,Products!$A$1:$G$1,0))</f>
        <v>1</v>
      </c>
      <c r="L502" s="5">
        <f>INDEX(Products!$A$1:$G$49,MATCH($D502,Products!$A$1:$A$49,0),MATCH(L$1,Products!$A$1:$G$1,0))</f>
        <v>11.95</v>
      </c>
      <c r="M502" s="5">
        <f t="shared" si="7"/>
        <v>47.8</v>
      </c>
      <c r="N502" t="str" cm="1">
        <f t="array" ref="N502">_xlfn.IFS(I502="Rob","Robusta",I502="Exc","Excelsa",I502="Ara","Arabica",I502="Lib","Liberica")</f>
        <v>Robusta</v>
      </c>
      <c r="O502" t="str" cm="1">
        <f t="array" ref="O502">_xlfn.IFS(J502="M","Medium",J502="L","Light",J502="D","Dark")</f>
        <v>Light</v>
      </c>
      <c r="P502" t="str">
        <f>_xlfn.XLOOKUP(OrderTable[[#This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INDEX(Products!$A$1:$G$49,MATCH($D503,Products!$A$1:$A$49,0),MATCH(I$1,Products!$A$1:$G$1,0))</f>
        <v>Rob</v>
      </c>
      <c r="J503" t="str">
        <f>INDEX(Products!$A$1:$G$49,MATCH($D503,Products!$A$1:$A$49,0),MATCH(J$1,Products!$A$1:$G$1,0))</f>
        <v>M</v>
      </c>
      <c r="K503" s="4">
        <f>INDEX(Products!$A$1:$G$49,MATCH($D503,Products!$A$1:$A$49,0),MATCH(K$1,Products!$A$1:$G$1,0))</f>
        <v>0.2</v>
      </c>
      <c r="L503" s="5">
        <f>INDEX(Products!$A$1:$G$49,MATCH($D503,Products!$A$1:$A$49,0),MATCH(L$1,Products!$A$1:$G$1,0))</f>
        <v>2.9849999999999999</v>
      </c>
      <c r="M503" s="5">
        <f t="shared" si="7"/>
        <v>11.94</v>
      </c>
      <c r="N503" t="str" cm="1">
        <f t="array" ref="N503">_xlfn.IFS(I503="Rob","Robusta",I503="Exc","Excelsa",I503="Ara","Arabica",I503="Lib","Liberica")</f>
        <v>Robusta</v>
      </c>
      <c r="O503" t="str" cm="1">
        <f t="array" ref="O503">_xlfn.IFS(J503="M","Medium",J503="L","Light",J503="D","Dark")</f>
        <v>Medium</v>
      </c>
      <c r="P503" t="str">
        <f>_xlfn.XLOOKUP(OrderTable[[#This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INDEX(Products!$A$1:$G$49,MATCH($D504,Products!$A$1:$A$49,0),MATCH(I$1,Products!$A$1:$G$1,0))</f>
        <v>Exc</v>
      </c>
      <c r="J504" t="str">
        <f>INDEX(Products!$A$1:$G$49,MATCH($D504,Products!$A$1:$A$49,0),MATCH(J$1,Products!$A$1:$G$1,0))</f>
        <v>M</v>
      </c>
      <c r="K504" s="4">
        <f>INDEX(Products!$A$1:$G$49,MATCH($D504,Products!$A$1:$A$49,0),MATCH(K$1,Products!$A$1:$G$1,0))</f>
        <v>0.2</v>
      </c>
      <c r="L504" s="5">
        <f>INDEX(Products!$A$1:$G$49,MATCH($D504,Products!$A$1:$A$49,0),MATCH(L$1,Products!$A$1:$G$1,0))</f>
        <v>4.125</v>
      </c>
      <c r="M504" s="5">
        <f t="shared" si="7"/>
        <v>16.5</v>
      </c>
      <c r="N504" t="str" cm="1">
        <f t="array" ref="N504">_xlfn.IFS(I504="Rob","Robusta",I504="Exc","Excelsa",I504="Ara","Arabica",I504="Lib","Liberica")</f>
        <v>Excelsa</v>
      </c>
      <c r="O504" t="str" cm="1">
        <f t="array" ref="O504">_xlfn.IFS(J504="M","Medium",J504="L","Light",J504="D","Dark")</f>
        <v>Medium</v>
      </c>
      <c r="P504" t="str">
        <f>_xlfn.XLOOKUP(OrderTable[[#This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INDEX(Products!$A$1:$G$49,MATCH($D505,Products!$A$1:$A$49,0),MATCH(I$1,Products!$A$1:$G$1,0))</f>
        <v>Lib</v>
      </c>
      <c r="J505" t="str">
        <f>INDEX(Products!$A$1:$G$49,MATCH($D505,Products!$A$1:$A$49,0),MATCH(J$1,Products!$A$1:$G$1,0))</f>
        <v>D</v>
      </c>
      <c r="K505" s="4">
        <f>INDEX(Products!$A$1:$G$49,MATCH($D505,Products!$A$1:$A$49,0),MATCH(K$1,Products!$A$1:$G$1,0))</f>
        <v>1</v>
      </c>
      <c r="L505" s="5">
        <f>INDEX(Products!$A$1:$G$49,MATCH($D505,Products!$A$1:$A$49,0),MATCH(L$1,Products!$A$1:$G$1,0))</f>
        <v>12.95</v>
      </c>
      <c r="M505" s="5">
        <f t="shared" si="7"/>
        <v>51.8</v>
      </c>
      <c r="N505" t="str" cm="1">
        <f t="array" ref="N505">_xlfn.IFS(I505="Rob","Robusta",I505="Exc","Excelsa",I505="Ara","Arabica",I505="Lib","Liberica")</f>
        <v>Liberica</v>
      </c>
      <c r="O505" t="str" cm="1">
        <f t="array" ref="O505">_xlfn.IFS(J505="M","Medium",J505="L","Light",J505="D","Dark")</f>
        <v>Dark</v>
      </c>
      <c r="P505" t="str">
        <f>_xlfn.XLOOKUP(OrderTable[[#This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INDEX(Products!$A$1:$G$49,MATCH($D506,Products!$A$1:$A$49,0),MATCH(I$1,Products!$A$1:$G$1,0))</f>
        <v>Lib</v>
      </c>
      <c r="J506" t="str">
        <f>INDEX(Products!$A$1:$G$49,MATCH($D506,Products!$A$1:$A$49,0),MATCH(J$1,Products!$A$1:$G$1,0))</f>
        <v>L</v>
      </c>
      <c r="K506" s="4">
        <f>INDEX(Products!$A$1:$G$49,MATCH($D506,Products!$A$1:$A$49,0),MATCH(K$1,Products!$A$1:$G$1,0))</f>
        <v>0.2</v>
      </c>
      <c r="L506" s="5">
        <f>INDEX(Products!$A$1:$G$49,MATCH($D506,Products!$A$1:$A$49,0),MATCH(L$1,Products!$A$1:$G$1,0))</f>
        <v>4.7549999999999999</v>
      </c>
      <c r="M506" s="5">
        <f t="shared" si="7"/>
        <v>14.265000000000001</v>
      </c>
      <c r="N506" t="str" cm="1">
        <f t="array" ref="N506">_xlfn.IFS(I506="Rob","Robusta",I506="Exc","Excelsa",I506="Ara","Arabica",I506="Lib","Liberica")</f>
        <v>Liberica</v>
      </c>
      <c r="O506" t="str" cm="1">
        <f t="array" ref="O506">_xlfn.IFS(J506="M","Medium",J506="L","Light",J506="D","Dark")</f>
        <v>Light</v>
      </c>
      <c r="P506" t="str">
        <f>_xlfn.XLOOKUP(OrderTable[[#This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INDEX(Products!$A$1:$G$49,MATCH($D507,Products!$A$1:$A$49,0),MATCH(I$1,Products!$A$1:$G$1,0))</f>
        <v>Lib</v>
      </c>
      <c r="J507" t="str">
        <f>INDEX(Products!$A$1:$G$49,MATCH($D507,Products!$A$1:$A$49,0),MATCH(J$1,Products!$A$1:$G$1,0))</f>
        <v>M</v>
      </c>
      <c r="K507" s="4">
        <f>INDEX(Products!$A$1:$G$49,MATCH($D507,Products!$A$1:$A$49,0),MATCH(K$1,Products!$A$1:$G$1,0))</f>
        <v>0.2</v>
      </c>
      <c r="L507" s="5">
        <f>INDEX(Products!$A$1:$G$49,MATCH($D507,Products!$A$1:$A$49,0),MATCH(L$1,Products!$A$1:$G$1,0))</f>
        <v>4.3650000000000002</v>
      </c>
      <c r="M507" s="5">
        <f t="shared" si="7"/>
        <v>26.19</v>
      </c>
      <c r="N507" t="str" cm="1">
        <f t="array" ref="N507">_xlfn.IFS(I507="Rob","Robusta",I507="Exc","Excelsa",I507="Ara","Arabica",I507="Lib","Liberica")</f>
        <v>Liberica</v>
      </c>
      <c r="O507" t="str" cm="1">
        <f t="array" ref="O507">_xlfn.IFS(J507="M","Medium",J507="L","Light",J507="D","Dark")</f>
        <v>Medium</v>
      </c>
      <c r="P507" t="str">
        <f>_xlfn.XLOOKUP(OrderTable[[#This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INDEX(Products!$A$1:$G$49,MATCH($D508,Products!$A$1:$A$49,0),MATCH(I$1,Products!$A$1:$G$1,0))</f>
        <v>Ara</v>
      </c>
      <c r="J508" t="str">
        <f>INDEX(Products!$A$1:$G$49,MATCH($D508,Products!$A$1:$A$49,0),MATCH(J$1,Products!$A$1:$G$1,0))</f>
        <v>L</v>
      </c>
      <c r="K508" s="4">
        <f>INDEX(Products!$A$1:$G$49,MATCH($D508,Products!$A$1:$A$49,0),MATCH(K$1,Products!$A$1:$G$1,0))</f>
        <v>1</v>
      </c>
      <c r="L508" s="5">
        <f>INDEX(Products!$A$1:$G$49,MATCH($D508,Products!$A$1:$A$49,0),MATCH(L$1,Products!$A$1:$G$1,0))</f>
        <v>12.95</v>
      </c>
      <c r="M508" s="5">
        <f t="shared" si="7"/>
        <v>25.9</v>
      </c>
      <c r="N508" t="str" cm="1">
        <f t="array" ref="N508">_xlfn.IFS(I508="Rob","Robusta",I508="Exc","Excelsa",I508="Ara","Arabica",I508="Lib","Liberica")</f>
        <v>Arabica</v>
      </c>
      <c r="O508" t="str" cm="1">
        <f t="array" ref="O508">_xlfn.IFS(J508="M","Medium",J508="L","Light",J508="D","Dark")</f>
        <v>Light</v>
      </c>
      <c r="P508" t="str">
        <f>_xlfn.XLOOKUP(OrderTable[[#This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INDEX(Products!$A$1:$G$49,MATCH($D509,Products!$A$1:$A$49,0),MATCH(I$1,Products!$A$1:$G$1,0))</f>
        <v>Ara</v>
      </c>
      <c r="J509" t="str">
        <f>INDEX(Products!$A$1:$G$49,MATCH($D509,Products!$A$1:$A$49,0),MATCH(J$1,Products!$A$1:$G$1,0))</f>
        <v>L</v>
      </c>
      <c r="K509" s="4">
        <f>INDEX(Products!$A$1:$G$49,MATCH($D509,Products!$A$1:$A$49,0),MATCH(K$1,Products!$A$1:$G$1,0))</f>
        <v>2.5</v>
      </c>
      <c r="L509" s="5">
        <f>INDEX(Products!$A$1:$G$49,MATCH($D509,Products!$A$1:$A$49,0),MATCH(L$1,Products!$A$1:$G$1,0))</f>
        <v>29.784999999999997</v>
      </c>
      <c r="M509" s="5">
        <f t="shared" si="7"/>
        <v>89.35499999999999</v>
      </c>
      <c r="N509" t="str" cm="1">
        <f t="array" ref="N509">_xlfn.IFS(I509="Rob","Robusta",I509="Exc","Excelsa",I509="Ara","Arabica",I509="Lib","Liberica")</f>
        <v>Arabica</v>
      </c>
      <c r="O509" t="str" cm="1">
        <f t="array" ref="O509">_xlfn.IFS(J509="M","Medium",J509="L","Light",J509="D","Dark")</f>
        <v>Light</v>
      </c>
      <c r="P509" t="str">
        <f>_xlfn.XLOOKUP(OrderTable[[#This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INDEX(Products!$A$1:$G$49,MATCH($D510,Products!$A$1:$A$49,0),MATCH(I$1,Products!$A$1:$G$1,0))</f>
        <v>Lib</v>
      </c>
      <c r="J510" t="str">
        <f>INDEX(Products!$A$1:$G$49,MATCH($D510,Products!$A$1:$A$49,0),MATCH(J$1,Products!$A$1:$G$1,0))</f>
        <v>D</v>
      </c>
      <c r="K510" s="4">
        <f>INDEX(Products!$A$1:$G$49,MATCH($D510,Products!$A$1:$A$49,0),MATCH(K$1,Products!$A$1:$G$1,0))</f>
        <v>0.5</v>
      </c>
      <c r="L510" s="5">
        <f>INDEX(Products!$A$1:$G$49,MATCH($D510,Products!$A$1:$A$49,0),MATCH(L$1,Products!$A$1:$G$1,0))</f>
        <v>7.77</v>
      </c>
      <c r="M510" s="5">
        <f t="shared" si="7"/>
        <v>46.62</v>
      </c>
      <c r="N510" t="str" cm="1">
        <f t="array" ref="N510">_xlfn.IFS(I510="Rob","Robusta",I510="Exc","Excelsa",I510="Ara","Arabica",I510="Lib","Liberica")</f>
        <v>Liberica</v>
      </c>
      <c r="O510" t="str" cm="1">
        <f t="array" ref="O510">_xlfn.IFS(J510="M","Medium",J510="L","Light",J510="D","Dark")</f>
        <v>Dark</v>
      </c>
      <c r="P510" t="str">
        <f>_xlfn.XLOOKUP(OrderTable[[#This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INDEX(Products!$A$1:$G$49,MATCH($D511,Products!$A$1:$A$49,0),MATCH(I$1,Products!$A$1:$G$1,0))</f>
        <v>Ara</v>
      </c>
      <c r="J511" t="str">
        <f>INDEX(Products!$A$1:$G$49,MATCH($D511,Products!$A$1:$A$49,0),MATCH(J$1,Products!$A$1:$G$1,0))</f>
        <v>D</v>
      </c>
      <c r="K511" s="4">
        <f>INDEX(Products!$A$1:$G$49,MATCH($D511,Products!$A$1:$A$49,0),MATCH(K$1,Products!$A$1:$G$1,0))</f>
        <v>1</v>
      </c>
      <c r="L511" s="5">
        <f>INDEX(Products!$A$1:$G$49,MATCH($D511,Products!$A$1:$A$49,0),MATCH(L$1,Products!$A$1:$G$1,0))</f>
        <v>9.9499999999999993</v>
      </c>
      <c r="M511" s="5">
        <f t="shared" si="7"/>
        <v>29.849999999999998</v>
      </c>
      <c r="N511" t="str" cm="1">
        <f t="array" ref="N511">_xlfn.IFS(I511="Rob","Robusta",I511="Exc","Excelsa",I511="Ara","Arabica",I511="Lib","Liberica")</f>
        <v>Arabica</v>
      </c>
      <c r="O511" t="str" cm="1">
        <f t="array" ref="O511">_xlfn.IFS(J511="M","Medium",J511="L","Light",J511="D","Dark")</f>
        <v>Dark</v>
      </c>
      <c r="P511" t="str">
        <f>_xlfn.XLOOKUP(OrderTable[[#This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INDEX(Products!$A$1:$G$49,MATCH($D512,Products!$A$1:$A$49,0),MATCH(I$1,Products!$A$1:$G$1,0))</f>
        <v>Rob</v>
      </c>
      <c r="J512" t="str">
        <f>INDEX(Products!$A$1:$G$49,MATCH($D512,Products!$A$1:$A$49,0),MATCH(J$1,Products!$A$1:$G$1,0))</f>
        <v>L</v>
      </c>
      <c r="K512" s="4">
        <f>INDEX(Products!$A$1:$G$49,MATCH($D512,Products!$A$1:$A$49,0),MATCH(K$1,Products!$A$1:$G$1,0))</f>
        <v>0.2</v>
      </c>
      <c r="L512" s="5">
        <f>INDEX(Products!$A$1:$G$49,MATCH($D512,Products!$A$1:$A$49,0),MATCH(L$1,Products!$A$1:$G$1,0))</f>
        <v>3.5849999999999995</v>
      </c>
      <c r="M512" s="5">
        <f t="shared" si="7"/>
        <v>10.754999999999999</v>
      </c>
      <c r="N512" t="str" cm="1">
        <f t="array" ref="N512">_xlfn.IFS(I512="Rob","Robusta",I512="Exc","Excelsa",I512="Ara","Arabica",I512="Lib","Liberica")</f>
        <v>Robusta</v>
      </c>
      <c r="O512" t="str" cm="1">
        <f t="array" ref="O512">_xlfn.IFS(J512="M","Medium",J512="L","Light",J512="D","Dark")</f>
        <v>Light</v>
      </c>
      <c r="P512" t="str">
        <f>_xlfn.XLOOKUP(OrderTable[[#This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INDEX(Products!$A$1:$G$49,MATCH($D513,Products!$A$1:$A$49,0),MATCH(I$1,Products!$A$1:$G$1,0))</f>
        <v>Ara</v>
      </c>
      <c r="J513" t="str">
        <f>INDEX(Products!$A$1:$G$49,MATCH($D513,Products!$A$1:$A$49,0),MATCH(J$1,Products!$A$1:$G$1,0))</f>
        <v>M</v>
      </c>
      <c r="K513" s="4">
        <f>INDEX(Products!$A$1:$G$49,MATCH($D513,Products!$A$1:$A$49,0),MATCH(K$1,Products!$A$1:$G$1,0))</f>
        <v>0.2</v>
      </c>
      <c r="L513" s="5">
        <f>INDEX(Products!$A$1:$G$49,MATCH($D513,Products!$A$1:$A$49,0),MATCH(L$1,Products!$A$1:$G$1,0))</f>
        <v>3.375</v>
      </c>
      <c r="M513" s="5">
        <f t="shared" si="7"/>
        <v>13.5</v>
      </c>
      <c r="N513" t="str" cm="1">
        <f t="array" ref="N513">_xlfn.IFS(I513="Rob","Robusta",I513="Exc","Excelsa",I513="Ara","Arabica",I513="Lib","Liberica")</f>
        <v>Arabica</v>
      </c>
      <c r="O513" t="str" cm="1">
        <f t="array" ref="O513">_xlfn.IFS(J513="M","Medium",J513="L","Light",J513="D","Dark")</f>
        <v>Medium</v>
      </c>
      <c r="P513" t="str">
        <f>_xlfn.XLOOKUP(OrderTable[[#This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INDEX(Products!$A$1:$G$49,MATCH($D514,Products!$A$1:$A$49,0),MATCH(I$1,Products!$A$1:$G$1,0))</f>
        <v>Lib</v>
      </c>
      <c r="J514" t="str">
        <f>INDEX(Products!$A$1:$G$49,MATCH($D514,Products!$A$1:$A$49,0),MATCH(J$1,Products!$A$1:$G$1,0))</f>
        <v>L</v>
      </c>
      <c r="K514" s="4">
        <f>INDEX(Products!$A$1:$G$49,MATCH($D514,Products!$A$1:$A$49,0),MATCH(K$1,Products!$A$1:$G$1,0))</f>
        <v>1</v>
      </c>
      <c r="L514" s="5">
        <f>INDEX(Products!$A$1:$G$49,MATCH($D514,Products!$A$1:$A$49,0),MATCH(L$1,Products!$A$1:$G$1,0))</f>
        <v>15.85</v>
      </c>
      <c r="M514" s="5">
        <f t="shared" si="7"/>
        <v>47.55</v>
      </c>
      <c r="N514" t="str" cm="1">
        <f t="array" ref="N514">_xlfn.IFS(I514="Rob","Robusta",I514="Exc","Excelsa",I514="Ara","Arabica",I514="Lib","Liberica")</f>
        <v>Liberica</v>
      </c>
      <c r="O514" t="str" cm="1">
        <f t="array" ref="O514">_xlfn.IFS(J514="M","Medium",J514="L","Light",J514="D","Dark")</f>
        <v>Light</v>
      </c>
      <c r="P514" t="str">
        <f>_xlfn.XLOOKUP(OrderTable[[#This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INDEX(Products!$A$1:$G$49,MATCH($D515,Products!$A$1:$A$49,0),MATCH(I$1,Products!$A$1:$G$1,0))</f>
        <v>Lib</v>
      </c>
      <c r="J515" t="str">
        <f>INDEX(Products!$A$1:$G$49,MATCH($D515,Products!$A$1:$A$49,0),MATCH(J$1,Products!$A$1:$G$1,0))</f>
        <v>L</v>
      </c>
      <c r="K515" s="4">
        <f>INDEX(Products!$A$1:$G$49,MATCH($D515,Products!$A$1:$A$49,0),MATCH(K$1,Products!$A$1:$G$1,0))</f>
        <v>1</v>
      </c>
      <c r="L515" s="5">
        <f>INDEX(Products!$A$1:$G$49,MATCH($D515,Products!$A$1:$A$49,0),MATCH(L$1,Products!$A$1:$G$1,0))</f>
        <v>15.85</v>
      </c>
      <c r="M515" s="5">
        <f t="shared" ref="M515:M578" si="8">L515*E515</f>
        <v>79.25</v>
      </c>
      <c r="N515" t="str" cm="1">
        <f t="array" ref="N515">_xlfn.IFS(I515="Rob","Robusta",I515="Exc","Excelsa",I515="Ara","Arabica",I515="Lib","Liberica")</f>
        <v>Liberica</v>
      </c>
      <c r="O515" t="str" cm="1">
        <f t="array" ref="O515">_xlfn.IFS(J515="M","Medium",J515="L","Light",J515="D","Dark")</f>
        <v>Light</v>
      </c>
      <c r="P515" t="str">
        <f>_xlfn.XLOOKUP(OrderTable[[#This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INDEX(Products!$A$1:$G$49,MATCH($D516,Products!$A$1:$A$49,0),MATCH(I$1,Products!$A$1:$G$1,0))</f>
        <v>Lib</v>
      </c>
      <c r="J516" t="str">
        <f>INDEX(Products!$A$1:$G$49,MATCH($D516,Products!$A$1:$A$49,0),MATCH(J$1,Products!$A$1:$G$1,0))</f>
        <v>M</v>
      </c>
      <c r="K516" s="4">
        <f>INDEX(Products!$A$1:$G$49,MATCH($D516,Products!$A$1:$A$49,0),MATCH(K$1,Products!$A$1:$G$1,0))</f>
        <v>0.2</v>
      </c>
      <c r="L516" s="5">
        <f>INDEX(Products!$A$1:$G$49,MATCH($D516,Products!$A$1:$A$49,0),MATCH(L$1,Products!$A$1:$G$1,0))</f>
        <v>4.3650000000000002</v>
      </c>
      <c r="M516" s="5">
        <f t="shared" si="8"/>
        <v>26.19</v>
      </c>
      <c r="N516" t="str" cm="1">
        <f t="array" ref="N516">_xlfn.IFS(I516="Rob","Robusta",I516="Exc","Excelsa",I516="Ara","Arabica",I516="Lib","Liberica")</f>
        <v>Liberica</v>
      </c>
      <c r="O516" t="str" cm="1">
        <f t="array" ref="O516">_xlfn.IFS(J516="M","Medium",J516="L","Light",J516="D","Dark")</f>
        <v>Medium</v>
      </c>
      <c r="P516" t="str">
        <f>_xlfn.XLOOKUP(OrderTable[[#This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INDEX(Products!$A$1:$G$49,MATCH($D517,Products!$A$1:$A$49,0),MATCH(I$1,Products!$A$1:$G$1,0))</f>
        <v>Rob</v>
      </c>
      <c r="J517" t="str">
        <f>INDEX(Products!$A$1:$G$49,MATCH($D517,Products!$A$1:$A$49,0),MATCH(J$1,Products!$A$1:$G$1,0))</f>
        <v>L</v>
      </c>
      <c r="K517" s="4">
        <f>INDEX(Products!$A$1:$G$49,MATCH($D517,Products!$A$1:$A$49,0),MATCH(K$1,Products!$A$1:$G$1,0))</f>
        <v>0.5</v>
      </c>
      <c r="L517" s="5">
        <f>INDEX(Products!$A$1:$G$49,MATCH($D517,Products!$A$1:$A$49,0),MATCH(L$1,Products!$A$1:$G$1,0))</f>
        <v>7.169999999999999</v>
      </c>
      <c r="M517" s="5">
        <f t="shared" si="8"/>
        <v>21.509999999999998</v>
      </c>
      <c r="N517" t="str" cm="1">
        <f t="array" ref="N517">_xlfn.IFS(I517="Rob","Robusta",I517="Exc","Excelsa",I517="Ara","Arabica",I517="Lib","Liberica")</f>
        <v>Robusta</v>
      </c>
      <c r="O517" t="str" cm="1">
        <f t="array" ref="O517">_xlfn.IFS(J517="M","Medium",J517="L","Light",J517="D","Dark")</f>
        <v>Light</v>
      </c>
      <c r="P517" t="str">
        <f>_xlfn.XLOOKUP(OrderTable[[#This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INDEX(Products!$A$1:$G$49,MATCH($D518,Products!$A$1:$A$49,0),MATCH(I$1,Products!$A$1:$G$1,0))</f>
        <v>Rob</v>
      </c>
      <c r="J518" t="str">
        <f>INDEX(Products!$A$1:$G$49,MATCH($D518,Products!$A$1:$A$49,0),MATCH(J$1,Products!$A$1:$G$1,0))</f>
        <v>D</v>
      </c>
      <c r="K518" s="4">
        <f>INDEX(Products!$A$1:$G$49,MATCH($D518,Products!$A$1:$A$49,0),MATCH(K$1,Products!$A$1:$G$1,0))</f>
        <v>2.5</v>
      </c>
      <c r="L518" s="5">
        <f>INDEX(Products!$A$1:$G$49,MATCH($D518,Products!$A$1:$A$49,0),MATCH(L$1,Products!$A$1:$G$1,0))</f>
        <v>20.584999999999997</v>
      </c>
      <c r="M518" s="5">
        <f t="shared" si="8"/>
        <v>102.92499999999998</v>
      </c>
      <c r="N518" t="str" cm="1">
        <f t="array" ref="N518">_xlfn.IFS(I518="Rob","Robusta",I518="Exc","Excelsa",I518="Ara","Arabica",I518="Lib","Liberica")</f>
        <v>Robusta</v>
      </c>
      <c r="O518" t="str" cm="1">
        <f t="array" ref="O518">_xlfn.IFS(J518="M","Medium",J518="L","Light",J518="D","Dark")</f>
        <v>Dark</v>
      </c>
      <c r="P518" t="str">
        <f>_xlfn.XLOOKUP(OrderTable[[#This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INDEX(Products!$A$1:$G$49,MATCH($D519,Products!$A$1:$A$49,0),MATCH(I$1,Products!$A$1:$G$1,0))</f>
        <v>Lib</v>
      </c>
      <c r="J519" t="str">
        <f>INDEX(Products!$A$1:$G$49,MATCH($D519,Products!$A$1:$A$49,0),MATCH(J$1,Products!$A$1:$G$1,0))</f>
        <v>D</v>
      </c>
      <c r="K519" s="4">
        <f>INDEX(Products!$A$1:$G$49,MATCH($D519,Products!$A$1:$A$49,0),MATCH(K$1,Products!$A$1:$G$1,0))</f>
        <v>0.2</v>
      </c>
      <c r="L519" s="5">
        <f>INDEX(Products!$A$1:$G$49,MATCH($D519,Products!$A$1:$A$49,0),MATCH(L$1,Products!$A$1:$G$1,0))</f>
        <v>3.8849999999999998</v>
      </c>
      <c r="M519" s="5">
        <f t="shared" si="8"/>
        <v>7.77</v>
      </c>
      <c r="N519" t="str" cm="1">
        <f t="array" ref="N519">_xlfn.IFS(I519="Rob","Robusta",I519="Exc","Excelsa",I519="Ara","Arabica",I519="Lib","Liberica")</f>
        <v>Liberica</v>
      </c>
      <c r="O519" t="str" cm="1">
        <f t="array" ref="O519">_xlfn.IFS(J519="M","Medium",J519="L","Light",J519="D","Dark")</f>
        <v>Dark</v>
      </c>
      <c r="P519" t="str">
        <f>_xlfn.XLOOKUP(OrderTable[[#This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INDEX(Products!$A$1:$G$49,MATCH($D520,Products!$A$1:$A$49,0),MATCH(I$1,Products!$A$1:$G$1,0))</f>
        <v>Exc</v>
      </c>
      <c r="J520" t="str">
        <f>INDEX(Products!$A$1:$G$49,MATCH($D520,Products!$A$1:$A$49,0),MATCH(J$1,Products!$A$1:$G$1,0))</f>
        <v>D</v>
      </c>
      <c r="K520" s="4">
        <f>INDEX(Products!$A$1:$G$49,MATCH($D520,Products!$A$1:$A$49,0),MATCH(K$1,Products!$A$1:$G$1,0))</f>
        <v>2.5</v>
      </c>
      <c r="L520" s="5">
        <f>INDEX(Products!$A$1:$G$49,MATCH($D520,Products!$A$1:$A$49,0),MATCH(L$1,Products!$A$1:$G$1,0))</f>
        <v>27.945</v>
      </c>
      <c r="M520" s="5">
        <f t="shared" si="8"/>
        <v>139.72499999999999</v>
      </c>
      <c r="N520" t="str" cm="1">
        <f t="array" ref="N520">_xlfn.IFS(I520="Rob","Robusta",I520="Exc","Excelsa",I520="Ara","Arabica",I520="Lib","Liberica")</f>
        <v>Excelsa</v>
      </c>
      <c r="O520" t="str" cm="1">
        <f t="array" ref="O520">_xlfn.IFS(J520="M","Medium",J520="L","Light",J520="D","Dark")</f>
        <v>Dark</v>
      </c>
      <c r="P520" t="str">
        <f>_xlfn.XLOOKUP(OrderTable[[#This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INDEX(Products!$A$1:$G$49,MATCH($D521,Products!$A$1:$A$49,0),MATCH(I$1,Products!$A$1:$G$1,0))</f>
        <v>Ara</v>
      </c>
      <c r="J521" t="str">
        <f>INDEX(Products!$A$1:$G$49,MATCH($D521,Products!$A$1:$A$49,0),MATCH(J$1,Products!$A$1:$G$1,0))</f>
        <v>D</v>
      </c>
      <c r="K521" s="4">
        <f>INDEX(Products!$A$1:$G$49,MATCH($D521,Products!$A$1:$A$49,0),MATCH(K$1,Products!$A$1:$G$1,0))</f>
        <v>0.5</v>
      </c>
      <c r="L521" s="5">
        <f>INDEX(Products!$A$1:$G$49,MATCH($D521,Products!$A$1:$A$49,0),MATCH(L$1,Products!$A$1:$G$1,0))</f>
        <v>5.97</v>
      </c>
      <c r="M521" s="5">
        <f t="shared" si="8"/>
        <v>11.94</v>
      </c>
      <c r="N521" t="str" cm="1">
        <f t="array" ref="N521">_xlfn.IFS(I521="Rob","Robusta",I521="Exc","Excelsa",I521="Ara","Arabica",I521="Lib","Liberica")</f>
        <v>Arabica</v>
      </c>
      <c r="O521" t="str" cm="1">
        <f t="array" ref="O521">_xlfn.IFS(J521="M","Medium",J521="L","Light",J521="D","Dark")</f>
        <v>Dark</v>
      </c>
      <c r="P521" t="str">
        <f>_xlfn.XLOOKUP(OrderTable[[#This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INDEX(Products!$A$1:$G$49,MATCH($D522,Products!$A$1:$A$49,0),MATCH(I$1,Products!$A$1:$G$1,0))</f>
        <v>Lib</v>
      </c>
      <c r="J522" t="str">
        <f>INDEX(Products!$A$1:$G$49,MATCH($D522,Products!$A$1:$A$49,0),MATCH(J$1,Products!$A$1:$G$1,0))</f>
        <v>D</v>
      </c>
      <c r="K522" s="4">
        <f>INDEX(Products!$A$1:$G$49,MATCH($D522,Products!$A$1:$A$49,0),MATCH(K$1,Products!$A$1:$G$1,0))</f>
        <v>0.2</v>
      </c>
      <c r="L522" s="5">
        <f>INDEX(Products!$A$1:$G$49,MATCH($D522,Products!$A$1:$A$49,0),MATCH(L$1,Products!$A$1:$G$1,0))</f>
        <v>3.8849999999999998</v>
      </c>
      <c r="M522" s="5">
        <f t="shared" si="8"/>
        <v>3.8849999999999998</v>
      </c>
      <c r="N522" t="str" cm="1">
        <f t="array" ref="N522">_xlfn.IFS(I522="Rob","Robusta",I522="Exc","Excelsa",I522="Ara","Arabica",I522="Lib","Liberica")</f>
        <v>Liberica</v>
      </c>
      <c r="O522" t="str" cm="1">
        <f t="array" ref="O522">_xlfn.IFS(J522="M","Medium",J522="L","Light",J522="D","Dark")</f>
        <v>Dark</v>
      </c>
      <c r="P522" t="str">
        <f>_xlfn.XLOOKUP(OrderTable[[#This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INDEX(Products!$A$1:$G$49,MATCH($D523,Products!$A$1:$A$49,0),MATCH(I$1,Products!$A$1:$G$1,0))</f>
        <v>Rob</v>
      </c>
      <c r="J523" t="str">
        <f>INDEX(Products!$A$1:$G$49,MATCH($D523,Products!$A$1:$A$49,0),MATCH(J$1,Products!$A$1:$G$1,0))</f>
        <v>M</v>
      </c>
      <c r="K523" s="4">
        <f>INDEX(Products!$A$1:$G$49,MATCH($D523,Products!$A$1:$A$49,0),MATCH(K$1,Products!$A$1:$G$1,0))</f>
        <v>1</v>
      </c>
      <c r="L523" s="5">
        <f>INDEX(Products!$A$1:$G$49,MATCH($D523,Products!$A$1:$A$49,0),MATCH(L$1,Products!$A$1:$G$1,0))</f>
        <v>9.9499999999999993</v>
      </c>
      <c r="M523" s="5">
        <f t="shared" si="8"/>
        <v>39.799999999999997</v>
      </c>
      <c r="N523" t="str" cm="1">
        <f t="array" ref="N523">_xlfn.IFS(I523="Rob","Robusta",I523="Exc","Excelsa",I523="Ara","Arabica",I523="Lib","Liberica")</f>
        <v>Robusta</v>
      </c>
      <c r="O523" t="str" cm="1">
        <f t="array" ref="O523">_xlfn.IFS(J523="M","Medium",J523="L","Light",J523="D","Dark")</f>
        <v>Medium</v>
      </c>
      <c r="P523" t="str">
        <f>_xlfn.XLOOKUP(OrderTable[[#This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INDEX(Products!$A$1:$G$49,MATCH($D524,Products!$A$1:$A$49,0),MATCH(I$1,Products!$A$1:$G$1,0))</f>
        <v>Rob</v>
      </c>
      <c r="J524" t="str">
        <f>INDEX(Products!$A$1:$G$49,MATCH($D524,Products!$A$1:$A$49,0),MATCH(J$1,Products!$A$1:$G$1,0))</f>
        <v>M</v>
      </c>
      <c r="K524" s="4">
        <f>INDEX(Products!$A$1:$G$49,MATCH($D524,Products!$A$1:$A$49,0),MATCH(K$1,Products!$A$1:$G$1,0))</f>
        <v>0.5</v>
      </c>
      <c r="L524" s="5">
        <f>INDEX(Products!$A$1:$G$49,MATCH($D524,Products!$A$1:$A$49,0),MATCH(L$1,Products!$A$1:$G$1,0))</f>
        <v>5.97</v>
      </c>
      <c r="M524" s="5">
        <f t="shared" si="8"/>
        <v>29.849999999999998</v>
      </c>
      <c r="N524" t="str" cm="1">
        <f t="array" ref="N524">_xlfn.IFS(I524="Rob","Robusta",I524="Exc","Excelsa",I524="Ara","Arabica",I524="Lib","Liberica")</f>
        <v>Robusta</v>
      </c>
      <c r="O524" t="str" cm="1">
        <f t="array" ref="O524">_xlfn.IFS(J524="M","Medium",J524="L","Light",J524="D","Dark")</f>
        <v>Medium</v>
      </c>
      <c r="P524" t="str">
        <f>_xlfn.XLOOKUP(OrderTable[[#This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INDEX(Products!$A$1:$G$49,MATCH($D525,Products!$A$1:$A$49,0),MATCH(I$1,Products!$A$1:$G$1,0))</f>
        <v>Lib</v>
      </c>
      <c r="J525" t="str">
        <f>INDEX(Products!$A$1:$G$49,MATCH($D525,Products!$A$1:$A$49,0),MATCH(J$1,Products!$A$1:$G$1,0))</f>
        <v>D</v>
      </c>
      <c r="K525" s="4">
        <f>INDEX(Products!$A$1:$G$49,MATCH($D525,Products!$A$1:$A$49,0),MATCH(K$1,Products!$A$1:$G$1,0))</f>
        <v>2.5</v>
      </c>
      <c r="L525" s="5">
        <f>INDEX(Products!$A$1:$G$49,MATCH($D525,Products!$A$1:$A$49,0),MATCH(L$1,Products!$A$1:$G$1,0))</f>
        <v>29.784999999999997</v>
      </c>
      <c r="M525" s="5">
        <f t="shared" si="8"/>
        <v>29.784999999999997</v>
      </c>
      <c r="N525" t="str" cm="1">
        <f t="array" ref="N525">_xlfn.IFS(I525="Rob","Robusta",I525="Exc","Excelsa",I525="Ara","Arabica",I525="Lib","Liberica")</f>
        <v>Liberica</v>
      </c>
      <c r="O525" t="str" cm="1">
        <f t="array" ref="O525">_xlfn.IFS(J525="M","Medium",J525="L","Light",J525="D","Dark")</f>
        <v>Dark</v>
      </c>
      <c r="P525" t="str">
        <f>_xlfn.XLOOKUP(OrderTable[[#This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INDEX(Products!$A$1:$G$49,MATCH($D526,Products!$A$1:$A$49,0),MATCH(I$1,Products!$A$1:$G$1,0))</f>
        <v>Lib</v>
      </c>
      <c r="J526" t="str">
        <f>INDEX(Products!$A$1:$G$49,MATCH($D526,Products!$A$1:$A$49,0),MATCH(J$1,Products!$A$1:$G$1,0))</f>
        <v>L</v>
      </c>
      <c r="K526" s="4">
        <f>INDEX(Products!$A$1:$G$49,MATCH($D526,Products!$A$1:$A$49,0),MATCH(K$1,Products!$A$1:$G$1,0))</f>
        <v>2.5</v>
      </c>
      <c r="L526" s="5">
        <f>INDEX(Products!$A$1:$G$49,MATCH($D526,Products!$A$1:$A$49,0),MATCH(L$1,Products!$A$1:$G$1,0))</f>
        <v>36.454999999999998</v>
      </c>
      <c r="M526" s="5">
        <f t="shared" si="8"/>
        <v>72.91</v>
      </c>
      <c r="N526" t="str" cm="1">
        <f t="array" ref="N526">_xlfn.IFS(I526="Rob","Robusta",I526="Exc","Excelsa",I526="Ara","Arabica",I526="Lib","Liberica")</f>
        <v>Liberica</v>
      </c>
      <c r="O526" t="str" cm="1">
        <f t="array" ref="O526">_xlfn.IFS(J526="M","Medium",J526="L","Light",J526="D","Dark")</f>
        <v>Light</v>
      </c>
      <c r="P526" t="str">
        <f>_xlfn.XLOOKUP(OrderTable[[#This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INDEX(Products!$A$1:$G$49,MATCH($D527,Products!$A$1:$A$49,0),MATCH(I$1,Products!$A$1:$G$1,0))</f>
        <v>Rob</v>
      </c>
      <c r="J527" t="str">
        <f>INDEX(Products!$A$1:$G$49,MATCH($D527,Products!$A$1:$A$49,0),MATCH(J$1,Products!$A$1:$G$1,0))</f>
        <v>D</v>
      </c>
      <c r="K527" s="4">
        <f>INDEX(Products!$A$1:$G$49,MATCH($D527,Products!$A$1:$A$49,0),MATCH(K$1,Products!$A$1:$G$1,0))</f>
        <v>0.2</v>
      </c>
      <c r="L527" s="5">
        <f>INDEX(Products!$A$1:$G$49,MATCH($D527,Products!$A$1:$A$49,0),MATCH(L$1,Products!$A$1:$G$1,0))</f>
        <v>2.6849999999999996</v>
      </c>
      <c r="M527" s="5">
        <f t="shared" si="8"/>
        <v>13.424999999999997</v>
      </c>
      <c r="N527" t="str" cm="1">
        <f t="array" ref="N527">_xlfn.IFS(I527="Rob","Robusta",I527="Exc","Excelsa",I527="Ara","Arabica",I527="Lib","Liberica")</f>
        <v>Robusta</v>
      </c>
      <c r="O527" t="str" cm="1">
        <f t="array" ref="O527">_xlfn.IFS(J527="M","Medium",J527="L","Light",J527="D","Dark")</f>
        <v>Dark</v>
      </c>
      <c r="P527" t="str">
        <f>_xlfn.XLOOKUP(OrderTable[[#This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INDEX(Products!$A$1:$G$49,MATCH($D528,Products!$A$1:$A$49,0),MATCH(I$1,Products!$A$1:$G$1,0))</f>
        <v>Exc</v>
      </c>
      <c r="J528" t="str">
        <f>INDEX(Products!$A$1:$G$49,MATCH($D528,Products!$A$1:$A$49,0),MATCH(J$1,Products!$A$1:$G$1,0))</f>
        <v>M</v>
      </c>
      <c r="K528" s="4">
        <f>INDEX(Products!$A$1:$G$49,MATCH($D528,Products!$A$1:$A$49,0),MATCH(K$1,Products!$A$1:$G$1,0))</f>
        <v>2.5</v>
      </c>
      <c r="L528" s="5">
        <f>INDEX(Products!$A$1:$G$49,MATCH($D528,Products!$A$1:$A$49,0),MATCH(L$1,Products!$A$1:$G$1,0))</f>
        <v>31.624999999999996</v>
      </c>
      <c r="M528" s="5">
        <f t="shared" si="8"/>
        <v>126.49999999999999</v>
      </c>
      <c r="N528" t="str" cm="1">
        <f t="array" ref="N528">_xlfn.IFS(I528="Rob","Robusta",I528="Exc","Excelsa",I528="Ara","Arabica",I528="Lib","Liberica")</f>
        <v>Excelsa</v>
      </c>
      <c r="O528" t="str" cm="1">
        <f t="array" ref="O528">_xlfn.IFS(J528="M","Medium",J528="L","Light",J528="D","Dark")</f>
        <v>Medium</v>
      </c>
      <c r="P528" t="str">
        <f>_xlfn.XLOOKUP(OrderTable[[#This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INDEX(Products!$A$1:$G$49,MATCH($D529,Products!$A$1:$A$49,0),MATCH(I$1,Products!$A$1:$G$1,0))</f>
        <v>Exc</v>
      </c>
      <c r="J529" t="str">
        <f>INDEX(Products!$A$1:$G$49,MATCH($D529,Products!$A$1:$A$49,0),MATCH(J$1,Products!$A$1:$G$1,0))</f>
        <v>M</v>
      </c>
      <c r="K529" s="4">
        <f>INDEX(Products!$A$1:$G$49,MATCH($D529,Products!$A$1:$A$49,0),MATCH(K$1,Products!$A$1:$G$1,0))</f>
        <v>0.5</v>
      </c>
      <c r="L529" s="5">
        <f>INDEX(Products!$A$1:$G$49,MATCH($D529,Products!$A$1:$A$49,0),MATCH(L$1,Products!$A$1:$G$1,0))</f>
        <v>8.25</v>
      </c>
      <c r="M529" s="5">
        <f t="shared" si="8"/>
        <v>41.25</v>
      </c>
      <c r="N529" t="str" cm="1">
        <f t="array" ref="N529">_xlfn.IFS(I529="Rob","Robusta",I529="Exc","Excelsa",I529="Ara","Arabica",I529="Lib","Liberica")</f>
        <v>Excelsa</v>
      </c>
      <c r="O529" t="str" cm="1">
        <f t="array" ref="O529">_xlfn.IFS(J529="M","Medium",J529="L","Light",J529="D","Dark")</f>
        <v>Medium</v>
      </c>
      <c r="P529" t="str">
        <f>_xlfn.XLOOKUP(OrderTable[[#This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INDEX(Products!$A$1:$G$49,MATCH($D530,Products!$A$1:$A$49,0),MATCH(I$1,Products!$A$1:$G$1,0))</f>
        <v>Exc</v>
      </c>
      <c r="J530" t="str">
        <f>INDEX(Products!$A$1:$G$49,MATCH($D530,Products!$A$1:$A$49,0),MATCH(J$1,Products!$A$1:$G$1,0))</f>
        <v>L</v>
      </c>
      <c r="K530" s="4">
        <f>INDEX(Products!$A$1:$G$49,MATCH($D530,Products!$A$1:$A$49,0),MATCH(K$1,Products!$A$1:$G$1,0))</f>
        <v>0.5</v>
      </c>
      <c r="L530" s="5">
        <f>INDEX(Products!$A$1:$G$49,MATCH($D530,Products!$A$1:$A$49,0),MATCH(L$1,Products!$A$1:$G$1,0))</f>
        <v>8.91</v>
      </c>
      <c r="M530" s="5">
        <f t="shared" si="8"/>
        <v>53.46</v>
      </c>
      <c r="N530" t="str" cm="1">
        <f t="array" ref="N530">_xlfn.IFS(I530="Rob","Robusta",I530="Exc","Excelsa",I530="Ara","Arabica",I530="Lib","Liberica")</f>
        <v>Excelsa</v>
      </c>
      <c r="O530" t="str" cm="1">
        <f t="array" ref="O530">_xlfn.IFS(J530="M","Medium",J530="L","Light",J530="D","Dark")</f>
        <v>Light</v>
      </c>
      <c r="P530" t="str">
        <f>_xlfn.XLOOKUP(OrderTable[[#This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INDEX(Products!$A$1:$G$49,MATCH($D531,Products!$A$1:$A$49,0),MATCH(I$1,Products!$A$1:$G$1,0))</f>
        <v>Rob</v>
      </c>
      <c r="J531" t="str">
        <f>INDEX(Products!$A$1:$G$49,MATCH($D531,Products!$A$1:$A$49,0),MATCH(J$1,Products!$A$1:$G$1,0))</f>
        <v>M</v>
      </c>
      <c r="K531" s="4">
        <f>INDEX(Products!$A$1:$G$49,MATCH($D531,Products!$A$1:$A$49,0),MATCH(K$1,Products!$A$1:$G$1,0))</f>
        <v>1</v>
      </c>
      <c r="L531" s="5">
        <f>INDEX(Products!$A$1:$G$49,MATCH($D531,Products!$A$1:$A$49,0),MATCH(L$1,Products!$A$1:$G$1,0))</f>
        <v>9.9499999999999993</v>
      </c>
      <c r="M531" s="5">
        <f t="shared" si="8"/>
        <v>59.699999999999996</v>
      </c>
      <c r="N531" t="str" cm="1">
        <f t="array" ref="N531">_xlfn.IFS(I531="Rob","Robusta",I531="Exc","Excelsa",I531="Ara","Arabica",I531="Lib","Liberica")</f>
        <v>Robusta</v>
      </c>
      <c r="O531" t="str" cm="1">
        <f t="array" ref="O531">_xlfn.IFS(J531="M","Medium",J531="L","Light",J531="D","Dark")</f>
        <v>Medium</v>
      </c>
      <c r="P531" t="str">
        <f>_xlfn.XLOOKUP(OrderTable[[#This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INDEX(Products!$A$1:$G$49,MATCH($D532,Products!$A$1:$A$49,0),MATCH(I$1,Products!$A$1:$G$1,0))</f>
        <v>Rob</v>
      </c>
      <c r="J532" t="str">
        <f>INDEX(Products!$A$1:$G$49,MATCH($D532,Products!$A$1:$A$49,0),MATCH(J$1,Products!$A$1:$G$1,0))</f>
        <v>M</v>
      </c>
      <c r="K532" s="4">
        <f>INDEX(Products!$A$1:$G$49,MATCH($D532,Products!$A$1:$A$49,0),MATCH(K$1,Products!$A$1:$G$1,0))</f>
        <v>1</v>
      </c>
      <c r="L532" s="5">
        <f>INDEX(Products!$A$1:$G$49,MATCH($D532,Products!$A$1:$A$49,0),MATCH(L$1,Products!$A$1:$G$1,0))</f>
        <v>9.9499999999999993</v>
      </c>
      <c r="M532" s="5">
        <f t="shared" si="8"/>
        <v>59.699999999999996</v>
      </c>
      <c r="N532" t="str" cm="1">
        <f t="array" ref="N532">_xlfn.IFS(I532="Rob","Robusta",I532="Exc","Excelsa",I532="Ara","Arabica",I532="Lib","Liberica")</f>
        <v>Robusta</v>
      </c>
      <c r="O532" t="str" cm="1">
        <f t="array" ref="O532">_xlfn.IFS(J532="M","Medium",J532="L","Light",J532="D","Dark")</f>
        <v>Medium</v>
      </c>
      <c r="P532" t="str">
        <f>_xlfn.XLOOKUP(OrderTable[[#This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INDEX(Products!$A$1:$G$49,MATCH($D533,Products!$A$1:$A$49,0),MATCH(I$1,Products!$A$1:$G$1,0))</f>
        <v>Rob</v>
      </c>
      <c r="J533" t="str">
        <f>INDEX(Products!$A$1:$G$49,MATCH($D533,Products!$A$1:$A$49,0),MATCH(J$1,Products!$A$1:$G$1,0))</f>
        <v>D</v>
      </c>
      <c r="K533" s="4">
        <f>INDEX(Products!$A$1:$G$49,MATCH($D533,Products!$A$1:$A$49,0),MATCH(K$1,Products!$A$1:$G$1,0))</f>
        <v>1</v>
      </c>
      <c r="L533" s="5">
        <f>INDEX(Products!$A$1:$G$49,MATCH($D533,Products!$A$1:$A$49,0),MATCH(L$1,Products!$A$1:$G$1,0))</f>
        <v>8.9499999999999993</v>
      </c>
      <c r="M533" s="5">
        <f t="shared" si="8"/>
        <v>44.75</v>
      </c>
      <c r="N533" t="str" cm="1">
        <f t="array" ref="N533">_xlfn.IFS(I533="Rob","Robusta",I533="Exc","Excelsa",I533="Ara","Arabica",I533="Lib","Liberica")</f>
        <v>Robusta</v>
      </c>
      <c r="O533" t="str" cm="1">
        <f t="array" ref="O533">_xlfn.IFS(J533="M","Medium",J533="L","Light",J533="D","Dark")</f>
        <v>Dark</v>
      </c>
      <c r="P533" t="str">
        <f>_xlfn.XLOOKUP(OrderTable[[#This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INDEX(Products!$A$1:$G$49,MATCH($D534,Products!$A$1:$A$49,0),MATCH(I$1,Products!$A$1:$G$1,0))</f>
        <v>Exc</v>
      </c>
      <c r="J534" t="str">
        <f>INDEX(Products!$A$1:$G$49,MATCH($D534,Products!$A$1:$A$49,0),MATCH(J$1,Products!$A$1:$G$1,0))</f>
        <v>M</v>
      </c>
      <c r="K534" s="4">
        <f>INDEX(Products!$A$1:$G$49,MATCH($D534,Products!$A$1:$A$49,0),MATCH(K$1,Products!$A$1:$G$1,0))</f>
        <v>0.5</v>
      </c>
      <c r="L534" s="5">
        <f>INDEX(Products!$A$1:$G$49,MATCH($D534,Products!$A$1:$A$49,0),MATCH(L$1,Products!$A$1:$G$1,0))</f>
        <v>8.25</v>
      </c>
      <c r="M534" s="5">
        <f t="shared" si="8"/>
        <v>16.5</v>
      </c>
      <c r="N534" t="str" cm="1">
        <f t="array" ref="N534">_xlfn.IFS(I534="Rob","Robusta",I534="Exc","Excelsa",I534="Ara","Arabica",I534="Lib","Liberica")</f>
        <v>Excelsa</v>
      </c>
      <c r="O534" t="str" cm="1">
        <f t="array" ref="O534">_xlfn.IFS(J534="M","Medium",J534="L","Light",J534="D","Dark")</f>
        <v>Medium</v>
      </c>
      <c r="P534" t="str">
        <f>_xlfn.XLOOKUP(OrderTable[[#This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INDEX(Products!$A$1:$G$49,MATCH($D535,Products!$A$1:$A$49,0),MATCH(I$1,Products!$A$1:$G$1,0))</f>
        <v>Rob</v>
      </c>
      <c r="J535" t="str">
        <f>INDEX(Products!$A$1:$G$49,MATCH($D535,Products!$A$1:$A$49,0),MATCH(J$1,Products!$A$1:$G$1,0))</f>
        <v>D</v>
      </c>
      <c r="K535" s="4">
        <f>INDEX(Products!$A$1:$G$49,MATCH($D535,Products!$A$1:$A$49,0),MATCH(K$1,Products!$A$1:$G$1,0))</f>
        <v>0.5</v>
      </c>
      <c r="L535" s="5">
        <f>INDEX(Products!$A$1:$G$49,MATCH($D535,Products!$A$1:$A$49,0),MATCH(L$1,Products!$A$1:$G$1,0))</f>
        <v>5.3699999999999992</v>
      </c>
      <c r="M535" s="5">
        <f t="shared" si="8"/>
        <v>21.479999999999997</v>
      </c>
      <c r="N535" t="str" cm="1">
        <f t="array" ref="N535">_xlfn.IFS(I535="Rob","Robusta",I535="Exc","Excelsa",I535="Ara","Arabica",I535="Lib","Liberica")</f>
        <v>Robusta</v>
      </c>
      <c r="O535" t="str" cm="1">
        <f t="array" ref="O535">_xlfn.IFS(J535="M","Medium",J535="L","Light",J535="D","Dark")</f>
        <v>Dark</v>
      </c>
      <c r="P535" t="str">
        <f>_xlfn.XLOOKUP(OrderTable[[#This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INDEX(Products!$A$1:$G$49,MATCH($D536,Products!$A$1:$A$49,0),MATCH(I$1,Products!$A$1:$G$1,0))</f>
        <v>Rob</v>
      </c>
      <c r="J536" t="str">
        <f>INDEX(Products!$A$1:$G$49,MATCH($D536,Products!$A$1:$A$49,0),MATCH(J$1,Products!$A$1:$G$1,0))</f>
        <v>M</v>
      </c>
      <c r="K536" s="4">
        <f>INDEX(Products!$A$1:$G$49,MATCH($D536,Products!$A$1:$A$49,0),MATCH(K$1,Products!$A$1:$G$1,0))</f>
        <v>2.5</v>
      </c>
      <c r="L536" s="5">
        <f>INDEX(Products!$A$1:$G$49,MATCH($D536,Products!$A$1:$A$49,0),MATCH(L$1,Products!$A$1:$G$1,0))</f>
        <v>22.884999999999998</v>
      </c>
      <c r="M536" s="5">
        <f t="shared" si="8"/>
        <v>45.769999999999996</v>
      </c>
      <c r="N536" t="str" cm="1">
        <f t="array" ref="N536">_xlfn.IFS(I536="Rob","Robusta",I536="Exc","Excelsa",I536="Ara","Arabica",I536="Lib","Liberica")</f>
        <v>Robusta</v>
      </c>
      <c r="O536" t="str" cm="1">
        <f t="array" ref="O536">_xlfn.IFS(J536="M","Medium",J536="L","Light",J536="D","Dark")</f>
        <v>Medium</v>
      </c>
      <c r="P536" t="str">
        <f>_xlfn.XLOOKUP(OrderTable[[#This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INDEX(Products!$A$1:$G$49,MATCH($D537,Products!$A$1:$A$49,0),MATCH(I$1,Products!$A$1:$G$1,0))</f>
        <v>Lib</v>
      </c>
      <c r="J537" t="str">
        <f>INDEX(Products!$A$1:$G$49,MATCH($D537,Products!$A$1:$A$49,0),MATCH(J$1,Products!$A$1:$G$1,0))</f>
        <v>L</v>
      </c>
      <c r="K537" s="4">
        <f>INDEX(Products!$A$1:$G$49,MATCH($D537,Products!$A$1:$A$49,0),MATCH(K$1,Products!$A$1:$G$1,0))</f>
        <v>0.2</v>
      </c>
      <c r="L537" s="5">
        <f>INDEX(Products!$A$1:$G$49,MATCH($D537,Products!$A$1:$A$49,0),MATCH(L$1,Products!$A$1:$G$1,0))</f>
        <v>4.7549999999999999</v>
      </c>
      <c r="M537" s="5">
        <f t="shared" si="8"/>
        <v>9.51</v>
      </c>
      <c r="N537" t="str" cm="1">
        <f t="array" ref="N537">_xlfn.IFS(I537="Rob","Robusta",I537="Exc","Excelsa",I537="Ara","Arabica",I537="Lib","Liberica")</f>
        <v>Liberica</v>
      </c>
      <c r="O537" t="str" cm="1">
        <f t="array" ref="O537">_xlfn.IFS(J537="M","Medium",J537="L","Light",J537="D","Dark")</f>
        <v>Light</v>
      </c>
      <c r="P537" t="str">
        <f>_xlfn.XLOOKUP(OrderTable[[#This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INDEX(Products!$A$1:$G$49,MATCH($D538,Products!$A$1:$A$49,0),MATCH(I$1,Products!$A$1:$G$1,0))</f>
        <v>Rob</v>
      </c>
      <c r="J538" t="str">
        <f>INDEX(Products!$A$1:$G$49,MATCH($D538,Products!$A$1:$A$49,0),MATCH(J$1,Products!$A$1:$G$1,0))</f>
        <v>D</v>
      </c>
      <c r="K538" s="4">
        <f>INDEX(Products!$A$1:$G$49,MATCH($D538,Products!$A$1:$A$49,0),MATCH(K$1,Products!$A$1:$G$1,0))</f>
        <v>0.2</v>
      </c>
      <c r="L538" s="5">
        <f>INDEX(Products!$A$1:$G$49,MATCH($D538,Products!$A$1:$A$49,0),MATCH(L$1,Products!$A$1:$G$1,0))</f>
        <v>2.6849999999999996</v>
      </c>
      <c r="M538" s="5">
        <f t="shared" si="8"/>
        <v>8.0549999999999997</v>
      </c>
      <c r="N538" t="str" cm="1">
        <f t="array" ref="N538">_xlfn.IFS(I538="Rob","Robusta",I538="Exc","Excelsa",I538="Ara","Arabica",I538="Lib","Liberica")</f>
        <v>Robusta</v>
      </c>
      <c r="O538" t="str" cm="1">
        <f t="array" ref="O538">_xlfn.IFS(J538="M","Medium",J538="L","Light",J538="D","Dark")</f>
        <v>Dark</v>
      </c>
      <c r="P538" t="str">
        <f>_xlfn.XLOOKUP(OrderTable[[#This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INDEX(Products!$A$1:$G$49,MATCH($D539,Products!$A$1:$A$49,0),MATCH(I$1,Products!$A$1:$G$1,0))</f>
        <v>Exc</v>
      </c>
      <c r="J539" t="str">
        <f>INDEX(Products!$A$1:$G$49,MATCH($D539,Products!$A$1:$A$49,0),MATCH(J$1,Products!$A$1:$G$1,0))</f>
        <v>D</v>
      </c>
      <c r="K539" s="4">
        <f>INDEX(Products!$A$1:$G$49,MATCH($D539,Products!$A$1:$A$49,0),MATCH(K$1,Products!$A$1:$G$1,0))</f>
        <v>2.5</v>
      </c>
      <c r="L539" s="5">
        <f>INDEX(Products!$A$1:$G$49,MATCH($D539,Products!$A$1:$A$49,0),MATCH(L$1,Products!$A$1:$G$1,0))</f>
        <v>27.945</v>
      </c>
      <c r="M539" s="5">
        <f t="shared" si="8"/>
        <v>111.78</v>
      </c>
      <c r="N539" t="str" cm="1">
        <f t="array" ref="N539">_xlfn.IFS(I539="Rob","Robusta",I539="Exc","Excelsa",I539="Ara","Arabica",I539="Lib","Liberica")</f>
        <v>Excelsa</v>
      </c>
      <c r="O539" t="str" cm="1">
        <f t="array" ref="O539">_xlfn.IFS(J539="M","Medium",J539="L","Light",J539="D","Dark")</f>
        <v>Dark</v>
      </c>
      <c r="P539" t="str">
        <f>_xlfn.XLOOKUP(OrderTable[[#This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INDEX(Products!$A$1:$G$49,MATCH($D540,Products!$A$1:$A$49,0),MATCH(I$1,Products!$A$1:$G$1,0))</f>
        <v>Rob</v>
      </c>
      <c r="J540" t="str">
        <f>INDEX(Products!$A$1:$G$49,MATCH($D540,Products!$A$1:$A$49,0),MATCH(J$1,Products!$A$1:$G$1,0))</f>
        <v>D</v>
      </c>
      <c r="K540" s="4">
        <f>INDEX(Products!$A$1:$G$49,MATCH($D540,Products!$A$1:$A$49,0),MATCH(K$1,Products!$A$1:$G$1,0))</f>
        <v>0.2</v>
      </c>
      <c r="L540" s="5">
        <f>INDEX(Products!$A$1:$G$49,MATCH($D540,Products!$A$1:$A$49,0),MATCH(L$1,Products!$A$1:$G$1,0))</f>
        <v>2.6849999999999996</v>
      </c>
      <c r="M540" s="5">
        <f t="shared" si="8"/>
        <v>10.739999999999998</v>
      </c>
      <c r="N540" t="str" cm="1">
        <f t="array" ref="N540">_xlfn.IFS(I540="Rob","Robusta",I540="Exc","Excelsa",I540="Ara","Arabica",I540="Lib","Liberica")</f>
        <v>Robusta</v>
      </c>
      <c r="O540" t="str" cm="1">
        <f t="array" ref="O540">_xlfn.IFS(J540="M","Medium",J540="L","Light",J540="D","Dark")</f>
        <v>Dark</v>
      </c>
      <c r="P540" t="str">
        <f>_xlfn.XLOOKUP(OrderTable[[#This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INDEX(Products!$A$1:$G$49,MATCH($D541,Products!$A$1:$A$49,0),MATCH(I$1,Products!$A$1:$G$1,0))</f>
        <v>Rob</v>
      </c>
      <c r="J541" t="str">
        <f>INDEX(Products!$A$1:$G$49,MATCH($D541,Products!$A$1:$A$49,0),MATCH(J$1,Products!$A$1:$G$1,0))</f>
        <v>D</v>
      </c>
      <c r="K541" s="4">
        <f>INDEX(Products!$A$1:$G$49,MATCH($D541,Products!$A$1:$A$49,0),MATCH(K$1,Products!$A$1:$G$1,0))</f>
        <v>0.5</v>
      </c>
      <c r="L541" s="5">
        <f>INDEX(Products!$A$1:$G$49,MATCH($D541,Products!$A$1:$A$49,0),MATCH(L$1,Products!$A$1:$G$1,0))</f>
        <v>5.3699999999999992</v>
      </c>
      <c r="M541" s="5">
        <f t="shared" si="8"/>
        <v>26.849999999999994</v>
      </c>
      <c r="N541" t="str" cm="1">
        <f t="array" ref="N541">_xlfn.IFS(I541="Rob","Robusta",I541="Exc","Excelsa",I541="Ara","Arabica",I541="Lib","Liberica")</f>
        <v>Robusta</v>
      </c>
      <c r="O541" t="str" cm="1">
        <f t="array" ref="O541">_xlfn.IFS(J541="M","Medium",J541="L","Light",J541="D","Dark")</f>
        <v>Dark</v>
      </c>
      <c r="P541" t="str">
        <f>_xlfn.XLOOKUP(OrderTable[[#This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INDEX(Products!$A$1:$G$49,MATCH($D542,Products!$A$1:$A$49,0),MATCH(I$1,Products!$A$1:$G$1,0))</f>
        <v>Lib</v>
      </c>
      <c r="J542" t="str">
        <f>INDEX(Products!$A$1:$G$49,MATCH($D542,Products!$A$1:$A$49,0),MATCH(J$1,Products!$A$1:$G$1,0))</f>
        <v>L</v>
      </c>
      <c r="K542" s="4">
        <f>INDEX(Products!$A$1:$G$49,MATCH($D542,Products!$A$1:$A$49,0),MATCH(K$1,Products!$A$1:$G$1,0))</f>
        <v>1</v>
      </c>
      <c r="L542" s="5">
        <f>INDEX(Products!$A$1:$G$49,MATCH($D542,Products!$A$1:$A$49,0),MATCH(L$1,Products!$A$1:$G$1,0))</f>
        <v>15.85</v>
      </c>
      <c r="M542" s="5">
        <f t="shared" si="8"/>
        <v>63.4</v>
      </c>
      <c r="N542" t="str" cm="1">
        <f t="array" ref="N542">_xlfn.IFS(I542="Rob","Robusta",I542="Exc","Excelsa",I542="Ara","Arabica",I542="Lib","Liberica")</f>
        <v>Liberica</v>
      </c>
      <c r="O542" t="str" cm="1">
        <f t="array" ref="O542">_xlfn.IFS(J542="M","Medium",J542="L","Light",J542="D","Dark")</f>
        <v>Light</v>
      </c>
      <c r="P542" t="str">
        <f>_xlfn.XLOOKUP(OrderTable[[#This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INDEX(Products!$A$1:$G$49,MATCH($D543,Products!$A$1:$A$49,0),MATCH(I$1,Products!$A$1:$G$1,0))</f>
        <v>Ara</v>
      </c>
      <c r="J543" t="str">
        <f>INDEX(Products!$A$1:$G$49,MATCH($D543,Products!$A$1:$A$49,0),MATCH(J$1,Products!$A$1:$G$1,0))</f>
        <v>D</v>
      </c>
      <c r="K543" s="4">
        <f>INDEX(Products!$A$1:$G$49,MATCH($D543,Products!$A$1:$A$49,0),MATCH(K$1,Products!$A$1:$G$1,0))</f>
        <v>2.5</v>
      </c>
      <c r="L543" s="5">
        <f>INDEX(Products!$A$1:$G$49,MATCH($D543,Products!$A$1:$A$49,0),MATCH(L$1,Products!$A$1:$G$1,0))</f>
        <v>22.884999999999998</v>
      </c>
      <c r="M543" s="5">
        <f t="shared" si="8"/>
        <v>22.884999999999998</v>
      </c>
      <c r="N543" t="str" cm="1">
        <f t="array" ref="N543">_xlfn.IFS(I543="Rob","Robusta",I543="Exc","Excelsa",I543="Ara","Arabica",I543="Lib","Liberica")</f>
        <v>Arabica</v>
      </c>
      <c r="O543" t="str" cm="1">
        <f t="array" ref="O543">_xlfn.IFS(J543="M","Medium",J543="L","Light",J543="D","Dark")</f>
        <v>Dark</v>
      </c>
      <c r="P543" t="str">
        <f>_xlfn.XLOOKUP(OrderTable[[#This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INDEX(Products!$A$1:$G$49,MATCH($D544,Products!$A$1:$A$49,0),MATCH(I$1,Products!$A$1:$G$1,0))</f>
        <v>Ara</v>
      </c>
      <c r="J544" t="str">
        <f>INDEX(Products!$A$1:$G$49,MATCH($D544,Products!$A$1:$A$49,0),MATCH(J$1,Products!$A$1:$G$1,0))</f>
        <v>M</v>
      </c>
      <c r="K544" s="4">
        <f>INDEX(Products!$A$1:$G$49,MATCH($D544,Products!$A$1:$A$49,0),MATCH(K$1,Products!$A$1:$G$1,0))</f>
        <v>2.5</v>
      </c>
      <c r="L544" s="5">
        <f>INDEX(Products!$A$1:$G$49,MATCH($D544,Products!$A$1:$A$49,0),MATCH(L$1,Products!$A$1:$G$1,0))</f>
        <v>25.874999999999996</v>
      </c>
      <c r="M544" s="5">
        <f t="shared" si="8"/>
        <v>103.49999999999999</v>
      </c>
      <c r="N544" t="str" cm="1">
        <f t="array" ref="N544">_xlfn.IFS(I544="Rob","Robusta",I544="Exc","Excelsa",I544="Ara","Arabica",I544="Lib","Liberica")</f>
        <v>Arabica</v>
      </c>
      <c r="O544" t="str" cm="1">
        <f t="array" ref="O544">_xlfn.IFS(J544="M","Medium",J544="L","Light",J544="D","Dark")</f>
        <v>Medium</v>
      </c>
      <c r="P544" t="str">
        <f>_xlfn.XLOOKUP(OrderTable[[#This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INDEX(Products!$A$1:$G$49,MATCH($D545,Products!$A$1:$A$49,0),MATCH(I$1,Products!$A$1:$G$1,0))</f>
        <v>Rob</v>
      </c>
      <c r="J545" t="str">
        <f>INDEX(Products!$A$1:$G$49,MATCH($D545,Products!$A$1:$A$49,0),MATCH(J$1,Products!$A$1:$G$1,0))</f>
        <v>L</v>
      </c>
      <c r="K545" s="4">
        <f>INDEX(Products!$A$1:$G$49,MATCH($D545,Products!$A$1:$A$49,0),MATCH(K$1,Products!$A$1:$G$1,0))</f>
        <v>2.5</v>
      </c>
      <c r="L545" s="5">
        <f>INDEX(Products!$A$1:$G$49,MATCH($D545,Products!$A$1:$A$49,0),MATCH(L$1,Products!$A$1:$G$1,0))</f>
        <v>27.484999999999996</v>
      </c>
      <c r="M545" s="5">
        <f t="shared" si="8"/>
        <v>54.969999999999992</v>
      </c>
      <c r="N545" t="str" cm="1">
        <f t="array" ref="N545">_xlfn.IFS(I545="Rob","Robusta",I545="Exc","Excelsa",I545="Ara","Arabica",I545="Lib","Liberica")</f>
        <v>Robusta</v>
      </c>
      <c r="O545" t="str" cm="1">
        <f t="array" ref="O545">_xlfn.IFS(J545="M","Medium",J545="L","Light",J545="D","Dark")</f>
        <v>Light</v>
      </c>
      <c r="P545" t="str">
        <f>_xlfn.XLOOKUP(OrderTable[[#This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INDEX(Products!$A$1:$G$49,MATCH($D546,Products!$A$1:$A$49,0),MATCH(I$1,Products!$A$1:$G$1,0))</f>
        <v>Ara</v>
      </c>
      <c r="J546" t="str">
        <f>INDEX(Products!$A$1:$G$49,MATCH($D546,Products!$A$1:$A$49,0),MATCH(J$1,Products!$A$1:$G$1,0))</f>
        <v>L</v>
      </c>
      <c r="K546" s="4">
        <f>INDEX(Products!$A$1:$G$49,MATCH($D546,Products!$A$1:$A$49,0),MATCH(K$1,Products!$A$1:$G$1,0))</f>
        <v>0.5</v>
      </c>
      <c r="L546" s="5">
        <f>INDEX(Products!$A$1:$G$49,MATCH($D546,Products!$A$1:$A$49,0),MATCH(L$1,Products!$A$1:$G$1,0))</f>
        <v>7.77</v>
      </c>
      <c r="M546" s="5">
        <f t="shared" si="8"/>
        <v>15.54</v>
      </c>
      <c r="N546" t="str" cm="1">
        <f t="array" ref="N546">_xlfn.IFS(I546="Rob","Robusta",I546="Exc","Excelsa",I546="Ara","Arabica",I546="Lib","Liberica")</f>
        <v>Arabica</v>
      </c>
      <c r="O546" t="str" cm="1">
        <f t="array" ref="O546">_xlfn.IFS(J546="M","Medium",J546="L","Light",J546="D","Dark")</f>
        <v>Light</v>
      </c>
      <c r="P546" t="str">
        <f>_xlfn.XLOOKUP(OrderTable[[#This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INDEX(Products!$A$1:$G$49,MATCH($D547,Products!$A$1:$A$49,0),MATCH(I$1,Products!$A$1:$G$1,0))</f>
        <v>Lib</v>
      </c>
      <c r="J547" t="str">
        <f>INDEX(Products!$A$1:$G$49,MATCH($D547,Products!$A$1:$A$49,0),MATCH(J$1,Products!$A$1:$G$1,0))</f>
        <v>D</v>
      </c>
      <c r="K547" s="4">
        <f>INDEX(Products!$A$1:$G$49,MATCH($D547,Products!$A$1:$A$49,0),MATCH(K$1,Products!$A$1:$G$1,0))</f>
        <v>0.2</v>
      </c>
      <c r="L547" s="5">
        <f>INDEX(Products!$A$1:$G$49,MATCH($D547,Products!$A$1:$A$49,0),MATCH(L$1,Products!$A$1:$G$1,0))</f>
        <v>3.8849999999999998</v>
      </c>
      <c r="M547" s="5">
        <f t="shared" si="8"/>
        <v>15.54</v>
      </c>
      <c r="N547" t="str" cm="1">
        <f t="array" ref="N547">_xlfn.IFS(I547="Rob","Robusta",I547="Exc","Excelsa",I547="Ara","Arabica",I547="Lib","Liberica")</f>
        <v>Liberica</v>
      </c>
      <c r="O547" t="str" cm="1">
        <f t="array" ref="O547">_xlfn.IFS(J547="M","Medium",J547="L","Light",J547="D","Dark")</f>
        <v>Dark</v>
      </c>
      <c r="P547" t="str">
        <f>_xlfn.XLOOKUP(OrderTable[[#This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INDEX(Products!$A$1:$G$49,MATCH($D548,Products!$A$1:$A$49,0),MATCH(I$1,Products!$A$1:$G$1,0))</f>
        <v>Exc</v>
      </c>
      <c r="J548" t="str">
        <f>INDEX(Products!$A$1:$G$49,MATCH($D548,Products!$A$1:$A$49,0),MATCH(J$1,Products!$A$1:$G$1,0))</f>
        <v>D</v>
      </c>
      <c r="K548" s="4">
        <f>INDEX(Products!$A$1:$G$49,MATCH($D548,Products!$A$1:$A$49,0),MATCH(K$1,Products!$A$1:$G$1,0))</f>
        <v>2.5</v>
      </c>
      <c r="L548" s="5">
        <f>INDEX(Products!$A$1:$G$49,MATCH($D548,Products!$A$1:$A$49,0),MATCH(L$1,Products!$A$1:$G$1,0))</f>
        <v>27.945</v>
      </c>
      <c r="M548" s="5">
        <f t="shared" si="8"/>
        <v>83.835000000000008</v>
      </c>
      <c r="N548" t="str" cm="1">
        <f t="array" ref="N548">_xlfn.IFS(I548="Rob","Robusta",I548="Exc","Excelsa",I548="Ara","Arabica",I548="Lib","Liberica")</f>
        <v>Excelsa</v>
      </c>
      <c r="O548" t="str" cm="1">
        <f t="array" ref="O548">_xlfn.IFS(J548="M","Medium",J548="L","Light",J548="D","Dark")</f>
        <v>Dark</v>
      </c>
      <c r="P548" t="str">
        <f>_xlfn.XLOOKUP(OrderTable[[#This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INDEX(Products!$A$1:$G$49,MATCH($D549,Products!$A$1:$A$49,0),MATCH(I$1,Products!$A$1:$G$1,0))</f>
        <v>Rob</v>
      </c>
      <c r="J549" t="str">
        <f>INDEX(Products!$A$1:$G$49,MATCH($D549,Products!$A$1:$A$49,0),MATCH(J$1,Products!$A$1:$G$1,0))</f>
        <v>L</v>
      </c>
      <c r="K549" s="4">
        <f>INDEX(Products!$A$1:$G$49,MATCH($D549,Products!$A$1:$A$49,0),MATCH(K$1,Products!$A$1:$G$1,0))</f>
        <v>0.2</v>
      </c>
      <c r="L549" s="5">
        <f>INDEX(Products!$A$1:$G$49,MATCH($D549,Products!$A$1:$A$49,0),MATCH(L$1,Products!$A$1:$G$1,0))</f>
        <v>3.5849999999999995</v>
      </c>
      <c r="M549" s="5">
        <f t="shared" si="8"/>
        <v>10.754999999999999</v>
      </c>
      <c r="N549" t="str" cm="1">
        <f t="array" ref="N549">_xlfn.IFS(I549="Rob","Robusta",I549="Exc","Excelsa",I549="Ara","Arabica",I549="Lib","Liberica")</f>
        <v>Robusta</v>
      </c>
      <c r="O549" t="str" cm="1">
        <f t="array" ref="O549">_xlfn.IFS(J549="M","Medium",J549="L","Light",J549="D","Dark")</f>
        <v>Light</v>
      </c>
      <c r="P549" t="str">
        <f>_xlfn.XLOOKUP(OrderTable[[#This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INDEX(Products!$A$1:$G$49,MATCH($D550,Products!$A$1:$A$49,0),MATCH(I$1,Products!$A$1:$G$1,0))</f>
        <v>Exc</v>
      </c>
      <c r="J550" t="str">
        <f>INDEX(Products!$A$1:$G$49,MATCH($D550,Products!$A$1:$A$49,0),MATCH(J$1,Products!$A$1:$G$1,0))</f>
        <v>L</v>
      </c>
      <c r="K550" s="4">
        <f>INDEX(Products!$A$1:$G$49,MATCH($D550,Products!$A$1:$A$49,0),MATCH(K$1,Products!$A$1:$G$1,0))</f>
        <v>0.2</v>
      </c>
      <c r="L550" s="5">
        <f>INDEX(Products!$A$1:$G$49,MATCH($D550,Products!$A$1:$A$49,0),MATCH(L$1,Products!$A$1:$G$1,0))</f>
        <v>4.4550000000000001</v>
      </c>
      <c r="M550" s="5">
        <f t="shared" si="8"/>
        <v>13.365</v>
      </c>
      <c r="N550" t="str" cm="1">
        <f t="array" ref="N550">_xlfn.IFS(I550="Rob","Robusta",I550="Exc","Excelsa",I550="Ara","Arabica",I550="Lib","Liberica")</f>
        <v>Excelsa</v>
      </c>
      <c r="O550" t="str" cm="1">
        <f t="array" ref="O550">_xlfn.IFS(J550="M","Medium",J550="L","Light",J550="D","Dark")</f>
        <v>Light</v>
      </c>
      <c r="P550" t="str">
        <f>_xlfn.XLOOKUP(OrderTable[[#This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INDEX(Products!$A$1:$G$49,MATCH($D551,Products!$A$1:$A$49,0),MATCH(I$1,Products!$A$1:$G$1,0))</f>
        <v>Exc</v>
      </c>
      <c r="J551" t="str">
        <f>INDEX(Products!$A$1:$G$49,MATCH($D551,Products!$A$1:$A$49,0),MATCH(J$1,Products!$A$1:$G$1,0))</f>
        <v>L</v>
      </c>
      <c r="K551" s="4">
        <f>INDEX(Products!$A$1:$G$49,MATCH($D551,Products!$A$1:$A$49,0),MATCH(K$1,Products!$A$1:$G$1,0))</f>
        <v>0.2</v>
      </c>
      <c r="L551" s="5">
        <f>INDEX(Products!$A$1:$G$49,MATCH($D551,Products!$A$1:$A$49,0),MATCH(L$1,Products!$A$1:$G$1,0))</f>
        <v>4.4550000000000001</v>
      </c>
      <c r="M551" s="5">
        <f t="shared" si="8"/>
        <v>17.82</v>
      </c>
      <c r="N551" t="str" cm="1">
        <f t="array" ref="N551">_xlfn.IFS(I551="Rob","Robusta",I551="Exc","Excelsa",I551="Ara","Arabica",I551="Lib","Liberica")</f>
        <v>Excelsa</v>
      </c>
      <c r="O551" t="str" cm="1">
        <f t="array" ref="O551">_xlfn.IFS(J551="M","Medium",J551="L","Light",J551="D","Dark")</f>
        <v>Light</v>
      </c>
      <c r="P551" t="str">
        <f>_xlfn.XLOOKUP(OrderTable[[#This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INDEX(Products!$A$1:$G$49,MATCH($D552,Products!$A$1:$A$49,0),MATCH(I$1,Products!$A$1:$G$1,0))</f>
        <v>Lib</v>
      </c>
      <c r="J552" t="str">
        <f>INDEX(Products!$A$1:$G$49,MATCH($D552,Products!$A$1:$A$49,0),MATCH(J$1,Products!$A$1:$G$1,0))</f>
        <v>D</v>
      </c>
      <c r="K552" s="4">
        <f>INDEX(Products!$A$1:$G$49,MATCH($D552,Products!$A$1:$A$49,0),MATCH(K$1,Products!$A$1:$G$1,0))</f>
        <v>0.2</v>
      </c>
      <c r="L552" s="5">
        <f>INDEX(Products!$A$1:$G$49,MATCH($D552,Products!$A$1:$A$49,0),MATCH(L$1,Products!$A$1:$G$1,0))</f>
        <v>3.8849999999999998</v>
      </c>
      <c r="M552" s="5">
        <f t="shared" si="8"/>
        <v>23.31</v>
      </c>
      <c r="N552" t="str" cm="1">
        <f t="array" ref="N552">_xlfn.IFS(I552="Rob","Robusta",I552="Exc","Excelsa",I552="Ara","Arabica",I552="Lib","Liberica")</f>
        <v>Liberica</v>
      </c>
      <c r="O552" t="str" cm="1">
        <f t="array" ref="O552">_xlfn.IFS(J552="M","Medium",J552="L","Light",J552="D","Dark")</f>
        <v>Dark</v>
      </c>
      <c r="P552" t="str">
        <f>_xlfn.XLOOKUP(OrderTable[[#This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INDEX(Products!$A$1:$G$49,MATCH($D553,Products!$A$1:$A$49,0),MATCH(I$1,Products!$A$1:$G$1,0))</f>
        <v>Exc</v>
      </c>
      <c r="J553" t="str">
        <f>INDEX(Products!$A$1:$G$49,MATCH($D553,Products!$A$1:$A$49,0),MATCH(J$1,Products!$A$1:$G$1,0))</f>
        <v>D</v>
      </c>
      <c r="K553" s="4">
        <f>INDEX(Products!$A$1:$G$49,MATCH($D553,Products!$A$1:$A$49,0),MATCH(K$1,Products!$A$1:$G$1,0))</f>
        <v>0.2</v>
      </c>
      <c r="L553" s="5">
        <f>INDEX(Products!$A$1:$G$49,MATCH($D553,Products!$A$1:$A$49,0),MATCH(L$1,Products!$A$1:$G$1,0))</f>
        <v>3.645</v>
      </c>
      <c r="M553" s="5">
        <f t="shared" si="8"/>
        <v>7.29</v>
      </c>
      <c r="N553" t="str" cm="1">
        <f t="array" ref="N553">_xlfn.IFS(I553="Rob","Robusta",I553="Exc","Excelsa",I553="Ara","Arabica",I553="Lib","Liberica")</f>
        <v>Excelsa</v>
      </c>
      <c r="O553" t="str" cm="1">
        <f t="array" ref="O553">_xlfn.IFS(J553="M","Medium",J553="L","Light",J553="D","Dark")</f>
        <v>Dark</v>
      </c>
      <c r="P553" t="str">
        <f>_xlfn.XLOOKUP(OrderTable[[#This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INDEX(Products!$A$1:$G$49,MATCH($D554,Products!$A$1:$A$49,0),MATCH(I$1,Products!$A$1:$G$1,0))</f>
        <v>Exc</v>
      </c>
      <c r="J554" t="str">
        <f>INDEX(Products!$A$1:$G$49,MATCH($D554,Products!$A$1:$A$49,0),MATCH(J$1,Products!$A$1:$G$1,0))</f>
        <v>L</v>
      </c>
      <c r="K554" s="4">
        <f>INDEX(Products!$A$1:$G$49,MATCH($D554,Products!$A$1:$A$49,0),MATCH(K$1,Products!$A$1:$G$1,0))</f>
        <v>0.2</v>
      </c>
      <c r="L554" s="5">
        <f>INDEX(Products!$A$1:$G$49,MATCH($D554,Products!$A$1:$A$49,0),MATCH(L$1,Products!$A$1:$G$1,0))</f>
        <v>4.4550000000000001</v>
      </c>
      <c r="M554" s="5">
        <f t="shared" si="8"/>
        <v>17.82</v>
      </c>
      <c r="N554" t="str" cm="1">
        <f t="array" ref="N554">_xlfn.IFS(I554="Rob","Robusta",I554="Exc","Excelsa",I554="Ara","Arabica",I554="Lib","Liberica")</f>
        <v>Excelsa</v>
      </c>
      <c r="O554" t="str" cm="1">
        <f t="array" ref="O554">_xlfn.IFS(J554="M","Medium",J554="L","Light",J554="D","Dark")</f>
        <v>Light</v>
      </c>
      <c r="P554" t="str">
        <f>_xlfn.XLOOKUP(OrderTable[[#This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INDEX(Products!$A$1:$G$49,MATCH($D555,Products!$A$1:$A$49,0),MATCH(I$1,Products!$A$1:$G$1,0))</f>
        <v>Exc</v>
      </c>
      <c r="J555" t="str">
        <f>INDEX(Products!$A$1:$G$49,MATCH($D555,Products!$A$1:$A$49,0),MATCH(J$1,Products!$A$1:$G$1,0))</f>
        <v>M</v>
      </c>
      <c r="K555" s="4">
        <f>INDEX(Products!$A$1:$G$49,MATCH($D555,Products!$A$1:$A$49,0),MATCH(K$1,Products!$A$1:$G$1,0))</f>
        <v>1</v>
      </c>
      <c r="L555" s="5">
        <f>INDEX(Products!$A$1:$G$49,MATCH($D555,Products!$A$1:$A$49,0),MATCH(L$1,Products!$A$1:$G$1,0))</f>
        <v>13.75</v>
      </c>
      <c r="M555" s="5">
        <f t="shared" si="8"/>
        <v>68.75</v>
      </c>
      <c r="N555" t="str" cm="1">
        <f t="array" ref="N555">_xlfn.IFS(I555="Rob","Robusta",I555="Exc","Excelsa",I555="Ara","Arabica",I555="Lib","Liberica")</f>
        <v>Excelsa</v>
      </c>
      <c r="O555" t="str" cm="1">
        <f t="array" ref="O555">_xlfn.IFS(J555="M","Medium",J555="L","Light",J555="D","Dark")</f>
        <v>Medium</v>
      </c>
      <c r="P555" t="str">
        <f>_xlfn.XLOOKUP(OrderTable[[#This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INDEX(Products!$A$1:$G$49,MATCH($D556,Products!$A$1:$A$49,0),MATCH(I$1,Products!$A$1:$G$1,0))</f>
        <v>Rob</v>
      </c>
      <c r="J556" t="str">
        <f>INDEX(Products!$A$1:$G$49,MATCH($D556,Products!$A$1:$A$49,0),MATCH(J$1,Products!$A$1:$G$1,0))</f>
        <v>L</v>
      </c>
      <c r="K556" s="4">
        <f>INDEX(Products!$A$1:$G$49,MATCH($D556,Products!$A$1:$A$49,0),MATCH(K$1,Products!$A$1:$G$1,0))</f>
        <v>2.5</v>
      </c>
      <c r="L556" s="5">
        <f>INDEX(Products!$A$1:$G$49,MATCH($D556,Products!$A$1:$A$49,0),MATCH(L$1,Products!$A$1:$G$1,0))</f>
        <v>27.484999999999996</v>
      </c>
      <c r="M556" s="5">
        <f t="shared" si="8"/>
        <v>54.969999999999992</v>
      </c>
      <c r="N556" t="str" cm="1">
        <f t="array" ref="N556">_xlfn.IFS(I556="Rob","Robusta",I556="Exc","Excelsa",I556="Ara","Arabica",I556="Lib","Liberica")</f>
        <v>Robusta</v>
      </c>
      <c r="O556" t="str" cm="1">
        <f t="array" ref="O556">_xlfn.IFS(J556="M","Medium",J556="L","Light",J556="D","Dark")</f>
        <v>Light</v>
      </c>
      <c r="P556" t="str">
        <f>_xlfn.XLOOKUP(OrderTable[[#This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INDEX(Products!$A$1:$G$49,MATCH($D557,Products!$A$1:$A$49,0),MATCH(I$1,Products!$A$1:$G$1,0))</f>
        <v>Exc</v>
      </c>
      <c r="J557" t="str">
        <f>INDEX(Products!$A$1:$G$49,MATCH($D557,Products!$A$1:$A$49,0),MATCH(J$1,Products!$A$1:$G$1,0))</f>
        <v>M</v>
      </c>
      <c r="K557" s="4">
        <f>INDEX(Products!$A$1:$G$49,MATCH($D557,Products!$A$1:$A$49,0),MATCH(K$1,Products!$A$1:$G$1,0))</f>
        <v>1</v>
      </c>
      <c r="L557" s="5">
        <f>INDEX(Products!$A$1:$G$49,MATCH($D557,Products!$A$1:$A$49,0),MATCH(L$1,Products!$A$1:$G$1,0))</f>
        <v>13.75</v>
      </c>
      <c r="M557" s="5">
        <f t="shared" si="8"/>
        <v>82.5</v>
      </c>
      <c r="N557" t="str" cm="1">
        <f t="array" ref="N557">_xlfn.IFS(I557="Rob","Robusta",I557="Exc","Excelsa",I557="Ara","Arabica",I557="Lib","Liberica")</f>
        <v>Excelsa</v>
      </c>
      <c r="O557" t="str" cm="1">
        <f t="array" ref="O557">_xlfn.IFS(J557="M","Medium",J557="L","Light",J557="D","Dark")</f>
        <v>Medium</v>
      </c>
      <c r="P557" t="str">
        <f>_xlfn.XLOOKUP(OrderTable[[#This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INDEX(Products!$A$1:$G$49,MATCH($D558,Products!$A$1:$A$49,0),MATCH(I$1,Products!$A$1:$G$1,0))</f>
        <v>Lib</v>
      </c>
      <c r="J558" t="str">
        <f>INDEX(Products!$A$1:$G$49,MATCH($D558,Products!$A$1:$A$49,0),MATCH(J$1,Products!$A$1:$G$1,0))</f>
        <v>M</v>
      </c>
      <c r="K558" s="4">
        <f>INDEX(Products!$A$1:$G$49,MATCH($D558,Products!$A$1:$A$49,0),MATCH(K$1,Products!$A$1:$G$1,0))</f>
        <v>0.2</v>
      </c>
      <c r="L558" s="5">
        <f>INDEX(Products!$A$1:$G$49,MATCH($D558,Products!$A$1:$A$49,0),MATCH(L$1,Products!$A$1:$G$1,0))</f>
        <v>4.3650000000000002</v>
      </c>
      <c r="M558" s="5">
        <f t="shared" si="8"/>
        <v>8.73</v>
      </c>
      <c r="N558" t="str" cm="1">
        <f t="array" ref="N558">_xlfn.IFS(I558="Rob","Robusta",I558="Exc","Excelsa",I558="Ara","Arabica",I558="Lib","Liberica")</f>
        <v>Liberica</v>
      </c>
      <c r="O558" t="str" cm="1">
        <f t="array" ref="O558">_xlfn.IFS(J558="M","Medium",J558="L","Light",J558="D","Dark")</f>
        <v>Medium</v>
      </c>
      <c r="P558" t="str">
        <f>_xlfn.XLOOKUP(OrderTable[[#This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INDEX(Products!$A$1:$G$49,MATCH($D559,Products!$A$1:$A$49,0),MATCH(I$1,Products!$A$1:$G$1,0))</f>
        <v>Exc</v>
      </c>
      <c r="J559" t="str">
        <f>INDEX(Products!$A$1:$G$49,MATCH($D559,Products!$A$1:$A$49,0),MATCH(J$1,Products!$A$1:$G$1,0))</f>
        <v>L</v>
      </c>
      <c r="K559" s="4">
        <f>INDEX(Products!$A$1:$G$49,MATCH($D559,Products!$A$1:$A$49,0),MATCH(K$1,Products!$A$1:$G$1,0))</f>
        <v>1</v>
      </c>
      <c r="L559" s="5">
        <f>INDEX(Products!$A$1:$G$49,MATCH($D559,Products!$A$1:$A$49,0),MATCH(L$1,Products!$A$1:$G$1,0))</f>
        <v>14.85</v>
      </c>
      <c r="M559" s="5">
        <f t="shared" si="8"/>
        <v>59.4</v>
      </c>
      <c r="N559" t="str" cm="1">
        <f t="array" ref="N559">_xlfn.IFS(I559="Rob","Robusta",I559="Exc","Excelsa",I559="Ara","Arabica",I559="Lib","Liberica")</f>
        <v>Excelsa</v>
      </c>
      <c r="O559" t="str" cm="1">
        <f t="array" ref="O559">_xlfn.IFS(J559="M","Medium",J559="L","Light",J559="D","Dark")</f>
        <v>Light</v>
      </c>
      <c r="P559" t="str">
        <f>_xlfn.XLOOKUP(OrderTable[[#This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INDEX(Products!$A$1:$G$49,MATCH($D560,Products!$A$1:$A$49,0),MATCH(I$1,Products!$A$1:$G$1,0))</f>
        <v>Lib</v>
      </c>
      <c r="J560" t="str">
        <f>INDEX(Products!$A$1:$G$49,MATCH($D560,Products!$A$1:$A$49,0),MATCH(J$1,Products!$A$1:$G$1,0))</f>
        <v>D</v>
      </c>
      <c r="K560" s="4">
        <f>INDEX(Products!$A$1:$G$49,MATCH($D560,Products!$A$1:$A$49,0),MATCH(K$1,Products!$A$1:$G$1,0))</f>
        <v>0.2</v>
      </c>
      <c r="L560" s="5">
        <f>INDEX(Products!$A$1:$G$49,MATCH($D560,Products!$A$1:$A$49,0),MATCH(L$1,Products!$A$1:$G$1,0))</f>
        <v>3.8849999999999998</v>
      </c>
      <c r="M560" s="5">
        <f t="shared" si="8"/>
        <v>15.54</v>
      </c>
      <c r="N560" t="str" cm="1">
        <f t="array" ref="N560">_xlfn.IFS(I560="Rob","Robusta",I560="Exc","Excelsa",I560="Ara","Arabica",I560="Lib","Liberica")</f>
        <v>Liberica</v>
      </c>
      <c r="O560" t="str" cm="1">
        <f t="array" ref="O560">_xlfn.IFS(J560="M","Medium",J560="L","Light",J560="D","Dark")</f>
        <v>Dark</v>
      </c>
      <c r="P560" t="str">
        <f>_xlfn.XLOOKUP(OrderTable[[#This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INDEX(Products!$A$1:$G$49,MATCH($D561,Products!$A$1:$A$49,0),MATCH(I$1,Products!$A$1:$G$1,0))</f>
        <v>Ara</v>
      </c>
      <c r="J561" t="str">
        <f>INDEX(Products!$A$1:$G$49,MATCH($D561,Products!$A$1:$A$49,0),MATCH(J$1,Products!$A$1:$G$1,0))</f>
        <v>L</v>
      </c>
      <c r="K561" s="4">
        <f>INDEX(Products!$A$1:$G$49,MATCH($D561,Products!$A$1:$A$49,0),MATCH(K$1,Products!$A$1:$G$1,0))</f>
        <v>1</v>
      </c>
      <c r="L561" s="5">
        <f>INDEX(Products!$A$1:$G$49,MATCH($D561,Products!$A$1:$A$49,0),MATCH(L$1,Products!$A$1:$G$1,0))</f>
        <v>12.95</v>
      </c>
      <c r="M561" s="5">
        <f t="shared" si="8"/>
        <v>38.849999999999994</v>
      </c>
      <c r="N561" t="str" cm="1">
        <f t="array" ref="N561">_xlfn.IFS(I561="Rob","Robusta",I561="Exc","Excelsa",I561="Ara","Arabica",I561="Lib","Liberica")</f>
        <v>Arabica</v>
      </c>
      <c r="O561" t="str" cm="1">
        <f t="array" ref="O561">_xlfn.IFS(J561="M","Medium",J561="L","Light",J561="D","Dark")</f>
        <v>Light</v>
      </c>
      <c r="P561" t="str">
        <f>_xlfn.XLOOKUP(OrderTable[[#This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INDEX(Products!$A$1:$G$49,MATCH($D562,Products!$A$1:$A$49,0),MATCH(I$1,Products!$A$1:$G$1,0))</f>
        <v>Exc</v>
      </c>
      <c r="J562" t="str">
        <f>INDEX(Products!$A$1:$G$49,MATCH($D562,Products!$A$1:$A$49,0),MATCH(J$1,Products!$A$1:$G$1,0))</f>
        <v>M</v>
      </c>
      <c r="K562" s="4">
        <f>INDEX(Products!$A$1:$G$49,MATCH($D562,Products!$A$1:$A$49,0),MATCH(K$1,Products!$A$1:$G$1,0))</f>
        <v>2.5</v>
      </c>
      <c r="L562" s="5">
        <f>INDEX(Products!$A$1:$G$49,MATCH($D562,Products!$A$1:$A$49,0),MATCH(L$1,Products!$A$1:$G$1,0))</f>
        <v>31.624999999999996</v>
      </c>
      <c r="M562" s="5">
        <f t="shared" si="8"/>
        <v>189.74999999999997</v>
      </c>
      <c r="N562" t="str" cm="1">
        <f t="array" ref="N562">_xlfn.IFS(I562="Rob","Robusta",I562="Exc","Excelsa",I562="Ara","Arabica",I562="Lib","Liberica")</f>
        <v>Excelsa</v>
      </c>
      <c r="O562" t="str" cm="1">
        <f t="array" ref="O562">_xlfn.IFS(J562="M","Medium",J562="L","Light",J562="D","Dark")</f>
        <v>Medium</v>
      </c>
      <c r="P562" t="str">
        <f>_xlfn.XLOOKUP(OrderTable[[#This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INDEX(Products!$A$1:$G$49,MATCH($D563,Products!$A$1:$A$49,0),MATCH(I$1,Products!$A$1:$G$1,0))</f>
        <v>Ara</v>
      </c>
      <c r="J563" t="str">
        <f>INDEX(Products!$A$1:$G$49,MATCH($D563,Products!$A$1:$A$49,0),MATCH(J$1,Products!$A$1:$G$1,0))</f>
        <v>D</v>
      </c>
      <c r="K563" s="4">
        <f>INDEX(Products!$A$1:$G$49,MATCH($D563,Products!$A$1:$A$49,0),MATCH(K$1,Products!$A$1:$G$1,0))</f>
        <v>0.2</v>
      </c>
      <c r="L563" s="5">
        <f>INDEX(Products!$A$1:$G$49,MATCH($D563,Products!$A$1:$A$49,0),MATCH(L$1,Products!$A$1:$G$1,0))</f>
        <v>2.9849999999999999</v>
      </c>
      <c r="M563" s="5">
        <f t="shared" si="8"/>
        <v>17.91</v>
      </c>
      <c r="N563" t="str" cm="1">
        <f t="array" ref="N563">_xlfn.IFS(I563="Rob","Robusta",I563="Exc","Excelsa",I563="Ara","Arabica",I563="Lib","Liberica")</f>
        <v>Arabica</v>
      </c>
      <c r="O563" t="str" cm="1">
        <f t="array" ref="O563">_xlfn.IFS(J563="M","Medium",J563="L","Light",J563="D","Dark")</f>
        <v>Dark</v>
      </c>
      <c r="P563" t="str">
        <f>_xlfn.XLOOKUP(OrderTable[[#This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INDEX(Products!$A$1:$G$49,MATCH($D564,Products!$A$1:$A$49,0),MATCH(I$1,Products!$A$1:$G$1,0))</f>
        <v>Lib</v>
      </c>
      <c r="J564" t="str">
        <f>INDEX(Products!$A$1:$G$49,MATCH($D564,Products!$A$1:$A$49,0),MATCH(J$1,Products!$A$1:$G$1,0))</f>
        <v>L</v>
      </c>
      <c r="K564" s="4">
        <f>INDEX(Products!$A$1:$G$49,MATCH($D564,Products!$A$1:$A$49,0),MATCH(K$1,Products!$A$1:$G$1,0))</f>
        <v>0.2</v>
      </c>
      <c r="L564" s="5">
        <f>INDEX(Products!$A$1:$G$49,MATCH($D564,Products!$A$1:$A$49,0),MATCH(L$1,Products!$A$1:$G$1,0))</f>
        <v>4.7549999999999999</v>
      </c>
      <c r="M564" s="5">
        <f t="shared" si="8"/>
        <v>28.53</v>
      </c>
      <c r="N564" t="str" cm="1">
        <f t="array" ref="N564">_xlfn.IFS(I564="Rob","Robusta",I564="Exc","Excelsa",I564="Ara","Arabica",I564="Lib","Liberica")</f>
        <v>Liberica</v>
      </c>
      <c r="O564" t="str" cm="1">
        <f t="array" ref="O564">_xlfn.IFS(J564="M","Medium",J564="L","Light",J564="D","Dark")</f>
        <v>Light</v>
      </c>
      <c r="P564" t="str">
        <f>_xlfn.XLOOKUP(OrderTable[[#This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INDEX(Products!$A$1:$G$49,MATCH($D565,Products!$A$1:$A$49,0),MATCH(I$1,Products!$A$1:$G$1,0))</f>
        <v>Exc</v>
      </c>
      <c r="J565" t="str">
        <f>INDEX(Products!$A$1:$G$49,MATCH($D565,Products!$A$1:$A$49,0),MATCH(J$1,Products!$A$1:$G$1,0))</f>
        <v>M</v>
      </c>
      <c r="K565" s="4">
        <f>INDEX(Products!$A$1:$G$49,MATCH($D565,Products!$A$1:$A$49,0),MATCH(K$1,Products!$A$1:$G$1,0))</f>
        <v>1</v>
      </c>
      <c r="L565" s="5">
        <f>INDEX(Products!$A$1:$G$49,MATCH($D565,Products!$A$1:$A$49,0),MATCH(L$1,Products!$A$1:$G$1,0))</f>
        <v>13.75</v>
      </c>
      <c r="M565" s="5">
        <f t="shared" si="8"/>
        <v>82.5</v>
      </c>
      <c r="N565" t="str" cm="1">
        <f t="array" ref="N565">_xlfn.IFS(I565="Rob","Robusta",I565="Exc","Excelsa",I565="Ara","Arabica",I565="Lib","Liberica")</f>
        <v>Excelsa</v>
      </c>
      <c r="O565" t="str" cm="1">
        <f t="array" ref="O565">_xlfn.IFS(J565="M","Medium",J565="L","Light",J565="D","Dark")</f>
        <v>Medium</v>
      </c>
      <c r="P565" t="str">
        <f>_xlfn.XLOOKUP(OrderTable[[#This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INDEX(Products!$A$1:$G$49,MATCH($D566,Products!$A$1:$A$49,0),MATCH(I$1,Products!$A$1:$G$1,0))</f>
        <v>Rob</v>
      </c>
      <c r="J566" t="str">
        <f>INDEX(Products!$A$1:$G$49,MATCH($D566,Products!$A$1:$A$49,0),MATCH(J$1,Products!$A$1:$G$1,0))</f>
        <v>L</v>
      </c>
      <c r="K566" s="4">
        <f>INDEX(Products!$A$1:$G$49,MATCH($D566,Products!$A$1:$A$49,0),MATCH(K$1,Products!$A$1:$G$1,0))</f>
        <v>0.5</v>
      </c>
      <c r="L566" s="5">
        <f>INDEX(Products!$A$1:$G$49,MATCH($D566,Products!$A$1:$A$49,0),MATCH(L$1,Products!$A$1:$G$1,0))</f>
        <v>7.169999999999999</v>
      </c>
      <c r="M566" s="5">
        <f t="shared" si="8"/>
        <v>14.339999999999998</v>
      </c>
      <c r="N566" t="str" cm="1">
        <f t="array" ref="N566">_xlfn.IFS(I566="Rob","Robusta",I566="Exc","Excelsa",I566="Ara","Arabica",I566="Lib","Liberica")</f>
        <v>Robusta</v>
      </c>
      <c r="O566" t="str" cm="1">
        <f t="array" ref="O566">_xlfn.IFS(J566="M","Medium",J566="L","Light",J566="D","Dark")</f>
        <v>Light</v>
      </c>
      <c r="P566" t="str">
        <f>_xlfn.XLOOKUP(OrderTable[[#This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INDEX(Products!$A$1:$G$49,MATCH($D567,Products!$A$1:$A$49,0),MATCH(I$1,Products!$A$1:$G$1,0))</f>
        <v>Rob</v>
      </c>
      <c r="J567" t="str">
        <f>INDEX(Products!$A$1:$G$49,MATCH($D567,Products!$A$1:$A$49,0),MATCH(J$1,Products!$A$1:$G$1,0))</f>
        <v>D</v>
      </c>
      <c r="K567" s="4">
        <f>INDEX(Products!$A$1:$G$49,MATCH($D567,Products!$A$1:$A$49,0),MATCH(K$1,Products!$A$1:$G$1,0))</f>
        <v>2.5</v>
      </c>
      <c r="L567" s="5">
        <f>INDEX(Products!$A$1:$G$49,MATCH($D567,Products!$A$1:$A$49,0),MATCH(L$1,Products!$A$1:$G$1,0))</f>
        <v>20.584999999999997</v>
      </c>
      <c r="M567" s="5">
        <f t="shared" si="8"/>
        <v>82.339999999999989</v>
      </c>
      <c r="N567" t="str" cm="1">
        <f t="array" ref="N567">_xlfn.IFS(I567="Rob","Robusta",I567="Exc","Excelsa",I567="Ara","Arabica",I567="Lib","Liberica")</f>
        <v>Robusta</v>
      </c>
      <c r="O567" t="str" cm="1">
        <f t="array" ref="O567">_xlfn.IFS(J567="M","Medium",J567="L","Light",J567="D","Dark")</f>
        <v>Dark</v>
      </c>
      <c r="P567" t="str">
        <f>_xlfn.XLOOKUP(OrderTable[[#This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INDEX(Products!$A$1:$G$49,MATCH($D568,Products!$A$1:$A$49,0),MATCH(I$1,Products!$A$1:$G$1,0))</f>
        <v>Ara</v>
      </c>
      <c r="J568" t="str">
        <f>INDEX(Products!$A$1:$G$49,MATCH($D568,Products!$A$1:$A$49,0),MATCH(J$1,Products!$A$1:$G$1,0))</f>
        <v>M</v>
      </c>
      <c r="K568" s="4">
        <f>INDEX(Products!$A$1:$G$49,MATCH($D568,Products!$A$1:$A$49,0),MATCH(K$1,Products!$A$1:$G$1,0))</f>
        <v>0.2</v>
      </c>
      <c r="L568" s="5">
        <f>INDEX(Products!$A$1:$G$49,MATCH($D568,Products!$A$1:$A$49,0),MATCH(L$1,Products!$A$1:$G$1,0))</f>
        <v>3.375</v>
      </c>
      <c r="M568" s="5">
        <f t="shared" si="8"/>
        <v>20.25</v>
      </c>
      <c r="N568" t="str" cm="1">
        <f t="array" ref="N568">_xlfn.IFS(I568="Rob","Robusta",I568="Exc","Excelsa",I568="Ara","Arabica",I568="Lib","Liberica")</f>
        <v>Arabica</v>
      </c>
      <c r="O568" t="str" cm="1">
        <f t="array" ref="O568">_xlfn.IFS(J568="M","Medium",J568="L","Light",J568="D","Dark")</f>
        <v>Medium</v>
      </c>
      <c r="P568" t="str">
        <f>_xlfn.XLOOKUP(OrderTable[[#This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INDEX(Products!$A$1:$G$49,MATCH($D569,Products!$A$1:$A$49,0),MATCH(I$1,Products!$A$1:$G$1,0))</f>
        <v>Rob</v>
      </c>
      <c r="J569" t="str">
        <f>INDEX(Products!$A$1:$G$49,MATCH($D569,Products!$A$1:$A$49,0),MATCH(J$1,Products!$A$1:$G$1,0))</f>
        <v>L</v>
      </c>
      <c r="K569" s="4">
        <f>INDEX(Products!$A$1:$G$49,MATCH($D569,Products!$A$1:$A$49,0),MATCH(K$1,Products!$A$1:$G$1,0))</f>
        <v>2.5</v>
      </c>
      <c r="L569" s="5">
        <f>INDEX(Products!$A$1:$G$49,MATCH($D569,Products!$A$1:$A$49,0),MATCH(L$1,Products!$A$1:$G$1,0))</f>
        <v>27.484999999999996</v>
      </c>
      <c r="M569" s="5">
        <f t="shared" si="8"/>
        <v>164.90999999999997</v>
      </c>
      <c r="N569" t="str" cm="1">
        <f t="array" ref="N569">_xlfn.IFS(I569="Rob","Robusta",I569="Exc","Excelsa",I569="Ara","Arabica",I569="Lib","Liberica")</f>
        <v>Robusta</v>
      </c>
      <c r="O569" t="str" cm="1">
        <f t="array" ref="O569">_xlfn.IFS(J569="M","Medium",J569="L","Light",J569="D","Dark")</f>
        <v>Light</v>
      </c>
      <c r="P569" t="str">
        <f>_xlfn.XLOOKUP(OrderTable[[#This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INDEX(Products!$A$1:$G$49,MATCH($D570,Products!$A$1:$A$49,0),MATCH(I$1,Products!$A$1:$G$1,0))</f>
        <v>Lib</v>
      </c>
      <c r="J570" t="str">
        <f>INDEX(Products!$A$1:$G$49,MATCH($D570,Products!$A$1:$A$49,0),MATCH(J$1,Products!$A$1:$G$1,0))</f>
        <v>L</v>
      </c>
      <c r="K570" s="4">
        <f>INDEX(Products!$A$1:$G$49,MATCH($D570,Products!$A$1:$A$49,0),MATCH(K$1,Products!$A$1:$G$1,0))</f>
        <v>0.2</v>
      </c>
      <c r="L570" s="5">
        <f>INDEX(Products!$A$1:$G$49,MATCH($D570,Products!$A$1:$A$49,0),MATCH(L$1,Products!$A$1:$G$1,0))</f>
        <v>4.7549999999999999</v>
      </c>
      <c r="M570" s="5">
        <f t="shared" si="8"/>
        <v>19.02</v>
      </c>
      <c r="N570" t="str" cm="1">
        <f t="array" ref="N570">_xlfn.IFS(I570="Rob","Robusta",I570="Exc","Excelsa",I570="Ara","Arabica",I570="Lib","Liberica")</f>
        <v>Liberica</v>
      </c>
      <c r="O570" t="str" cm="1">
        <f t="array" ref="O570">_xlfn.IFS(J570="M","Medium",J570="L","Light",J570="D","Dark")</f>
        <v>Light</v>
      </c>
      <c r="P570" t="str">
        <f>_xlfn.XLOOKUP(OrderTable[[#This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INDEX(Products!$A$1:$G$49,MATCH($D571,Products!$A$1:$A$49,0),MATCH(I$1,Products!$A$1:$G$1,0))</f>
        <v>Ara</v>
      </c>
      <c r="J571" t="str">
        <f>INDEX(Products!$A$1:$G$49,MATCH($D571,Products!$A$1:$A$49,0),MATCH(J$1,Products!$A$1:$G$1,0))</f>
        <v>D</v>
      </c>
      <c r="K571" s="4">
        <f>INDEX(Products!$A$1:$G$49,MATCH($D571,Products!$A$1:$A$49,0),MATCH(K$1,Products!$A$1:$G$1,0))</f>
        <v>2.5</v>
      </c>
      <c r="L571" s="5">
        <f>INDEX(Products!$A$1:$G$49,MATCH($D571,Products!$A$1:$A$49,0),MATCH(L$1,Products!$A$1:$G$1,0))</f>
        <v>22.884999999999998</v>
      </c>
      <c r="M571" s="5">
        <f t="shared" si="8"/>
        <v>137.31</v>
      </c>
      <c r="N571" t="str" cm="1">
        <f t="array" ref="N571">_xlfn.IFS(I571="Rob","Robusta",I571="Exc","Excelsa",I571="Ara","Arabica",I571="Lib","Liberica")</f>
        <v>Arabica</v>
      </c>
      <c r="O571" t="str" cm="1">
        <f t="array" ref="O571">_xlfn.IFS(J571="M","Medium",J571="L","Light",J571="D","Dark")</f>
        <v>Dark</v>
      </c>
      <c r="P571" t="str">
        <f>_xlfn.XLOOKUP(OrderTable[[#This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INDEX(Products!$A$1:$G$49,MATCH($D572,Products!$A$1:$A$49,0),MATCH(I$1,Products!$A$1:$G$1,0))</f>
        <v>Ara</v>
      </c>
      <c r="J572" t="str">
        <f>INDEX(Products!$A$1:$G$49,MATCH($D572,Products!$A$1:$A$49,0),MATCH(J$1,Products!$A$1:$G$1,0))</f>
        <v>M</v>
      </c>
      <c r="K572" s="4">
        <f>INDEX(Products!$A$1:$G$49,MATCH($D572,Products!$A$1:$A$49,0),MATCH(K$1,Products!$A$1:$G$1,0))</f>
        <v>0.5</v>
      </c>
      <c r="L572" s="5">
        <f>INDEX(Products!$A$1:$G$49,MATCH($D572,Products!$A$1:$A$49,0),MATCH(L$1,Products!$A$1:$G$1,0))</f>
        <v>6.75</v>
      </c>
      <c r="M572" s="5">
        <f t="shared" si="8"/>
        <v>27</v>
      </c>
      <c r="N572" t="str" cm="1">
        <f t="array" ref="N572">_xlfn.IFS(I572="Rob","Robusta",I572="Exc","Excelsa",I572="Ara","Arabica",I572="Lib","Liberica")</f>
        <v>Arabica</v>
      </c>
      <c r="O572" t="str" cm="1">
        <f t="array" ref="O572">_xlfn.IFS(J572="M","Medium",J572="L","Light",J572="D","Dark")</f>
        <v>Medium</v>
      </c>
      <c r="P572" t="str">
        <f>_xlfn.XLOOKUP(OrderTable[[#This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INDEX(Products!$A$1:$G$49,MATCH($D573,Products!$A$1:$A$49,0),MATCH(I$1,Products!$A$1:$G$1,0))</f>
        <v>Exc</v>
      </c>
      <c r="J573" t="str">
        <f>INDEX(Products!$A$1:$G$49,MATCH($D573,Products!$A$1:$A$49,0),MATCH(J$1,Products!$A$1:$G$1,0))</f>
        <v>L</v>
      </c>
      <c r="K573" s="4">
        <f>INDEX(Products!$A$1:$G$49,MATCH($D573,Products!$A$1:$A$49,0),MATCH(K$1,Products!$A$1:$G$1,0))</f>
        <v>0.5</v>
      </c>
      <c r="L573" s="5">
        <f>INDEX(Products!$A$1:$G$49,MATCH($D573,Products!$A$1:$A$49,0),MATCH(L$1,Products!$A$1:$G$1,0))</f>
        <v>8.91</v>
      </c>
      <c r="M573" s="5">
        <f t="shared" si="8"/>
        <v>35.64</v>
      </c>
      <c r="N573" t="str" cm="1">
        <f t="array" ref="N573">_xlfn.IFS(I573="Rob","Robusta",I573="Exc","Excelsa",I573="Ara","Arabica",I573="Lib","Liberica")</f>
        <v>Excelsa</v>
      </c>
      <c r="O573" t="str" cm="1">
        <f t="array" ref="O573">_xlfn.IFS(J573="M","Medium",J573="L","Light",J573="D","Dark")</f>
        <v>Light</v>
      </c>
      <c r="P573" t="str">
        <f>_xlfn.XLOOKUP(OrderTable[[#This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INDEX(Products!$A$1:$G$49,MATCH($D574,Products!$A$1:$A$49,0),MATCH(I$1,Products!$A$1:$G$1,0))</f>
        <v>Ara</v>
      </c>
      <c r="J574" t="str">
        <f>INDEX(Products!$A$1:$G$49,MATCH($D574,Products!$A$1:$A$49,0),MATCH(J$1,Products!$A$1:$G$1,0))</f>
        <v>D</v>
      </c>
      <c r="K574" s="4">
        <f>INDEX(Products!$A$1:$G$49,MATCH($D574,Products!$A$1:$A$49,0),MATCH(K$1,Products!$A$1:$G$1,0))</f>
        <v>0.2</v>
      </c>
      <c r="L574" s="5">
        <f>INDEX(Products!$A$1:$G$49,MATCH($D574,Products!$A$1:$A$49,0),MATCH(L$1,Products!$A$1:$G$1,0))</f>
        <v>2.9849999999999999</v>
      </c>
      <c r="M574" s="5">
        <f t="shared" si="8"/>
        <v>5.97</v>
      </c>
      <c r="N574" t="str" cm="1">
        <f t="array" ref="N574">_xlfn.IFS(I574="Rob","Robusta",I574="Exc","Excelsa",I574="Ara","Arabica",I574="Lib","Liberica")</f>
        <v>Arabica</v>
      </c>
      <c r="O574" t="str" cm="1">
        <f t="array" ref="O574">_xlfn.IFS(J574="M","Medium",J574="L","Light",J574="D","Dark")</f>
        <v>Dark</v>
      </c>
      <c r="P574" t="str">
        <f>_xlfn.XLOOKUP(OrderTable[[#This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INDEX(Products!$A$1:$G$49,MATCH($D575,Products!$A$1:$A$49,0),MATCH(I$1,Products!$A$1:$G$1,0))</f>
        <v>Ara</v>
      </c>
      <c r="J575" t="str">
        <f>INDEX(Products!$A$1:$G$49,MATCH($D575,Products!$A$1:$A$49,0),MATCH(J$1,Products!$A$1:$G$1,0))</f>
        <v>M</v>
      </c>
      <c r="K575" s="4">
        <f>INDEX(Products!$A$1:$G$49,MATCH($D575,Products!$A$1:$A$49,0),MATCH(K$1,Products!$A$1:$G$1,0))</f>
        <v>1</v>
      </c>
      <c r="L575" s="5">
        <f>INDEX(Products!$A$1:$G$49,MATCH($D575,Products!$A$1:$A$49,0),MATCH(L$1,Products!$A$1:$G$1,0))</f>
        <v>11.25</v>
      </c>
      <c r="M575" s="5">
        <f t="shared" si="8"/>
        <v>67.5</v>
      </c>
      <c r="N575" t="str" cm="1">
        <f t="array" ref="N575">_xlfn.IFS(I575="Rob","Robusta",I575="Exc","Excelsa",I575="Ara","Arabica",I575="Lib","Liberica")</f>
        <v>Arabica</v>
      </c>
      <c r="O575" t="str" cm="1">
        <f t="array" ref="O575">_xlfn.IFS(J575="M","Medium",J575="L","Light",J575="D","Dark")</f>
        <v>Medium</v>
      </c>
      <c r="P575" t="str">
        <f>_xlfn.XLOOKUP(OrderTable[[#This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INDEX(Products!$A$1:$G$49,MATCH($D576,Products!$A$1:$A$49,0),MATCH(I$1,Products!$A$1:$G$1,0))</f>
        <v>Rob</v>
      </c>
      <c r="J576" t="str">
        <f>INDEX(Products!$A$1:$G$49,MATCH($D576,Products!$A$1:$A$49,0),MATCH(J$1,Products!$A$1:$G$1,0))</f>
        <v>L</v>
      </c>
      <c r="K576" s="4">
        <f>INDEX(Products!$A$1:$G$49,MATCH($D576,Products!$A$1:$A$49,0),MATCH(K$1,Products!$A$1:$G$1,0))</f>
        <v>0.2</v>
      </c>
      <c r="L576" s="5">
        <f>INDEX(Products!$A$1:$G$49,MATCH($D576,Products!$A$1:$A$49,0),MATCH(L$1,Products!$A$1:$G$1,0))</f>
        <v>3.5849999999999995</v>
      </c>
      <c r="M576" s="5">
        <f t="shared" si="8"/>
        <v>21.509999999999998</v>
      </c>
      <c r="N576" t="str" cm="1">
        <f t="array" ref="N576">_xlfn.IFS(I576="Rob","Robusta",I576="Exc","Excelsa",I576="Ara","Arabica",I576="Lib","Liberica")</f>
        <v>Robusta</v>
      </c>
      <c r="O576" t="str" cm="1">
        <f t="array" ref="O576">_xlfn.IFS(J576="M","Medium",J576="L","Light",J576="D","Dark")</f>
        <v>Light</v>
      </c>
      <c r="P576" t="str">
        <f>_xlfn.XLOOKUP(OrderTable[[#This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INDEX(Products!$A$1:$G$49,MATCH($D577,Products!$A$1:$A$49,0),MATCH(I$1,Products!$A$1:$G$1,0))</f>
        <v>Lib</v>
      </c>
      <c r="J577" t="str">
        <f>INDEX(Products!$A$1:$G$49,MATCH($D577,Products!$A$1:$A$49,0),MATCH(J$1,Products!$A$1:$G$1,0))</f>
        <v>M</v>
      </c>
      <c r="K577" s="4">
        <f>INDEX(Products!$A$1:$G$49,MATCH($D577,Products!$A$1:$A$49,0),MATCH(K$1,Products!$A$1:$G$1,0))</f>
        <v>2.5</v>
      </c>
      <c r="L577" s="5">
        <f>INDEX(Products!$A$1:$G$49,MATCH($D577,Products!$A$1:$A$49,0),MATCH(L$1,Products!$A$1:$G$1,0))</f>
        <v>33.464999999999996</v>
      </c>
      <c r="M577" s="5">
        <f t="shared" si="8"/>
        <v>66.929999999999993</v>
      </c>
      <c r="N577" t="str" cm="1">
        <f t="array" ref="N577">_xlfn.IFS(I577="Rob","Robusta",I577="Exc","Excelsa",I577="Ara","Arabica",I577="Lib","Liberica")</f>
        <v>Liberica</v>
      </c>
      <c r="O577" t="str" cm="1">
        <f t="array" ref="O577">_xlfn.IFS(J577="M","Medium",J577="L","Light",J577="D","Dark")</f>
        <v>Medium</v>
      </c>
      <c r="P577" t="str">
        <f>_xlfn.XLOOKUP(OrderTable[[#This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INDEX(Products!$A$1:$G$49,MATCH($D578,Products!$A$1:$A$49,0),MATCH(I$1,Products!$A$1:$G$1,0))</f>
        <v>Ara</v>
      </c>
      <c r="J578" t="str">
        <f>INDEX(Products!$A$1:$G$49,MATCH($D578,Products!$A$1:$A$49,0),MATCH(J$1,Products!$A$1:$G$1,0))</f>
        <v>D</v>
      </c>
      <c r="K578" s="4">
        <f>INDEX(Products!$A$1:$G$49,MATCH($D578,Products!$A$1:$A$49,0),MATCH(K$1,Products!$A$1:$G$1,0))</f>
        <v>0.2</v>
      </c>
      <c r="L578" s="5">
        <f>INDEX(Products!$A$1:$G$49,MATCH($D578,Products!$A$1:$A$49,0),MATCH(L$1,Products!$A$1:$G$1,0))</f>
        <v>2.9849999999999999</v>
      </c>
      <c r="M578" s="5">
        <f t="shared" si="8"/>
        <v>17.91</v>
      </c>
      <c r="N578" t="str" cm="1">
        <f t="array" ref="N578">_xlfn.IFS(I578="Rob","Robusta",I578="Exc","Excelsa",I578="Ara","Arabica",I578="Lib","Liberica")</f>
        <v>Arabica</v>
      </c>
      <c r="O578" t="str" cm="1">
        <f t="array" ref="O578">_xlfn.IFS(J578="M","Medium",J578="L","Light",J578="D","Dark")</f>
        <v>Dark</v>
      </c>
      <c r="P578" t="str">
        <f>_xlfn.XLOOKUP(OrderTable[[#This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INDEX(Products!$A$1:$G$49,MATCH($D579,Products!$A$1:$A$49,0),MATCH(I$1,Products!$A$1:$G$1,0))</f>
        <v>Lib</v>
      </c>
      <c r="J579" t="str">
        <f>INDEX(Products!$A$1:$G$49,MATCH($D579,Products!$A$1:$A$49,0),MATCH(J$1,Products!$A$1:$G$1,0))</f>
        <v>M</v>
      </c>
      <c r="K579" s="4">
        <f>INDEX(Products!$A$1:$G$49,MATCH($D579,Products!$A$1:$A$49,0),MATCH(K$1,Products!$A$1:$G$1,0))</f>
        <v>1</v>
      </c>
      <c r="L579" s="5">
        <f>INDEX(Products!$A$1:$G$49,MATCH($D579,Products!$A$1:$A$49,0),MATCH(L$1,Products!$A$1:$G$1,0))</f>
        <v>14.55</v>
      </c>
      <c r="M579" s="5">
        <f t="shared" ref="M579:M642" si="9">L579*E579</f>
        <v>58.2</v>
      </c>
      <c r="N579" t="str" cm="1">
        <f t="array" ref="N579">_xlfn.IFS(I579="Rob","Robusta",I579="Exc","Excelsa",I579="Ara","Arabica",I579="Lib","Liberica")</f>
        <v>Liberica</v>
      </c>
      <c r="O579" t="str" cm="1">
        <f t="array" ref="O579">_xlfn.IFS(J579="M","Medium",J579="L","Light",J579="D","Dark")</f>
        <v>Medium</v>
      </c>
      <c r="P579" t="str">
        <f>_xlfn.XLOOKUP(OrderTable[[#This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INDEX(Products!$A$1:$G$49,MATCH($D580,Products!$A$1:$A$49,0),MATCH(I$1,Products!$A$1:$G$1,0))</f>
        <v>Exc</v>
      </c>
      <c r="J580" t="str">
        <f>INDEX(Products!$A$1:$G$49,MATCH($D580,Products!$A$1:$A$49,0),MATCH(J$1,Products!$A$1:$G$1,0))</f>
        <v>L</v>
      </c>
      <c r="K580" s="4">
        <f>INDEX(Products!$A$1:$G$49,MATCH($D580,Products!$A$1:$A$49,0),MATCH(K$1,Products!$A$1:$G$1,0))</f>
        <v>0.2</v>
      </c>
      <c r="L580" s="5">
        <f>INDEX(Products!$A$1:$G$49,MATCH($D580,Products!$A$1:$A$49,0),MATCH(L$1,Products!$A$1:$G$1,0))</f>
        <v>4.4550000000000001</v>
      </c>
      <c r="M580" s="5">
        <f t="shared" si="9"/>
        <v>13.365</v>
      </c>
      <c r="N580" t="str" cm="1">
        <f t="array" ref="N580">_xlfn.IFS(I580="Rob","Robusta",I580="Exc","Excelsa",I580="Ara","Arabica",I580="Lib","Liberica")</f>
        <v>Excelsa</v>
      </c>
      <c r="O580" t="str" cm="1">
        <f t="array" ref="O580">_xlfn.IFS(J580="M","Medium",J580="L","Light",J580="D","Dark")</f>
        <v>Light</v>
      </c>
      <c r="P580" t="str">
        <f>_xlfn.XLOOKUP(OrderTable[[#This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INDEX(Products!$A$1:$G$49,MATCH($D581,Products!$A$1:$A$49,0),MATCH(I$1,Products!$A$1:$G$1,0))</f>
        <v>Ara</v>
      </c>
      <c r="J581" t="str">
        <f>INDEX(Products!$A$1:$G$49,MATCH($D581,Products!$A$1:$A$49,0),MATCH(J$1,Products!$A$1:$G$1,0))</f>
        <v>M</v>
      </c>
      <c r="K581" s="4">
        <f>INDEX(Products!$A$1:$G$49,MATCH($D581,Products!$A$1:$A$49,0),MATCH(K$1,Products!$A$1:$G$1,0))</f>
        <v>0.5</v>
      </c>
      <c r="L581" s="5">
        <f>INDEX(Products!$A$1:$G$49,MATCH($D581,Products!$A$1:$A$49,0),MATCH(L$1,Products!$A$1:$G$1,0))</f>
        <v>6.75</v>
      </c>
      <c r="M581" s="5">
        <f t="shared" si="9"/>
        <v>33.75</v>
      </c>
      <c r="N581" t="str" cm="1">
        <f t="array" ref="N581">_xlfn.IFS(I581="Rob","Robusta",I581="Exc","Excelsa",I581="Ara","Arabica",I581="Lib","Liberica")</f>
        <v>Arabica</v>
      </c>
      <c r="O581" t="str" cm="1">
        <f t="array" ref="O581">_xlfn.IFS(J581="M","Medium",J581="L","Light",J581="D","Dark")</f>
        <v>Medium</v>
      </c>
      <c r="P581" t="str">
        <f>_xlfn.XLOOKUP(OrderTable[[#This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INDEX(Products!$A$1:$G$49,MATCH($D582,Products!$A$1:$A$49,0),MATCH(I$1,Products!$A$1:$G$1,0))</f>
        <v>Exc</v>
      </c>
      <c r="J582" t="str">
        <f>INDEX(Products!$A$1:$G$49,MATCH($D582,Products!$A$1:$A$49,0),MATCH(J$1,Products!$A$1:$G$1,0))</f>
        <v>L</v>
      </c>
      <c r="K582" s="4">
        <f>INDEX(Products!$A$1:$G$49,MATCH($D582,Products!$A$1:$A$49,0),MATCH(K$1,Products!$A$1:$G$1,0))</f>
        <v>1</v>
      </c>
      <c r="L582" s="5">
        <f>INDEX(Products!$A$1:$G$49,MATCH($D582,Products!$A$1:$A$49,0),MATCH(L$1,Products!$A$1:$G$1,0))</f>
        <v>14.85</v>
      </c>
      <c r="M582" s="5">
        <f t="shared" si="9"/>
        <v>44.55</v>
      </c>
      <c r="N582" t="str" cm="1">
        <f t="array" ref="N582">_xlfn.IFS(I582="Rob","Robusta",I582="Exc","Excelsa",I582="Ara","Arabica",I582="Lib","Liberica")</f>
        <v>Excelsa</v>
      </c>
      <c r="O582" t="str" cm="1">
        <f t="array" ref="O582">_xlfn.IFS(J582="M","Medium",J582="L","Light",J582="D","Dark")</f>
        <v>Light</v>
      </c>
      <c r="P582" t="str">
        <f>_xlfn.XLOOKUP(OrderTable[[#This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INDEX(Products!$A$1:$G$49,MATCH($D583,Products!$A$1:$A$49,0),MATCH(I$1,Products!$A$1:$G$1,0))</f>
        <v>Exc</v>
      </c>
      <c r="J583" t="str">
        <f>INDEX(Products!$A$1:$G$49,MATCH($D583,Products!$A$1:$A$49,0),MATCH(J$1,Products!$A$1:$G$1,0))</f>
        <v>L</v>
      </c>
      <c r="K583" s="4">
        <f>INDEX(Products!$A$1:$G$49,MATCH($D583,Products!$A$1:$A$49,0),MATCH(K$1,Products!$A$1:$G$1,0))</f>
        <v>0.5</v>
      </c>
      <c r="L583" s="5">
        <f>INDEX(Products!$A$1:$G$49,MATCH($D583,Products!$A$1:$A$49,0),MATCH(L$1,Products!$A$1:$G$1,0))</f>
        <v>8.91</v>
      </c>
      <c r="M583" s="5">
        <f t="shared" si="9"/>
        <v>44.55</v>
      </c>
      <c r="N583" t="str" cm="1">
        <f t="array" ref="N583">_xlfn.IFS(I583="Rob","Robusta",I583="Exc","Excelsa",I583="Ara","Arabica",I583="Lib","Liberica")</f>
        <v>Excelsa</v>
      </c>
      <c r="O583" t="str" cm="1">
        <f t="array" ref="O583">_xlfn.IFS(J583="M","Medium",J583="L","Light",J583="D","Dark")</f>
        <v>Light</v>
      </c>
      <c r="P583" t="str">
        <f>_xlfn.XLOOKUP(OrderTable[[#This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INDEX(Products!$A$1:$G$49,MATCH($D584,Products!$A$1:$A$49,0),MATCH(I$1,Products!$A$1:$G$1,0))</f>
        <v>Exc</v>
      </c>
      <c r="J584" t="str">
        <f>INDEX(Products!$A$1:$G$49,MATCH($D584,Products!$A$1:$A$49,0),MATCH(J$1,Products!$A$1:$G$1,0))</f>
        <v>D</v>
      </c>
      <c r="K584" s="4">
        <f>INDEX(Products!$A$1:$G$49,MATCH($D584,Products!$A$1:$A$49,0),MATCH(K$1,Products!$A$1:$G$1,0))</f>
        <v>1</v>
      </c>
      <c r="L584" s="5">
        <f>INDEX(Products!$A$1:$G$49,MATCH($D584,Products!$A$1:$A$49,0),MATCH(L$1,Products!$A$1:$G$1,0))</f>
        <v>12.15</v>
      </c>
      <c r="M584" s="5">
        <f t="shared" si="9"/>
        <v>60.75</v>
      </c>
      <c r="N584" t="str" cm="1">
        <f t="array" ref="N584">_xlfn.IFS(I584="Rob","Robusta",I584="Exc","Excelsa",I584="Ara","Arabica",I584="Lib","Liberica")</f>
        <v>Excelsa</v>
      </c>
      <c r="O584" t="str" cm="1">
        <f t="array" ref="O584">_xlfn.IFS(J584="M","Medium",J584="L","Light",J584="D","Dark")</f>
        <v>Dark</v>
      </c>
      <c r="P584" t="str">
        <f>_xlfn.XLOOKUP(OrderTable[[#This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INDEX(Products!$A$1:$G$49,MATCH($D585,Products!$A$1:$A$49,0),MATCH(I$1,Products!$A$1:$G$1,0))</f>
        <v>Rob</v>
      </c>
      <c r="J585" t="str">
        <f>INDEX(Products!$A$1:$G$49,MATCH($D585,Products!$A$1:$A$49,0),MATCH(J$1,Products!$A$1:$G$1,0))</f>
        <v>L</v>
      </c>
      <c r="K585" s="4">
        <f>INDEX(Products!$A$1:$G$49,MATCH($D585,Products!$A$1:$A$49,0),MATCH(K$1,Products!$A$1:$G$1,0))</f>
        <v>0.2</v>
      </c>
      <c r="L585" s="5">
        <f>INDEX(Products!$A$1:$G$49,MATCH($D585,Products!$A$1:$A$49,0),MATCH(L$1,Products!$A$1:$G$1,0))</f>
        <v>3.5849999999999995</v>
      </c>
      <c r="M585" s="5">
        <f t="shared" si="9"/>
        <v>3.5849999999999995</v>
      </c>
      <c r="N585" t="str" cm="1">
        <f t="array" ref="N585">_xlfn.IFS(I585="Rob","Robusta",I585="Exc","Excelsa",I585="Ara","Arabica",I585="Lib","Liberica")</f>
        <v>Robusta</v>
      </c>
      <c r="O585" t="str" cm="1">
        <f t="array" ref="O585">_xlfn.IFS(J585="M","Medium",J585="L","Light",J585="D","Dark")</f>
        <v>Light</v>
      </c>
      <c r="P585" t="str">
        <f>_xlfn.XLOOKUP(OrderTable[[#This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INDEX(Products!$A$1:$G$49,MATCH($D586,Products!$A$1:$A$49,0),MATCH(I$1,Products!$A$1:$G$1,0))</f>
        <v>Rob</v>
      </c>
      <c r="J586" t="str">
        <f>INDEX(Products!$A$1:$G$49,MATCH($D586,Products!$A$1:$A$49,0),MATCH(J$1,Products!$A$1:$G$1,0))</f>
        <v>L</v>
      </c>
      <c r="K586" s="4">
        <f>INDEX(Products!$A$1:$G$49,MATCH($D586,Products!$A$1:$A$49,0),MATCH(K$1,Products!$A$1:$G$1,0))</f>
        <v>0.2</v>
      </c>
      <c r="L586" s="5">
        <f>INDEX(Products!$A$1:$G$49,MATCH($D586,Products!$A$1:$A$49,0),MATCH(L$1,Products!$A$1:$G$1,0))</f>
        <v>3.5849999999999995</v>
      </c>
      <c r="M586" s="5">
        <f t="shared" si="9"/>
        <v>21.509999999999998</v>
      </c>
      <c r="N586" t="str" cm="1">
        <f t="array" ref="N586">_xlfn.IFS(I586="Rob","Robusta",I586="Exc","Excelsa",I586="Ara","Arabica",I586="Lib","Liberica")</f>
        <v>Robusta</v>
      </c>
      <c r="O586" t="str" cm="1">
        <f t="array" ref="O586">_xlfn.IFS(J586="M","Medium",J586="L","Light",J586="D","Dark")</f>
        <v>Light</v>
      </c>
      <c r="P586" t="str">
        <f>_xlfn.XLOOKUP(OrderTable[[#This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INDEX(Products!$A$1:$G$49,MATCH($D587,Products!$A$1:$A$49,0),MATCH(I$1,Products!$A$1:$G$1,0))</f>
        <v>Exc</v>
      </c>
      <c r="J587" t="str">
        <f>INDEX(Products!$A$1:$G$49,MATCH($D587,Products!$A$1:$A$49,0),MATCH(J$1,Products!$A$1:$G$1,0))</f>
        <v>M</v>
      </c>
      <c r="K587" s="4">
        <f>INDEX(Products!$A$1:$G$49,MATCH($D587,Products!$A$1:$A$49,0),MATCH(K$1,Products!$A$1:$G$1,0))</f>
        <v>0.5</v>
      </c>
      <c r="L587" s="5">
        <f>INDEX(Products!$A$1:$G$49,MATCH($D587,Products!$A$1:$A$49,0),MATCH(L$1,Products!$A$1:$G$1,0))</f>
        <v>8.25</v>
      </c>
      <c r="M587" s="5">
        <f t="shared" si="9"/>
        <v>16.5</v>
      </c>
      <c r="N587" t="str" cm="1">
        <f t="array" ref="N587">_xlfn.IFS(I587="Rob","Robusta",I587="Exc","Excelsa",I587="Ara","Arabica",I587="Lib","Liberica")</f>
        <v>Excelsa</v>
      </c>
      <c r="O587" t="str" cm="1">
        <f t="array" ref="O587">_xlfn.IFS(J587="M","Medium",J587="L","Light",J587="D","Dark")</f>
        <v>Medium</v>
      </c>
      <c r="P587" t="str">
        <f>_xlfn.XLOOKUP(OrderTable[[#This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INDEX(Products!$A$1:$G$49,MATCH($D588,Products!$A$1:$A$49,0),MATCH(I$1,Products!$A$1:$G$1,0))</f>
        <v>Rob</v>
      </c>
      <c r="J588" t="str">
        <f>INDEX(Products!$A$1:$G$49,MATCH($D588,Products!$A$1:$A$49,0),MATCH(J$1,Products!$A$1:$G$1,0))</f>
        <v>L</v>
      </c>
      <c r="K588" s="4">
        <f>INDEX(Products!$A$1:$G$49,MATCH($D588,Products!$A$1:$A$49,0),MATCH(K$1,Products!$A$1:$G$1,0))</f>
        <v>2.5</v>
      </c>
      <c r="L588" s="5">
        <f>INDEX(Products!$A$1:$G$49,MATCH($D588,Products!$A$1:$A$49,0),MATCH(L$1,Products!$A$1:$G$1,0))</f>
        <v>27.484999999999996</v>
      </c>
      <c r="M588" s="5">
        <f t="shared" si="9"/>
        <v>82.454999999999984</v>
      </c>
      <c r="N588" t="str" cm="1">
        <f t="array" ref="N588">_xlfn.IFS(I588="Rob","Robusta",I588="Exc","Excelsa",I588="Ara","Arabica",I588="Lib","Liberica")</f>
        <v>Robusta</v>
      </c>
      <c r="O588" t="str" cm="1">
        <f t="array" ref="O588">_xlfn.IFS(J588="M","Medium",J588="L","Light",J588="D","Dark")</f>
        <v>Light</v>
      </c>
      <c r="P588" t="str">
        <f>_xlfn.XLOOKUP(OrderTable[[#This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INDEX(Products!$A$1:$G$49,MATCH($D589,Products!$A$1:$A$49,0),MATCH(I$1,Products!$A$1:$G$1,0))</f>
        <v>Lib</v>
      </c>
      <c r="J589" t="str">
        <f>INDEX(Products!$A$1:$G$49,MATCH($D589,Products!$A$1:$A$49,0),MATCH(J$1,Products!$A$1:$G$1,0))</f>
        <v>D</v>
      </c>
      <c r="K589" s="4">
        <f>INDEX(Products!$A$1:$G$49,MATCH($D589,Products!$A$1:$A$49,0),MATCH(K$1,Products!$A$1:$G$1,0))</f>
        <v>0.5</v>
      </c>
      <c r="L589" s="5">
        <f>INDEX(Products!$A$1:$G$49,MATCH($D589,Products!$A$1:$A$49,0),MATCH(L$1,Products!$A$1:$G$1,0))</f>
        <v>7.77</v>
      </c>
      <c r="M589" s="5">
        <f t="shared" si="9"/>
        <v>7.77</v>
      </c>
      <c r="N589" t="str" cm="1">
        <f t="array" ref="N589">_xlfn.IFS(I589="Rob","Robusta",I589="Exc","Excelsa",I589="Ara","Arabica",I589="Lib","Liberica")</f>
        <v>Liberica</v>
      </c>
      <c r="O589" t="str" cm="1">
        <f t="array" ref="O589">_xlfn.IFS(J589="M","Medium",J589="L","Light",J589="D","Dark")</f>
        <v>Dark</v>
      </c>
      <c r="P589" t="str">
        <f>_xlfn.XLOOKUP(OrderTable[[#This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INDEX(Products!$A$1:$G$49,MATCH($D590,Products!$A$1:$A$49,0),MATCH(I$1,Products!$A$1:$G$1,0))</f>
        <v>Rob</v>
      </c>
      <c r="J590" t="str">
        <f>INDEX(Products!$A$1:$G$49,MATCH($D590,Products!$A$1:$A$49,0),MATCH(J$1,Products!$A$1:$G$1,0))</f>
        <v>M</v>
      </c>
      <c r="K590" s="4">
        <f>INDEX(Products!$A$1:$G$49,MATCH($D590,Products!$A$1:$A$49,0),MATCH(K$1,Products!$A$1:$G$1,0))</f>
        <v>0.5</v>
      </c>
      <c r="L590" s="5">
        <f>INDEX(Products!$A$1:$G$49,MATCH($D590,Products!$A$1:$A$49,0),MATCH(L$1,Products!$A$1:$G$1,0))</f>
        <v>5.97</v>
      </c>
      <c r="M590" s="5">
        <f t="shared" si="9"/>
        <v>11.94</v>
      </c>
      <c r="N590" t="str" cm="1">
        <f t="array" ref="N590">_xlfn.IFS(I590="Rob","Robusta",I590="Exc","Excelsa",I590="Ara","Arabica",I590="Lib","Liberica")</f>
        <v>Robusta</v>
      </c>
      <c r="O590" t="str" cm="1">
        <f t="array" ref="O590">_xlfn.IFS(J590="M","Medium",J590="L","Light",J590="D","Dark")</f>
        <v>Medium</v>
      </c>
      <c r="P590" t="str">
        <f>_xlfn.XLOOKUP(OrderTable[[#This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INDEX(Products!$A$1:$G$49,MATCH($D591,Products!$A$1:$A$49,0),MATCH(I$1,Products!$A$1:$G$1,0))</f>
        <v>Exc</v>
      </c>
      <c r="J591" t="str">
        <f>INDEX(Products!$A$1:$G$49,MATCH($D591,Products!$A$1:$A$49,0),MATCH(J$1,Products!$A$1:$G$1,0))</f>
        <v>L</v>
      </c>
      <c r="K591" s="4">
        <f>INDEX(Products!$A$1:$G$49,MATCH($D591,Products!$A$1:$A$49,0),MATCH(K$1,Products!$A$1:$G$1,0))</f>
        <v>2.5</v>
      </c>
      <c r="L591" s="5">
        <f>INDEX(Products!$A$1:$G$49,MATCH($D591,Products!$A$1:$A$49,0),MATCH(L$1,Products!$A$1:$G$1,0))</f>
        <v>34.154999999999994</v>
      </c>
      <c r="M591" s="5">
        <f t="shared" si="9"/>
        <v>204.92999999999995</v>
      </c>
      <c r="N591" t="str" cm="1">
        <f t="array" ref="N591">_xlfn.IFS(I591="Rob","Robusta",I591="Exc","Excelsa",I591="Ara","Arabica",I591="Lib","Liberica")</f>
        <v>Excelsa</v>
      </c>
      <c r="O591" t="str" cm="1">
        <f t="array" ref="O591">_xlfn.IFS(J591="M","Medium",J591="L","Light",J591="D","Dark")</f>
        <v>Light</v>
      </c>
      <c r="P591" t="str">
        <f>_xlfn.XLOOKUP(OrderTable[[#This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INDEX(Products!$A$1:$G$49,MATCH($D592,Products!$A$1:$A$49,0),MATCH(I$1,Products!$A$1:$G$1,0))</f>
        <v>Exc</v>
      </c>
      <c r="J592" t="str">
        <f>INDEX(Products!$A$1:$G$49,MATCH($D592,Products!$A$1:$A$49,0),MATCH(J$1,Products!$A$1:$G$1,0))</f>
        <v>M</v>
      </c>
      <c r="K592" s="4">
        <f>INDEX(Products!$A$1:$G$49,MATCH($D592,Products!$A$1:$A$49,0),MATCH(K$1,Products!$A$1:$G$1,0))</f>
        <v>2.5</v>
      </c>
      <c r="L592" s="5">
        <f>INDEX(Products!$A$1:$G$49,MATCH($D592,Products!$A$1:$A$49,0),MATCH(L$1,Products!$A$1:$G$1,0))</f>
        <v>31.624999999999996</v>
      </c>
      <c r="M592" s="5">
        <f t="shared" si="9"/>
        <v>63.249999999999993</v>
      </c>
      <c r="N592" t="str" cm="1">
        <f t="array" ref="N592">_xlfn.IFS(I592="Rob","Robusta",I592="Exc","Excelsa",I592="Ara","Arabica",I592="Lib","Liberica")</f>
        <v>Excelsa</v>
      </c>
      <c r="O592" t="str" cm="1">
        <f t="array" ref="O592">_xlfn.IFS(J592="M","Medium",J592="L","Light",J592="D","Dark")</f>
        <v>Medium</v>
      </c>
      <c r="P592" t="str">
        <f>_xlfn.XLOOKUP(OrderTable[[#This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INDEX(Products!$A$1:$G$49,MATCH($D593,Products!$A$1:$A$49,0),MATCH(I$1,Products!$A$1:$G$1,0))</f>
        <v>Rob</v>
      </c>
      <c r="J593" t="str">
        <f>INDEX(Products!$A$1:$G$49,MATCH($D593,Products!$A$1:$A$49,0),MATCH(J$1,Products!$A$1:$G$1,0))</f>
        <v>D</v>
      </c>
      <c r="K593" s="4">
        <f>INDEX(Products!$A$1:$G$49,MATCH($D593,Products!$A$1:$A$49,0),MATCH(K$1,Products!$A$1:$G$1,0))</f>
        <v>0.2</v>
      </c>
      <c r="L593" s="5">
        <f>INDEX(Products!$A$1:$G$49,MATCH($D593,Products!$A$1:$A$49,0),MATCH(L$1,Products!$A$1:$G$1,0))</f>
        <v>2.6849999999999996</v>
      </c>
      <c r="M593" s="5">
        <f t="shared" si="9"/>
        <v>8.0549999999999997</v>
      </c>
      <c r="N593" t="str" cm="1">
        <f t="array" ref="N593">_xlfn.IFS(I593="Rob","Robusta",I593="Exc","Excelsa",I593="Ara","Arabica",I593="Lib","Liberica")</f>
        <v>Robusta</v>
      </c>
      <c r="O593" t="str" cm="1">
        <f t="array" ref="O593">_xlfn.IFS(J593="M","Medium",J593="L","Light",J593="D","Dark")</f>
        <v>Dark</v>
      </c>
      <c r="P593" t="str">
        <f>_xlfn.XLOOKUP(OrderTable[[#This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INDEX(Products!$A$1:$G$49,MATCH($D594,Products!$A$1:$A$49,0),MATCH(I$1,Products!$A$1:$G$1,0))</f>
        <v>Ara</v>
      </c>
      <c r="J594" t="str">
        <f>INDEX(Products!$A$1:$G$49,MATCH($D594,Products!$A$1:$A$49,0),MATCH(J$1,Products!$A$1:$G$1,0))</f>
        <v>M</v>
      </c>
      <c r="K594" s="4">
        <f>INDEX(Products!$A$1:$G$49,MATCH($D594,Products!$A$1:$A$49,0),MATCH(K$1,Products!$A$1:$G$1,0))</f>
        <v>2.5</v>
      </c>
      <c r="L594" s="5">
        <f>INDEX(Products!$A$1:$G$49,MATCH($D594,Products!$A$1:$A$49,0),MATCH(L$1,Products!$A$1:$G$1,0))</f>
        <v>25.874999999999996</v>
      </c>
      <c r="M594" s="5">
        <f t="shared" si="9"/>
        <v>51.749999999999993</v>
      </c>
      <c r="N594" t="str" cm="1">
        <f t="array" ref="N594">_xlfn.IFS(I594="Rob","Robusta",I594="Exc","Excelsa",I594="Ara","Arabica",I594="Lib","Liberica")</f>
        <v>Arabica</v>
      </c>
      <c r="O594" t="str" cm="1">
        <f t="array" ref="O594">_xlfn.IFS(J594="M","Medium",J594="L","Light",J594="D","Dark")</f>
        <v>Medium</v>
      </c>
      <c r="P594" t="str">
        <f>_xlfn.XLOOKUP(OrderTable[[#This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INDEX(Products!$A$1:$G$49,MATCH($D595,Products!$A$1:$A$49,0),MATCH(I$1,Products!$A$1:$G$1,0))</f>
        <v>Exc</v>
      </c>
      <c r="J595" t="str">
        <f>INDEX(Products!$A$1:$G$49,MATCH($D595,Products!$A$1:$A$49,0),MATCH(J$1,Products!$A$1:$G$1,0))</f>
        <v>D</v>
      </c>
      <c r="K595" s="4">
        <f>INDEX(Products!$A$1:$G$49,MATCH($D595,Products!$A$1:$A$49,0),MATCH(K$1,Products!$A$1:$G$1,0))</f>
        <v>2.5</v>
      </c>
      <c r="L595" s="5">
        <f>INDEX(Products!$A$1:$G$49,MATCH($D595,Products!$A$1:$A$49,0),MATCH(L$1,Products!$A$1:$G$1,0))</f>
        <v>27.945</v>
      </c>
      <c r="M595" s="5">
        <f t="shared" si="9"/>
        <v>27.945</v>
      </c>
      <c r="N595" t="str" cm="1">
        <f t="array" ref="N595">_xlfn.IFS(I595="Rob","Robusta",I595="Exc","Excelsa",I595="Ara","Arabica",I595="Lib","Liberica")</f>
        <v>Excelsa</v>
      </c>
      <c r="O595" t="str" cm="1">
        <f t="array" ref="O595">_xlfn.IFS(J595="M","Medium",J595="L","Light",J595="D","Dark")</f>
        <v>Dark</v>
      </c>
      <c r="P595" t="str">
        <f>_xlfn.XLOOKUP(OrderTable[[#This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INDEX(Products!$A$1:$G$49,MATCH($D596,Products!$A$1:$A$49,0),MATCH(I$1,Products!$A$1:$G$1,0))</f>
        <v>Ara</v>
      </c>
      <c r="J596" t="str">
        <f>INDEX(Products!$A$1:$G$49,MATCH($D596,Products!$A$1:$A$49,0),MATCH(J$1,Products!$A$1:$G$1,0))</f>
        <v>L</v>
      </c>
      <c r="K596" s="4">
        <f>INDEX(Products!$A$1:$G$49,MATCH($D596,Products!$A$1:$A$49,0),MATCH(K$1,Products!$A$1:$G$1,0))</f>
        <v>2.5</v>
      </c>
      <c r="L596" s="5">
        <f>INDEX(Products!$A$1:$G$49,MATCH($D596,Products!$A$1:$A$49,0),MATCH(L$1,Products!$A$1:$G$1,0))</f>
        <v>29.784999999999997</v>
      </c>
      <c r="M596" s="5">
        <f t="shared" si="9"/>
        <v>59.569999999999993</v>
      </c>
      <c r="N596" t="str" cm="1">
        <f t="array" ref="N596">_xlfn.IFS(I596="Rob","Robusta",I596="Exc","Excelsa",I596="Ara","Arabica",I596="Lib","Liberica")</f>
        <v>Arabica</v>
      </c>
      <c r="O596" t="str" cm="1">
        <f t="array" ref="O596">_xlfn.IFS(J596="M","Medium",J596="L","Light",J596="D","Dark")</f>
        <v>Light</v>
      </c>
      <c r="P596" t="str">
        <f>_xlfn.XLOOKUP(OrderTable[[#This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INDEX(Products!$A$1:$G$49,MATCH($D597,Products!$A$1:$A$49,0),MATCH(I$1,Products!$A$1:$G$1,0))</f>
        <v>Exc</v>
      </c>
      <c r="J597" t="str">
        <f>INDEX(Products!$A$1:$G$49,MATCH($D597,Products!$A$1:$A$49,0),MATCH(J$1,Products!$A$1:$G$1,0))</f>
        <v>L</v>
      </c>
      <c r="K597" s="4">
        <f>INDEX(Products!$A$1:$G$49,MATCH($D597,Products!$A$1:$A$49,0),MATCH(K$1,Products!$A$1:$G$1,0))</f>
        <v>1</v>
      </c>
      <c r="L597" s="5">
        <f>INDEX(Products!$A$1:$G$49,MATCH($D597,Products!$A$1:$A$49,0),MATCH(L$1,Products!$A$1:$G$1,0))</f>
        <v>14.85</v>
      </c>
      <c r="M597" s="5">
        <f t="shared" si="9"/>
        <v>14.85</v>
      </c>
      <c r="N597" t="str" cm="1">
        <f t="array" ref="N597">_xlfn.IFS(I597="Rob","Robusta",I597="Exc","Excelsa",I597="Ara","Arabica",I597="Lib","Liberica")</f>
        <v>Excelsa</v>
      </c>
      <c r="O597" t="str" cm="1">
        <f t="array" ref="O597">_xlfn.IFS(J597="M","Medium",J597="L","Light",J597="D","Dark")</f>
        <v>Light</v>
      </c>
      <c r="P597" t="str">
        <f>_xlfn.XLOOKUP(OrderTable[[#This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INDEX(Products!$A$1:$G$49,MATCH($D598,Products!$A$1:$A$49,0),MATCH(I$1,Products!$A$1:$G$1,0))</f>
        <v>Ara</v>
      </c>
      <c r="J598" t="str">
        <f>INDEX(Products!$A$1:$G$49,MATCH($D598,Products!$A$1:$A$49,0),MATCH(J$1,Products!$A$1:$G$1,0))</f>
        <v>M</v>
      </c>
      <c r="K598" s="4">
        <f>INDEX(Products!$A$1:$G$49,MATCH($D598,Products!$A$1:$A$49,0),MATCH(K$1,Products!$A$1:$G$1,0))</f>
        <v>0.5</v>
      </c>
      <c r="L598" s="5">
        <f>INDEX(Products!$A$1:$G$49,MATCH($D598,Products!$A$1:$A$49,0),MATCH(L$1,Products!$A$1:$G$1,0))</f>
        <v>6.75</v>
      </c>
      <c r="M598" s="5">
        <f t="shared" si="9"/>
        <v>33.75</v>
      </c>
      <c r="N598" t="str" cm="1">
        <f t="array" ref="N598">_xlfn.IFS(I598="Rob","Robusta",I598="Exc","Excelsa",I598="Ara","Arabica",I598="Lib","Liberica")</f>
        <v>Arabica</v>
      </c>
      <c r="O598" t="str" cm="1">
        <f t="array" ref="O598">_xlfn.IFS(J598="M","Medium",J598="L","Light",J598="D","Dark")</f>
        <v>Medium</v>
      </c>
      <c r="P598" t="str">
        <f>_xlfn.XLOOKUP(OrderTable[[#This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INDEX(Products!$A$1:$G$49,MATCH($D599,Products!$A$1:$A$49,0),MATCH(I$1,Products!$A$1:$G$1,0))</f>
        <v>Lib</v>
      </c>
      <c r="J599" t="str">
        <f>INDEX(Products!$A$1:$G$49,MATCH($D599,Products!$A$1:$A$49,0),MATCH(J$1,Products!$A$1:$G$1,0))</f>
        <v>L</v>
      </c>
      <c r="K599" s="4">
        <f>INDEX(Products!$A$1:$G$49,MATCH($D599,Products!$A$1:$A$49,0),MATCH(K$1,Products!$A$1:$G$1,0))</f>
        <v>2.5</v>
      </c>
      <c r="L599" s="5">
        <f>INDEX(Products!$A$1:$G$49,MATCH($D599,Products!$A$1:$A$49,0),MATCH(L$1,Products!$A$1:$G$1,0))</f>
        <v>36.454999999999998</v>
      </c>
      <c r="M599" s="5">
        <f t="shared" si="9"/>
        <v>145.82</v>
      </c>
      <c r="N599" t="str" cm="1">
        <f t="array" ref="N599">_xlfn.IFS(I599="Rob","Robusta",I599="Exc","Excelsa",I599="Ara","Arabica",I599="Lib","Liberica")</f>
        <v>Liberica</v>
      </c>
      <c r="O599" t="str" cm="1">
        <f t="array" ref="O599">_xlfn.IFS(J599="M","Medium",J599="L","Light",J599="D","Dark")</f>
        <v>Light</v>
      </c>
      <c r="P599" t="str">
        <f>_xlfn.XLOOKUP(OrderTable[[#This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INDEX(Products!$A$1:$G$49,MATCH($D600,Products!$A$1:$A$49,0),MATCH(I$1,Products!$A$1:$G$1,0))</f>
        <v>Rob</v>
      </c>
      <c r="J600" t="str">
        <f>INDEX(Products!$A$1:$G$49,MATCH($D600,Products!$A$1:$A$49,0),MATCH(J$1,Products!$A$1:$G$1,0))</f>
        <v>M</v>
      </c>
      <c r="K600" s="4">
        <f>INDEX(Products!$A$1:$G$49,MATCH($D600,Products!$A$1:$A$49,0),MATCH(K$1,Products!$A$1:$G$1,0))</f>
        <v>0.2</v>
      </c>
      <c r="L600" s="5">
        <f>INDEX(Products!$A$1:$G$49,MATCH($D600,Products!$A$1:$A$49,0),MATCH(L$1,Products!$A$1:$G$1,0))</f>
        <v>2.9849999999999999</v>
      </c>
      <c r="M600" s="5">
        <f t="shared" si="9"/>
        <v>11.94</v>
      </c>
      <c r="N600" t="str" cm="1">
        <f t="array" ref="N600">_xlfn.IFS(I600="Rob","Robusta",I600="Exc","Excelsa",I600="Ara","Arabica",I600="Lib","Liberica")</f>
        <v>Robusta</v>
      </c>
      <c r="O600" t="str" cm="1">
        <f t="array" ref="O600">_xlfn.IFS(J600="M","Medium",J600="L","Light",J600="D","Dark")</f>
        <v>Medium</v>
      </c>
      <c r="P600" t="str">
        <f>_xlfn.XLOOKUP(OrderTable[[#This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INDEX(Products!$A$1:$G$49,MATCH($D601,Products!$A$1:$A$49,0),MATCH(I$1,Products!$A$1:$G$1,0))</f>
        <v>Ara</v>
      </c>
      <c r="J601" t="str">
        <f>INDEX(Products!$A$1:$G$49,MATCH($D601,Products!$A$1:$A$49,0),MATCH(J$1,Products!$A$1:$G$1,0))</f>
        <v>D</v>
      </c>
      <c r="K601" s="4">
        <f>INDEX(Products!$A$1:$G$49,MATCH($D601,Products!$A$1:$A$49,0),MATCH(K$1,Products!$A$1:$G$1,0))</f>
        <v>0.2</v>
      </c>
      <c r="L601" s="5">
        <f>INDEX(Products!$A$1:$G$49,MATCH($D601,Products!$A$1:$A$49,0),MATCH(L$1,Products!$A$1:$G$1,0))</f>
        <v>2.9849999999999999</v>
      </c>
      <c r="M601" s="5">
        <f t="shared" si="9"/>
        <v>11.94</v>
      </c>
      <c r="N601" t="str" cm="1">
        <f t="array" ref="N601">_xlfn.IFS(I601="Rob","Robusta",I601="Exc","Excelsa",I601="Ara","Arabica",I601="Lib","Liberica")</f>
        <v>Arabica</v>
      </c>
      <c r="O601" t="str" cm="1">
        <f t="array" ref="O601">_xlfn.IFS(J601="M","Medium",J601="L","Light",J601="D","Dark")</f>
        <v>Dark</v>
      </c>
      <c r="P601" t="str">
        <f>_xlfn.XLOOKUP(OrderTable[[#This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INDEX(Products!$A$1:$G$49,MATCH($D602,Products!$A$1:$A$49,0),MATCH(I$1,Products!$A$1:$G$1,0))</f>
        <v>Lib</v>
      </c>
      <c r="J602" t="str">
        <f>INDEX(Products!$A$1:$G$49,MATCH($D602,Products!$A$1:$A$49,0),MATCH(J$1,Products!$A$1:$G$1,0))</f>
        <v>D</v>
      </c>
      <c r="K602" s="4">
        <f>INDEX(Products!$A$1:$G$49,MATCH($D602,Products!$A$1:$A$49,0),MATCH(K$1,Products!$A$1:$G$1,0))</f>
        <v>0.5</v>
      </c>
      <c r="L602" s="5">
        <f>INDEX(Products!$A$1:$G$49,MATCH($D602,Products!$A$1:$A$49,0),MATCH(L$1,Products!$A$1:$G$1,0))</f>
        <v>7.77</v>
      </c>
      <c r="M602" s="5">
        <f t="shared" si="9"/>
        <v>7.77</v>
      </c>
      <c r="N602" t="str" cm="1">
        <f t="array" ref="N602">_xlfn.IFS(I602="Rob","Robusta",I602="Exc","Excelsa",I602="Ara","Arabica",I602="Lib","Liberica")</f>
        <v>Liberica</v>
      </c>
      <c r="O602" t="str" cm="1">
        <f t="array" ref="O602">_xlfn.IFS(J602="M","Medium",J602="L","Light",J602="D","Dark")</f>
        <v>Dark</v>
      </c>
      <c r="P602" t="str">
        <f>_xlfn.XLOOKUP(OrderTable[[#This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INDEX(Products!$A$1:$G$49,MATCH($D603,Products!$A$1:$A$49,0),MATCH(I$1,Products!$A$1:$G$1,0))</f>
        <v>Rob</v>
      </c>
      <c r="J603" t="str">
        <f>INDEX(Products!$A$1:$G$49,MATCH($D603,Products!$A$1:$A$49,0),MATCH(J$1,Products!$A$1:$G$1,0))</f>
        <v>L</v>
      </c>
      <c r="K603" s="4">
        <f>INDEX(Products!$A$1:$G$49,MATCH($D603,Products!$A$1:$A$49,0),MATCH(K$1,Products!$A$1:$G$1,0))</f>
        <v>2.5</v>
      </c>
      <c r="L603" s="5">
        <f>INDEX(Products!$A$1:$G$49,MATCH($D603,Products!$A$1:$A$49,0),MATCH(L$1,Products!$A$1:$G$1,0))</f>
        <v>27.484999999999996</v>
      </c>
      <c r="M603" s="5">
        <f t="shared" si="9"/>
        <v>109.93999999999998</v>
      </c>
      <c r="N603" t="str" cm="1">
        <f t="array" ref="N603">_xlfn.IFS(I603="Rob","Robusta",I603="Exc","Excelsa",I603="Ara","Arabica",I603="Lib","Liberica")</f>
        <v>Robusta</v>
      </c>
      <c r="O603" t="str" cm="1">
        <f t="array" ref="O603">_xlfn.IFS(J603="M","Medium",J603="L","Light",J603="D","Dark")</f>
        <v>Light</v>
      </c>
      <c r="P603" t="str">
        <f>_xlfn.XLOOKUP(OrderTable[[#This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INDEX(Products!$A$1:$G$49,MATCH($D604,Products!$A$1:$A$49,0),MATCH(I$1,Products!$A$1:$G$1,0))</f>
        <v>Exc</v>
      </c>
      <c r="J604" t="str">
        <f>INDEX(Products!$A$1:$G$49,MATCH($D604,Products!$A$1:$A$49,0),MATCH(J$1,Products!$A$1:$G$1,0))</f>
        <v>L</v>
      </c>
      <c r="K604" s="4">
        <f>INDEX(Products!$A$1:$G$49,MATCH($D604,Products!$A$1:$A$49,0),MATCH(K$1,Products!$A$1:$G$1,0))</f>
        <v>0.2</v>
      </c>
      <c r="L604" s="5">
        <f>INDEX(Products!$A$1:$G$49,MATCH($D604,Products!$A$1:$A$49,0),MATCH(L$1,Products!$A$1:$G$1,0))</f>
        <v>4.4550000000000001</v>
      </c>
      <c r="M604" s="5">
        <f t="shared" si="9"/>
        <v>22.274999999999999</v>
      </c>
      <c r="N604" t="str" cm="1">
        <f t="array" ref="N604">_xlfn.IFS(I604="Rob","Robusta",I604="Exc","Excelsa",I604="Ara","Arabica",I604="Lib","Liberica")</f>
        <v>Excelsa</v>
      </c>
      <c r="O604" t="str" cm="1">
        <f t="array" ref="O604">_xlfn.IFS(J604="M","Medium",J604="L","Light",J604="D","Dark")</f>
        <v>Light</v>
      </c>
      <c r="P604" t="str">
        <f>_xlfn.XLOOKUP(OrderTable[[#This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INDEX(Products!$A$1:$G$49,MATCH($D605,Products!$A$1:$A$49,0),MATCH(I$1,Products!$A$1:$G$1,0))</f>
        <v>Rob</v>
      </c>
      <c r="J605" t="str">
        <f>INDEX(Products!$A$1:$G$49,MATCH($D605,Products!$A$1:$A$49,0),MATCH(J$1,Products!$A$1:$G$1,0))</f>
        <v>M</v>
      </c>
      <c r="K605" s="4">
        <f>INDEX(Products!$A$1:$G$49,MATCH($D605,Products!$A$1:$A$49,0),MATCH(K$1,Products!$A$1:$G$1,0))</f>
        <v>0.2</v>
      </c>
      <c r="L605" s="5">
        <f>INDEX(Products!$A$1:$G$49,MATCH($D605,Products!$A$1:$A$49,0),MATCH(L$1,Products!$A$1:$G$1,0))</f>
        <v>2.9849999999999999</v>
      </c>
      <c r="M605" s="5">
        <f t="shared" si="9"/>
        <v>8.9550000000000001</v>
      </c>
      <c r="N605" t="str" cm="1">
        <f t="array" ref="N605">_xlfn.IFS(I605="Rob","Robusta",I605="Exc","Excelsa",I605="Ara","Arabica",I605="Lib","Liberica")</f>
        <v>Robusta</v>
      </c>
      <c r="O605" t="str" cm="1">
        <f t="array" ref="O605">_xlfn.IFS(J605="M","Medium",J605="L","Light",J605="D","Dark")</f>
        <v>Medium</v>
      </c>
      <c r="P605" t="str">
        <f>_xlfn.XLOOKUP(OrderTable[[#This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INDEX(Products!$A$1:$G$49,MATCH($D606,Products!$A$1:$A$49,0),MATCH(I$1,Products!$A$1:$G$1,0))</f>
        <v>Lib</v>
      </c>
      <c r="J606" t="str">
        <f>INDEX(Products!$A$1:$G$49,MATCH($D606,Products!$A$1:$A$49,0),MATCH(J$1,Products!$A$1:$G$1,0))</f>
        <v>D</v>
      </c>
      <c r="K606" s="4">
        <f>INDEX(Products!$A$1:$G$49,MATCH($D606,Products!$A$1:$A$49,0),MATCH(K$1,Products!$A$1:$G$1,0))</f>
        <v>2.5</v>
      </c>
      <c r="L606" s="5">
        <f>INDEX(Products!$A$1:$G$49,MATCH($D606,Products!$A$1:$A$49,0),MATCH(L$1,Products!$A$1:$G$1,0))</f>
        <v>29.784999999999997</v>
      </c>
      <c r="M606" s="5">
        <f t="shared" si="9"/>
        <v>119.13999999999999</v>
      </c>
      <c r="N606" t="str" cm="1">
        <f t="array" ref="N606">_xlfn.IFS(I606="Rob","Robusta",I606="Exc","Excelsa",I606="Ara","Arabica",I606="Lib","Liberica")</f>
        <v>Liberica</v>
      </c>
      <c r="O606" t="str" cm="1">
        <f t="array" ref="O606">_xlfn.IFS(J606="M","Medium",J606="L","Light",J606="D","Dark")</f>
        <v>Dark</v>
      </c>
      <c r="P606" t="str">
        <f>_xlfn.XLOOKUP(OrderTable[[#This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INDEX(Products!$A$1:$G$49,MATCH($D607,Products!$A$1:$A$49,0),MATCH(I$1,Products!$A$1:$G$1,0))</f>
        <v>Ara</v>
      </c>
      <c r="J607" t="str">
        <f>INDEX(Products!$A$1:$G$49,MATCH($D607,Products!$A$1:$A$49,0),MATCH(J$1,Products!$A$1:$G$1,0))</f>
        <v>L</v>
      </c>
      <c r="K607" s="4">
        <f>INDEX(Products!$A$1:$G$49,MATCH($D607,Products!$A$1:$A$49,0),MATCH(K$1,Products!$A$1:$G$1,0))</f>
        <v>2.5</v>
      </c>
      <c r="L607" s="5">
        <f>INDEX(Products!$A$1:$G$49,MATCH($D607,Products!$A$1:$A$49,0),MATCH(L$1,Products!$A$1:$G$1,0))</f>
        <v>29.784999999999997</v>
      </c>
      <c r="M607" s="5">
        <f t="shared" si="9"/>
        <v>148.92499999999998</v>
      </c>
      <c r="N607" t="str" cm="1">
        <f t="array" ref="N607">_xlfn.IFS(I607="Rob","Robusta",I607="Exc","Excelsa",I607="Ara","Arabica",I607="Lib","Liberica")</f>
        <v>Arabica</v>
      </c>
      <c r="O607" t="str" cm="1">
        <f t="array" ref="O607">_xlfn.IFS(J607="M","Medium",J607="L","Light",J607="D","Dark")</f>
        <v>Light</v>
      </c>
      <c r="P607" t="str">
        <f>_xlfn.XLOOKUP(OrderTable[[#This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INDEX(Products!$A$1:$G$49,MATCH($D608,Products!$A$1:$A$49,0),MATCH(I$1,Products!$A$1:$G$1,0))</f>
        <v>Lib</v>
      </c>
      <c r="J608" t="str">
        <f>INDEX(Products!$A$1:$G$49,MATCH($D608,Products!$A$1:$A$49,0),MATCH(J$1,Products!$A$1:$G$1,0))</f>
        <v>L</v>
      </c>
      <c r="K608" s="4">
        <f>INDEX(Products!$A$1:$G$49,MATCH($D608,Products!$A$1:$A$49,0),MATCH(K$1,Products!$A$1:$G$1,0))</f>
        <v>2.5</v>
      </c>
      <c r="L608" s="5">
        <f>INDEX(Products!$A$1:$G$49,MATCH($D608,Products!$A$1:$A$49,0),MATCH(L$1,Products!$A$1:$G$1,0))</f>
        <v>36.454999999999998</v>
      </c>
      <c r="M608" s="5">
        <f t="shared" si="9"/>
        <v>109.36499999999999</v>
      </c>
      <c r="N608" t="str" cm="1">
        <f t="array" ref="N608">_xlfn.IFS(I608="Rob","Robusta",I608="Exc","Excelsa",I608="Ara","Arabica",I608="Lib","Liberica")</f>
        <v>Liberica</v>
      </c>
      <c r="O608" t="str" cm="1">
        <f t="array" ref="O608">_xlfn.IFS(J608="M","Medium",J608="L","Light",J608="D","Dark")</f>
        <v>Light</v>
      </c>
      <c r="P608" t="str">
        <f>_xlfn.XLOOKUP(OrderTable[[#This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INDEX(Products!$A$1:$G$49,MATCH($D609,Products!$A$1:$A$49,0),MATCH(I$1,Products!$A$1:$G$1,0))</f>
        <v>Exc</v>
      </c>
      <c r="J609" t="str">
        <f>INDEX(Products!$A$1:$G$49,MATCH($D609,Products!$A$1:$A$49,0),MATCH(J$1,Products!$A$1:$G$1,0))</f>
        <v>D</v>
      </c>
      <c r="K609" s="4">
        <f>INDEX(Products!$A$1:$G$49,MATCH($D609,Products!$A$1:$A$49,0),MATCH(K$1,Products!$A$1:$G$1,0))</f>
        <v>0.2</v>
      </c>
      <c r="L609" s="5">
        <f>INDEX(Products!$A$1:$G$49,MATCH($D609,Products!$A$1:$A$49,0),MATCH(L$1,Products!$A$1:$G$1,0))</f>
        <v>3.645</v>
      </c>
      <c r="M609" s="5">
        <f t="shared" si="9"/>
        <v>3.645</v>
      </c>
      <c r="N609" t="str" cm="1">
        <f t="array" ref="N609">_xlfn.IFS(I609="Rob","Robusta",I609="Exc","Excelsa",I609="Ara","Arabica",I609="Lib","Liberica")</f>
        <v>Excelsa</v>
      </c>
      <c r="O609" t="str" cm="1">
        <f t="array" ref="O609">_xlfn.IFS(J609="M","Medium",J609="L","Light",J609="D","Dark")</f>
        <v>Dark</v>
      </c>
      <c r="P609" t="str">
        <f>_xlfn.XLOOKUP(OrderTable[[#This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INDEX(Products!$A$1:$G$49,MATCH($D610,Products!$A$1:$A$49,0),MATCH(I$1,Products!$A$1:$G$1,0))</f>
        <v>Exc</v>
      </c>
      <c r="J610" t="str">
        <f>INDEX(Products!$A$1:$G$49,MATCH($D610,Products!$A$1:$A$49,0),MATCH(J$1,Products!$A$1:$G$1,0))</f>
        <v>D</v>
      </c>
      <c r="K610" s="4">
        <f>INDEX(Products!$A$1:$G$49,MATCH($D610,Products!$A$1:$A$49,0),MATCH(K$1,Products!$A$1:$G$1,0))</f>
        <v>2.5</v>
      </c>
      <c r="L610" s="5">
        <f>INDEX(Products!$A$1:$G$49,MATCH($D610,Products!$A$1:$A$49,0),MATCH(L$1,Products!$A$1:$G$1,0))</f>
        <v>27.945</v>
      </c>
      <c r="M610" s="5">
        <f t="shared" si="9"/>
        <v>55.89</v>
      </c>
      <c r="N610" t="str" cm="1">
        <f t="array" ref="N610">_xlfn.IFS(I610="Rob","Robusta",I610="Exc","Excelsa",I610="Ara","Arabica",I610="Lib","Liberica")</f>
        <v>Excelsa</v>
      </c>
      <c r="O610" t="str" cm="1">
        <f t="array" ref="O610">_xlfn.IFS(J610="M","Medium",J610="L","Light",J610="D","Dark")</f>
        <v>Dark</v>
      </c>
      <c r="P610" t="str">
        <f>_xlfn.XLOOKUP(OrderTable[[#This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INDEX(Products!$A$1:$G$49,MATCH($D611,Products!$A$1:$A$49,0),MATCH(I$1,Products!$A$1:$G$1,0))</f>
        <v>Lib</v>
      </c>
      <c r="J611" t="str">
        <f>INDEX(Products!$A$1:$G$49,MATCH($D611,Products!$A$1:$A$49,0),MATCH(J$1,Products!$A$1:$G$1,0))</f>
        <v>M</v>
      </c>
      <c r="K611" s="4">
        <f>INDEX(Products!$A$1:$G$49,MATCH($D611,Products!$A$1:$A$49,0),MATCH(K$1,Products!$A$1:$G$1,0))</f>
        <v>0.2</v>
      </c>
      <c r="L611" s="5">
        <f>INDEX(Products!$A$1:$G$49,MATCH($D611,Products!$A$1:$A$49,0),MATCH(L$1,Products!$A$1:$G$1,0))</f>
        <v>4.3650000000000002</v>
      </c>
      <c r="M611" s="5">
        <f t="shared" si="9"/>
        <v>26.19</v>
      </c>
      <c r="N611" t="str" cm="1">
        <f t="array" ref="N611">_xlfn.IFS(I611="Rob","Robusta",I611="Exc","Excelsa",I611="Ara","Arabica",I611="Lib","Liberica")</f>
        <v>Liberica</v>
      </c>
      <c r="O611" t="str" cm="1">
        <f t="array" ref="O611">_xlfn.IFS(J611="M","Medium",J611="L","Light",J611="D","Dark")</f>
        <v>Medium</v>
      </c>
      <c r="P611" t="str">
        <f>_xlfn.XLOOKUP(OrderTable[[#This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INDEX(Products!$A$1:$G$49,MATCH($D612,Products!$A$1:$A$49,0),MATCH(I$1,Products!$A$1:$G$1,0))</f>
        <v>Rob</v>
      </c>
      <c r="J612" t="str">
        <f>INDEX(Products!$A$1:$G$49,MATCH($D612,Products!$A$1:$A$49,0),MATCH(J$1,Products!$A$1:$G$1,0))</f>
        <v>M</v>
      </c>
      <c r="K612" s="4">
        <f>INDEX(Products!$A$1:$G$49,MATCH($D612,Products!$A$1:$A$49,0),MATCH(K$1,Products!$A$1:$G$1,0))</f>
        <v>1</v>
      </c>
      <c r="L612" s="5">
        <f>INDEX(Products!$A$1:$G$49,MATCH($D612,Products!$A$1:$A$49,0),MATCH(L$1,Products!$A$1:$G$1,0))</f>
        <v>9.9499999999999993</v>
      </c>
      <c r="M612" s="5">
        <f t="shared" si="9"/>
        <v>39.799999999999997</v>
      </c>
      <c r="N612" t="str" cm="1">
        <f t="array" ref="N612">_xlfn.IFS(I612="Rob","Robusta",I612="Exc","Excelsa",I612="Ara","Arabica",I612="Lib","Liberica")</f>
        <v>Robusta</v>
      </c>
      <c r="O612" t="str" cm="1">
        <f t="array" ref="O612">_xlfn.IFS(J612="M","Medium",J612="L","Light",J612="D","Dark")</f>
        <v>Medium</v>
      </c>
      <c r="P612" t="str">
        <f>_xlfn.XLOOKUP(OrderTable[[#This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INDEX(Products!$A$1:$G$49,MATCH($D613,Products!$A$1:$A$49,0),MATCH(I$1,Products!$A$1:$G$1,0))</f>
        <v>Exc</v>
      </c>
      <c r="J613" t="str">
        <f>INDEX(Products!$A$1:$G$49,MATCH($D613,Products!$A$1:$A$49,0),MATCH(J$1,Products!$A$1:$G$1,0))</f>
        <v>L</v>
      </c>
      <c r="K613" s="4">
        <f>INDEX(Products!$A$1:$G$49,MATCH($D613,Products!$A$1:$A$49,0),MATCH(K$1,Products!$A$1:$G$1,0))</f>
        <v>2.5</v>
      </c>
      <c r="L613" s="5">
        <f>INDEX(Products!$A$1:$G$49,MATCH($D613,Products!$A$1:$A$49,0),MATCH(L$1,Products!$A$1:$G$1,0))</f>
        <v>34.154999999999994</v>
      </c>
      <c r="M613" s="5">
        <f t="shared" si="9"/>
        <v>68.309999999999988</v>
      </c>
      <c r="N613" t="str" cm="1">
        <f t="array" ref="N613">_xlfn.IFS(I613="Rob","Robusta",I613="Exc","Excelsa",I613="Ara","Arabica",I613="Lib","Liberica")</f>
        <v>Excelsa</v>
      </c>
      <c r="O613" t="str" cm="1">
        <f t="array" ref="O613">_xlfn.IFS(J613="M","Medium",J613="L","Light",J613="D","Dark")</f>
        <v>Light</v>
      </c>
      <c r="P613" t="str">
        <f>_xlfn.XLOOKUP(OrderTable[[#This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INDEX(Products!$A$1:$G$49,MATCH($D614,Products!$A$1:$A$49,0),MATCH(I$1,Products!$A$1:$G$1,0))</f>
        <v>Ara</v>
      </c>
      <c r="J614" t="str">
        <f>INDEX(Products!$A$1:$G$49,MATCH($D614,Products!$A$1:$A$49,0),MATCH(J$1,Products!$A$1:$G$1,0))</f>
        <v>M</v>
      </c>
      <c r="K614" s="4">
        <f>INDEX(Products!$A$1:$G$49,MATCH($D614,Products!$A$1:$A$49,0),MATCH(K$1,Products!$A$1:$G$1,0))</f>
        <v>0.2</v>
      </c>
      <c r="L614" s="5">
        <f>INDEX(Products!$A$1:$G$49,MATCH($D614,Products!$A$1:$A$49,0),MATCH(L$1,Products!$A$1:$G$1,0))</f>
        <v>3.375</v>
      </c>
      <c r="M614" s="5">
        <f t="shared" si="9"/>
        <v>13.5</v>
      </c>
      <c r="N614" t="str" cm="1">
        <f t="array" ref="N614">_xlfn.IFS(I614="Rob","Robusta",I614="Exc","Excelsa",I614="Ara","Arabica",I614="Lib","Liberica")</f>
        <v>Arabica</v>
      </c>
      <c r="O614" t="str" cm="1">
        <f t="array" ref="O614">_xlfn.IFS(J614="M","Medium",J614="L","Light",J614="D","Dark")</f>
        <v>Medium</v>
      </c>
      <c r="P614" t="str">
        <f>_xlfn.XLOOKUP(OrderTable[[#This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INDEX(Products!$A$1:$G$49,MATCH($D615,Products!$A$1:$A$49,0),MATCH(I$1,Products!$A$1:$G$1,0))</f>
        <v>Rob</v>
      </c>
      <c r="J615" t="str">
        <f>INDEX(Products!$A$1:$G$49,MATCH($D615,Products!$A$1:$A$49,0),MATCH(J$1,Products!$A$1:$G$1,0))</f>
        <v>M</v>
      </c>
      <c r="K615" s="4">
        <f>INDEX(Products!$A$1:$G$49,MATCH($D615,Products!$A$1:$A$49,0),MATCH(K$1,Products!$A$1:$G$1,0))</f>
        <v>0.5</v>
      </c>
      <c r="L615" s="5">
        <f>INDEX(Products!$A$1:$G$49,MATCH($D615,Products!$A$1:$A$49,0),MATCH(L$1,Products!$A$1:$G$1,0))</f>
        <v>5.97</v>
      </c>
      <c r="M615" s="5">
        <f t="shared" si="9"/>
        <v>5.97</v>
      </c>
      <c r="N615" t="str" cm="1">
        <f t="array" ref="N615">_xlfn.IFS(I615="Rob","Robusta",I615="Exc","Excelsa",I615="Ara","Arabica",I615="Lib","Liberica")</f>
        <v>Robusta</v>
      </c>
      <c r="O615" t="str" cm="1">
        <f t="array" ref="O615">_xlfn.IFS(J615="M","Medium",J615="L","Light",J615="D","Dark")</f>
        <v>Medium</v>
      </c>
      <c r="P615" t="str">
        <f>_xlfn.XLOOKUP(OrderTable[[#This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INDEX(Products!$A$1:$G$49,MATCH($D616,Products!$A$1:$A$49,0),MATCH(I$1,Products!$A$1:$G$1,0))</f>
        <v>Rob</v>
      </c>
      <c r="J616" t="str">
        <f>INDEX(Products!$A$1:$G$49,MATCH($D616,Products!$A$1:$A$49,0),MATCH(J$1,Products!$A$1:$G$1,0))</f>
        <v>M</v>
      </c>
      <c r="K616" s="4">
        <f>INDEX(Products!$A$1:$G$49,MATCH($D616,Products!$A$1:$A$49,0),MATCH(K$1,Products!$A$1:$G$1,0))</f>
        <v>0.5</v>
      </c>
      <c r="L616" s="5">
        <f>INDEX(Products!$A$1:$G$49,MATCH($D616,Products!$A$1:$A$49,0),MATCH(L$1,Products!$A$1:$G$1,0))</f>
        <v>5.97</v>
      </c>
      <c r="M616" s="5">
        <f t="shared" si="9"/>
        <v>29.849999999999998</v>
      </c>
      <c r="N616" t="str" cm="1">
        <f t="array" ref="N616">_xlfn.IFS(I616="Rob","Robusta",I616="Exc","Excelsa",I616="Ara","Arabica",I616="Lib","Liberica")</f>
        <v>Robusta</v>
      </c>
      <c r="O616" t="str" cm="1">
        <f t="array" ref="O616">_xlfn.IFS(J616="M","Medium",J616="L","Light",J616="D","Dark")</f>
        <v>Medium</v>
      </c>
      <c r="P616" t="str">
        <f>_xlfn.XLOOKUP(OrderTable[[#This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INDEX(Products!$A$1:$G$49,MATCH($D617,Products!$A$1:$A$49,0),MATCH(I$1,Products!$A$1:$G$1,0))</f>
        <v>Lib</v>
      </c>
      <c r="J617" t="str">
        <f>INDEX(Products!$A$1:$G$49,MATCH($D617,Products!$A$1:$A$49,0),MATCH(J$1,Products!$A$1:$G$1,0))</f>
        <v>L</v>
      </c>
      <c r="K617" s="4">
        <f>INDEX(Products!$A$1:$G$49,MATCH($D617,Products!$A$1:$A$49,0),MATCH(K$1,Products!$A$1:$G$1,0))</f>
        <v>2.5</v>
      </c>
      <c r="L617" s="5">
        <f>INDEX(Products!$A$1:$G$49,MATCH($D617,Products!$A$1:$A$49,0),MATCH(L$1,Products!$A$1:$G$1,0))</f>
        <v>36.454999999999998</v>
      </c>
      <c r="M617" s="5">
        <f t="shared" si="9"/>
        <v>72.91</v>
      </c>
      <c r="N617" t="str" cm="1">
        <f t="array" ref="N617">_xlfn.IFS(I617="Rob","Robusta",I617="Exc","Excelsa",I617="Ara","Arabica",I617="Lib","Liberica")</f>
        <v>Liberica</v>
      </c>
      <c r="O617" t="str" cm="1">
        <f t="array" ref="O617">_xlfn.IFS(J617="M","Medium",J617="L","Light",J617="D","Dark")</f>
        <v>Light</v>
      </c>
      <c r="P617" t="str">
        <f>_xlfn.XLOOKUP(OrderTable[[#This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INDEX(Products!$A$1:$G$49,MATCH($D618,Products!$A$1:$A$49,0),MATCH(I$1,Products!$A$1:$G$1,0))</f>
        <v>Exc</v>
      </c>
      <c r="J618" t="str">
        <f>INDEX(Products!$A$1:$G$49,MATCH($D618,Products!$A$1:$A$49,0),MATCH(J$1,Products!$A$1:$G$1,0))</f>
        <v>M</v>
      </c>
      <c r="K618" s="4">
        <f>INDEX(Products!$A$1:$G$49,MATCH($D618,Products!$A$1:$A$49,0),MATCH(K$1,Products!$A$1:$G$1,0))</f>
        <v>2.5</v>
      </c>
      <c r="L618" s="5">
        <f>INDEX(Products!$A$1:$G$49,MATCH($D618,Products!$A$1:$A$49,0),MATCH(L$1,Products!$A$1:$G$1,0))</f>
        <v>31.624999999999996</v>
      </c>
      <c r="M618" s="5">
        <f t="shared" si="9"/>
        <v>126.49999999999999</v>
      </c>
      <c r="N618" t="str" cm="1">
        <f t="array" ref="N618">_xlfn.IFS(I618="Rob","Robusta",I618="Exc","Excelsa",I618="Ara","Arabica",I618="Lib","Liberica")</f>
        <v>Excelsa</v>
      </c>
      <c r="O618" t="str" cm="1">
        <f t="array" ref="O618">_xlfn.IFS(J618="M","Medium",J618="L","Light",J618="D","Dark")</f>
        <v>Medium</v>
      </c>
      <c r="P618" t="str">
        <f>_xlfn.XLOOKUP(OrderTable[[#This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INDEX(Products!$A$1:$G$49,MATCH($D619,Products!$A$1:$A$49,0),MATCH(I$1,Products!$A$1:$G$1,0))</f>
        <v>Lib</v>
      </c>
      <c r="J619" t="str">
        <f>INDEX(Products!$A$1:$G$49,MATCH($D619,Products!$A$1:$A$49,0),MATCH(J$1,Products!$A$1:$G$1,0))</f>
        <v>M</v>
      </c>
      <c r="K619" s="4">
        <f>INDEX(Products!$A$1:$G$49,MATCH($D619,Products!$A$1:$A$49,0),MATCH(K$1,Products!$A$1:$G$1,0))</f>
        <v>2.5</v>
      </c>
      <c r="L619" s="5">
        <f>INDEX(Products!$A$1:$G$49,MATCH($D619,Products!$A$1:$A$49,0),MATCH(L$1,Products!$A$1:$G$1,0))</f>
        <v>33.464999999999996</v>
      </c>
      <c r="M619" s="5">
        <f t="shared" si="9"/>
        <v>33.464999999999996</v>
      </c>
      <c r="N619" t="str" cm="1">
        <f t="array" ref="N619">_xlfn.IFS(I619="Rob","Robusta",I619="Exc","Excelsa",I619="Ara","Arabica",I619="Lib","Liberica")</f>
        <v>Liberica</v>
      </c>
      <c r="O619" t="str" cm="1">
        <f t="array" ref="O619">_xlfn.IFS(J619="M","Medium",J619="L","Light",J619="D","Dark")</f>
        <v>Medium</v>
      </c>
      <c r="P619" t="str">
        <f>_xlfn.XLOOKUP(OrderTable[[#This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INDEX(Products!$A$1:$G$49,MATCH($D620,Products!$A$1:$A$49,0),MATCH(I$1,Products!$A$1:$G$1,0))</f>
        <v>Exc</v>
      </c>
      <c r="J620" t="str">
        <f>INDEX(Products!$A$1:$G$49,MATCH($D620,Products!$A$1:$A$49,0),MATCH(J$1,Products!$A$1:$G$1,0))</f>
        <v>D</v>
      </c>
      <c r="K620" s="4">
        <f>INDEX(Products!$A$1:$G$49,MATCH($D620,Products!$A$1:$A$49,0),MATCH(K$1,Products!$A$1:$G$1,0))</f>
        <v>1</v>
      </c>
      <c r="L620" s="5">
        <f>INDEX(Products!$A$1:$G$49,MATCH($D620,Products!$A$1:$A$49,0),MATCH(L$1,Products!$A$1:$G$1,0))</f>
        <v>12.15</v>
      </c>
      <c r="M620" s="5">
        <f t="shared" si="9"/>
        <v>72.900000000000006</v>
      </c>
      <c r="N620" t="str" cm="1">
        <f t="array" ref="N620">_xlfn.IFS(I620="Rob","Robusta",I620="Exc","Excelsa",I620="Ara","Arabica",I620="Lib","Liberica")</f>
        <v>Excelsa</v>
      </c>
      <c r="O620" t="str" cm="1">
        <f t="array" ref="O620">_xlfn.IFS(J620="M","Medium",J620="L","Light",J620="D","Dark")</f>
        <v>Dark</v>
      </c>
      <c r="P620" t="str">
        <f>_xlfn.XLOOKUP(OrderTable[[#This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INDEX(Products!$A$1:$G$49,MATCH($D621,Products!$A$1:$A$49,0),MATCH(I$1,Products!$A$1:$G$1,0))</f>
        <v>Lib</v>
      </c>
      <c r="J621" t="str">
        <f>INDEX(Products!$A$1:$G$49,MATCH($D621,Products!$A$1:$A$49,0),MATCH(J$1,Products!$A$1:$G$1,0))</f>
        <v>D</v>
      </c>
      <c r="K621" s="4">
        <f>INDEX(Products!$A$1:$G$49,MATCH($D621,Products!$A$1:$A$49,0),MATCH(K$1,Products!$A$1:$G$1,0))</f>
        <v>0.5</v>
      </c>
      <c r="L621" s="5">
        <f>INDEX(Products!$A$1:$G$49,MATCH($D621,Products!$A$1:$A$49,0),MATCH(L$1,Products!$A$1:$G$1,0))</f>
        <v>7.77</v>
      </c>
      <c r="M621" s="5">
        <f t="shared" si="9"/>
        <v>15.54</v>
      </c>
      <c r="N621" t="str" cm="1">
        <f t="array" ref="N621">_xlfn.IFS(I621="Rob","Robusta",I621="Exc","Excelsa",I621="Ara","Arabica",I621="Lib","Liberica")</f>
        <v>Liberica</v>
      </c>
      <c r="O621" t="str" cm="1">
        <f t="array" ref="O621">_xlfn.IFS(J621="M","Medium",J621="L","Light",J621="D","Dark")</f>
        <v>Dark</v>
      </c>
      <c r="P621" t="str">
        <f>_xlfn.XLOOKUP(OrderTable[[#This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INDEX(Products!$A$1:$G$49,MATCH($D622,Products!$A$1:$A$49,0),MATCH(I$1,Products!$A$1:$G$1,0))</f>
        <v>Ara</v>
      </c>
      <c r="J622" t="str">
        <f>INDEX(Products!$A$1:$G$49,MATCH($D622,Products!$A$1:$A$49,0),MATCH(J$1,Products!$A$1:$G$1,0))</f>
        <v>M</v>
      </c>
      <c r="K622" s="4">
        <f>INDEX(Products!$A$1:$G$49,MATCH($D622,Products!$A$1:$A$49,0),MATCH(K$1,Products!$A$1:$G$1,0))</f>
        <v>0.2</v>
      </c>
      <c r="L622" s="5">
        <f>INDEX(Products!$A$1:$G$49,MATCH($D622,Products!$A$1:$A$49,0),MATCH(L$1,Products!$A$1:$G$1,0))</f>
        <v>3.375</v>
      </c>
      <c r="M622" s="5">
        <f t="shared" si="9"/>
        <v>20.25</v>
      </c>
      <c r="N622" t="str" cm="1">
        <f t="array" ref="N622">_xlfn.IFS(I622="Rob","Robusta",I622="Exc","Excelsa",I622="Ara","Arabica",I622="Lib","Liberica")</f>
        <v>Arabica</v>
      </c>
      <c r="O622" t="str" cm="1">
        <f t="array" ref="O622">_xlfn.IFS(J622="M","Medium",J622="L","Light",J622="D","Dark")</f>
        <v>Medium</v>
      </c>
      <c r="P622" t="str">
        <f>_xlfn.XLOOKUP(OrderTable[[#This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INDEX(Products!$A$1:$G$49,MATCH($D623,Products!$A$1:$A$49,0),MATCH(I$1,Products!$A$1:$G$1,0))</f>
        <v>Ara</v>
      </c>
      <c r="J623" t="str">
        <f>INDEX(Products!$A$1:$G$49,MATCH($D623,Products!$A$1:$A$49,0),MATCH(J$1,Products!$A$1:$G$1,0))</f>
        <v>L</v>
      </c>
      <c r="K623" s="4">
        <f>INDEX(Products!$A$1:$G$49,MATCH($D623,Products!$A$1:$A$49,0),MATCH(K$1,Products!$A$1:$G$1,0))</f>
        <v>1</v>
      </c>
      <c r="L623" s="5">
        <f>INDEX(Products!$A$1:$G$49,MATCH($D623,Products!$A$1:$A$49,0),MATCH(L$1,Products!$A$1:$G$1,0))</f>
        <v>12.95</v>
      </c>
      <c r="M623" s="5">
        <f t="shared" si="9"/>
        <v>77.699999999999989</v>
      </c>
      <c r="N623" t="str" cm="1">
        <f t="array" ref="N623">_xlfn.IFS(I623="Rob","Robusta",I623="Exc","Excelsa",I623="Ara","Arabica",I623="Lib","Liberica")</f>
        <v>Arabica</v>
      </c>
      <c r="O623" t="str" cm="1">
        <f t="array" ref="O623">_xlfn.IFS(J623="M","Medium",J623="L","Light",J623="D","Dark")</f>
        <v>Light</v>
      </c>
      <c r="P623" t="str">
        <f>_xlfn.XLOOKUP(OrderTable[[#This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INDEX(Products!$A$1:$G$49,MATCH($D624,Products!$A$1:$A$49,0),MATCH(I$1,Products!$A$1:$G$1,0))</f>
        <v>Lib</v>
      </c>
      <c r="J624" t="str">
        <f>INDEX(Products!$A$1:$G$49,MATCH($D624,Products!$A$1:$A$49,0),MATCH(J$1,Products!$A$1:$G$1,0))</f>
        <v>M</v>
      </c>
      <c r="K624" s="4">
        <f>INDEX(Products!$A$1:$G$49,MATCH($D624,Products!$A$1:$A$49,0),MATCH(K$1,Products!$A$1:$G$1,0))</f>
        <v>2.5</v>
      </c>
      <c r="L624" s="5">
        <f>INDEX(Products!$A$1:$G$49,MATCH($D624,Products!$A$1:$A$49,0),MATCH(L$1,Products!$A$1:$G$1,0))</f>
        <v>33.464999999999996</v>
      </c>
      <c r="M624" s="5">
        <f t="shared" si="9"/>
        <v>133.85999999999999</v>
      </c>
      <c r="N624" t="str" cm="1">
        <f t="array" ref="N624">_xlfn.IFS(I624="Rob","Robusta",I624="Exc","Excelsa",I624="Ara","Arabica",I624="Lib","Liberica")</f>
        <v>Liberica</v>
      </c>
      <c r="O624" t="str" cm="1">
        <f t="array" ref="O624">_xlfn.IFS(J624="M","Medium",J624="L","Light",J624="D","Dark")</f>
        <v>Medium</v>
      </c>
      <c r="P624" t="str">
        <f>_xlfn.XLOOKUP(OrderTable[[#This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INDEX(Products!$A$1:$G$49,MATCH($D625,Products!$A$1:$A$49,0),MATCH(I$1,Products!$A$1:$G$1,0))</f>
        <v>Exc</v>
      </c>
      <c r="J625" t="str">
        <f>INDEX(Products!$A$1:$G$49,MATCH($D625,Products!$A$1:$A$49,0),MATCH(J$1,Products!$A$1:$G$1,0))</f>
        <v>D</v>
      </c>
      <c r="K625" s="4">
        <f>INDEX(Products!$A$1:$G$49,MATCH($D625,Products!$A$1:$A$49,0),MATCH(K$1,Products!$A$1:$G$1,0))</f>
        <v>1</v>
      </c>
      <c r="L625" s="5">
        <f>INDEX(Products!$A$1:$G$49,MATCH($D625,Products!$A$1:$A$49,0),MATCH(L$1,Products!$A$1:$G$1,0))</f>
        <v>12.15</v>
      </c>
      <c r="M625" s="5">
        <f t="shared" si="9"/>
        <v>12.15</v>
      </c>
      <c r="N625" t="str" cm="1">
        <f t="array" ref="N625">_xlfn.IFS(I625="Rob","Robusta",I625="Exc","Excelsa",I625="Ara","Arabica",I625="Lib","Liberica")</f>
        <v>Excelsa</v>
      </c>
      <c r="O625" t="str" cm="1">
        <f t="array" ref="O625">_xlfn.IFS(J625="M","Medium",J625="L","Light",J625="D","Dark")</f>
        <v>Dark</v>
      </c>
      <c r="P625" t="str">
        <f>_xlfn.XLOOKUP(OrderTable[[#This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INDEX(Products!$A$1:$G$49,MATCH($D626,Products!$A$1:$A$49,0),MATCH(I$1,Products!$A$1:$G$1,0))</f>
        <v>Exc</v>
      </c>
      <c r="J626" t="str">
        <f>INDEX(Products!$A$1:$G$49,MATCH($D626,Products!$A$1:$A$49,0),MATCH(J$1,Products!$A$1:$G$1,0))</f>
        <v>M</v>
      </c>
      <c r="K626" s="4">
        <f>INDEX(Products!$A$1:$G$49,MATCH($D626,Products!$A$1:$A$49,0),MATCH(K$1,Products!$A$1:$G$1,0))</f>
        <v>2.5</v>
      </c>
      <c r="L626" s="5">
        <f>INDEX(Products!$A$1:$G$49,MATCH($D626,Products!$A$1:$A$49,0),MATCH(L$1,Products!$A$1:$G$1,0))</f>
        <v>31.624999999999996</v>
      </c>
      <c r="M626" s="5">
        <f t="shared" si="9"/>
        <v>63.249999999999993</v>
      </c>
      <c r="N626" t="str" cm="1">
        <f t="array" ref="N626">_xlfn.IFS(I626="Rob","Robusta",I626="Exc","Excelsa",I626="Ara","Arabica",I626="Lib","Liberica")</f>
        <v>Excelsa</v>
      </c>
      <c r="O626" t="str" cm="1">
        <f t="array" ref="O626">_xlfn.IFS(J626="M","Medium",J626="L","Light",J626="D","Dark")</f>
        <v>Medium</v>
      </c>
      <c r="P626" t="str">
        <f>_xlfn.XLOOKUP(OrderTable[[#This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INDEX(Products!$A$1:$G$49,MATCH($D627,Products!$A$1:$A$49,0),MATCH(I$1,Products!$A$1:$G$1,0))</f>
        <v>Rob</v>
      </c>
      <c r="J627" t="str">
        <f>INDEX(Products!$A$1:$G$49,MATCH($D627,Products!$A$1:$A$49,0),MATCH(J$1,Products!$A$1:$G$1,0))</f>
        <v>L</v>
      </c>
      <c r="K627" s="4">
        <f>INDEX(Products!$A$1:$G$49,MATCH($D627,Products!$A$1:$A$49,0),MATCH(K$1,Products!$A$1:$G$1,0))</f>
        <v>0.5</v>
      </c>
      <c r="L627" s="5">
        <f>INDEX(Products!$A$1:$G$49,MATCH($D627,Products!$A$1:$A$49,0),MATCH(L$1,Products!$A$1:$G$1,0))</f>
        <v>7.169999999999999</v>
      </c>
      <c r="M627" s="5">
        <f t="shared" si="9"/>
        <v>35.849999999999994</v>
      </c>
      <c r="N627" t="str" cm="1">
        <f t="array" ref="N627">_xlfn.IFS(I627="Rob","Robusta",I627="Exc","Excelsa",I627="Ara","Arabica",I627="Lib","Liberica")</f>
        <v>Robusta</v>
      </c>
      <c r="O627" t="str" cm="1">
        <f t="array" ref="O627">_xlfn.IFS(J627="M","Medium",J627="L","Light",J627="D","Dark")</f>
        <v>Light</v>
      </c>
      <c r="P627" t="str">
        <f>_xlfn.XLOOKUP(OrderTable[[#This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INDEX(Products!$A$1:$G$49,MATCH($D628,Products!$A$1:$A$49,0),MATCH(I$1,Products!$A$1:$G$1,0))</f>
        <v>Ara</v>
      </c>
      <c r="J628" t="str">
        <f>INDEX(Products!$A$1:$G$49,MATCH($D628,Products!$A$1:$A$49,0),MATCH(J$1,Products!$A$1:$G$1,0))</f>
        <v>M</v>
      </c>
      <c r="K628" s="4">
        <f>INDEX(Products!$A$1:$G$49,MATCH($D628,Products!$A$1:$A$49,0),MATCH(K$1,Products!$A$1:$G$1,0))</f>
        <v>2.5</v>
      </c>
      <c r="L628" s="5">
        <f>INDEX(Products!$A$1:$G$49,MATCH($D628,Products!$A$1:$A$49,0),MATCH(L$1,Products!$A$1:$G$1,0))</f>
        <v>25.874999999999996</v>
      </c>
      <c r="M628" s="5">
        <f t="shared" si="9"/>
        <v>77.624999999999986</v>
      </c>
      <c r="N628" t="str" cm="1">
        <f t="array" ref="N628">_xlfn.IFS(I628="Rob","Robusta",I628="Exc","Excelsa",I628="Ara","Arabica",I628="Lib","Liberica")</f>
        <v>Arabica</v>
      </c>
      <c r="O628" t="str" cm="1">
        <f t="array" ref="O628">_xlfn.IFS(J628="M","Medium",J628="L","Light",J628="D","Dark")</f>
        <v>Medium</v>
      </c>
      <c r="P628" t="str">
        <f>_xlfn.XLOOKUP(OrderTable[[#This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INDEX(Products!$A$1:$G$49,MATCH($D629,Products!$A$1:$A$49,0),MATCH(I$1,Products!$A$1:$G$1,0))</f>
        <v>Exc</v>
      </c>
      <c r="J629" t="str">
        <f>INDEX(Products!$A$1:$G$49,MATCH($D629,Products!$A$1:$A$49,0),MATCH(J$1,Products!$A$1:$G$1,0))</f>
        <v>M</v>
      </c>
      <c r="K629" s="4">
        <f>INDEX(Products!$A$1:$G$49,MATCH($D629,Products!$A$1:$A$49,0),MATCH(K$1,Products!$A$1:$G$1,0))</f>
        <v>2.5</v>
      </c>
      <c r="L629" s="5">
        <f>INDEX(Products!$A$1:$G$49,MATCH($D629,Products!$A$1:$A$49,0),MATCH(L$1,Products!$A$1:$G$1,0))</f>
        <v>31.624999999999996</v>
      </c>
      <c r="M629" s="5">
        <f t="shared" si="9"/>
        <v>63.249999999999993</v>
      </c>
      <c r="N629" t="str" cm="1">
        <f t="array" ref="N629">_xlfn.IFS(I629="Rob","Robusta",I629="Exc","Excelsa",I629="Ara","Arabica",I629="Lib","Liberica")</f>
        <v>Excelsa</v>
      </c>
      <c r="O629" t="str" cm="1">
        <f t="array" ref="O629">_xlfn.IFS(J629="M","Medium",J629="L","Light",J629="D","Dark")</f>
        <v>Medium</v>
      </c>
      <c r="P629" t="str">
        <f>_xlfn.XLOOKUP(OrderTable[[#This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INDEX(Products!$A$1:$G$49,MATCH($D630,Products!$A$1:$A$49,0),MATCH(I$1,Products!$A$1:$G$1,0))</f>
        <v>Exc</v>
      </c>
      <c r="J630" t="str">
        <f>INDEX(Products!$A$1:$G$49,MATCH($D630,Products!$A$1:$A$49,0),MATCH(J$1,Products!$A$1:$G$1,0))</f>
        <v>L</v>
      </c>
      <c r="K630" s="4">
        <f>INDEX(Products!$A$1:$G$49,MATCH($D630,Products!$A$1:$A$49,0),MATCH(K$1,Products!$A$1:$G$1,0))</f>
        <v>0.2</v>
      </c>
      <c r="L630" s="5">
        <f>INDEX(Products!$A$1:$G$49,MATCH($D630,Products!$A$1:$A$49,0),MATCH(L$1,Products!$A$1:$G$1,0))</f>
        <v>4.4550000000000001</v>
      </c>
      <c r="M630" s="5">
        <f t="shared" si="9"/>
        <v>26.73</v>
      </c>
      <c r="N630" t="str" cm="1">
        <f t="array" ref="N630">_xlfn.IFS(I630="Rob","Robusta",I630="Exc","Excelsa",I630="Ara","Arabica",I630="Lib","Liberica")</f>
        <v>Excelsa</v>
      </c>
      <c r="O630" t="str" cm="1">
        <f t="array" ref="O630">_xlfn.IFS(J630="M","Medium",J630="L","Light",J630="D","Dark")</f>
        <v>Light</v>
      </c>
      <c r="P630" t="str">
        <f>_xlfn.XLOOKUP(OrderTable[[#This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INDEX(Products!$A$1:$G$49,MATCH($D631,Products!$A$1:$A$49,0),MATCH(I$1,Products!$A$1:$G$1,0))</f>
        <v>Lib</v>
      </c>
      <c r="J631" t="str">
        <f>INDEX(Products!$A$1:$G$49,MATCH($D631,Products!$A$1:$A$49,0),MATCH(J$1,Products!$A$1:$G$1,0))</f>
        <v>D</v>
      </c>
      <c r="K631" s="4">
        <f>INDEX(Products!$A$1:$G$49,MATCH($D631,Products!$A$1:$A$49,0),MATCH(K$1,Products!$A$1:$G$1,0))</f>
        <v>0.5</v>
      </c>
      <c r="L631" s="5">
        <f>INDEX(Products!$A$1:$G$49,MATCH($D631,Products!$A$1:$A$49,0),MATCH(L$1,Products!$A$1:$G$1,0))</f>
        <v>7.77</v>
      </c>
      <c r="M631" s="5">
        <f t="shared" si="9"/>
        <v>31.08</v>
      </c>
      <c r="N631" t="str" cm="1">
        <f t="array" ref="N631">_xlfn.IFS(I631="Rob","Robusta",I631="Exc","Excelsa",I631="Ara","Arabica",I631="Lib","Liberica")</f>
        <v>Liberica</v>
      </c>
      <c r="O631" t="str" cm="1">
        <f t="array" ref="O631">_xlfn.IFS(J631="M","Medium",J631="L","Light",J631="D","Dark")</f>
        <v>Dark</v>
      </c>
      <c r="P631" t="str">
        <f>_xlfn.XLOOKUP(OrderTable[[#This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INDEX(Products!$A$1:$G$49,MATCH($D632,Products!$A$1:$A$49,0),MATCH(I$1,Products!$A$1:$G$1,0))</f>
        <v>Ara</v>
      </c>
      <c r="J632" t="str">
        <f>INDEX(Products!$A$1:$G$49,MATCH($D632,Products!$A$1:$A$49,0),MATCH(J$1,Products!$A$1:$G$1,0))</f>
        <v>D</v>
      </c>
      <c r="K632" s="4">
        <f>INDEX(Products!$A$1:$G$49,MATCH($D632,Products!$A$1:$A$49,0),MATCH(K$1,Products!$A$1:$G$1,0))</f>
        <v>0.2</v>
      </c>
      <c r="L632" s="5">
        <f>INDEX(Products!$A$1:$G$49,MATCH($D632,Products!$A$1:$A$49,0),MATCH(L$1,Products!$A$1:$G$1,0))</f>
        <v>2.9849999999999999</v>
      </c>
      <c r="M632" s="5">
        <f t="shared" si="9"/>
        <v>2.9849999999999999</v>
      </c>
      <c r="N632" t="str" cm="1">
        <f t="array" ref="N632">_xlfn.IFS(I632="Rob","Robusta",I632="Exc","Excelsa",I632="Ara","Arabica",I632="Lib","Liberica")</f>
        <v>Arabica</v>
      </c>
      <c r="O632" t="str" cm="1">
        <f t="array" ref="O632">_xlfn.IFS(J632="M","Medium",J632="L","Light",J632="D","Dark")</f>
        <v>Dark</v>
      </c>
      <c r="P632" t="str">
        <f>_xlfn.XLOOKUP(OrderTable[[#This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INDEX(Products!$A$1:$G$49,MATCH($D633,Products!$A$1:$A$49,0),MATCH(I$1,Products!$A$1:$G$1,0))</f>
        <v>Rob</v>
      </c>
      <c r="J633" t="str">
        <f>INDEX(Products!$A$1:$G$49,MATCH($D633,Products!$A$1:$A$49,0),MATCH(J$1,Products!$A$1:$G$1,0))</f>
        <v>D</v>
      </c>
      <c r="K633" s="4">
        <f>INDEX(Products!$A$1:$G$49,MATCH($D633,Products!$A$1:$A$49,0),MATCH(K$1,Products!$A$1:$G$1,0))</f>
        <v>2.5</v>
      </c>
      <c r="L633" s="5">
        <f>INDEX(Products!$A$1:$G$49,MATCH($D633,Products!$A$1:$A$49,0),MATCH(L$1,Products!$A$1:$G$1,0))</f>
        <v>20.584999999999997</v>
      </c>
      <c r="M633" s="5">
        <f t="shared" si="9"/>
        <v>102.92499999999998</v>
      </c>
      <c r="N633" t="str" cm="1">
        <f t="array" ref="N633">_xlfn.IFS(I633="Rob","Robusta",I633="Exc","Excelsa",I633="Ara","Arabica",I633="Lib","Liberica")</f>
        <v>Robusta</v>
      </c>
      <c r="O633" t="str" cm="1">
        <f t="array" ref="O633">_xlfn.IFS(J633="M","Medium",J633="L","Light",J633="D","Dark")</f>
        <v>Dark</v>
      </c>
      <c r="P633" t="str">
        <f>_xlfn.XLOOKUP(OrderTable[[#This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INDEX(Products!$A$1:$G$49,MATCH($D634,Products!$A$1:$A$49,0),MATCH(I$1,Products!$A$1:$G$1,0))</f>
        <v>Exc</v>
      </c>
      <c r="J634" t="str">
        <f>INDEX(Products!$A$1:$G$49,MATCH($D634,Products!$A$1:$A$49,0),MATCH(J$1,Products!$A$1:$G$1,0))</f>
        <v>L</v>
      </c>
      <c r="K634" s="4">
        <f>INDEX(Products!$A$1:$G$49,MATCH($D634,Products!$A$1:$A$49,0),MATCH(K$1,Products!$A$1:$G$1,0))</f>
        <v>0.5</v>
      </c>
      <c r="L634" s="5">
        <f>INDEX(Products!$A$1:$G$49,MATCH($D634,Products!$A$1:$A$49,0),MATCH(L$1,Products!$A$1:$G$1,0))</f>
        <v>8.91</v>
      </c>
      <c r="M634" s="5">
        <f t="shared" si="9"/>
        <v>35.64</v>
      </c>
      <c r="N634" t="str" cm="1">
        <f t="array" ref="N634">_xlfn.IFS(I634="Rob","Robusta",I634="Exc","Excelsa",I634="Ara","Arabica",I634="Lib","Liberica")</f>
        <v>Excelsa</v>
      </c>
      <c r="O634" t="str" cm="1">
        <f t="array" ref="O634">_xlfn.IFS(J634="M","Medium",J634="L","Light",J634="D","Dark")</f>
        <v>Light</v>
      </c>
      <c r="P634" t="str">
        <f>_xlfn.XLOOKUP(OrderTable[[#This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INDEX(Products!$A$1:$G$49,MATCH($D635,Products!$A$1:$A$49,0),MATCH(I$1,Products!$A$1:$G$1,0))</f>
        <v>Rob</v>
      </c>
      <c r="J635" t="str">
        <f>INDEX(Products!$A$1:$G$49,MATCH($D635,Products!$A$1:$A$49,0),MATCH(J$1,Products!$A$1:$G$1,0))</f>
        <v>L</v>
      </c>
      <c r="K635" s="4">
        <f>INDEX(Products!$A$1:$G$49,MATCH($D635,Products!$A$1:$A$49,0),MATCH(K$1,Products!$A$1:$G$1,0))</f>
        <v>1</v>
      </c>
      <c r="L635" s="5">
        <f>INDEX(Products!$A$1:$G$49,MATCH($D635,Products!$A$1:$A$49,0),MATCH(L$1,Products!$A$1:$G$1,0))</f>
        <v>11.95</v>
      </c>
      <c r="M635" s="5">
        <f t="shared" si="9"/>
        <v>47.8</v>
      </c>
      <c r="N635" t="str" cm="1">
        <f t="array" ref="N635">_xlfn.IFS(I635="Rob","Robusta",I635="Exc","Excelsa",I635="Ara","Arabica",I635="Lib","Liberica")</f>
        <v>Robusta</v>
      </c>
      <c r="O635" t="str" cm="1">
        <f t="array" ref="O635">_xlfn.IFS(J635="M","Medium",J635="L","Light",J635="D","Dark")</f>
        <v>Light</v>
      </c>
      <c r="P635" t="str">
        <f>_xlfn.XLOOKUP(OrderTable[[#This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INDEX(Products!$A$1:$G$49,MATCH($D636,Products!$A$1:$A$49,0),MATCH(I$1,Products!$A$1:$G$1,0))</f>
        <v>Lib</v>
      </c>
      <c r="J636" t="str">
        <f>INDEX(Products!$A$1:$G$49,MATCH($D636,Products!$A$1:$A$49,0),MATCH(J$1,Products!$A$1:$G$1,0))</f>
        <v>M</v>
      </c>
      <c r="K636" s="4">
        <f>INDEX(Products!$A$1:$G$49,MATCH($D636,Products!$A$1:$A$49,0),MATCH(K$1,Products!$A$1:$G$1,0))</f>
        <v>1</v>
      </c>
      <c r="L636" s="5">
        <f>INDEX(Products!$A$1:$G$49,MATCH($D636,Products!$A$1:$A$49,0),MATCH(L$1,Products!$A$1:$G$1,0))</f>
        <v>14.55</v>
      </c>
      <c r="M636" s="5">
        <f t="shared" si="9"/>
        <v>43.650000000000006</v>
      </c>
      <c r="N636" t="str" cm="1">
        <f t="array" ref="N636">_xlfn.IFS(I636="Rob","Robusta",I636="Exc","Excelsa",I636="Ara","Arabica",I636="Lib","Liberica")</f>
        <v>Liberica</v>
      </c>
      <c r="O636" t="str" cm="1">
        <f t="array" ref="O636">_xlfn.IFS(J636="M","Medium",J636="L","Light",J636="D","Dark")</f>
        <v>Medium</v>
      </c>
      <c r="P636" t="str">
        <f>_xlfn.XLOOKUP(OrderTable[[#This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INDEX(Products!$A$1:$G$49,MATCH($D637,Products!$A$1:$A$49,0),MATCH(I$1,Products!$A$1:$G$1,0))</f>
        <v>Exc</v>
      </c>
      <c r="J637" t="str">
        <f>INDEX(Products!$A$1:$G$49,MATCH($D637,Products!$A$1:$A$49,0),MATCH(J$1,Products!$A$1:$G$1,0))</f>
        <v>L</v>
      </c>
      <c r="K637" s="4">
        <f>INDEX(Products!$A$1:$G$49,MATCH($D637,Products!$A$1:$A$49,0),MATCH(K$1,Products!$A$1:$G$1,0))</f>
        <v>0.5</v>
      </c>
      <c r="L637" s="5">
        <f>INDEX(Products!$A$1:$G$49,MATCH($D637,Products!$A$1:$A$49,0),MATCH(L$1,Products!$A$1:$G$1,0))</f>
        <v>8.91</v>
      </c>
      <c r="M637" s="5">
        <f t="shared" si="9"/>
        <v>35.64</v>
      </c>
      <c r="N637" t="str" cm="1">
        <f t="array" ref="N637">_xlfn.IFS(I637="Rob","Robusta",I637="Exc","Excelsa",I637="Ara","Arabica",I637="Lib","Liberica")</f>
        <v>Excelsa</v>
      </c>
      <c r="O637" t="str" cm="1">
        <f t="array" ref="O637">_xlfn.IFS(J637="M","Medium",J637="L","Light",J637="D","Dark")</f>
        <v>Light</v>
      </c>
      <c r="P637" t="str">
        <f>_xlfn.XLOOKUP(OrderTable[[#This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INDEX(Products!$A$1:$G$49,MATCH($D638,Products!$A$1:$A$49,0),MATCH(I$1,Products!$A$1:$G$1,0))</f>
        <v>Lib</v>
      </c>
      <c r="J638" t="str">
        <f>INDEX(Products!$A$1:$G$49,MATCH($D638,Products!$A$1:$A$49,0),MATCH(J$1,Products!$A$1:$G$1,0))</f>
        <v>L</v>
      </c>
      <c r="K638" s="4">
        <f>INDEX(Products!$A$1:$G$49,MATCH($D638,Products!$A$1:$A$49,0),MATCH(K$1,Products!$A$1:$G$1,0))</f>
        <v>1</v>
      </c>
      <c r="L638" s="5">
        <f>INDEX(Products!$A$1:$G$49,MATCH($D638,Products!$A$1:$A$49,0),MATCH(L$1,Products!$A$1:$G$1,0))</f>
        <v>15.85</v>
      </c>
      <c r="M638" s="5">
        <f t="shared" si="9"/>
        <v>95.1</v>
      </c>
      <c r="N638" t="str" cm="1">
        <f t="array" ref="N638">_xlfn.IFS(I638="Rob","Robusta",I638="Exc","Excelsa",I638="Ara","Arabica",I638="Lib","Liberica")</f>
        <v>Liberica</v>
      </c>
      <c r="O638" t="str" cm="1">
        <f t="array" ref="O638">_xlfn.IFS(J638="M","Medium",J638="L","Light",J638="D","Dark")</f>
        <v>Light</v>
      </c>
      <c r="P638" t="str">
        <f>_xlfn.XLOOKUP(OrderTable[[#This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INDEX(Products!$A$1:$G$49,MATCH($D639,Products!$A$1:$A$49,0),MATCH(I$1,Products!$A$1:$G$1,0))</f>
        <v>Exc</v>
      </c>
      <c r="J639" t="str">
        <f>INDEX(Products!$A$1:$G$49,MATCH($D639,Products!$A$1:$A$49,0),MATCH(J$1,Products!$A$1:$G$1,0))</f>
        <v>M</v>
      </c>
      <c r="K639" s="4">
        <f>INDEX(Products!$A$1:$G$49,MATCH($D639,Products!$A$1:$A$49,0),MATCH(K$1,Products!$A$1:$G$1,0))</f>
        <v>2.5</v>
      </c>
      <c r="L639" s="5">
        <f>INDEX(Products!$A$1:$G$49,MATCH($D639,Products!$A$1:$A$49,0),MATCH(L$1,Products!$A$1:$G$1,0))</f>
        <v>31.624999999999996</v>
      </c>
      <c r="M639" s="5">
        <f t="shared" si="9"/>
        <v>31.624999999999996</v>
      </c>
      <c r="N639" t="str" cm="1">
        <f t="array" ref="N639">_xlfn.IFS(I639="Rob","Robusta",I639="Exc","Excelsa",I639="Ara","Arabica",I639="Lib","Liberica")</f>
        <v>Excelsa</v>
      </c>
      <c r="O639" t="str" cm="1">
        <f t="array" ref="O639">_xlfn.IFS(J639="M","Medium",J639="L","Light",J639="D","Dark")</f>
        <v>Medium</v>
      </c>
      <c r="P639" t="str">
        <f>_xlfn.XLOOKUP(OrderTable[[#This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INDEX(Products!$A$1:$G$49,MATCH($D640,Products!$A$1:$A$49,0),MATCH(I$1,Products!$A$1:$G$1,0))</f>
        <v>Ara</v>
      </c>
      <c r="J640" t="str">
        <f>INDEX(Products!$A$1:$G$49,MATCH($D640,Products!$A$1:$A$49,0),MATCH(J$1,Products!$A$1:$G$1,0))</f>
        <v>M</v>
      </c>
      <c r="K640" s="4">
        <f>INDEX(Products!$A$1:$G$49,MATCH($D640,Products!$A$1:$A$49,0),MATCH(K$1,Products!$A$1:$G$1,0))</f>
        <v>2.5</v>
      </c>
      <c r="L640" s="5">
        <f>INDEX(Products!$A$1:$G$49,MATCH($D640,Products!$A$1:$A$49,0),MATCH(L$1,Products!$A$1:$G$1,0))</f>
        <v>25.874999999999996</v>
      </c>
      <c r="M640" s="5">
        <f t="shared" si="9"/>
        <v>77.624999999999986</v>
      </c>
      <c r="N640" t="str" cm="1">
        <f t="array" ref="N640">_xlfn.IFS(I640="Rob","Robusta",I640="Exc","Excelsa",I640="Ara","Arabica",I640="Lib","Liberica")</f>
        <v>Arabica</v>
      </c>
      <c r="O640" t="str" cm="1">
        <f t="array" ref="O640">_xlfn.IFS(J640="M","Medium",J640="L","Light",J640="D","Dark")</f>
        <v>Medium</v>
      </c>
      <c r="P640" t="str">
        <f>_xlfn.XLOOKUP(OrderTable[[#This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INDEX(Products!$A$1:$G$49,MATCH($D641,Products!$A$1:$A$49,0),MATCH(I$1,Products!$A$1:$G$1,0))</f>
        <v>Lib</v>
      </c>
      <c r="J641" t="str">
        <f>INDEX(Products!$A$1:$G$49,MATCH($D641,Products!$A$1:$A$49,0),MATCH(J$1,Products!$A$1:$G$1,0))</f>
        <v>D</v>
      </c>
      <c r="K641" s="4">
        <f>INDEX(Products!$A$1:$G$49,MATCH($D641,Products!$A$1:$A$49,0),MATCH(K$1,Products!$A$1:$G$1,0))</f>
        <v>0.2</v>
      </c>
      <c r="L641" s="5">
        <f>INDEX(Products!$A$1:$G$49,MATCH($D641,Products!$A$1:$A$49,0),MATCH(L$1,Products!$A$1:$G$1,0))</f>
        <v>3.8849999999999998</v>
      </c>
      <c r="M641" s="5">
        <f t="shared" si="9"/>
        <v>3.8849999999999998</v>
      </c>
      <c r="N641" t="str" cm="1">
        <f t="array" ref="N641">_xlfn.IFS(I641="Rob","Robusta",I641="Exc","Excelsa",I641="Ara","Arabica",I641="Lib","Liberica")</f>
        <v>Liberica</v>
      </c>
      <c r="O641" t="str" cm="1">
        <f t="array" ref="O641">_xlfn.IFS(J641="M","Medium",J641="L","Light",J641="D","Dark")</f>
        <v>Dark</v>
      </c>
      <c r="P641" t="str">
        <f>_xlfn.XLOOKUP(OrderTable[[#This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INDEX(Products!$A$1:$G$49,MATCH($D642,Products!$A$1:$A$49,0),MATCH(I$1,Products!$A$1:$G$1,0))</f>
        <v>Rob</v>
      </c>
      <c r="J642" t="str">
        <f>INDEX(Products!$A$1:$G$49,MATCH($D642,Products!$A$1:$A$49,0),MATCH(J$1,Products!$A$1:$G$1,0))</f>
        <v>L</v>
      </c>
      <c r="K642" s="4">
        <f>INDEX(Products!$A$1:$G$49,MATCH($D642,Products!$A$1:$A$49,0),MATCH(K$1,Products!$A$1:$G$1,0))</f>
        <v>2.5</v>
      </c>
      <c r="L642" s="5">
        <f>INDEX(Products!$A$1:$G$49,MATCH($D642,Products!$A$1:$A$49,0),MATCH(L$1,Products!$A$1:$G$1,0))</f>
        <v>27.484999999999996</v>
      </c>
      <c r="M642" s="5">
        <f t="shared" si="9"/>
        <v>137.42499999999998</v>
      </c>
      <c r="N642" t="str" cm="1">
        <f t="array" ref="N642">_xlfn.IFS(I642="Rob","Robusta",I642="Exc","Excelsa",I642="Ara","Arabica",I642="Lib","Liberica")</f>
        <v>Robusta</v>
      </c>
      <c r="O642" t="str" cm="1">
        <f t="array" ref="O642">_xlfn.IFS(J642="M","Medium",J642="L","Light",J642="D","Dark")</f>
        <v>Light</v>
      </c>
      <c r="P642" t="str">
        <f>_xlfn.XLOOKUP(OrderTable[[#This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INDEX(Products!$A$1:$G$49,MATCH($D643,Products!$A$1:$A$49,0),MATCH(I$1,Products!$A$1:$G$1,0))</f>
        <v>Rob</v>
      </c>
      <c r="J643" t="str">
        <f>INDEX(Products!$A$1:$G$49,MATCH($D643,Products!$A$1:$A$49,0),MATCH(J$1,Products!$A$1:$G$1,0))</f>
        <v>L</v>
      </c>
      <c r="K643" s="4">
        <f>INDEX(Products!$A$1:$G$49,MATCH($D643,Products!$A$1:$A$49,0),MATCH(K$1,Products!$A$1:$G$1,0))</f>
        <v>1</v>
      </c>
      <c r="L643" s="5">
        <f>INDEX(Products!$A$1:$G$49,MATCH($D643,Products!$A$1:$A$49,0),MATCH(L$1,Products!$A$1:$G$1,0))</f>
        <v>11.95</v>
      </c>
      <c r="M643" s="5">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_xlfn.XLOOKUP(OrderTable[[#This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INDEX(Products!$A$1:$G$49,MATCH($D644,Products!$A$1:$A$49,0),MATCH(I$1,Products!$A$1:$G$1,0))</f>
        <v>Exc</v>
      </c>
      <c r="J644" t="str">
        <f>INDEX(Products!$A$1:$G$49,MATCH($D644,Products!$A$1:$A$49,0),MATCH(J$1,Products!$A$1:$G$1,0))</f>
        <v>M</v>
      </c>
      <c r="K644" s="4">
        <f>INDEX(Products!$A$1:$G$49,MATCH($D644,Products!$A$1:$A$49,0),MATCH(K$1,Products!$A$1:$G$1,0))</f>
        <v>0.2</v>
      </c>
      <c r="L644" s="5">
        <f>INDEX(Products!$A$1:$G$49,MATCH($D644,Products!$A$1:$A$49,0),MATCH(L$1,Products!$A$1:$G$1,0))</f>
        <v>4.125</v>
      </c>
      <c r="M644" s="5">
        <f t="shared" si="10"/>
        <v>8.25</v>
      </c>
      <c r="N644" t="str" cm="1">
        <f t="array" ref="N644">_xlfn.IFS(I644="Rob","Robusta",I644="Exc","Excelsa",I644="Ara","Arabica",I644="Lib","Liberica")</f>
        <v>Excelsa</v>
      </c>
      <c r="O644" t="str" cm="1">
        <f t="array" ref="O644">_xlfn.IFS(J644="M","Medium",J644="L","Light",J644="D","Dark")</f>
        <v>Medium</v>
      </c>
      <c r="P644" t="str">
        <f>_xlfn.XLOOKUP(OrderTable[[#This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INDEX(Products!$A$1:$G$49,MATCH($D645,Products!$A$1:$A$49,0),MATCH(I$1,Products!$A$1:$G$1,0))</f>
        <v>Exc</v>
      </c>
      <c r="J645" t="str">
        <f>INDEX(Products!$A$1:$G$49,MATCH($D645,Products!$A$1:$A$49,0),MATCH(J$1,Products!$A$1:$G$1,0))</f>
        <v>L</v>
      </c>
      <c r="K645" s="4">
        <f>INDEX(Products!$A$1:$G$49,MATCH($D645,Products!$A$1:$A$49,0),MATCH(K$1,Products!$A$1:$G$1,0))</f>
        <v>2.5</v>
      </c>
      <c r="L645" s="5">
        <f>INDEX(Products!$A$1:$G$49,MATCH($D645,Products!$A$1:$A$49,0),MATCH(L$1,Products!$A$1:$G$1,0))</f>
        <v>34.154999999999994</v>
      </c>
      <c r="M645" s="5">
        <f t="shared" si="10"/>
        <v>102.46499999999997</v>
      </c>
      <c r="N645" t="str" cm="1">
        <f t="array" ref="N645">_xlfn.IFS(I645="Rob","Robusta",I645="Exc","Excelsa",I645="Ara","Arabica",I645="Lib","Liberica")</f>
        <v>Excelsa</v>
      </c>
      <c r="O645" t="str" cm="1">
        <f t="array" ref="O645">_xlfn.IFS(J645="M","Medium",J645="L","Light",J645="D","Dark")</f>
        <v>Light</v>
      </c>
      <c r="P645" t="str">
        <f>_xlfn.XLOOKUP(OrderTable[[#This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INDEX(Products!$A$1:$G$49,MATCH($D646,Products!$A$1:$A$49,0),MATCH(I$1,Products!$A$1:$G$1,0))</f>
        <v>Rob</v>
      </c>
      <c r="J646" t="str">
        <f>INDEX(Products!$A$1:$G$49,MATCH($D646,Products!$A$1:$A$49,0),MATCH(J$1,Products!$A$1:$G$1,0))</f>
        <v>D</v>
      </c>
      <c r="K646" s="4">
        <f>INDEX(Products!$A$1:$G$49,MATCH($D646,Products!$A$1:$A$49,0),MATCH(K$1,Products!$A$1:$G$1,0))</f>
        <v>2.5</v>
      </c>
      <c r="L646" s="5">
        <f>INDEX(Products!$A$1:$G$49,MATCH($D646,Products!$A$1:$A$49,0),MATCH(L$1,Products!$A$1:$G$1,0))</f>
        <v>20.584999999999997</v>
      </c>
      <c r="M646" s="5">
        <f t="shared" si="10"/>
        <v>41.169999999999995</v>
      </c>
      <c r="N646" t="str" cm="1">
        <f t="array" ref="N646">_xlfn.IFS(I646="Rob","Robusta",I646="Exc","Excelsa",I646="Ara","Arabica",I646="Lib","Liberica")</f>
        <v>Robusta</v>
      </c>
      <c r="O646" t="str" cm="1">
        <f t="array" ref="O646">_xlfn.IFS(J646="M","Medium",J646="L","Light",J646="D","Dark")</f>
        <v>Dark</v>
      </c>
      <c r="P646" t="str">
        <f>_xlfn.XLOOKUP(OrderTable[[#This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INDEX(Products!$A$1:$G$49,MATCH($D647,Products!$A$1:$A$49,0),MATCH(I$1,Products!$A$1:$G$1,0))</f>
        <v>Ara</v>
      </c>
      <c r="J647" t="str">
        <f>INDEX(Products!$A$1:$G$49,MATCH($D647,Products!$A$1:$A$49,0),MATCH(J$1,Products!$A$1:$G$1,0))</f>
        <v>D</v>
      </c>
      <c r="K647" s="4">
        <f>INDEX(Products!$A$1:$G$49,MATCH($D647,Products!$A$1:$A$49,0),MATCH(K$1,Products!$A$1:$G$1,0))</f>
        <v>2.5</v>
      </c>
      <c r="L647" s="5">
        <f>INDEX(Products!$A$1:$G$49,MATCH($D647,Products!$A$1:$A$49,0),MATCH(L$1,Products!$A$1:$G$1,0))</f>
        <v>22.884999999999998</v>
      </c>
      <c r="M647" s="5">
        <f t="shared" si="10"/>
        <v>68.655000000000001</v>
      </c>
      <c r="N647" t="str" cm="1">
        <f t="array" ref="N647">_xlfn.IFS(I647="Rob","Robusta",I647="Exc","Excelsa",I647="Ara","Arabica",I647="Lib","Liberica")</f>
        <v>Arabica</v>
      </c>
      <c r="O647" t="str" cm="1">
        <f t="array" ref="O647">_xlfn.IFS(J647="M","Medium",J647="L","Light",J647="D","Dark")</f>
        <v>Dark</v>
      </c>
      <c r="P647" t="str">
        <f>_xlfn.XLOOKUP(OrderTable[[#This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INDEX(Products!$A$1:$G$49,MATCH($D648,Products!$A$1:$A$49,0),MATCH(I$1,Products!$A$1:$G$1,0))</f>
        <v>Ara</v>
      </c>
      <c r="J648" t="str">
        <f>INDEX(Products!$A$1:$G$49,MATCH($D648,Products!$A$1:$A$49,0),MATCH(J$1,Products!$A$1:$G$1,0))</f>
        <v>D</v>
      </c>
      <c r="K648" s="4">
        <f>INDEX(Products!$A$1:$G$49,MATCH($D648,Products!$A$1:$A$49,0),MATCH(K$1,Products!$A$1:$G$1,0))</f>
        <v>1</v>
      </c>
      <c r="L648" s="5">
        <f>INDEX(Products!$A$1:$G$49,MATCH($D648,Products!$A$1:$A$49,0),MATCH(L$1,Products!$A$1:$G$1,0))</f>
        <v>9.9499999999999993</v>
      </c>
      <c r="M648" s="5">
        <f t="shared" si="10"/>
        <v>9.9499999999999993</v>
      </c>
      <c r="N648" t="str" cm="1">
        <f t="array" ref="N648">_xlfn.IFS(I648="Rob","Robusta",I648="Exc","Excelsa",I648="Ara","Arabica",I648="Lib","Liberica")</f>
        <v>Arabica</v>
      </c>
      <c r="O648" t="str" cm="1">
        <f t="array" ref="O648">_xlfn.IFS(J648="M","Medium",J648="L","Light",J648="D","Dark")</f>
        <v>Dark</v>
      </c>
      <c r="P648" t="str">
        <f>_xlfn.XLOOKUP(OrderTable[[#This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INDEX(Products!$A$1:$G$49,MATCH($D649,Products!$A$1:$A$49,0),MATCH(I$1,Products!$A$1:$G$1,0))</f>
        <v>Lib</v>
      </c>
      <c r="J649" t="str">
        <f>INDEX(Products!$A$1:$G$49,MATCH($D649,Products!$A$1:$A$49,0),MATCH(J$1,Products!$A$1:$G$1,0))</f>
        <v>L</v>
      </c>
      <c r="K649" s="4">
        <f>INDEX(Products!$A$1:$G$49,MATCH($D649,Products!$A$1:$A$49,0),MATCH(K$1,Products!$A$1:$G$1,0))</f>
        <v>0.5</v>
      </c>
      <c r="L649" s="5">
        <f>INDEX(Products!$A$1:$G$49,MATCH($D649,Products!$A$1:$A$49,0),MATCH(L$1,Products!$A$1:$G$1,0))</f>
        <v>9.51</v>
      </c>
      <c r="M649" s="5">
        <f t="shared" si="10"/>
        <v>28.53</v>
      </c>
      <c r="N649" t="str" cm="1">
        <f t="array" ref="N649">_xlfn.IFS(I649="Rob","Robusta",I649="Exc","Excelsa",I649="Ara","Arabica",I649="Lib","Liberica")</f>
        <v>Liberica</v>
      </c>
      <c r="O649" t="str" cm="1">
        <f t="array" ref="O649">_xlfn.IFS(J649="M","Medium",J649="L","Light",J649="D","Dark")</f>
        <v>Light</v>
      </c>
      <c r="P649" t="str">
        <f>_xlfn.XLOOKUP(OrderTable[[#This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INDEX(Products!$A$1:$G$49,MATCH($D650,Products!$A$1:$A$49,0),MATCH(I$1,Products!$A$1:$G$1,0))</f>
        <v>Rob</v>
      </c>
      <c r="J650" t="str">
        <f>INDEX(Products!$A$1:$G$49,MATCH($D650,Products!$A$1:$A$49,0),MATCH(J$1,Products!$A$1:$G$1,0))</f>
        <v>D</v>
      </c>
      <c r="K650" s="4">
        <f>INDEX(Products!$A$1:$G$49,MATCH($D650,Products!$A$1:$A$49,0),MATCH(K$1,Products!$A$1:$G$1,0))</f>
        <v>0.2</v>
      </c>
      <c r="L650" s="5">
        <f>INDEX(Products!$A$1:$G$49,MATCH($D650,Products!$A$1:$A$49,0),MATCH(L$1,Products!$A$1:$G$1,0))</f>
        <v>2.6849999999999996</v>
      </c>
      <c r="M650" s="5">
        <f t="shared" si="10"/>
        <v>16.11</v>
      </c>
      <c r="N650" t="str" cm="1">
        <f t="array" ref="N650">_xlfn.IFS(I650="Rob","Robusta",I650="Exc","Excelsa",I650="Ara","Arabica",I650="Lib","Liberica")</f>
        <v>Robusta</v>
      </c>
      <c r="O650" t="str" cm="1">
        <f t="array" ref="O650">_xlfn.IFS(J650="M","Medium",J650="L","Light",J650="D","Dark")</f>
        <v>Dark</v>
      </c>
      <c r="P650" t="str">
        <f>_xlfn.XLOOKUP(OrderTable[[#This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INDEX(Products!$A$1:$G$49,MATCH($D651,Products!$A$1:$A$49,0),MATCH(I$1,Products!$A$1:$G$1,0))</f>
        <v>Lib</v>
      </c>
      <c r="J651" t="str">
        <f>INDEX(Products!$A$1:$G$49,MATCH($D651,Products!$A$1:$A$49,0),MATCH(J$1,Products!$A$1:$G$1,0))</f>
        <v>L</v>
      </c>
      <c r="K651" s="4">
        <f>INDEX(Products!$A$1:$G$49,MATCH($D651,Products!$A$1:$A$49,0),MATCH(K$1,Products!$A$1:$G$1,0))</f>
        <v>1</v>
      </c>
      <c r="L651" s="5">
        <f>INDEX(Products!$A$1:$G$49,MATCH($D651,Products!$A$1:$A$49,0),MATCH(L$1,Products!$A$1:$G$1,0))</f>
        <v>15.85</v>
      </c>
      <c r="M651" s="5">
        <f t="shared" si="10"/>
        <v>95.1</v>
      </c>
      <c r="N651" t="str" cm="1">
        <f t="array" ref="N651">_xlfn.IFS(I651="Rob","Robusta",I651="Exc","Excelsa",I651="Ara","Arabica",I651="Lib","Liberica")</f>
        <v>Liberica</v>
      </c>
      <c r="O651" t="str" cm="1">
        <f t="array" ref="O651">_xlfn.IFS(J651="M","Medium",J651="L","Light",J651="D","Dark")</f>
        <v>Light</v>
      </c>
      <c r="P651" t="str">
        <f>_xlfn.XLOOKUP(OrderTable[[#This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INDEX(Products!$A$1:$G$49,MATCH($D652,Products!$A$1:$A$49,0),MATCH(I$1,Products!$A$1:$G$1,0))</f>
        <v>Rob</v>
      </c>
      <c r="J652" t="str">
        <f>INDEX(Products!$A$1:$G$49,MATCH($D652,Products!$A$1:$A$49,0),MATCH(J$1,Products!$A$1:$G$1,0))</f>
        <v>D</v>
      </c>
      <c r="K652" s="4">
        <f>INDEX(Products!$A$1:$G$49,MATCH($D652,Products!$A$1:$A$49,0),MATCH(K$1,Products!$A$1:$G$1,0))</f>
        <v>0.5</v>
      </c>
      <c r="L652" s="5">
        <f>INDEX(Products!$A$1:$G$49,MATCH($D652,Products!$A$1:$A$49,0),MATCH(L$1,Products!$A$1:$G$1,0))</f>
        <v>5.3699999999999992</v>
      </c>
      <c r="M652" s="5">
        <f t="shared" si="10"/>
        <v>5.3699999999999992</v>
      </c>
      <c r="N652" t="str" cm="1">
        <f t="array" ref="N652">_xlfn.IFS(I652="Rob","Robusta",I652="Exc","Excelsa",I652="Ara","Arabica",I652="Lib","Liberica")</f>
        <v>Robusta</v>
      </c>
      <c r="O652" t="str" cm="1">
        <f t="array" ref="O652">_xlfn.IFS(J652="M","Medium",J652="L","Light",J652="D","Dark")</f>
        <v>Dark</v>
      </c>
      <c r="P652" t="str">
        <f>_xlfn.XLOOKUP(OrderTable[[#This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INDEX(Products!$A$1:$G$49,MATCH($D653,Products!$A$1:$A$49,0),MATCH(I$1,Products!$A$1:$G$1,0))</f>
        <v>Rob</v>
      </c>
      <c r="J653" t="str">
        <f>INDEX(Products!$A$1:$G$49,MATCH($D653,Products!$A$1:$A$49,0),MATCH(J$1,Products!$A$1:$G$1,0))</f>
        <v>L</v>
      </c>
      <c r="K653" s="4">
        <f>INDEX(Products!$A$1:$G$49,MATCH($D653,Products!$A$1:$A$49,0),MATCH(K$1,Products!$A$1:$G$1,0))</f>
        <v>1</v>
      </c>
      <c r="L653" s="5">
        <f>INDEX(Products!$A$1:$G$49,MATCH($D653,Products!$A$1:$A$49,0),MATCH(L$1,Products!$A$1:$G$1,0))</f>
        <v>11.95</v>
      </c>
      <c r="M653" s="5">
        <f t="shared" si="10"/>
        <v>47.8</v>
      </c>
      <c r="N653" t="str" cm="1">
        <f t="array" ref="N653">_xlfn.IFS(I653="Rob","Robusta",I653="Exc","Excelsa",I653="Ara","Arabica",I653="Lib","Liberica")</f>
        <v>Robusta</v>
      </c>
      <c r="O653" t="str" cm="1">
        <f t="array" ref="O653">_xlfn.IFS(J653="M","Medium",J653="L","Light",J653="D","Dark")</f>
        <v>Light</v>
      </c>
      <c r="P653" t="str">
        <f>_xlfn.XLOOKUP(OrderTable[[#This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INDEX(Products!$A$1:$G$49,MATCH($D654,Products!$A$1:$A$49,0),MATCH(I$1,Products!$A$1:$G$1,0))</f>
        <v>Lib</v>
      </c>
      <c r="J654" t="str">
        <f>INDEX(Products!$A$1:$G$49,MATCH($D654,Products!$A$1:$A$49,0),MATCH(J$1,Products!$A$1:$G$1,0))</f>
        <v>L</v>
      </c>
      <c r="K654" s="4">
        <f>INDEX(Products!$A$1:$G$49,MATCH($D654,Products!$A$1:$A$49,0),MATCH(K$1,Products!$A$1:$G$1,0))</f>
        <v>1</v>
      </c>
      <c r="L654" s="5">
        <f>INDEX(Products!$A$1:$G$49,MATCH($D654,Products!$A$1:$A$49,0),MATCH(L$1,Products!$A$1:$G$1,0))</f>
        <v>15.85</v>
      </c>
      <c r="M654" s="5">
        <f t="shared" si="10"/>
        <v>63.4</v>
      </c>
      <c r="N654" t="str" cm="1">
        <f t="array" ref="N654">_xlfn.IFS(I654="Rob","Robusta",I654="Exc","Excelsa",I654="Ara","Arabica",I654="Lib","Liberica")</f>
        <v>Liberica</v>
      </c>
      <c r="O654" t="str" cm="1">
        <f t="array" ref="O654">_xlfn.IFS(J654="M","Medium",J654="L","Light",J654="D","Dark")</f>
        <v>Light</v>
      </c>
      <c r="P654" t="str">
        <f>_xlfn.XLOOKUP(OrderTable[[#This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INDEX(Products!$A$1:$G$49,MATCH($D655,Products!$A$1:$A$49,0),MATCH(I$1,Products!$A$1:$G$1,0))</f>
        <v>Ara</v>
      </c>
      <c r="J655" t="str">
        <f>INDEX(Products!$A$1:$G$49,MATCH($D655,Products!$A$1:$A$49,0),MATCH(J$1,Products!$A$1:$G$1,0))</f>
        <v>M</v>
      </c>
      <c r="K655" s="4">
        <f>INDEX(Products!$A$1:$G$49,MATCH($D655,Products!$A$1:$A$49,0),MATCH(K$1,Products!$A$1:$G$1,0))</f>
        <v>2.5</v>
      </c>
      <c r="L655" s="5">
        <f>INDEX(Products!$A$1:$G$49,MATCH($D655,Products!$A$1:$A$49,0),MATCH(L$1,Products!$A$1:$G$1,0))</f>
        <v>25.874999999999996</v>
      </c>
      <c r="M655" s="5">
        <f t="shared" si="10"/>
        <v>103.49999999999999</v>
      </c>
      <c r="N655" t="str" cm="1">
        <f t="array" ref="N655">_xlfn.IFS(I655="Rob","Robusta",I655="Exc","Excelsa",I655="Ara","Arabica",I655="Lib","Liberica")</f>
        <v>Arabica</v>
      </c>
      <c r="O655" t="str" cm="1">
        <f t="array" ref="O655">_xlfn.IFS(J655="M","Medium",J655="L","Light",J655="D","Dark")</f>
        <v>Medium</v>
      </c>
      <c r="P655" t="str">
        <f>_xlfn.XLOOKUP(OrderTable[[#This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INDEX(Products!$A$1:$G$49,MATCH($D656,Products!$A$1:$A$49,0),MATCH(I$1,Products!$A$1:$G$1,0))</f>
        <v>Ara</v>
      </c>
      <c r="J656" t="str">
        <f>INDEX(Products!$A$1:$G$49,MATCH($D656,Products!$A$1:$A$49,0),MATCH(J$1,Products!$A$1:$G$1,0))</f>
        <v>D</v>
      </c>
      <c r="K656" s="4">
        <f>INDEX(Products!$A$1:$G$49,MATCH($D656,Products!$A$1:$A$49,0),MATCH(K$1,Products!$A$1:$G$1,0))</f>
        <v>2.5</v>
      </c>
      <c r="L656" s="5">
        <f>INDEX(Products!$A$1:$G$49,MATCH($D656,Products!$A$1:$A$49,0),MATCH(L$1,Products!$A$1:$G$1,0))</f>
        <v>22.884999999999998</v>
      </c>
      <c r="M656" s="5">
        <f t="shared" si="10"/>
        <v>68.655000000000001</v>
      </c>
      <c r="N656" t="str" cm="1">
        <f t="array" ref="N656">_xlfn.IFS(I656="Rob","Robusta",I656="Exc","Excelsa",I656="Ara","Arabica",I656="Lib","Liberica")</f>
        <v>Arabica</v>
      </c>
      <c r="O656" t="str" cm="1">
        <f t="array" ref="O656">_xlfn.IFS(J656="M","Medium",J656="L","Light",J656="D","Dark")</f>
        <v>Dark</v>
      </c>
      <c r="P656" t="str">
        <f>_xlfn.XLOOKUP(OrderTable[[#This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INDEX(Products!$A$1:$G$49,MATCH($D657,Products!$A$1:$A$49,0),MATCH(I$1,Products!$A$1:$G$1,0))</f>
        <v>Rob</v>
      </c>
      <c r="J657" t="str">
        <f>INDEX(Products!$A$1:$G$49,MATCH($D657,Products!$A$1:$A$49,0),MATCH(J$1,Products!$A$1:$G$1,0))</f>
        <v>M</v>
      </c>
      <c r="K657" s="4">
        <f>INDEX(Products!$A$1:$G$49,MATCH($D657,Products!$A$1:$A$49,0),MATCH(K$1,Products!$A$1:$G$1,0))</f>
        <v>2.5</v>
      </c>
      <c r="L657" s="5">
        <f>INDEX(Products!$A$1:$G$49,MATCH($D657,Products!$A$1:$A$49,0),MATCH(L$1,Products!$A$1:$G$1,0))</f>
        <v>22.884999999999998</v>
      </c>
      <c r="M657" s="5">
        <f t="shared" si="10"/>
        <v>45.769999999999996</v>
      </c>
      <c r="N657" t="str" cm="1">
        <f t="array" ref="N657">_xlfn.IFS(I657="Rob","Robusta",I657="Exc","Excelsa",I657="Ara","Arabica",I657="Lib","Liberica")</f>
        <v>Robusta</v>
      </c>
      <c r="O657" t="str" cm="1">
        <f t="array" ref="O657">_xlfn.IFS(J657="M","Medium",J657="L","Light",J657="D","Dark")</f>
        <v>Medium</v>
      </c>
      <c r="P657" t="str">
        <f>_xlfn.XLOOKUP(OrderTable[[#This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INDEX(Products!$A$1:$G$49,MATCH($D658,Products!$A$1:$A$49,0),MATCH(I$1,Products!$A$1:$G$1,0))</f>
        <v>Lib</v>
      </c>
      <c r="J658" t="str">
        <f>INDEX(Products!$A$1:$G$49,MATCH($D658,Products!$A$1:$A$49,0),MATCH(J$1,Products!$A$1:$G$1,0))</f>
        <v>D</v>
      </c>
      <c r="K658" s="4">
        <f>INDEX(Products!$A$1:$G$49,MATCH($D658,Products!$A$1:$A$49,0),MATCH(K$1,Products!$A$1:$G$1,0))</f>
        <v>1</v>
      </c>
      <c r="L658" s="5">
        <f>INDEX(Products!$A$1:$G$49,MATCH($D658,Products!$A$1:$A$49,0),MATCH(L$1,Products!$A$1:$G$1,0))</f>
        <v>12.95</v>
      </c>
      <c r="M658" s="5">
        <f t="shared" si="10"/>
        <v>51.8</v>
      </c>
      <c r="N658" t="str" cm="1">
        <f t="array" ref="N658">_xlfn.IFS(I658="Rob","Robusta",I658="Exc","Excelsa",I658="Ara","Arabica",I658="Lib","Liberica")</f>
        <v>Liberica</v>
      </c>
      <c r="O658" t="str" cm="1">
        <f t="array" ref="O658">_xlfn.IFS(J658="M","Medium",J658="L","Light",J658="D","Dark")</f>
        <v>Dark</v>
      </c>
      <c r="P658" t="str">
        <f>_xlfn.XLOOKUP(OrderTable[[#This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INDEX(Products!$A$1:$G$49,MATCH($D659,Products!$A$1:$A$49,0),MATCH(I$1,Products!$A$1:$G$1,0))</f>
        <v>Ara</v>
      </c>
      <c r="J659" t="str">
        <f>INDEX(Products!$A$1:$G$49,MATCH($D659,Products!$A$1:$A$49,0),MATCH(J$1,Products!$A$1:$G$1,0))</f>
        <v>M</v>
      </c>
      <c r="K659" s="4">
        <f>INDEX(Products!$A$1:$G$49,MATCH($D659,Products!$A$1:$A$49,0),MATCH(K$1,Products!$A$1:$G$1,0))</f>
        <v>0.5</v>
      </c>
      <c r="L659" s="5">
        <f>INDEX(Products!$A$1:$G$49,MATCH($D659,Products!$A$1:$A$49,0),MATCH(L$1,Products!$A$1:$G$1,0))</f>
        <v>6.75</v>
      </c>
      <c r="M659" s="5">
        <f t="shared" si="10"/>
        <v>13.5</v>
      </c>
      <c r="N659" t="str" cm="1">
        <f t="array" ref="N659">_xlfn.IFS(I659="Rob","Robusta",I659="Exc","Excelsa",I659="Ara","Arabica",I659="Lib","Liberica")</f>
        <v>Arabica</v>
      </c>
      <c r="O659" t="str" cm="1">
        <f t="array" ref="O659">_xlfn.IFS(J659="M","Medium",J659="L","Light",J659="D","Dark")</f>
        <v>Medium</v>
      </c>
      <c r="P659" t="str">
        <f>_xlfn.XLOOKUP(OrderTable[[#This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INDEX(Products!$A$1:$G$49,MATCH($D660,Products!$A$1:$A$49,0),MATCH(I$1,Products!$A$1:$G$1,0))</f>
        <v>Exc</v>
      </c>
      <c r="J660" t="str">
        <f>INDEX(Products!$A$1:$G$49,MATCH($D660,Products!$A$1:$A$49,0),MATCH(J$1,Products!$A$1:$G$1,0))</f>
        <v>M</v>
      </c>
      <c r="K660" s="4">
        <f>INDEX(Products!$A$1:$G$49,MATCH($D660,Products!$A$1:$A$49,0),MATCH(K$1,Products!$A$1:$G$1,0))</f>
        <v>0.5</v>
      </c>
      <c r="L660" s="5">
        <f>INDEX(Products!$A$1:$G$49,MATCH($D660,Products!$A$1:$A$49,0),MATCH(L$1,Products!$A$1:$G$1,0))</f>
        <v>8.25</v>
      </c>
      <c r="M660" s="5">
        <f t="shared" si="10"/>
        <v>24.75</v>
      </c>
      <c r="N660" t="str" cm="1">
        <f t="array" ref="N660">_xlfn.IFS(I660="Rob","Robusta",I660="Exc","Excelsa",I660="Ara","Arabica",I660="Lib","Liberica")</f>
        <v>Excelsa</v>
      </c>
      <c r="O660" t="str" cm="1">
        <f t="array" ref="O660">_xlfn.IFS(J660="M","Medium",J660="L","Light",J660="D","Dark")</f>
        <v>Medium</v>
      </c>
      <c r="P660" t="str">
        <f>_xlfn.XLOOKUP(OrderTable[[#This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INDEX(Products!$A$1:$G$49,MATCH($D661,Products!$A$1:$A$49,0),MATCH(I$1,Products!$A$1:$G$1,0))</f>
        <v>Ara</v>
      </c>
      <c r="J661" t="str">
        <f>INDEX(Products!$A$1:$G$49,MATCH($D661,Products!$A$1:$A$49,0),MATCH(J$1,Products!$A$1:$G$1,0))</f>
        <v>D</v>
      </c>
      <c r="K661" s="4">
        <f>INDEX(Products!$A$1:$G$49,MATCH($D661,Products!$A$1:$A$49,0),MATCH(K$1,Products!$A$1:$G$1,0))</f>
        <v>2.5</v>
      </c>
      <c r="L661" s="5">
        <f>INDEX(Products!$A$1:$G$49,MATCH($D661,Products!$A$1:$A$49,0),MATCH(L$1,Products!$A$1:$G$1,0))</f>
        <v>22.884999999999998</v>
      </c>
      <c r="M661" s="5">
        <f t="shared" si="10"/>
        <v>45.769999999999996</v>
      </c>
      <c r="N661" t="str" cm="1">
        <f t="array" ref="N661">_xlfn.IFS(I661="Rob","Robusta",I661="Exc","Excelsa",I661="Ara","Arabica",I661="Lib","Liberica")</f>
        <v>Arabica</v>
      </c>
      <c r="O661" t="str" cm="1">
        <f t="array" ref="O661">_xlfn.IFS(J661="M","Medium",J661="L","Light",J661="D","Dark")</f>
        <v>Dark</v>
      </c>
      <c r="P661" t="str">
        <f>_xlfn.XLOOKUP(OrderTable[[#This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INDEX(Products!$A$1:$G$49,MATCH($D662,Products!$A$1:$A$49,0),MATCH(I$1,Products!$A$1:$G$1,0))</f>
        <v>Exc</v>
      </c>
      <c r="J662" t="str">
        <f>INDEX(Products!$A$1:$G$49,MATCH($D662,Products!$A$1:$A$49,0),MATCH(J$1,Products!$A$1:$G$1,0))</f>
        <v>L</v>
      </c>
      <c r="K662" s="4">
        <f>INDEX(Products!$A$1:$G$49,MATCH($D662,Products!$A$1:$A$49,0),MATCH(K$1,Products!$A$1:$G$1,0))</f>
        <v>0.5</v>
      </c>
      <c r="L662" s="5">
        <f>INDEX(Products!$A$1:$G$49,MATCH($D662,Products!$A$1:$A$49,0),MATCH(L$1,Products!$A$1:$G$1,0))</f>
        <v>8.91</v>
      </c>
      <c r="M662" s="5">
        <f t="shared" si="10"/>
        <v>53.46</v>
      </c>
      <c r="N662" t="str" cm="1">
        <f t="array" ref="N662">_xlfn.IFS(I662="Rob","Robusta",I662="Exc","Excelsa",I662="Ara","Arabica",I662="Lib","Liberica")</f>
        <v>Excelsa</v>
      </c>
      <c r="O662" t="str" cm="1">
        <f t="array" ref="O662">_xlfn.IFS(J662="M","Medium",J662="L","Light",J662="D","Dark")</f>
        <v>Light</v>
      </c>
      <c r="P662" t="str">
        <f>_xlfn.XLOOKUP(OrderTable[[#This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INDEX(Products!$A$1:$G$49,MATCH($D663,Products!$A$1:$A$49,0),MATCH(I$1,Products!$A$1:$G$1,0))</f>
        <v>Ara</v>
      </c>
      <c r="J663" t="str">
        <f>INDEX(Products!$A$1:$G$49,MATCH($D663,Products!$A$1:$A$49,0),MATCH(J$1,Products!$A$1:$G$1,0))</f>
        <v>M</v>
      </c>
      <c r="K663" s="4">
        <f>INDEX(Products!$A$1:$G$49,MATCH($D663,Products!$A$1:$A$49,0),MATCH(K$1,Products!$A$1:$G$1,0))</f>
        <v>0.2</v>
      </c>
      <c r="L663" s="5">
        <f>INDEX(Products!$A$1:$G$49,MATCH($D663,Products!$A$1:$A$49,0),MATCH(L$1,Products!$A$1:$G$1,0))</f>
        <v>3.375</v>
      </c>
      <c r="M663" s="5">
        <f t="shared" si="10"/>
        <v>20.25</v>
      </c>
      <c r="N663" t="str" cm="1">
        <f t="array" ref="N663">_xlfn.IFS(I663="Rob","Robusta",I663="Exc","Excelsa",I663="Ara","Arabica",I663="Lib","Liberica")</f>
        <v>Arabica</v>
      </c>
      <c r="O663" t="str" cm="1">
        <f t="array" ref="O663">_xlfn.IFS(J663="M","Medium",J663="L","Light",J663="D","Dark")</f>
        <v>Medium</v>
      </c>
      <c r="P663" t="str">
        <f>_xlfn.XLOOKUP(OrderTable[[#This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INDEX(Products!$A$1:$G$49,MATCH($D664,Products!$A$1:$A$49,0),MATCH(I$1,Products!$A$1:$G$1,0))</f>
        <v>Lib</v>
      </c>
      <c r="J664" t="str">
        <f>INDEX(Products!$A$1:$G$49,MATCH($D664,Products!$A$1:$A$49,0),MATCH(J$1,Products!$A$1:$G$1,0))</f>
        <v>D</v>
      </c>
      <c r="K664" s="4">
        <f>INDEX(Products!$A$1:$G$49,MATCH($D664,Products!$A$1:$A$49,0),MATCH(K$1,Products!$A$1:$G$1,0))</f>
        <v>2.5</v>
      </c>
      <c r="L664" s="5">
        <f>INDEX(Products!$A$1:$G$49,MATCH($D664,Products!$A$1:$A$49,0),MATCH(L$1,Products!$A$1:$G$1,0))</f>
        <v>29.784999999999997</v>
      </c>
      <c r="M664" s="5">
        <f t="shared" si="10"/>
        <v>148.92499999999998</v>
      </c>
      <c r="N664" t="str" cm="1">
        <f t="array" ref="N664">_xlfn.IFS(I664="Rob","Robusta",I664="Exc","Excelsa",I664="Ara","Arabica",I664="Lib","Liberica")</f>
        <v>Liberica</v>
      </c>
      <c r="O664" t="str" cm="1">
        <f t="array" ref="O664">_xlfn.IFS(J664="M","Medium",J664="L","Light",J664="D","Dark")</f>
        <v>Dark</v>
      </c>
      <c r="P664" t="str">
        <f>_xlfn.XLOOKUP(OrderTable[[#This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INDEX(Products!$A$1:$G$49,MATCH($D665,Products!$A$1:$A$49,0),MATCH(I$1,Products!$A$1:$G$1,0))</f>
        <v>Ara</v>
      </c>
      <c r="J665" t="str">
        <f>INDEX(Products!$A$1:$G$49,MATCH($D665,Products!$A$1:$A$49,0),MATCH(J$1,Products!$A$1:$G$1,0))</f>
        <v>M</v>
      </c>
      <c r="K665" s="4">
        <f>INDEX(Products!$A$1:$G$49,MATCH($D665,Products!$A$1:$A$49,0),MATCH(K$1,Products!$A$1:$G$1,0))</f>
        <v>1</v>
      </c>
      <c r="L665" s="5">
        <f>INDEX(Products!$A$1:$G$49,MATCH($D665,Products!$A$1:$A$49,0),MATCH(L$1,Products!$A$1:$G$1,0))</f>
        <v>11.25</v>
      </c>
      <c r="M665" s="5">
        <f t="shared" si="10"/>
        <v>67.5</v>
      </c>
      <c r="N665" t="str" cm="1">
        <f t="array" ref="N665">_xlfn.IFS(I665="Rob","Robusta",I665="Exc","Excelsa",I665="Ara","Arabica",I665="Lib","Liberica")</f>
        <v>Arabica</v>
      </c>
      <c r="O665" t="str" cm="1">
        <f t="array" ref="O665">_xlfn.IFS(J665="M","Medium",J665="L","Light",J665="D","Dark")</f>
        <v>Medium</v>
      </c>
      <c r="P665" t="str">
        <f>_xlfn.XLOOKUP(OrderTable[[#This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INDEX(Products!$A$1:$G$49,MATCH($D666,Products!$A$1:$A$49,0),MATCH(I$1,Products!$A$1:$G$1,0))</f>
        <v>Exc</v>
      </c>
      <c r="J666" t="str">
        <f>INDEX(Products!$A$1:$G$49,MATCH($D666,Products!$A$1:$A$49,0),MATCH(J$1,Products!$A$1:$G$1,0))</f>
        <v>D</v>
      </c>
      <c r="K666" s="4">
        <f>INDEX(Products!$A$1:$G$49,MATCH($D666,Products!$A$1:$A$49,0),MATCH(K$1,Products!$A$1:$G$1,0))</f>
        <v>1</v>
      </c>
      <c r="L666" s="5">
        <f>INDEX(Products!$A$1:$G$49,MATCH($D666,Products!$A$1:$A$49,0),MATCH(L$1,Products!$A$1:$G$1,0))</f>
        <v>12.15</v>
      </c>
      <c r="M666" s="5">
        <f t="shared" si="10"/>
        <v>72.900000000000006</v>
      </c>
      <c r="N666" t="str" cm="1">
        <f t="array" ref="N666">_xlfn.IFS(I666="Rob","Robusta",I666="Exc","Excelsa",I666="Ara","Arabica",I666="Lib","Liberica")</f>
        <v>Excelsa</v>
      </c>
      <c r="O666" t="str" cm="1">
        <f t="array" ref="O666">_xlfn.IFS(J666="M","Medium",J666="L","Light",J666="D","Dark")</f>
        <v>Dark</v>
      </c>
      <c r="P666" t="str">
        <f>_xlfn.XLOOKUP(OrderTable[[#This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INDEX(Products!$A$1:$G$49,MATCH($D667,Products!$A$1:$A$49,0),MATCH(I$1,Products!$A$1:$G$1,0))</f>
        <v>Lib</v>
      </c>
      <c r="J667" t="str">
        <f>INDEX(Products!$A$1:$G$49,MATCH($D667,Products!$A$1:$A$49,0),MATCH(J$1,Products!$A$1:$G$1,0))</f>
        <v>D</v>
      </c>
      <c r="K667" s="4">
        <f>INDEX(Products!$A$1:$G$49,MATCH($D667,Products!$A$1:$A$49,0),MATCH(K$1,Products!$A$1:$G$1,0))</f>
        <v>0.2</v>
      </c>
      <c r="L667" s="5">
        <f>INDEX(Products!$A$1:$G$49,MATCH($D667,Products!$A$1:$A$49,0),MATCH(L$1,Products!$A$1:$G$1,0))</f>
        <v>3.8849999999999998</v>
      </c>
      <c r="M667" s="5">
        <f t="shared" si="10"/>
        <v>7.77</v>
      </c>
      <c r="N667" t="str" cm="1">
        <f t="array" ref="N667">_xlfn.IFS(I667="Rob","Robusta",I667="Exc","Excelsa",I667="Ara","Arabica",I667="Lib","Liberica")</f>
        <v>Liberica</v>
      </c>
      <c r="O667" t="str" cm="1">
        <f t="array" ref="O667">_xlfn.IFS(J667="M","Medium",J667="L","Light",J667="D","Dark")</f>
        <v>Dark</v>
      </c>
      <c r="P667" t="str">
        <f>_xlfn.XLOOKUP(OrderTable[[#This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INDEX(Products!$A$1:$G$49,MATCH($D668,Products!$A$1:$A$49,0),MATCH(I$1,Products!$A$1:$G$1,0))</f>
        <v>Ara</v>
      </c>
      <c r="J668" t="str">
        <f>INDEX(Products!$A$1:$G$49,MATCH($D668,Products!$A$1:$A$49,0),MATCH(J$1,Products!$A$1:$G$1,0))</f>
        <v>D</v>
      </c>
      <c r="K668" s="4">
        <f>INDEX(Products!$A$1:$G$49,MATCH($D668,Products!$A$1:$A$49,0),MATCH(K$1,Products!$A$1:$G$1,0))</f>
        <v>2.5</v>
      </c>
      <c r="L668" s="5">
        <f>INDEX(Products!$A$1:$G$49,MATCH($D668,Products!$A$1:$A$49,0),MATCH(L$1,Products!$A$1:$G$1,0))</f>
        <v>22.884999999999998</v>
      </c>
      <c r="M668" s="5">
        <f t="shared" si="10"/>
        <v>91.539999999999992</v>
      </c>
      <c r="N668" t="str" cm="1">
        <f t="array" ref="N668">_xlfn.IFS(I668="Rob","Robusta",I668="Exc","Excelsa",I668="Ara","Arabica",I668="Lib","Liberica")</f>
        <v>Arabica</v>
      </c>
      <c r="O668" t="str" cm="1">
        <f t="array" ref="O668">_xlfn.IFS(J668="M","Medium",J668="L","Light",J668="D","Dark")</f>
        <v>Dark</v>
      </c>
      <c r="P668" t="str">
        <f>_xlfn.XLOOKUP(OrderTable[[#This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INDEX(Products!$A$1:$G$49,MATCH($D669,Products!$A$1:$A$49,0),MATCH(I$1,Products!$A$1:$G$1,0))</f>
        <v>Ara</v>
      </c>
      <c r="J669" t="str">
        <f>INDEX(Products!$A$1:$G$49,MATCH($D669,Products!$A$1:$A$49,0),MATCH(J$1,Products!$A$1:$G$1,0))</f>
        <v>D</v>
      </c>
      <c r="K669" s="4">
        <f>INDEX(Products!$A$1:$G$49,MATCH($D669,Products!$A$1:$A$49,0),MATCH(K$1,Products!$A$1:$G$1,0))</f>
        <v>1</v>
      </c>
      <c r="L669" s="5">
        <f>INDEX(Products!$A$1:$G$49,MATCH($D669,Products!$A$1:$A$49,0),MATCH(L$1,Products!$A$1:$G$1,0))</f>
        <v>9.9499999999999993</v>
      </c>
      <c r="M669" s="5">
        <f t="shared" si="10"/>
        <v>59.699999999999996</v>
      </c>
      <c r="N669" t="str" cm="1">
        <f t="array" ref="N669">_xlfn.IFS(I669="Rob","Robusta",I669="Exc","Excelsa",I669="Ara","Arabica",I669="Lib","Liberica")</f>
        <v>Arabica</v>
      </c>
      <c r="O669" t="str" cm="1">
        <f t="array" ref="O669">_xlfn.IFS(J669="M","Medium",J669="L","Light",J669="D","Dark")</f>
        <v>Dark</v>
      </c>
      <c r="P669" t="str">
        <f>_xlfn.XLOOKUP(OrderTable[[#This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INDEX(Products!$A$1:$G$49,MATCH($D670,Products!$A$1:$A$49,0),MATCH(I$1,Products!$A$1:$G$1,0))</f>
        <v>Rob</v>
      </c>
      <c r="J670" t="str">
        <f>INDEX(Products!$A$1:$G$49,MATCH($D670,Products!$A$1:$A$49,0),MATCH(J$1,Products!$A$1:$G$1,0))</f>
        <v>L</v>
      </c>
      <c r="K670" s="4">
        <f>INDEX(Products!$A$1:$G$49,MATCH($D670,Products!$A$1:$A$49,0),MATCH(K$1,Products!$A$1:$G$1,0))</f>
        <v>2.5</v>
      </c>
      <c r="L670" s="5">
        <f>INDEX(Products!$A$1:$G$49,MATCH($D670,Products!$A$1:$A$49,0),MATCH(L$1,Products!$A$1:$G$1,0))</f>
        <v>27.484999999999996</v>
      </c>
      <c r="M670" s="5">
        <f t="shared" si="10"/>
        <v>137.42499999999998</v>
      </c>
      <c r="N670" t="str" cm="1">
        <f t="array" ref="N670">_xlfn.IFS(I670="Rob","Robusta",I670="Exc","Excelsa",I670="Ara","Arabica",I670="Lib","Liberica")</f>
        <v>Robusta</v>
      </c>
      <c r="O670" t="str" cm="1">
        <f t="array" ref="O670">_xlfn.IFS(J670="M","Medium",J670="L","Light",J670="D","Dark")</f>
        <v>Light</v>
      </c>
      <c r="P670" t="str">
        <f>_xlfn.XLOOKUP(OrderTable[[#This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INDEX(Products!$A$1:$G$49,MATCH($D671,Products!$A$1:$A$49,0),MATCH(I$1,Products!$A$1:$G$1,0))</f>
        <v>Lib</v>
      </c>
      <c r="J671" t="str">
        <f>INDEX(Products!$A$1:$G$49,MATCH($D671,Products!$A$1:$A$49,0),MATCH(J$1,Products!$A$1:$G$1,0))</f>
        <v>M</v>
      </c>
      <c r="K671" s="4">
        <f>INDEX(Products!$A$1:$G$49,MATCH($D671,Products!$A$1:$A$49,0),MATCH(K$1,Products!$A$1:$G$1,0))</f>
        <v>2.5</v>
      </c>
      <c r="L671" s="5">
        <f>INDEX(Products!$A$1:$G$49,MATCH($D671,Products!$A$1:$A$49,0),MATCH(L$1,Products!$A$1:$G$1,0))</f>
        <v>33.464999999999996</v>
      </c>
      <c r="M671" s="5">
        <f t="shared" si="10"/>
        <v>66.929999999999993</v>
      </c>
      <c r="N671" t="str" cm="1">
        <f t="array" ref="N671">_xlfn.IFS(I671="Rob","Robusta",I671="Exc","Excelsa",I671="Ara","Arabica",I671="Lib","Liberica")</f>
        <v>Liberica</v>
      </c>
      <c r="O671" t="str" cm="1">
        <f t="array" ref="O671">_xlfn.IFS(J671="M","Medium",J671="L","Light",J671="D","Dark")</f>
        <v>Medium</v>
      </c>
      <c r="P671" t="str">
        <f>_xlfn.XLOOKUP(OrderTable[[#This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INDEX(Products!$A$1:$G$49,MATCH($D672,Products!$A$1:$A$49,0),MATCH(I$1,Products!$A$1:$G$1,0))</f>
        <v>Lib</v>
      </c>
      <c r="J672" t="str">
        <f>INDEX(Products!$A$1:$G$49,MATCH($D672,Products!$A$1:$A$49,0),MATCH(J$1,Products!$A$1:$G$1,0))</f>
        <v>M</v>
      </c>
      <c r="K672" s="4">
        <f>INDEX(Products!$A$1:$G$49,MATCH($D672,Products!$A$1:$A$49,0),MATCH(K$1,Products!$A$1:$G$1,0))</f>
        <v>0.2</v>
      </c>
      <c r="L672" s="5">
        <f>INDEX(Products!$A$1:$G$49,MATCH($D672,Products!$A$1:$A$49,0),MATCH(L$1,Products!$A$1:$G$1,0))</f>
        <v>4.3650000000000002</v>
      </c>
      <c r="M672" s="5">
        <f t="shared" si="10"/>
        <v>13.095000000000001</v>
      </c>
      <c r="N672" t="str" cm="1">
        <f t="array" ref="N672">_xlfn.IFS(I672="Rob","Robusta",I672="Exc","Excelsa",I672="Ara","Arabica",I672="Lib","Liberica")</f>
        <v>Liberica</v>
      </c>
      <c r="O672" t="str" cm="1">
        <f t="array" ref="O672">_xlfn.IFS(J672="M","Medium",J672="L","Light",J672="D","Dark")</f>
        <v>Medium</v>
      </c>
      <c r="P672" t="str">
        <f>_xlfn.XLOOKUP(OrderTable[[#This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INDEX(Products!$A$1:$G$49,MATCH($D673,Products!$A$1:$A$49,0),MATCH(I$1,Products!$A$1:$G$1,0))</f>
        <v>Rob</v>
      </c>
      <c r="J673" t="str">
        <f>INDEX(Products!$A$1:$G$49,MATCH($D673,Products!$A$1:$A$49,0),MATCH(J$1,Products!$A$1:$G$1,0))</f>
        <v>L</v>
      </c>
      <c r="K673" s="4">
        <f>INDEX(Products!$A$1:$G$49,MATCH($D673,Products!$A$1:$A$49,0),MATCH(K$1,Products!$A$1:$G$1,0))</f>
        <v>1</v>
      </c>
      <c r="L673" s="5">
        <f>INDEX(Products!$A$1:$G$49,MATCH($D673,Products!$A$1:$A$49,0),MATCH(L$1,Products!$A$1:$G$1,0))</f>
        <v>11.95</v>
      </c>
      <c r="M673" s="5">
        <f t="shared" si="10"/>
        <v>59.75</v>
      </c>
      <c r="N673" t="str" cm="1">
        <f t="array" ref="N673">_xlfn.IFS(I673="Rob","Robusta",I673="Exc","Excelsa",I673="Ara","Arabica",I673="Lib","Liberica")</f>
        <v>Robusta</v>
      </c>
      <c r="O673" t="str" cm="1">
        <f t="array" ref="O673">_xlfn.IFS(J673="M","Medium",J673="L","Light",J673="D","Dark")</f>
        <v>Light</v>
      </c>
      <c r="P673" t="str">
        <f>_xlfn.XLOOKUP(OrderTable[[#This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INDEX(Products!$A$1:$G$49,MATCH($D674,Products!$A$1:$A$49,0),MATCH(I$1,Products!$A$1:$G$1,0))</f>
        <v>Lib</v>
      </c>
      <c r="J674" t="str">
        <f>INDEX(Products!$A$1:$G$49,MATCH($D674,Products!$A$1:$A$49,0),MATCH(J$1,Products!$A$1:$G$1,0))</f>
        <v>M</v>
      </c>
      <c r="K674" s="4">
        <f>INDEX(Products!$A$1:$G$49,MATCH($D674,Products!$A$1:$A$49,0),MATCH(K$1,Products!$A$1:$G$1,0))</f>
        <v>0.5</v>
      </c>
      <c r="L674" s="5">
        <f>INDEX(Products!$A$1:$G$49,MATCH($D674,Products!$A$1:$A$49,0),MATCH(L$1,Products!$A$1:$G$1,0))</f>
        <v>8.73</v>
      </c>
      <c r="M674" s="5">
        <f t="shared" si="10"/>
        <v>43.650000000000006</v>
      </c>
      <c r="N674" t="str" cm="1">
        <f t="array" ref="N674">_xlfn.IFS(I674="Rob","Robusta",I674="Exc","Excelsa",I674="Ara","Arabica",I674="Lib","Liberica")</f>
        <v>Liberica</v>
      </c>
      <c r="O674" t="str" cm="1">
        <f t="array" ref="O674">_xlfn.IFS(J674="M","Medium",J674="L","Light",J674="D","Dark")</f>
        <v>Medium</v>
      </c>
      <c r="P674" t="str">
        <f>_xlfn.XLOOKUP(OrderTable[[#This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INDEX(Products!$A$1:$G$49,MATCH($D675,Products!$A$1:$A$49,0),MATCH(I$1,Products!$A$1:$G$1,0))</f>
        <v>Exc</v>
      </c>
      <c r="J675" t="str">
        <f>INDEX(Products!$A$1:$G$49,MATCH($D675,Products!$A$1:$A$49,0),MATCH(J$1,Products!$A$1:$G$1,0))</f>
        <v>M</v>
      </c>
      <c r="K675" s="4">
        <f>INDEX(Products!$A$1:$G$49,MATCH($D675,Products!$A$1:$A$49,0),MATCH(K$1,Products!$A$1:$G$1,0))</f>
        <v>1</v>
      </c>
      <c r="L675" s="5">
        <f>INDEX(Products!$A$1:$G$49,MATCH($D675,Products!$A$1:$A$49,0),MATCH(L$1,Products!$A$1:$G$1,0))</f>
        <v>13.75</v>
      </c>
      <c r="M675" s="5">
        <f t="shared" si="10"/>
        <v>82.5</v>
      </c>
      <c r="N675" t="str" cm="1">
        <f t="array" ref="N675">_xlfn.IFS(I675="Rob","Robusta",I675="Exc","Excelsa",I675="Ara","Arabica",I675="Lib","Liberica")</f>
        <v>Excelsa</v>
      </c>
      <c r="O675" t="str" cm="1">
        <f t="array" ref="O675">_xlfn.IFS(J675="M","Medium",J675="L","Light",J675="D","Dark")</f>
        <v>Medium</v>
      </c>
      <c r="P675" t="str">
        <f>_xlfn.XLOOKUP(OrderTable[[#This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INDEX(Products!$A$1:$G$49,MATCH($D676,Products!$A$1:$A$49,0),MATCH(I$1,Products!$A$1:$G$1,0))</f>
        <v>Ara</v>
      </c>
      <c r="J676" t="str">
        <f>INDEX(Products!$A$1:$G$49,MATCH($D676,Products!$A$1:$A$49,0),MATCH(J$1,Products!$A$1:$G$1,0))</f>
        <v>L</v>
      </c>
      <c r="K676" s="4">
        <f>INDEX(Products!$A$1:$G$49,MATCH($D676,Products!$A$1:$A$49,0),MATCH(K$1,Products!$A$1:$G$1,0))</f>
        <v>2.5</v>
      </c>
      <c r="L676" s="5">
        <f>INDEX(Products!$A$1:$G$49,MATCH($D676,Products!$A$1:$A$49,0),MATCH(L$1,Products!$A$1:$G$1,0))</f>
        <v>29.784999999999997</v>
      </c>
      <c r="M676" s="5">
        <f t="shared" si="10"/>
        <v>178.70999999999998</v>
      </c>
      <c r="N676" t="str" cm="1">
        <f t="array" ref="N676">_xlfn.IFS(I676="Rob","Robusta",I676="Exc","Excelsa",I676="Ara","Arabica",I676="Lib","Liberica")</f>
        <v>Arabica</v>
      </c>
      <c r="O676" t="str" cm="1">
        <f t="array" ref="O676">_xlfn.IFS(J676="M","Medium",J676="L","Light",J676="D","Dark")</f>
        <v>Light</v>
      </c>
      <c r="P676" t="str">
        <f>_xlfn.XLOOKUP(OrderTable[[#This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INDEX(Products!$A$1:$G$49,MATCH($D677,Products!$A$1:$A$49,0),MATCH(I$1,Products!$A$1:$G$1,0))</f>
        <v>Lib</v>
      </c>
      <c r="J677" t="str">
        <f>INDEX(Products!$A$1:$G$49,MATCH($D677,Products!$A$1:$A$49,0),MATCH(J$1,Products!$A$1:$G$1,0))</f>
        <v>D</v>
      </c>
      <c r="K677" s="4">
        <f>INDEX(Products!$A$1:$G$49,MATCH($D677,Products!$A$1:$A$49,0),MATCH(K$1,Products!$A$1:$G$1,0))</f>
        <v>2.5</v>
      </c>
      <c r="L677" s="5">
        <f>INDEX(Products!$A$1:$G$49,MATCH($D677,Products!$A$1:$A$49,0),MATCH(L$1,Products!$A$1:$G$1,0))</f>
        <v>29.784999999999997</v>
      </c>
      <c r="M677" s="5">
        <f t="shared" si="10"/>
        <v>119.13999999999999</v>
      </c>
      <c r="N677" t="str" cm="1">
        <f t="array" ref="N677">_xlfn.IFS(I677="Rob","Robusta",I677="Exc","Excelsa",I677="Ara","Arabica",I677="Lib","Liberica")</f>
        <v>Liberica</v>
      </c>
      <c r="O677" t="str" cm="1">
        <f t="array" ref="O677">_xlfn.IFS(J677="M","Medium",J677="L","Light",J677="D","Dark")</f>
        <v>Dark</v>
      </c>
      <c r="P677" t="str">
        <f>_xlfn.XLOOKUP(OrderTable[[#This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INDEX(Products!$A$1:$G$49,MATCH($D678,Products!$A$1:$A$49,0),MATCH(I$1,Products!$A$1:$G$1,0))</f>
        <v>Lib</v>
      </c>
      <c r="J678" t="str">
        <f>INDEX(Products!$A$1:$G$49,MATCH($D678,Products!$A$1:$A$49,0),MATCH(J$1,Products!$A$1:$G$1,0))</f>
        <v>L</v>
      </c>
      <c r="K678" s="4">
        <f>INDEX(Products!$A$1:$G$49,MATCH($D678,Products!$A$1:$A$49,0),MATCH(K$1,Products!$A$1:$G$1,0))</f>
        <v>0.5</v>
      </c>
      <c r="L678" s="5">
        <f>INDEX(Products!$A$1:$G$49,MATCH($D678,Products!$A$1:$A$49,0),MATCH(L$1,Products!$A$1:$G$1,0))</f>
        <v>9.51</v>
      </c>
      <c r="M678" s="5">
        <f t="shared" si="10"/>
        <v>47.55</v>
      </c>
      <c r="N678" t="str" cm="1">
        <f t="array" ref="N678">_xlfn.IFS(I678="Rob","Robusta",I678="Exc","Excelsa",I678="Ara","Arabica",I678="Lib","Liberica")</f>
        <v>Liberica</v>
      </c>
      <c r="O678" t="str" cm="1">
        <f t="array" ref="O678">_xlfn.IFS(J678="M","Medium",J678="L","Light",J678="D","Dark")</f>
        <v>Light</v>
      </c>
      <c r="P678" t="str">
        <f>_xlfn.XLOOKUP(OrderTable[[#This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INDEX(Products!$A$1:$G$49,MATCH($D679,Products!$A$1:$A$49,0),MATCH(I$1,Products!$A$1:$G$1,0))</f>
        <v>Lib</v>
      </c>
      <c r="J679" t="str">
        <f>INDEX(Products!$A$1:$G$49,MATCH($D679,Products!$A$1:$A$49,0),MATCH(J$1,Products!$A$1:$G$1,0))</f>
        <v>M</v>
      </c>
      <c r="K679" s="4">
        <f>INDEX(Products!$A$1:$G$49,MATCH($D679,Products!$A$1:$A$49,0),MATCH(K$1,Products!$A$1:$G$1,0))</f>
        <v>0.5</v>
      </c>
      <c r="L679" s="5">
        <f>INDEX(Products!$A$1:$G$49,MATCH($D679,Products!$A$1:$A$49,0),MATCH(L$1,Products!$A$1:$G$1,0))</f>
        <v>8.73</v>
      </c>
      <c r="M679" s="5">
        <f t="shared" si="10"/>
        <v>43.650000000000006</v>
      </c>
      <c r="N679" t="str" cm="1">
        <f t="array" ref="N679">_xlfn.IFS(I679="Rob","Robusta",I679="Exc","Excelsa",I679="Ara","Arabica",I679="Lib","Liberica")</f>
        <v>Liberica</v>
      </c>
      <c r="O679" t="str" cm="1">
        <f t="array" ref="O679">_xlfn.IFS(J679="M","Medium",J679="L","Light",J679="D","Dark")</f>
        <v>Medium</v>
      </c>
      <c r="P679" t="str">
        <f>_xlfn.XLOOKUP(OrderTable[[#This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INDEX(Products!$A$1:$G$49,MATCH($D680,Products!$A$1:$A$49,0),MATCH(I$1,Products!$A$1:$G$1,0))</f>
        <v>Ara</v>
      </c>
      <c r="J680" t="str">
        <f>INDEX(Products!$A$1:$G$49,MATCH($D680,Products!$A$1:$A$49,0),MATCH(J$1,Products!$A$1:$G$1,0))</f>
        <v>L</v>
      </c>
      <c r="K680" s="4">
        <f>INDEX(Products!$A$1:$G$49,MATCH($D680,Products!$A$1:$A$49,0),MATCH(K$1,Products!$A$1:$G$1,0))</f>
        <v>2.5</v>
      </c>
      <c r="L680" s="5">
        <f>INDEX(Products!$A$1:$G$49,MATCH($D680,Products!$A$1:$A$49,0),MATCH(L$1,Products!$A$1:$G$1,0))</f>
        <v>29.784999999999997</v>
      </c>
      <c r="M680" s="5">
        <f t="shared" si="10"/>
        <v>178.70999999999998</v>
      </c>
      <c r="N680" t="str" cm="1">
        <f t="array" ref="N680">_xlfn.IFS(I680="Rob","Robusta",I680="Exc","Excelsa",I680="Ara","Arabica",I680="Lib","Liberica")</f>
        <v>Arabica</v>
      </c>
      <c r="O680" t="str" cm="1">
        <f t="array" ref="O680">_xlfn.IFS(J680="M","Medium",J680="L","Light",J680="D","Dark")</f>
        <v>Light</v>
      </c>
      <c r="P680" t="str">
        <f>_xlfn.XLOOKUP(OrderTable[[#This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INDEX(Products!$A$1:$G$49,MATCH($D681,Products!$A$1:$A$49,0),MATCH(I$1,Products!$A$1:$G$1,0))</f>
        <v>Rob</v>
      </c>
      <c r="J681" t="str">
        <f>INDEX(Products!$A$1:$G$49,MATCH($D681,Products!$A$1:$A$49,0),MATCH(J$1,Products!$A$1:$G$1,0))</f>
        <v>L</v>
      </c>
      <c r="K681" s="4">
        <f>INDEX(Products!$A$1:$G$49,MATCH($D681,Products!$A$1:$A$49,0),MATCH(K$1,Products!$A$1:$G$1,0))</f>
        <v>2.5</v>
      </c>
      <c r="L681" s="5">
        <f>INDEX(Products!$A$1:$G$49,MATCH($D681,Products!$A$1:$A$49,0),MATCH(L$1,Products!$A$1:$G$1,0))</f>
        <v>27.484999999999996</v>
      </c>
      <c r="M681" s="5">
        <f t="shared" si="10"/>
        <v>27.484999999999996</v>
      </c>
      <c r="N681" t="str" cm="1">
        <f t="array" ref="N681">_xlfn.IFS(I681="Rob","Robusta",I681="Exc","Excelsa",I681="Ara","Arabica",I681="Lib","Liberica")</f>
        <v>Robusta</v>
      </c>
      <c r="O681" t="str" cm="1">
        <f t="array" ref="O681">_xlfn.IFS(J681="M","Medium",J681="L","Light",J681="D","Dark")</f>
        <v>Light</v>
      </c>
      <c r="P681" t="str">
        <f>_xlfn.XLOOKUP(OrderTable[[#This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INDEX(Products!$A$1:$G$49,MATCH($D682,Products!$A$1:$A$49,0),MATCH(I$1,Products!$A$1:$G$1,0))</f>
        <v>Ara</v>
      </c>
      <c r="J682" t="str">
        <f>INDEX(Products!$A$1:$G$49,MATCH($D682,Products!$A$1:$A$49,0),MATCH(J$1,Products!$A$1:$G$1,0))</f>
        <v>M</v>
      </c>
      <c r="K682" s="4">
        <f>INDEX(Products!$A$1:$G$49,MATCH($D682,Products!$A$1:$A$49,0),MATCH(K$1,Products!$A$1:$G$1,0))</f>
        <v>1</v>
      </c>
      <c r="L682" s="5">
        <f>INDEX(Products!$A$1:$G$49,MATCH($D682,Products!$A$1:$A$49,0),MATCH(L$1,Products!$A$1:$G$1,0))</f>
        <v>11.25</v>
      </c>
      <c r="M682" s="5">
        <f t="shared" si="10"/>
        <v>56.25</v>
      </c>
      <c r="N682" t="str" cm="1">
        <f t="array" ref="N682">_xlfn.IFS(I682="Rob","Robusta",I682="Exc","Excelsa",I682="Ara","Arabica",I682="Lib","Liberica")</f>
        <v>Arabica</v>
      </c>
      <c r="O682" t="str" cm="1">
        <f t="array" ref="O682">_xlfn.IFS(J682="M","Medium",J682="L","Light",J682="D","Dark")</f>
        <v>Medium</v>
      </c>
      <c r="P682" t="str">
        <f>_xlfn.XLOOKUP(OrderTable[[#This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INDEX(Products!$A$1:$G$49,MATCH($D683,Products!$A$1:$A$49,0),MATCH(I$1,Products!$A$1:$G$1,0))</f>
        <v>Lib</v>
      </c>
      <c r="J683" t="str">
        <f>INDEX(Products!$A$1:$G$49,MATCH($D683,Products!$A$1:$A$49,0),MATCH(J$1,Products!$A$1:$G$1,0))</f>
        <v>L</v>
      </c>
      <c r="K683" s="4">
        <f>INDEX(Products!$A$1:$G$49,MATCH($D683,Products!$A$1:$A$49,0),MATCH(K$1,Products!$A$1:$G$1,0))</f>
        <v>0.2</v>
      </c>
      <c r="L683" s="5">
        <f>INDEX(Products!$A$1:$G$49,MATCH($D683,Products!$A$1:$A$49,0),MATCH(L$1,Products!$A$1:$G$1,0))</f>
        <v>4.7549999999999999</v>
      </c>
      <c r="M683" s="5">
        <f t="shared" si="10"/>
        <v>9.51</v>
      </c>
      <c r="N683" t="str" cm="1">
        <f t="array" ref="N683">_xlfn.IFS(I683="Rob","Robusta",I683="Exc","Excelsa",I683="Ara","Arabica",I683="Lib","Liberica")</f>
        <v>Liberica</v>
      </c>
      <c r="O683" t="str" cm="1">
        <f t="array" ref="O683">_xlfn.IFS(J683="M","Medium",J683="L","Light",J683="D","Dark")</f>
        <v>Light</v>
      </c>
      <c r="P683" t="str">
        <f>_xlfn.XLOOKUP(OrderTable[[#This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INDEX(Products!$A$1:$G$49,MATCH($D684,Products!$A$1:$A$49,0),MATCH(I$1,Products!$A$1:$G$1,0))</f>
        <v>Exc</v>
      </c>
      <c r="J684" t="str">
        <f>INDEX(Products!$A$1:$G$49,MATCH($D684,Products!$A$1:$A$49,0),MATCH(J$1,Products!$A$1:$G$1,0))</f>
        <v>M</v>
      </c>
      <c r="K684" s="4">
        <f>INDEX(Products!$A$1:$G$49,MATCH($D684,Products!$A$1:$A$49,0),MATCH(K$1,Products!$A$1:$G$1,0))</f>
        <v>0.2</v>
      </c>
      <c r="L684" s="5">
        <f>INDEX(Products!$A$1:$G$49,MATCH($D684,Products!$A$1:$A$49,0),MATCH(L$1,Products!$A$1:$G$1,0))</f>
        <v>4.125</v>
      </c>
      <c r="M684" s="5">
        <f t="shared" si="10"/>
        <v>8.25</v>
      </c>
      <c r="N684" t="str" cm="1">
        <f t="array" ref="N684">_xlfn.IFS(I684="Rob","Robusta",I684="Exc","Excelsa",I684="Ara","Arabica",I684="Lib","Liberica")</f>
        <v>Excelsa</v>
      </c>
      <c r="O684" t="str" cm="1">
        <f t="array" ref="O684">_xlfn.IFS(J684="M","Medium",J684="L","Light",J684="D","Dark")</f>
        <v>Medium</v>
      </c>
      <c r="P684" t="str">
        <f>_xlfn.XLOOKUP(OrderTable[[#This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INDEX(Products!$A$1:$G$49,MATCH($D685,Products!$A$1:$A$49,0),MATCH(I$1,Products!$A$1:$G$1,0))</f>
        <v>Lib</v>
      </c>
      <c r="J685" t="str">
        <f>INDEX(Products!$A$1:$G$49,MATCH($D685,Products!$A$1:$A$49,0),MATCH(J$1,Products!$A$1:$G$1,0))</f>
        <v>D</v>
      </c>
      <c r="K685" s="4">
        <f>INDEX(Products!$A$1:$G$49,MATCH($D685,Products!$A$1:$A$49,0),MATCH(K$1,Products!$A$1:$G$1,0))</f>
        <v>0.5</v>
      </c>
      <c r="L685" s="5">
        <f>INDEX(Products!$A$1:$G$49,MATCH($D685,Products!$A$1:$A$49,0),MATCH(L$1,Products!$A$1:$G$1,0))</f>
        <v>7.77</v>
      </c>
      <c r="M685" s="5">
        <f t="shared" si="10"/>
        <v>46.62</v>
      </c>
      <c r="N685" t="str" cm="1">
        <f t="array" ref="N685">_xlfn.IFS(I685="Rob","Robusta",I685="Exc","Excelsa",I685="Ara","Arabica",I685="Lib","Liberica")</f>
        <v>Liberica</v>
      </c>
      <c r="O685" t="str" cm="1">
        <f t="array" ref="O685">_xlfn.IFS(J685="M","Medium",J685="L","Light",J685="D","Dark")</f>
        <v>Dark</v>
      </c>
      <c r="P685" t="str">
        <f>_xlfn.XLOOKUP(OrderTable[[#This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INDEX(Products!$A$1:$G$49,MATCH($D686,Products!$A$1:$A$49,0),MATCH(I$1,Products!$A$1:$G$1,0))</f>
        <v>Rob</v>
      </c>
      <c r="J686" t="str">
        <f>INDEX(Products!$A$1:$G$49,MATCH($D686,Products!$A$1:$A$49,0),MATCH(J$1,Products!$A$1:$G$1,0))</f>
        <v>L</v>
      </c>
      <c r="K686" s="4">
        <f>INDEX(Products!$A$1:$G$49,MATCH($D686,Products!$A$1:$A$49,0),MATCH(K$1,Products!$A$1:$G$1,0))</f>
        <v>1</v>
      </c>
      <c r="L686" s="5">
        <f>INDEX(Products!$A$1:$G$49,MATCH($D686,Products!$A$1:$A$49,0),MATCH(L$1,Products!$A$1:$G$1,0))</f>
        <v>11.95</v>
      </c>
      <c r="M686" s="5">
        <f t="shared" si="10"/>
        <v>71.699999999999989</v>
      </c>
      <c r="N686" t="str" cm="1">
        <f t="array" ref="N686">_xlfn.IFS(I686="Rob","Robusta",I686="Exc","Excelsa",I686="Ara","Arabica",I686="Lib","Liberica")</f>
        <v>Robusta</v>
      </c>
      <c r="O686" t="str" cm="1">
        <f t="array" ref="O686">_xlfn.IFS(J686="M","Medium",J686="L","Light",J686="D","Dark")</f>
        <v>Light</v>
      </c>
      <c r="P686" t="str">
        <f>_xlfn.XLOOKUP(OrderTable[[#This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INDEX(Products!$A$1:$G$49,MATCH($D687,Products!$A$1:$A$49,0),MATCH(I$1,Products!$A$1:$G$1,0))</f>
        <v>Lib</v>
      </c>
      <c r="J687" t="str">
        <f>INDEX(Products!$A$1:$G$49,MATCH($D687,Products!$A$1:$A$49,0),MATCH(J$1,Products!$A$1:$G$1,0))</f>
        <v>L</v>
      </c>
      <c r="K687" s="4">
        <f>INDEX(Products!$A$1:$G$49,MATCH($D687,Products!$A$1:$A$49,0),MATCH(K$1,Products!$A$1:$G$1,0))</f>
        <v>2.5</v>
      </c>
      <c r="L687" s="5">
        <f>INDEX(Products!$A$1:$G$49,MATCH($D687,Products!$A$1:$A$49,0),MATCH(L$1,Products!$A$1:$G$1,0))</f>
        <v>36.454999999999998</v>
      </c>
      <c r="M687" s="5">
        <f t="shared" si="10"/>
        <v>72.91</v>
      </c>
      <c r="N687" t="str" cm="1">
        <f t="array" ref="N687">_xlfn.IFS(I687="Rob","Robusta",I687="Exc","Excelsa",I687="Ara","Arabica",I687="Lib","Liberica")</f>
        <v>Liberica</v>
      </c>
      <c r="O687" t="str" cm="1">
        <f t="array" ref="O687">_xlfn.IFS(J687="M","Medium",J687="L","Light",J687="D","Dark")</f>
        <v>Light</v>
      </c>
      <c r="P687" t="str">
        <f>_xlfn.XLOOKUP(OrderTable[[#This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INDEX(Products!$A$1:$G$49,MATCH($D688,Products!$A$1:$A$49,0),MATCH(I$1,Products!$A$1:$G$1,0))</f>
        <v>Rob</v>
      </c>
      <c r="J688" t="str">
        <f>INDEX(Products!$A$1:$G$49,MATCH($D688,Products!$A$1:$A$49,0),MATCH(J$1,Products!$A$1:$G$1,0))</f>
        <v>D</v>
      </c>
      <c r="K688" s="4">
        <f>INDEX(Products!$A$1:$G$49,MATCH($D688,Products!$A$1:$A$49,0),MATCH(K$1,Products!$A$1:$G$1,0))</f>
        <v>0.2</v>
      </c>
      <c r="L688" s="5">
        <f>INDEX(Products!$A$1:$G$49,MATCH($D688,Products!$A$1:$A$49,0),MATCH(L$1,Products!$A$1:$G$1,0))</f>
        <v>2.6849999999999996</v>
      </c>
      <c r="M688" s="5">
        <f t="shared" si="10"/>
        <v>8.0549999999999997</v>
      </c>
      <c r="N688" t="str" cm="1">
        <f t="array" ref="N688">_xlfn.IFS(I688="Rob","Robusta",I688="Exc","Excelsa",I688="Ara","Arabica",I688="Lib","Liberica")</f>
        <v>Robusta</v>
      </c>
      <c r="O688" t="str" cm="1">
        <f t="array" ref="O688">_xlfn.IFS(J688="M","Medium",J688="L","Light",J688="D","Dark")</f>
        <v>Dark</v>
      </c>
      <c r="P688" t="str">
        <f>_xlfn.XLOOKUP(OrderTable[[#This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INDEX(Products!$A$1:$G$49,MATCH($D689,Products!$A$1:$A$49,0),MATCH(I$1,Products!$A$1:$G$1,0))</f>
        <v>Exc</v>
      </c>
      <c r="J689" t="str">
        <f>INDEX(Products!$A$1:$G$49,MATCH($D689,Products!$A$1:$A$49,0),MATCH(J$1,Products!$A$1:$G$1,0))</f>
        <v>M</v>
      </c>
      <c r="K689" s="4">
        <f>INDEX(Products!$A$1:$G$49,MATCH($D689,Products!$A$1:$A$49,0),MATCH(K$1,Products!$A$1:$G$1,0))</f>
        <v>0.5</v>
      </c>
      <c r="L689" s="5">
        <f>INDEX(Products!$A$1:$G$49,MATCH($D689,Products!$A$1:$A$49,0),MATCH(L$1,Products!$A$1:$G$1,0))</f>
        <v>8.25</v>
      </c>
      <c r="M689" s="5">
        <f t="shared" si="10"/>
        <v>16.5</v>
      </c>
      <c r="N689" t="str" cm="1">
        <f t="array" ref="N689">_xlfn.IFS(I689="Rob","Robusta",I689="Exc","Excelsa",I689="Ara","Arabica",I689="Lib","Liberica")</f>
        <v>Excelsa</v>
      </c>
      <c r="O689" t="str" cm="1">
        <f t="array" ref="O689">_xlfn.IFS(J689="M","Medium",J689="L","Light",J689="D","Dark")</f>
        <v>Medium</v>
      </c>
      <c r="P689" t="str">
        <f>_xlfn.XLOOKUP(OrderTable[[#This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INDEX(Products!$A$1:$G$49,MATCH($D690,Products!$A$1:$A$49,0),MATCH(I$1,Products!$A$1:$G$1,0))</f>
        <v>Ara</v>
      </c>
      <c r="J690" t="str">
        <f>INDEX(Products!$A$1:$G$49,MATCH($D690,Products!$A$1:$A$49,0),MATCH(J$1,Products!$A$1:$G$1,0))</f>
        <v>L</v>
      </c>
      <c r="K690" s="4">
        <f>INDEX(Products!$A$1:$G$49,MATCH($D690,Products!$A$1:$A$49,0),MATCH(K$1,Products!$A$1:$G$1,0))</f>
        <v>1</v>
      </c>
      <c r="L690" s="5">
        <f>INDEX(Products!$A$1:$G$49,MATCH($D690,Products!$A$1:$A$49,0),MATCH(L$1,Products!$A$1:$G$1,0))</f>
        <v>12.95</v>
      </c>
      <c r="M690" s="5">
        <f t="shared" si="10"/>
        <v>64.75</v>
      </c>
      <c r="N690" t="str" cm="1">
        <f t="array" ref="N690">_xlfn.IFS(I690="Rob","Robusta",I690="Exc","Excelsa",I690="Ara","Arabica",I690="Lib","Liberica")</f>
        <v>Arabica</v>
      </c>
      <c r="O690" t="str" cm="1">
        <f t="array" ref="O690">_xlfn.IFS(J690="M","Medium",J690="L","Light",J690="D","Dark")</f>
        <v>Light</v>
      </c>
      <c r="P690" t="str">
        <f>_xlfn.XLOOKUP(OrderTable[[#This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INDEX(Products!$A$1:$G$49,MATCH($D691,Products!$A$1:$A$49,0),MATCH(I$1,Products!$A$1:$G$1,0))</f>
        <v>Ara</v>
      </c>
      <c r="J691" t="str">
        <f>INDEX(Products!$A$1:$G$49,MATCH($D691,Products!$A$1:$A$49,0),MATCH(J$1,Products!$A$1:$G$1,0))</f>
        <v>M</v>
      </c>
      <c r="K691" s="4">
        <f>INDEX(Products!$A$1:$G$49,MATCH($D691,Products!$A$1:$A$49,0),MATCH(K$1,Products!$A$1:$G$1,0))</f>
        <v>0.5</v>
      </c>
      <c r="L691" s="5">
        <f>INDEX(Products!$A$1:$G$49,MATCH($D691,Products!$A$1:$A$49,0),MATCH(L$1,Products!$A$1:$G$1,0))</f>
        <v>6.75</v>
      </c>
      <c r="M691" s="5">
        <f t="shared" si="10"/>
        <v>33.75</v>
      </c>
      <c r="N691" t="str" cm="1">
        <f t="array" ref="N691">_xlfn.IFS(I691="Rob","Robusta",I691="Exc","Excelsa",I691="Ara","Arabica",I691="Lib","Liberica")</f>
        <v>Arabica</v>
      </c>
      <c r="O691" t="str" cm="1">
        <f t="array" ref="O691">_xlfn.IFS(J691="M","Medium",J691="L","Light",J691="D","Dark")</f>
        <v>Medium</v>
      </c>
      <c r="P691" t="str">
        <f>_xlfn.XLOOKUP(OrderTable[[#This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INDEX(Products!$A$1:$G$49,MATCH($D692,Products!$A$1:$A$49,0),MATCH(I$1,Products!$A$1:$G$1,0))</f>
        <v>Lib</v>
      </c>
      <c r="J692" t="str">
        <f>INDEX(Products!$A$1:$G$49,MATCH($D692,Products!$A$1:$A$49,0),MATCH(J$1,Products!$A$1:$G$1,0))</f>
        <v>D</v>
      </c>
      <c r="K692" s="4">
        <f>INDEX(Products!$A$1:$G$49,MATCH($D692,Products!$A$1:$A$49,0),MATCH(K$1,Products!$A$1:$G$1,0))</f>
        <v>2.5</v>
      </c>
      <c r="L692" s="5">
        <f>INDEX(Products!$A$1:$G$49,MATCH($D692,Products!$A$1:$A$49,0),MATCH(L$1,Products!$A$1:$G$1,0))</f>
        <v>29.784999999999997</v>
      </c>
      <c r="M692" s="5">
        <f t="shared" si="10"/>
        <v>178.70999999999998</v>
      </c>
      <c r="N692" t="str" cm="1">
        <f t="array" ref="N692">_xlfn.IFS(I692="Rob","Robusta",I692="Exc","Excelsa",I692="Ara","Arabica",I692="Lib","Liberica")</f>
        <v>Liberica</v>
      </c>
      <c r="O692" t="str" cm="1">
        <f t="array" ref="O692">_xlfn.IFS(J692="M","Medium",J692="L","Light",J692="D","Dark")</f>
        <v>Dark</v>
      </c>
      <c r="P692" t="str">
        <f>_xlfn.XLOOKUP(OrderTable[[#This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INDEX(Products!$A$1:$G$49,MATCH($D693,Products!$A$1:$A$49,0),MATCH(I$1,Products!$A$1:$G$1,0))</f>
        <v>Ara</v>
      </c>
      <c r="J693" t="str">
        <f>INDEX(Products!$A$1:$G$49,MATCH($D693,Products!$A$1:$A$49,0),MATCH(J$1,Products!$A$1:$G$1,0))</f>
        <v>M</v>
      </c>
      <c r="K693" s="4">
        <f>INDEX(Products!$A$1:$G$49,MATCH($D693,Products!$A$1:$A$49,0),MATCH(K$1,Products!$A$1:$G$1,0))</f>
        <v>1</v>
      </c>
      <c r="L693" s="5">
        <f>INDEX(Products!$A$1:$G$49,MATCH($D693,Products!$A$1:$A$49,0),MATCH(L$1,Products!$A$1:$G$1,0))</f>
        <v>11.25</v>
      </c>
      <c r="M693" s="5">
        <f t="shared" si="10"/>
        <v>22.5</v>
      </c>
      <c r="N693" t="str" cm="1">
        <f t="array" ref="N693">_xlfn.IFS(I693="Rob","Robusta",I693="Exc","Excelsa",I693="Ara","Arabica",I693="Lib","Liberica")</f>
        <v>Arabica</v>
      </c>
      <c r="O693" t="str" cm="1">
        <f t="array" ref="O693">_xlfn.IFS(J693="M","Medium",J693="L","Light",J693="D","Dark")</f>
        <v>Medium</v>
      </c>
      <c r="P693" t="str">
        <f>_xlfn.XLOOKUP(OrderTable[[#This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INDEX(Products!$A$1:$G$49,MATCH($D694,Products!$A$1:$A$49,0),MATCH(I$1,Products!$A$1:$G$1,0))</f>
        <v>Lib</v>
      </c>
      <c r="J694" t="str">
        <f>INDEX(Products!$A$1:$G$49,MATCH($D694,Products!$A$1:$A$49,0),MATCH(J$1,Products!$A$1:$G$1,0))</f>
        <v>D</v>
      </c>
      <c r="K694" s="4">
        <f>INDEX(Products!$A$1:$G$49,MATCH($D694,Products!$A$1:$A$49,0),MATCH(K$1,Products!$A$1:$G$1,0))</f>
        <v>1</v>
      </c>
      <c r="L694" s="5">
        <f>INDEX(Products!$A$1:$G$49,MATCH($D694,Products!$A$1:$A$49,0),MATCH(L$1,Products!$A$1:$G$1,0))</f>
        <v>12.95</v>
      </c>
      <c r="M694" s="5">
        <f t="shared" si="10"/>
        <v>12.95</v>
      </c>
      <c r="N694" t="str" cm="1">
        <f t="array" ref="N694">_xlfn.IFS(I694="Rob","Robusta",I694="Exc","Excelsa",I694="Ara","Arabica",I694="Lib","Liberica")</f>
        <v>Liberica</v>
      </c>
      <c r="O694" t="str" cm="1">
        <f t="array" ref="O694">_xlfn.IFS(J694="M","Medium",J694="L","Light",J694="D","Dark")</f>
        <v>Dark</v>
      </c>
      <c r="P694" t="str">
        <f>_xlfn.XLOOKUP(OrderTable[[#This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INDEX(Products!$A$1:$G$49,MATCH($D695,Products!$A$1:$A$49,0),MATCH(I$1,Products!$A$1:$G$1,0))</f>
        <v>Ara</v>
      </c>
      <c r="J695" t="str">
        <f>INDEX(Products!$A$1:$G$49,MATCH($D695,Products!$A$1:$A$49,0),MATCH(J$1,Products!$A$1:$G$1,0))</f>
        <v>M</v>
      </c>
      <c r="K695" s="4">
        <f>INDEX(Products!$A$1:$G$49,MATCH($D695,Products!$A$1:$A$49,0),MATCH(K$1,Products!$A$1:$G$1,0))</f>
        <v>2.5</v>
      </c>
      <c r="L695" s="5">
        <f>INDEX(Products!$A$1:$G$49,MATCH($D695,Products!$A$1:$A$49,0),MATCH(L$1,Products!$A$1:$G$1,0))</f>
        <v>25.874999999999996</v>
      </c>
      <c r="M695" s="5">
        <f t="shared" si="10"/>
        <v>51.749999999999993</v>
      </c>
      <c r="N695" t="str" cm="1">
        <f t="array" ref="N695">_xlfn.IFS(I695="Rob","Robusta",I695="Exc","Excelsa",I695="Ara","Arabica",I695="Lib","Liberica")</f>
        <v>Arabica</v>
      </c>
      <c r="O695" t="str" cm="1">
        <f t="array" ref="O695">_xlfn.IFS(J695="M","Medium",J695="L","Light",J695="D","Dark")</f>
        <v>Medium</v>
      </c>
      <c r="P695" t="str">
        <f>_xlfn.XLOOKUP(OrderTable[[#This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INDEX(Products!$A$1:$G$49,MATCH($D696,Products!$A$1:$A$49,0),MATCH(I$1,Products!$A$1:$G$1,0))</f>
        <v>Exc</v>
      </c>
      <c r="J696" t="str">
        <f>INDEX(Products!$A$1:$G$49,MATCH($D696,Products!$A$1:$A$49,0),MATCH(J$1,Products!$A$1:$G$1,0))</f>
        <v>D</v>
      </c>
      <c r="K696" s="4">
        <f>INDEX(Products!$A$1:$G$49,MATCH($D696,Products!$A$1:$A$49,0),MATCH(K$1,Products!$A$1:$G$1,0))</f>
        <v>0.5</v>
      </c>
      <c r="L696" s="5">
        <f>INDEX(Products!$A$1:$G$49,MATCH($D696,Products!$A$1:$A$49,0),MATCH(L$1,Products!$A$1:$G$1,0))</f>
        <v>7.29</v>
      </c>
      <c r="M696" s="5">
        <f t="shared" si="10"/>
        <v>36.450000000000003</v>
      </c>
      <c r="N696" t="str" cm="1">
        <f t="array" ref="N696">_xlfn.IFS(I696="Rob","Robusta",I696="Exc","Excelsa",I696="Ara","Arabica",I696="Lib","Liberica")</f>
        <v>Excelsa</v>
      </c>
      <c r="O696" t="str" cm="1">
        <f t="array" ref="O696">_xlfn.IFS(J696="M","Medium",J696="L","Light",J696="D","Dark")</f>
        <v>Dark</v>
      </c>
      <c r="P696" t="str">
        <f>_xlfn.XLOOKUP(OrderTable[[#This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INDEX(Products!$A$1:$G$49,MATCH($D697,Products!$A$1:$A$49,0),MATCH(I$1,Products!$A$1:$G$1,0))</f>
        <v>Lib</v>
      </c>
      <c r="J697" t="str">
        <f>INDEX(Products!$A$1:$G$49,MATCH($D697,Products!$A$1:$A$49,0),MATCH(J$1,Products!$A$1:$G$1,0))</f>
        <v>L</v>
      </c>
      <c r="K697" s="4">
        <f>INDEX(Products!$A$1:$G$49,MATCH($D697,Products!$A$1:$A$49,0),MATCH(K$1,Products!$A$1:$G$1,0))</f>
        <v>2.5</v>
      </c>
      <c r="L697" s="5">
        <f>INDEX(Products!$A$1:$G$49,MATCH($D697,Products!$A$1:$A$49,0),MATCH(L$1,Products!$A$1:$G$1,0))</f>
        <v>36.454999999999998</v>
      </c>
      <c r="M697" s="5">
        <f t="shared" si="10"/>
        <v>182.27499999999998</v>
      </c>
      <c r="N697" t="str" cm="1">
        <f t="array" ref="N697">_xlfn.IFS(I697="Rob","Robusta",I697="Exc","Excelsa",I697="Ara","Arabica",I697="Lib","Liberica")</f>
        <v>Liberica</v>
      </c>
      <c r="O697" t="str" cm="1">
        <f t="array" ref="O697">_xlfn.IFS(J697="M","Medium",J697="L","Light",J697="D","Dark")</f>
        <v>Light</v>
      </c>
      <c r="P697" t="str">
        <f>_xlfn.XLOOKUP(OrderTable[[#This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INDEX(Products!$A$1:$G$49,MATCH($D698,Products!$A$1:$A$49,0),MATCH(I$1,Products!$A$1:$G$1,0))</f>
        <v>Lib</v>
      </c>
      <c r="J698" t="str">
        <f>INDEX(Products!$A$1:$G$49,MATCH($D698,Products!$A$1:$A$49,0),MATCH(J$1,Products!$A$1:$G$1,0))</f>
        <v>D</v>
      </c>
      <c r="K698" s="4">
        <f>INDEX(Products!$A$1:$G$49,MATCH($D698,Products!$A$1:$A$49,0),MATCH(K$1,Products!$A$1:$G$1,0))</f>
        <v>0.5</v>
      </c>
      <c r="L698" s="5">
        <f>INDEX(Products!$A$1:$G$49,MATCH($D698,Products!$A$1:$A$49,0),MATCH(L$1,Products!$A$1:$G$1,0))</f>
        <v>7.77</v>
      </c>
      <c r="M698" s="5">
        <f t="shared" si="10"/>
        <v>31.08</v>
      </c>
      <c r="N698" t="str" cm="1">
        <f t="array" ref="N698">_xlfn.IFS(I698="Rob","Robusta",I698="Exc","Excelsa",I698="Ara","Arabica",I698="Lib","Liberica")</f>
        <v>Liberica</v>
      </c>
      <c r="O698" t="str" cm="1">
        <f t="array" ref="O698">_xlfn.IFS(J698="M","Medium",J698="L","Light",J698="D","Dark")</f>
        <v>Dark</v>
      </c>
      <c r="P698" t="str">
        <f>_xlfn.XLOOKUP(OrderTable[[#This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INDEX(Products!$A$1:$G$49,MATCH($D699,Products!$A$1:$A$49,0),MATCH(I$1,Products!$A$1:$G$1,0))</f>
        <v>Ara</v>
      </c>
      <c r="J699" t="str">
        <f>INDEX(Products!$A$1:$G$49,MATCH($D699,Products!$A$1:$A$49,0),MATCH(J$1,Products!$A$1:$G$1,0))</f>
        <v>M</v>
      </c>
      <c r="K699" s="4">
        <f>INDEX(Products!$A$1:$G$49,MATCH($D699,Products!$A$1:$A$49,0),MATCH(K$1,Products!$A$1:$G$1,0))</f>
        <v>0.5</v>
      </c>
      <c r="L699" s="5">
        <f>INDEX(Products!$A$1:$G$49,MATCH($D699,Products!$A$1:$A$49,0),MATCH(L$1,Products!$A$1:$G$1,0))</f>
        <v>6.75</v>
      </c>
      <c r="M699" s="5">
        <f t="shared" si="10"/>
        <v>20.25</v>
      </c>
      <c r="N699" t="str" cm="1">
        <f t="array" ref="N699">_xlfn.IFS(I699="Rob","Robusta",I699="Exc","Excelsa",I699="Ara","Arabica",I699="Lib","Liberica")</f>
        <v>Arabica</v>
      </c>
      <c r="O699" t="str" cm="1">
        <f t="array" ref="O699">_xlfn.IFS(J699="M","Medium",J699="L","Light",J699="D","Dark")</f>
        <v>Medium</v>
      </c>
      <c r="P699" t="str">
        <f>_xlfn.XLOOKUP(OrderTable[[#This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INDEX(Products!$A$1:$G$49,MATCH($D700,Products!$A$1:$A$49,0),MATCH(I$1,Products!$A$1:$G$1,0))</f>
        <v>Lib</v>
      </c>
      <c r="J700" t="str">
        <f>INDEX(Products!$A$1:$G$49,MATCH($D700,Products!$A$1:$A$49,0),MATCH(J$1,Products!$A$1:$G$1,0))</f>
        <v>D</v>
      </c>
      <c r="K700" s="4">
        <f>INDEX(Products!$A$1:$G$49,MATCH($D700,Products!$A$1:$A$49,0),MATCH(K$1,Products!$A$1:$G$1,0))</f>
        <v>1</v>
      </c>
      <c r="L700" s="5">
        <f>INDEX(Products!$A$1:$G$49,MATCH($D700,Products!$A$1:$A$49,0),MATCH(L$1,Products!$A$1:$G$1,0))</f>
        <v>12.95</v>
      </c>
      <c r="M700" s="5">
        <f t="shared" si="10"/>
        <v>25.9</v>
      </c>
      <c r="N700" t="str" cm="1">
        <f t="array" ref="N700">_xlfn.IFS(I700="Rob","Robusta",I700="Exc","Excelsa",I700="Ara","Arabica",I700="Lib","Liberica")</f>
        <v>Liberica</v>
      </c>
      <c r="O700" t="str" cm="1">
        <f t="array" ref="O700">_xlfn.IFS(J700="M","Medium",J700="L","Light",J700="D","Dark")</f>
        <v>Dark</v>
      </c>
      <c r="P700" t="str">
        <f>_xlfn.XLOOKUP(OrderTable[[#This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INDEX(Products!$A$1:$G$49,MATCH($D701,Products!$A$1:$A$49,0),MATCH(I$1,Products!$A$1:$G$1,0))</f>
        <v>Ara</v>
      </c>
      <c r="J701" t="str">
        <f>INDEX(Products!$A$1:$G$49,MATCH($D701,Products!$A$1:$A$49,0),MATCH(J$1,Products!$A$1:$G$1,0))</f>
        <v>D</v>
      </c>
      <c r="K701" s="4">
        <f>INDEX(Products!$A$1:$G$49,MATCH($D701,Products!$A$1:$A$49,0),MATCH(K$1,Products!$A$1:$G$1,0))</f>
        <v>0.5</v>
      </c>
      <c r="L701" s="5">
        <f>INDEX(Products!$A$1:$G$49,MATCH($D701,Products!$A$1:$A$49,0),MATCH(L$1,Products!$A$1:$G$1,0))</f>
        <v>5.97</v>
      </c>
      <c r="M701" s="5">
        <f t="shared" si="10"/>
        <v>23.88</v>
      </c>
      <c r="N701" t="str" cm="1">
        <f t="array" ref="N701">_xlfn.IFS(I701="Rob","Robusta",I701="Exc","Excelsa",I701="Ara","Arabica",I701="Lib","Liberica")</f>
        <v>Arabica</v>
      </c>
      <c r="O701" t="str" cm="1">
        <f t="array" ref="O701">_xlfn.IFS(J701="M","Medium",J701="L","Light",J701="D","Dark")</f>
        <v>Dark</v>
      </c>
      <c r="P701" t="str">
        <f>_xlfn.XLOOKUP(OrderTable[[#This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INDEX(Products!$A$1:$G$49,MATCH($D702,Products!$A$1:$A$49,0),MATCH(I$1,Products!$A$1:$G$1,0))</f>
        <v>Lib</v>
      </c>
      <c r="J702" t="str">
        <f>INDEX(Products!$A$1:$G$49,MATCH($D702,Products!$A$1:$A$49,0),MATCH(J$1,Products!$A$1:$G$1,0))</f>
        <v>L</v>
      </c>
      <c r="K702" s="4">
        <f>INDEX(Products!$A$1:$G$49,MATCH($D702,Products!$A$1:$A$49,0),MATCH(K$1,Products!$A$1:$G$1,0))</f>
        <v>0.5</v>
      </c>
      <c r="L702" s="5">
        <f>INDEX(Products!$A$1:$G$49,MATCH($D702,Products!$A$1:$A$49,0),MATCH(L$1,Products!$A$1:$G$1,0))</f>
        <v>9.51</v>
      </c>
      <c r="M702" s="5">
        <f t="shared" si="10"/>
        <v>19.02</v>
      </c>
      <c r="N702" t="str" cm="1">
        <f t="array" ref="N702">_xlfn.IFS(I702="Rob","Robusta",I702="Exc","Excelsa",I702="Ara","Arabica",I702="Lib","Liberica")</f>
        <v>Liberica</v>
      </c>
      <c r="O702" t="str" cm="1">
        <f t="array" ref="O702">_xlfn.IFS(J702="M","Medium",J702="L","Light",J702="D","Dark")</f>
        <v>Light</v>
      </c>
      <c r="P702" t="str">
        <f>_xlfn.XLOOKUP(OrderTable[[#This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INDEX(Products!$A$1:$G$49,MATCH($D703,Products!$A$1:$A$49,0),MATCH(I$1,Products!$A$1:$G$1,0))</f>
        <v>Ara</v>
      </c>
      <c r="J703" t="str">
        <f>INDEX(Products!$A$1:$G$49,MATCH($D703,Products!$A$1:$A$49,0),MATCH(J$1,Products!$A$1:$G$1,0))</f>
        <v>D</v>
      </c>
      <c r="K703" s="4">
        <f>INDEX(Products!$A$1:$G$49,MATCH($D703,Products!$A$1:$A$49,0),MATCH(K$1,Products!$A$1:$G$1,0))</f>
        <v>0.5</v>
      </c>
      <c r="L703" s="5">
        <f>INDEX(Products!$A$1:$G$49,MATCH($D703,Products!$A$1:$A$49,0),MATCH(L$1,Products!$A$1:$G$1,0))</f>
        <v>5.97</v>
      </c>
      <c r="M703" s="5">
        <f t="shared" si="10"/>
        <v>29.849999999999998</v>
      </c>
      <c r="N703" t="str" cm="1">
        <f t="array" ref="N703">_xlfn.IFS(I703="Rob","Robusta",I703="Exc","Excelsa",I703="Ara","Arabica",I703="Lib","Liberica")</f>
        <v>Arabica</v>
      </c>
      <c r="O703" t="str" cm="1">
        <f t="array" ref="O703">_xlfn.IFS(J703="M","Medium",J703="L","Light",J703="D","Dark")</f>
        <v>Dark</v>
      </c>
      <c r="P703" t="str">
        <f>_xlfn.XLOOKUP(OrderTable[[#This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INDEX(Products!$A$1:$G$49,MATCH($D704,Products!$A$1:$A$49,0),MATCH(I$1,Products!$A$1:$G$1,0))</f>
        <v>Ara</v>
      </c>
      <c r="J704" t="str">
        <f>INDEX(Products!$A$1:$G$49,MATCH($D704,Products!$A$1:$A$49,0),MATCH(J$1,Products!$A$1:$G$1,0))</f>
        <v>L</v>
      </c>
      <c r="K704" s="4">
        <f>INDEX(Products!$A$1:$G$49,MATCH($D704,Products!$A$1:$A$49,0),MATCH(K$1,Products!$A$1:$G$1,0))</f>
        <v>0.5</v>
      </c>
      <c r="L704" s="5">
        <f>INDEX(Products!$A$1:$G$49,MATCH($D704,Products!$A$1:$A$49,0),MATCH(L$1,Products!$A$1:$G$1,0))</f>
        <v>7.77</v>
      </c>
      <c r="M704" s="5">
        <f t="shared" si="10"/>
        <v>7.77</v>
      </c>
      <c r="N704" t="str" cm="1">
        <f t="array" ref="N704">_xlfn.IFS(I704="Rob","Robusta",I704="Exc","Excelsa",I704="Ara","Arabica",I704="Lib","Liberica")</f>
        <v>Arabica</v>
      </c>
      <c r="O704" t="str" cm="1">
        <f t="array" ref="O704">_xlfn.IFS(J704="M","Medium",J704="L","Light",J704="D","Dark")</f>
        <v>Light</v>
      </c>
      <c r="P704" t="str">
        <f>_xlfn.XLOOKUP(OrderTable[[#This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INDEX(Products!$A$1:$G$49,MATCH($D705,Products!$A$1:$A$49,0),MATCH(I$1,Products!$A$1:$G$1,0))</f>
        <v>Lib</v>
      </c>
      <c r="J705" t="str">
        <f>INDEX(Products!$A$1:$G$49,MATCH($D705,Products!$A$1:$A$49,0),MATCH(J$1,Products!$A$1:$G$1,0))</f>
        <v>D</v>
      </c>
      <c r="K705" s="4">
        <f>INDEX(Products!$A$1:$G$49,MATCH($D705,Products!$A$1:$A$49,0),MATCH(K$1,Products!$A$1:$G$1,0))</f>
        <v>2.5</v>
      </c>
      <c r="L705" s="5">
        <f>INDEX(Products!$A$1:$G$49,MATCH($D705,Products!$A$1:$A$49,0),MATCH(L$1,Products!$A$1:$G$1,0))</f>
        <v>29.784999999999997</v>
      </c>
      <c r="M705" s="5">
        <f t="shared" si="10"/>
        <v>119.13999999999999</v>
      </c>
      <c r="N705" t="str" cm="1">
        <f t="array" ref="N705">_xlfn.IFS(I705="Rob","Robusta",I705="Exc","Excelsa",I705="Ara","Arabica",I705="Lib","Liberica")</f>
        <v>Liberica</v>
      </c>
      <c r="O705" t="str" cm="1">
        <f t="array" ref="O705">_xlfn.IFS(J705="M","Medium",J705="L","Light",J705="D","Dark")</f>
        <v>Dark</v>
      </c>
      <c r="P705" t="str">
        <f>_xlfn.XLOOKUP(OrderTable[[#This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INDEX(Products!$A$1:$G$49,MATCH($D706,Products!$A$1:$A$49,0),MATCH(I$1,Products!$A$1:$G$1,0))</f>
        <v>Exc</v>
      </c>
      <c r="J706" t="str">
        <f>INDEX(Products!$A$1:$G$49,MATCH($D706,Products!$A$1:$A$49,0),MATCH(J$1,Products!$A$1:$G$1,0))</f>
        <v>D</v>
      </c>
      <c r="K706" s="4">
        <f>INDEX(Products!$A$1:$G$49,MATCH($D706,Products!$A$1:$A$49,0),MATCH(K$1,Products!$A$1:$G$1,0))</f>
        <v>0.2</v>
      </c>
      <c r="L706" s="5">
        <f>INDEX(Products!$A$1:$G$49,MATCH($D706,Products!$A$1:$A$49,0),MATCH(L$1,Products!$A$1:$G$1,0))</f>
        <v>3.645</v>
      </c>
      <c r="M706" s="5">
        <f t="shared" si="10"/>
        <v>21.87</v>
      </c>
      <c r="N706" t="str" cm="1">
        <f t="array" ref="N706">_xlfn.IFS(I706="Rob","Robusta",I706="Exc","Excelsa",I706="Ara","Arabica",I706="Lib","Liberica")</f>
        <v>Excelsa</v>
      </c>
      <c r="O706" t="str" cm="1">
        <f t="array" ref="O706">_xlfn.IFS(J706="M","Medium",J706="L","Light",J706="D","Dark")</f>
        <v>Dark</v>
      </c>
      <c r="P706" t="str">
        <f>_xlfn.XLOOKUP(OrderTable[[#This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INDEX(Products!$A$1:$G$49,MATCH($D707,Products!$A$1:$A$49,0),MATCH(I$1,Products!$A$1:$G$1,0))</f>
        <v>Exc</v>
      </c>
      <c r="J707" t="str">
        <f>INDEX(Products!$A$1:$G$49,MATCH($D707,Products!$A$1:$A$49,0),MATCH(J$1,Products!$A$1:$G$1,0))</f>
        <v>L</v>
      </c>
      <c r="K707" s="4">
        <f>INDEX(Products!$A$1:$G$49,MATCH($D707,Products!$A$1:$A$49,0),MATCH(K$1,Products!$A$1:$G$1,0))</f>
        <v>0.5</v>
      </c>
      <c r="L707" s="5">
        <f>INDEX(Products!$A$1:$G$49,MATCH($D707,Products!$A$1:$A$49,0),MATCH(L$1,Products!$A$1:$G$1,0))</f>
        <v>8.91</v>
      </c>
      <c r="M707" s="5">
        <f t="shared" ref="M707:M770" si="11">L707*E707</f>
        <v>17.82</v>
      </c>
      <c r="N707" t="str" cm="1">
        <f t="array" ref="N707">_xlfn.IFS(I707="Rob","Robusta",I707="Exc","Excelsa",I707="Ara","Arabica",I707="Lib","Liberica")</f>
        <v>Excelsa</v>
      </c>
      <c r="O707" t="str" cm="1">
        <f t="array" ref="O707">_xlfn.IFS(J707="M","Medium",J707="L","Light",J707="D","Dark")</f>
        <v>Light</v>
      </c>
      <c r="P707" t="str">
        <f>_xlfn.XLOOKUP(OrderTable[[#This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INDEX(Products!$A$1:$G$49,MATCH($D708,Products!$A$1:$A$49,0),MATCH(I$1,Products!$A$1:$G$1,0))</f>
        <v>Exc</v>
      </c>
      <c r="J708" t="str">
        <f>INDEX(Products!$A$1:$G$49,MATCH($D708,Products!$A$1:$A$49,0),MATCH(J$1,Products!$A$1:$G$1,0))</f>
        <v>M</v>
      </c>
      <c r="K708" s="4">
        <f>INDEX(Products!$A$1:$G$49,MATCH($D708,Products!$A$1:$A$49,0),MATCH(K$1,Products!$A$1:$G$1,0))</f>
        <v>0.2</v>
      </c>
      <c r="L708" s="5">
        <f>INDEX(Products!$A$1:$G$49,MATCH($D708,Products!$A$1:$A$49,0),MATCH(L$1,Products!$A$1:$G$1,0))</f>
        <v>4.125</v>
      </c>
      <c r="M708" s="5">
        <f t="shared" si="11"/>
        <v>12.375</v>
      </c>
      <c r="N708" t="str" cm="1">
        <f t="array" ref="N708">_xlfn.IFS(I708="Rob","Robusta",I708="Exc","Excelsa",I708="Ara","Arabica",I708="Lib","Liberica")</f>
        <v>Excelsa</v>
      </c>
      <c r="O708" t="str" cm="1">
        <f t="array" ref="O708">_xlfn.IFS(J708="M","Medium",J708="L","Light",J708="D","Dark")</f>
        <v>Medium</v>
      </c>
      <c r="P708" t="str">
        <f>_xlfn.XLOOKUP(OrderTable[[#This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INDEX(Products!$A$1:$G$49,MATCH($D709,Products!$A$1:$A$49,0),MATCH(I$1,Products!$A$1:$G$1,0))</f>
        <v>Lib</v>
      </c>
      <c r="J709" t="str">
        <f>INDEX(Products!$A$1:$G$49,MATCH($D709,Products!$A$1:$A$49,0),MATCH(J$1,Products!$A$1:$G$1,0))</f>
        <v>D</v>
      </c>
      <c r="K709" s="4">
        <f>INDEX(Products!$A$1:$G$49,MATCH($D709,Products!$A$1:$A$49,0),MATCH(K$1,Products!$A$1:$G$1,0))</f>
        <v>1</v>
      </c>
      <c r="L709" s="5">
        <f>INDEX(Products!$A$1:$G$49,MATCH($D709,Products!$A$1:$A$49,0),MATCH(L$1,Products!$A$1:$G$1,0))</f>
        <v>12.95</v>
      </c>
      <c r="M709" s="5">
        <f t="shared" si="11"/>
        <v>25.9</v>
      </c>
      <c r="N709" t="str" cm="1">
        <f t="array" ref="N709">_xlfn.IFS(I709="Rob","Robusta",I709="Exc","Excelsa",I709="Ara","Arabica",I709="Lib","Liberica")</f>
        <v>Liberica</v>
      </c>
      <c r="O709" t="str" cm="1">
        <f t="array" ref="O709">_xlfn.IFS(J709="M","Medium",J709="L","Light",J709="D","Dark")</f>
        <v>Dark</v>
      </c>
      <c r="P709" t="str">
        <f>_xlfn.XLOOKUP(OrderTable[[#This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INDEX(Products!$A$1:$G$49,MATCH($D710,Products!$A$1:$A$49,0),MATCH(I$1,Products!$A$1:$G$1,0))</f>
        <v>Ara</v>
      </c>
      <c r="J710" t="str">
        <f>INDEX(Products!$A$1:$G$49,MATCH($D710,Products!$A$1:$A$49,0),MATCH(J$1,Products!$A$1:$G$1,0))</f>
        <v>M</v>
      </c>
      <c r="K710" s="4">
        <f>INDEX(Products!$A$1:$G$49,MATCH($D710,Products!$A$1:$A$49,0),MATCH(K$1,Products!$A$1:$G$1,0))</f>
        <v>0.5</v>
      </c>
      <c r="L710" s="5">
        <f>INDEX(Products!$A$1:$G$49,MATCH($D710,Products!$A$1:$A$49,0),MATCH(L$1,Products!$A$1:$G$1,0))</f>
        <v>6.75</v>
      </c>
      <c r="M710" s="5">
        <f t="shared" si="11"/>
        <v>13.5</v>
      </c>
      <c r="N710" t="str" cm="1">
        <f t="array" ref="N710">_xlfn.IFS(I710="Rob","Robusta",I710="Exc","Excelsa",I710="Ara","Arabica",I710="Lib","Liberica")</f>
        <v>Arabica</v>
      </c>
      <c r="O710" t="str" cm="1">
        <f t="array" ref="O710">_xlfn.IFS(J710="M","Medium",J710="L","Light",J710="D","Dark")</f>
        <v>Medium</v>
      </c>
      <c r="P710" t="str">
        <f>_xlfn.XLOOKUP(OrderTable[[#This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INDEX(Products!$A$1:$G$49,MATCH($D711,Products!$A$1:$A$49,0),MATCH(I$1,Products!$A$1:$G$1,0))</f>
        <v>Exc</v>
      </c>
      <c r="J711" t="str">
        <f>INDEX(Products!$A$1:$G$49,MATCH($D711,Products!$A$1:$A$49,0),MATCH(J$1,Products!$A$1:$G$1,0))</f>
        <v>L</v>
      </c>
      <c r="K711" s="4">
        <f>INDEX(Products!$A$1:$G$49,MATCH($D711,Products!$A$1:$A$49,0),MATCH(K$1,Products!$A$1:$G$1,0))</f>
        <v>0.5</v>
      </c>
      <c r="L711" s="5">
        <f>INDEX(Products!$A$1:$G$49,MATCH($D711,Products!$A$1:$A$49,0),MATCH(L$1,Products!$A$1:$G$1,0))</f>
        <v>8.91</v>
      </c>
      <c r="M711" s="5">
        <f t="shared" si="11"/>
        <v>17.82</v>
      </c>
      <c r="N711" t="str" cm="1">
        <f t="array" ref="N711">_xlfn.IFS(I711="Rob","Robusta",I711="Exc","Excelsa",I711="Ara","Arabica",I711="Lib","Liberica")</f>
        <v>Excelsa</v>
      </c>
      <c r="O711" t="str" cm="1">
        <f t="array" ref="O711">_xlfn.IFS(J711="M","Medium",J711="L","Light",J711="D","Dark")</f>
        <v>Light</v>
      </c>
      <c r="P711" t="str">
        <f>_xlfn.XLOOKUP(OrderTable[[#This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INDEX(Products!$A$1:$G$49,MATCH($D712,Products!$A$1:$A$49,0),MATCH(I$1,Products!$A$1:$G$1,0))</f>
        <v>Exc</v>
      </c>
      <c r="J712" t="str">
        <f>INDEX(Products!$A$1:$G$49,MATCH($D712,Products!$A$1:$A$49,0),MATCH(J$1,Products!$A$1:$G$1,0))</f>
        <v>M</v>
      </c>
      <c r="K712" s="4">
        <f>INDEX(Products!$A$1:$G$49,MATCH($D712,Products!$A$1:$A$49,0),MATCH(K$1,Products!$A$1:$G$1,0))</f>
        <v>0.5</v>
      </c>
      <c r="L712" s="5">
        <f>INDEX(Products!$A$1:$G$49,MATCH($D712,Products!$A$1:$A$49,0),MATCH(L$1,Products!$A$1:$G$1,0))</f>
        <v>8.25</v>
      </c>
      <c r="M712" s="5">
        <f t="shared" si="11"/>
        <v>24.75</v>
      </c>
      <c r="N712" t="str" cm="1">
        <f t="array" ref="N712">_xlfn.IFS(I712="Rob","Robusta",I712="Exc","Excelsa",I712="Ara","Arabica",I712="Lib","Liberica")</f>
        <v>Excelsa</v>
      </c>
      <c r="O712" t="str" cm="1">
        <f t="array" ref="O712">_xlfn.IFS(J712="M","Medium",J712="L","Light",J712="D","Dark")</f>
        <v>Medium</v>
      </c>
      <c r="P712" t="str">
        <f>_xlfn.XLOOKUP(OrderTable[[#This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INDEX(Products!$A$1:$G$49,MATCH($D713,Products!$A$1:$A$49,0),MATCH(I$1,Products!$A$1:$G$1,0))</f>
        <v>Rob</v>
      </c>
      <c r="J713" t="str">
        <f>INDEX(Products!$A$1:$G$49,MATCH($D713,Products!$A$1:$A$49,0),MATCH(J$1,Products!$A$1:$G$1,0))</f>
        <v>M</v>
      </c>
      <c r="K713" s="4">
        <f>INDEX(Products!$A$1:$G$49,MATCH($D713,Products!$A$1:$A$49,0),MATCH(K$1,Products!$A$1:$G$1,0))</f>
        <v>0.2</v>
      </c>
      <c r="L713" s="5">
        <f>INDEX(Products!$A$1:$G$49,MATCH($D713,Products!$A$1:$A$49,0),MATCH(L$1,Products!$A$1:$G$1,0))</f>
        <v>2.9849999999999999</v>
      </c>
      <c r="M713" s="5">
        <f t="shared" si="11"/>
        <v>17.91</v>
      </c>
      <c r="N713" t="str" cm="1">
        <f t="array" ref="N713">_xlfn.IFS(I713="Rob","Robusta",I713="Exc","Excelsa",I713="Ara","Arabica",I713="Lib","Liberica")</f>
        <v>Robusta</v>
      </c>
      <c r="O713" t="str" cm="1">
        <f t="array" ref="O713">_xlfn.IFS(J713="M","Medium",J713="L","Light",J713="D","Dark")</f>
        <v>Medium</v>
      </c>
      <c r="P713" t="str">
        <f>_xlfn.XLOOKUP(OrderTable[[#This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INDEX(Products!$A$1:$G$49,MATCH($D714,Products!$A$1:$A$49,0),MATCH(I$1,Products!$A$1:$G$1,0))</f>
        <v>Exc</v>
      </c>
      <c r="J714" t="str">
        <f>INDEX(Products!$A$1:$G$49,MATCH($D714,Products!$A$1:$A$49,0),MATCH(J$1,Products!$A$1:$G$1,0))</f>
        <v>M</v>
      </c>
      <c r="K714" s="4">
        <f>INDEX(Products!$A$1:$G$49,MATCH($D714,Products!$A$1:$A$49,0),MATCH(K$1,Products!$A$1:$G$1,0))</f>
        <v>0.5</v>
      </c>
      <c r="L714" s="5">
        <f>INDEX(Products!$A$1:$G$49,MATCH($D714,Products!$A$1:$A$49,0),MATCH(L$1,Products!$A$1:$G$1,0))</f>
        <v>8.25</v>
      </c>
      <c r="M714" s="5">
        <f t="shared" si="11"/>
        <v>16.5</v>
      </c>
      <c r="N714" t="str" cm="1">
        <f t="array" ref="N714">_xlfn.IFS(I714="Rob","Robusta",I714="Exc","Excelsa",I714="Ara","Arabica",I714="Lib","Liberica")</f>
        <v>Excelsa</v>
      </c>
      <c r="O714" t="str" cm="1">
        <f t="array" ref="O714">_xlfn.IFS(J714="M","Medium",J714="L","Light",J714="D","Dark")</f>
        <v>Medium</v>
      </c>
      <c r="P714" t="str">
        <f>_xlfn.XLOOKUP(OrderTable[[#This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INDEX(Products!$A$1:$G$49,MATCH($D715,Products!$A$1:$A$49,0),MATCH(I$1,Products!$A$1:$G$1,0))</f>
        <v>Rob</v>
      </c>
      <c r="J715" t="str">
        <f>INDEX(Products!$A$1:$G$49,MATCH($D715,Products!$A$1:$A$49,0),MATCH(J$1,Products!$A$1:$G$1,0))</f>
        <v>M</v>
      </c>
      <c r="K715" s="4">
        <f>INDEX(Products!$A$1:$G$49,MATCH($D715,Products!$A$1:$A$49,0),MATCH(K$1,Products!$A$1:$G$1,0))</f>
        <v>0.2</v>
      </c>
      <c r="L715" s="5">
        <f>INDEX(Products!$A$1:$G$49,MATCH($D715,Products!$A$1:$A$49,0),MATCH(L$1,Products!$A$1:$G$1,0))</f>
        <v>2.9849999999999999</v>
      </c>
      <c r="M715" s="5">
        <f t="shared" si="11"/>
        <v>2.9849999999999999</v>
      </c>
      <c r="N715" t="str" cm="1">
        <f t="array" ref="N715">_xlfn.IFS(I715="Rob","Robusta",I715="Exc","Excelsa",I715="Ara","Arabica",I715="Lib","Liberica")</f>
        <v>Robusta</v>
      </c>
      <c r="O715" t="str" cm="1">
        <f t="array" ref="O715">_xlfn.IFS(J715="M","Medium",J715="L","Light",J715="D","Dark")</f>
        <v>Medium</v>
      </c>
      <c r="P715" t="str">
        <f>_xlfn.XLOOKUP(OrderTable[[#This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INDEX(Products!$A$1:$G$49,MATCH($D716,Products!$A$1:$A$49,0),MATCH(I$1,Products!$A$1:$G$1,0))</f>
        <v>Exc</v>
      </c>
      <c r="J716" t="str">
        <f>INDEX(Products!$A$1:$G$49,MATCH($D716,Products!$A$1:$A$49,0),MATCH(J$1,Products!$A$1:$G$1,0))</f>
        <v>D</v>
      </c>
      <c r="K716" s="4">
        <f>INDEX(Products!$A$1:$G$49,MATCH($D716,Products!$A$1:$A$49,0),MATCH(K$1,Products!$A$1:$G$1,0))</f>
        <v>0.2</v>
      </c>
      <c r="L716" s="5">
        <f>INDEX(Products!$A$1:$G$49,MATCH($D716,Products!$A$1:$A$49,0),MATCH(L$1,Products!$A$1:$G$1,0))</f>
        <v>3.645</v>
      </c>
      <c r="M716" s="5">
        <f t="shared" si="11"/>
        <v>14.58</v>
      </c>
      <c r="N716" t="str" cm="1">
        <f t="array" ref="N716">_xlfn.IFS(I716="Rob","Robusta",I716="Exc","Excelsa",I716="Ara","Arabica",I716="Lib","Liberica")</f>
        <v>Excelsa</v>
      </c>
      <c r="O716" t="str" cm="1">
        <f t="array" ref="O716">_xlfn.IFS(J716="M","Medium",J716="L","Light",J716="D","Dark")</f>
        <v>Dark</v>
      </c>
      <c r="P716" t="str">
        <f>_xlfn.XLOOKUP(OrderTable[[#This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INDEX(Products!$A$1:$G$49,MATCH($D717,Products!$A$1:$A$49,0),MATCH(I$1,Products!$A$1:$G$1,0))</f>
        <v>Exc</v>
      </c>
      <c r="J717" t="str">
        <f>INDEX(Products!$A$1:$G$49,MATCH($D717,Products!$A$1:$A$49,0),MATCH(J$1,Products!$A$1:$G$1,0))</f>
        <v>L</v>
      </c>
      <c r="K717" s="4">
        <f>INDEX(Products!$A$1:$G$49,MATCH($D717,Products!$A$1:$A$49,0),MATCH(K$1,Products!$A$1:$G$1,0))</f>
        <v>1</v>
      </c>
      <c r="L717" s="5">
        <f>INDEX(Products!$A$1:$G$49,MATCH($D717,Products!$A$1:$A$49,0),MATCH(L$1,Products!$A$1:$G$1,0))</f>
        <v>14.85</v>
      </c>
      <c r="M717" s="5">
        <f t="shared" si="11"/>
        <v>89.1</v>
      </c>
      <c r="N717" t="str" cm="1">
        <f t="array" ref="N717">_xlfn.IFS(I717="Rob","Robusta",I717="Exc","Excelsa",I717="Ara","Arabica",I717="Lib","Liberica")</f>
        <v>Excelsa</v>
      </c>
      <c r="O717" t="str" cm="1">
        <f t="array" ref="O717">_xlfn.IFS(J717="M","Medium",J717="L","Light",J717="D","Dark")</f>
        <v>Light</v>
      </c>
      <c r="P717" t="str">
        <f>_xlfn.XLOOKUP(OrderTable[[#This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INDEX(Products!$A$1:$G$49,MATCH($D718,Products!$A$1:$A$49,0),MATCH(I$1,Products!$A$1:$G$1,0))</f>
        <v>Rob</v>
      </c>
      <c r="J718" t="str">
        <f>INDEX(Products!$A$1:$G$49,MATCH($D718,Products!$A$1:$A$49,0),MATCH(J$1,Products!$A$1:$G$1,0))</f>
        <v>L</v>
      </c>
      <c r="K718" s="4">
        <f>INDEX(Products!$A$1:$G$49,MATCH($D718,Products!$A$1:$A$49,0),MATCH(K$1,Products!$A$1:$G$1,0))</f>
        <v>1</v>
      </c>
      <c r="L718" s="5">
        <f>INDEX(Products!$A$1:$G$49,MATCH($D718,Products!$A$1:$A$49,0),MATCH(L$1,Products!$A$1:$G$1,0))</f>
        <v>11.95</v>
      </c>
      <c r="M718" s="5">
        <f t="shared" si="11"/>
        <v>35.849999999999994</v>
      </c>
      <c r="N718" t="str" cm="1">
        <f t="array" ref="N718">_xlfn.IFS(I718="Rob","Robusta",I718="Exc","Excelsa",I718="Ara","Arabica",I718="Lib","Liberica")</f>
        <v>Robusta</v>
      </c>
      <c r="O718" t="str" cm="1">
        <f t="array" ref="O718">_xlfn.IFS(J718="M","Medium",J718="L","Light",J718="D","Dark")</f>
        <v>Light</v>
      </c>
      <c r="P718" t="str">
        <f>_xlfn.XLOOKUP(OrderTable[[#This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INDEX(Products!$A$1:$G$49,MATCH($D719,Products!$A$1:$A$49,0),MATCH(I$1,Products!$A$1:$G$1,0))</f>
        <v>Ara</v>
      </c>
      <c r="J719" t="str">
        <f>INDEX(Products!$A$1:$G$49,MATCH($D719,Products!$A$1:$A$49,0),MATCH(J$1,Products!$A$1:$G$1,0))</f>
        <v>D</v>
      </c>
      <c r="K719" s="4">
        <f>INDEX(Products!$A$1:$G$49,MATCH($D719,Products!$A$1:$A$49,0),MATCH(K$1,Products!$A$1:$G$1,0))</f>
        <v>2.5</v>
      </c>
      <c r="L719" s="5">
        <f>INDEX(Products!$A$1:$G$49,MATCH($D719,Products!$A$1:$A$49,0),MATCH(L$1,Products!$A$1:$G$1,0))</f>
        <v>22.884999999999998</v>
      </c>
      <c r="M719" s="5">
        <f t="shared" si="11"/>
        <v>68.655000000000001</v>
      </c>
      <c r="N719" t="str" cm="1">
        <f t="array" ref="N719">_xlfn.IFS(I719="Rob","Robusta",I719="Exc","Excelsa",I719="Ara","Arabica",I719="Lib","Liberica")</f>
        <v>Arabica</v>
      </c>
      <c r="O719" t="str" cm="1">
        <f t="array" ref="O719">_xlfn.IFS(J719="M","Medium",J719="L","Light",J719="D","Dark")</f>
        <v>Dark</v>
      </c>
      <c r="P719" t="str">
        <f>_xlfn.XLOOKUP(OrderTable[[#This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INDEX(Products!$A$1:$G$49,MATCH($D720,Products!$A$1:$A$49,0),MATCH(I$1,Products!$A$1:$G$1,0))</f>
        <v>Lib</v>
      </c>
      <c r="J720" t="str">
        <f>INDEX(Products!$A$1:$G$49,MATCH($D720,Products!$A$1:$A$49,0),MATCH(J$1,Products!$A$1:$G$1,0))</f>
        <v>D</v>
      </c>
      <c r="K720" s="4">
        <f>INDEX(Products!$A$1:$G$49,MATCH($D720,Products!$A$1:$A$49,0),MATCH(K$1,Products!$A$1:$G$1,0))</f>
        <v>1</v>
      </c>
      <c r="L720" s="5">
        <f>INDEX(Products!$A$1:$G$49,MATCH($D720,Products!$A$1:$A$49,0),MATCH(L$1,Products!$A$1:$G$1,0))</f>
        <v>12.95</v>
      </c>
      <c r="M720" s="5">
        <f t="shared" si="11"/>
        <v>38.849999999999994</v>
      </c>
      <c r="N720" t="str" cm="1">
        <f t="array" ref="N720">_xlfn.IFS(I720="Rob","Robusta",I720="Exc","Excelsa",I720="Ara","Arabica",I720="Lib","Liberica")</f>
        <v>Liberica</v>
      </c>
      <c r="O720" t="str" cm="1">
        <f t="array" ref="O720">_xlfn.IFS(J720="M","Medium",J720="L","Light",J720="D","Dark")</f>
        <v>Dark</v>
      </c>
      <c r="P720" t="str">
        <f>_xlfn.XLOOKUP(OrderTable[[#This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INDEX(Products!$A$1:$G$49,MATCH($D721,Products!$A$1:$A$49,0),MATCH(I$1,Products!$A$1:$G$1,0))</f>
        <v>Lib</v>
      </c>
      <c r="J721" t="str">
        <f>INDEX(Products!$A$1:$G$49,MATCH($D721,Products!$A$1:$A$49,0),MATCH(J$1,Products!$A$1:$G$1,0))</f>
        <v>L</v>
      </c>
      <c r="K721" s="4">
        <f>INDEX(Products!$A$1:$G$49,MATCH($D721,Products!$A$1:$A$49,0),MATCH(K$1,Products!$A$1:$G$1,0))</f>
        <v>1</v>
      </c>
      <c r="L721" s="5">
        <f>INDEX(Products!$A$1:$G$49,MATCH($D721,Products!$A$1:$A$49,0),MATCH(L$1,Products!$A$1:$G$1,0))</f>
        <v>15.85</v>
      </c>
      <c r="M721" s="5">
        <f t="shared" si="11"/>
        <v>79.25</v>
      </c>
      <c r="N721" t="str" cm="1">
        <f t="array" ref="N721">_xlfn.IFS(I721="Rob","Robusta",I721="Exc","Excelsa",I721="Ara","Arabica",I721="Lib","Liberica")</f>
        <v>Liberica</v>
      </c>
      <c r="O721" t="str" cm="1">
        <f t="array" ref="O721">_xlfn.IFS(J721="M","Medium",J721="L","Light",J721="D","Dark")</f>
        <v>Light</v>
      </c>
      <c r="P721" t="str">
        <f>_xlfn.XLOOKUP(OrderTable[[#This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INDEX(Products!$A$1:$G$49,MATCH($D722,Products!$A$1:$A$49,0),MATCH(I$1,Products!$A$1:$G$1,0))</f>
        <v>Exc</v>
      </c>
      <c r="J722" t="str">
        <f>INDEX(Products!$A$1:$G$49,MATCH($D722,Products!$A$1:$A$49,0),MATCH(J$1,Products!$A$1:$G$1,0))</f>
        <v>D</v>
      </c>
      <c r="K722" s="4">
        <f>INDEX(Products!$A$1:$G$49,MATCH($D722,Products!$A$1:$A$49,0),MATCH(K$1,Products!$A$1:$G$1,0))</f>
        <v>0.5</v>
      </c>
      <c r="L722" s="5">
        <f>INDEX(Products!$A$1:$G$49,MATCH($D722,Products!$A$1:$A$49,0),MATCH(L$1,Products!$A$1:$G$1,0))</f>
        <v>7.29</v>
      </c>
      <c r="M722" s="5">
        <f t="shared" si="11"/>
        <v>36.450000000000003</v>
      </c>
      <c r="N722" t="str" cm="1">
        <f t="array" ref="N722">_xlfn.IFS(I722="Rob","Robusta",I722="Exc","Excelsa",I722="Ara","Arabica",I722="Lib","Liberica")</f>
        <v>Excelsa</v>
      </c>
      <c r="O722" t="str" cm="1">
        <f t="array" ref="O722">_xlfn.IFS(J722="M","Medium",J722="L","Light",J722="D","Dark")</f>
        <v>Dark</v>
      </c>
      <c r="P722" t="str">
        <f>_xlfn.XLOOKUP(OrderTable[[#This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INDEX(Products!$A$1:$G$49,MATCH($D723,Products!$A$1:$A$49,0),MATCH(I$1,Products!$A$1:$G$1,0))</f>
        <v>Rob</v>
      </c>
      <c r="J723" t="str">
        <f>INDEX(Products!$A$1:$G$49,MATCH($D723,Products!$A$1:$A$49,0),MATCH(J$1,Products!$A$1:$G$1,0))</f>
        <v>M</v>
      </c>
      <c r="K723" s="4">
        <f>INDEX(Products!$A$1:$G$49,MATCH($D723,Products!$A$1:$A$49,0),MATCH(K$1,Products!$A$1:$G$1,0))</f>
        <v>0.2</v>
      </c>
      <c r="L723" s="5">
        <f>INDEX(Products!$A$1:$G$49,MATCH($D723,Products!$A$1:$A$49,0),MATCH(L$1,Products!$A$1:$G$1,0))</f>
        <v>2.9849999999999999</v>
      </c>
      <c r="M723" s="5">
        <f t="shared" si="11"/>
        <v>8.9550000000000001</v>
      </c>
      <c r="N723" t="str" cm="1">
        <f t="array" ref="N723">_xlfn.IFS(I723="Rob","Robusta",I723="Exc","Excelsa",I723="Ara","Arabica",I723="Lib","Liberica")</f>
        <v>Robusta</v>
      </c>
      <c r="O723" t="str" cm="1">
        <f t="array" ref="O723">_xlfn.IFS(J723="M","Medium",J723="L","Light",J723="D","Dark")</f>
        <v>Medium</v>
      </c>
      <c r="P723" t="str">
        <f>_xlfn.XLOOKUP(OrderTable[[#This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INDEX(Products!$A$1:$G$49,MATCH($D724,Products!$A$1:$A$49,0),MATCH(I$1,Products!$A$1:$G$1,0))</f>
        <v>Exc</v>
      </c>
      <c r="J724" t="str">
        <f>INDEX(Products!$A$1:$G$49,MATCH($D724,Products!$A$1:$A$49,0),MATCH(J$1,Products!$A$1:$G$1,0))</f>
        <v>D</v>
      </c>
      <c r="K724" s="4">
        <f>INDEX(Products!$A$1:$G$49,MATCH($D724,Products!$A$1:$A$49,0),MATCH(K$1,Products!$A$1:$G$1,0))</f>
        <v>1</v>
      </c>
      <c r="L724" s="5">
        <f>INDEX(Products!$A$1:$G$49,MATCH($D724,Products!$A$1:$A$49,0),MATCH(L$1,Products!$A$1:$G$1,0))</f>
        <v>12.15</v>
      </c>
      <c r="M724" s="5">
        <f t="shared" si="11"/>
        <v>24.3</v>
      </c>
      <c r="N724" t="str" cm="1">
        <f t="array" ref="N724">_xlfn.IFS(I724="Rob","Robusta",I724="Exc","Excelsa",I724="Ara","Arabica",I724="Lib","Liberica")</f>
        <v>Excelsa</v>
      </c>
      <c r="O724" t="str" cm="1">
        <f t="array" ref="O724">_xlfn.IFS(J724="M","Medium",J724="L","Light",J724="D","Dark")</f>
        <v>Dark</v>
      </c>
      <c r="P724" t="str">
        <f>_xlfn.XLOOKUP(OrderTable[[#This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INDEX(Products!$A$1:$G$49,MATCH($D725,Products!$A$1:$A$49,0),MATCH(I$1,Products!$A$1:$G$1,0))</f>
        <v>Exc</v>
      </c>
      <c r="J725" t="str">
        <f>INDEX(Products!$A$1:$G$49,MATCH($D725,Products!$A$1:$A$49,0),MATCH(J$1,Products!$A$1:$G$1,0))</f>
        <v>M</v>
      </c>
      <c r="K725" s="4">
        <f>INDEX(Products!$A$1:$G$49,MATCH($D725,Products!$A$1:$A$49,0),MATCH(K$1,Products!$A$1:$G$1,0))</f>
        <v>2.5</v>
      </c>
      <c r="L725" s="5">
        <f>INDEX(Products!$A$1:$G$49,MATCH($D725,Products!$A$1:$A$49,0),MATCH(L$1,Products!$A$1:$G$1,0))</f>
        <v>31.624999999999996</v>
      </c>
      <c r="M725" s="5">
        <f t="shared" si="11"/>
        <v>63.249999999999993</v>
      </c>
      <c r="N725" t="str" cm="1">
        <f t="array" ref="N725">_xlfn.IFS(I725="Rob","Robusta",I725="Exc","Excelsa",I725="Ara","Arabica",I725="Lib","Liberica")</f>
        <v>Excelsa</v>
      </c>
      <c r="O725" t="str" cm="1">
        <f t="array" ref="O725">_xlfn.IFS(J725="M","Medium",J725="L","Light",J725="D","Dark")</f>
        <v>Medium</v>
      </c>
      <c r="P725" t="str">
        <f>_xlfn.XLOOKUP(OrderTable[[#This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INDEX(Products!$A$1:$G$49,MATCH($D726,Products!$A$1:$A$49,0),MATCH(I$1,Products!$A$1:$G$1,0))</f>
        <v>Ara</v>
      </c>
      <c r="J726" t="str">
        <f>INDEX(Products!$A$1:$G$49,MATCH($D726,Products!$A$1:$A$49,0),MATCH(J$1,Products!$A$1:$G$1,0))</f>
        <v>M</v>
      </c>
      <c r="K726" s="4">
        <f>INDEX(Products!$A$1:$G$49,MATCH($D726,Products!$A$1:$A$49,0),MATCH(K$1,Products!$A$1:$G$1,0))</f>
        <v>0.2</v>
      </c>
      <c r="L726" s="5">
        <f>INDEX(Products!$A$1:$G$49,MATCH($D726,Products!$A$1:$A$49,0),MATCH(L$1,Products!$A$1:$G$1,0))</f>
        <v>3.375</v>
      </c>
      <c r="M726" s="5">
        <f t="shared" si="11"/>
        <v>6.75</v>
      </c>
      <c r="N726" t="str" cm="1">
        <f t="array" ref="N726">_xlfn.IFS(I726="Rob","Robusta",I726="Exc","Excelsa",I726="Ara","Arabica",I726="Lib","Liberica")</f>
        <v>Arabica</v>
      </c>
      <c r="O726" t="str" cm="1">
        <f t="array" ref="O726">_xlfn.IFS(J726="M","Medium",J726="L","Light",J726="D","Dark")</f>
        <v>Medium</v>
      </c>
      <c r="P726" t="str">
        <f>_xlfn.XLOOKUP(OrderTable[[#This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INDEX(Products!$A$1:$G$49,MATCH($D727,Products!$A$1:$A$49,0),MATCH(I$1,Products!$A$1:$G$1,0))</f>
        <v>Ara</v>
      </c>
      <c r="J727" t="str">
        <f>INDEX(Products!$A$1:$G$49,MATCH($D727,Products!$A$1:$A$49,0),MATCH(J$1,Products!$A$1:$G$1,0))</f>
        <v>L</v>
      </c>
      <c r="K727" s="4">
        <f>INDEX(Products!$A$1:$G$49,MATCH($D727,Products!$A$1:$A$49,0),MATCH(K$1,Products!$A$1:$G$1,0))</f>
        <v>0.2</v>
      </c>
      <c r="L727" s="5">
        <f>INDEX(Products!$A$1:$G$49,MATCH($D727,Products!$A$1:$A$49,0),MATCH(L$1,Products!$A$1:$G$1,0))</f>
        <v>3.8849999999999998</v>
      </c>
      <c r="M727" s="5">
        <f t="shared" si="11"/>
        <v>23.31</v>
      </c>
      <c r="N727" t="str" cm="1">
        <f t="array" ref="N727">_xlfn.IFS(I727="Rob","Robusta",I727="Exc","Excelsa",I727="Ara","Arabica",I727="Lib","Liberica")</f>
        <v>Arabica</v>
      </c>
      <c r="O727" t="str" cm="1">
        <f t="array" ref="O727">_xlfn.IFS(J727="M","Medium",J727="L","Light",J727="D","Dark")</f>
        <v>Light</v>
      </c>
      <c r="P727" t="str">
        <f>_xlfn.XLOOKUP(OrderTable[[#This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INDEX(Products!$A$1:$G$49,MATCH($D728,Products!$A$1:$A$49,0),MATCH(I$1,Products!$A$1:$G$1,0))</f>
        <v>Lib</v>
      </c>
      <c r="J728" t="str">
        <f>INDEX(Products!$A$1:$G$49,MATCH($D728,Products!$A$1:$A$49,0),MATCH(J$1,Products!$A$1:$G$1,0))</f>
        <v>L</v>
      </c>
      <c r="K728" s="4">
        <f>INDEX(Products!$A$1:$G$49,MATCH($D728,Products!$A$1:$A$49,0),MATCH(K$1,Products!$A$1:$G$1,0))</f>
        <v>2.5</v>
      </c>
      <c r="L728" s="5">
        <f>INDEX(Products!$A$1:$G$49,MATCH($D728,Products!$A$1:$A$49,0),MATCH(L$1,Products!$A$1:$G$1,0))</f>
        <v>36.454999999999998</v>
      </c>
      <c r="M728" s="5">
        <f t="shared" si="11"/>
        <v>145.82</v>
      </c>
      <c r="N728" t="str" cm="1">
        <f t="array" ref="N728">_xlfn.IFS(I728="Rob","Robusta",I728="Exc","Excelsa",I728="Ara","Arabica",I728="Lib","Liberica")</f>
        <v>Liberica</v>
      </c>
      <c r="O728" t="str" cm="1">
        <f t="array" ref="O728">_xlfn.IFS(J728="M","Medium",J728="L","Light",J728="D","Dark")</f>
        <v>Light</v>
      </c>
      <c r="P728" t="str">
        <f>_xlfn.XLOOKUP(OrderTable[[#This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INDEX(Products!$A$1:$G$49,MATCH($D729,Products!$A$1:$A$49,0),MATCH(I$1,Products!$A$1:$G$1,0))</f>
        <v>Rob</v>
      </c>
      <c r="J729" t="str">
        <f>INDEX(Products!$A$1:$G$49,MATCH($D729,Products!$A$1:$A$49,0),MATCH(J$1,Products!$A$1:$G$1,0))</f>
        <v>M</v>
      </c>
      <c r="K729" s="4">
        <f>INDEX(Products!$A$1:$G$49,MATCH($D729,Products!$A$1:$A$49,0),MATCH(K$1,Products!$A$1:$G$1,0))</f>
        <v>0.5</v>
      </c>
      <c r="L729" s="5">
        <f>INDEX(Products!$A$1:$G$49,MATCH($D729,Products!$A$1:$A$49,0),MATCH(L$1,Products!$A$1:$G$1,0))</f>
        <v>5.97</v>
      </c>
      <c r="M729" s="5">
        <f t="shared" si="11"/>
        <v>29.849999999999998</v>
      </c>
      <c r="N729" t="str" cm="1">
        <f t="array" ref="N729">_xlfn.IFS(I729="Rob","Robusta",I729="Exc","Excelsa",I729="Ara","Arabica",I729="Lib","Liberica")</f>
        <v>Robusta</v>
      </c>
      <c r="O729" t="str" cm="1">
        <f t="array" ref="O729">_xlfn.IFS(J729="M","Medium",J729="L","Light",J729="D","Dark")</f>
        <v>Medium</v>
      </c>
      <c r="P729" t="str">
        <f>_xlfn.XLOOKUP(OrderTable[[#This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INDEX(Products!$A$1:$G$49,MATCH($D730,Products!$A$1:$A$49,0),MATCH(I$1,Products!$A$1:$G$1,0))</f>
        <v>Exc</v>
      </c>
      <c r="J730" t="str">
        <f>INDEX(Products!$A$1:$G$49,MATCH($D730,Products!$A$1:$A$49,0),MATCH(J$1,Products!$A$1:$G$1,0))</f>
        <v>D</v>
      </c>
      <c r="K730" s="4">
        <f>INDEX(Products!$A$1:$G$49,MATCH($D730,Products!$A$1:$A$49,0),MATCH(K$1,Products!$A$1:$G$1,0))</f>
        <v>0.5</v>
      </c>
      <c r="L730" s="5">
        <f>INDEX(Products!$A$1:$G$49,MATCH($D730,Products!$A$1:$A$49,0),MATCH(L$1,Products!$A$1:$G$1,0))</f>
        <v>7.29</v>
      </c>
      <c r="M730" s="5">
        <f t="shared" si="11"/>
        <v>21.87</v>
      </c>
      <c r="N730" t="str" cm="1">
        <f t="array" ref="N730">_xlfn.IFS(I730="Rob","Robusta",I730="Exc","Excelsa",I730="Ara","Arabica",I730="Lib","Liberica")</f>
        <v>Excelsa</v>
      </c>
      <c r="O730" t="str" cm="1">
        <f t="array" ref="O730">_xlfn.IFS(J730="M","Medium",J730="L","Light",J730="D","Dark")</f>
        <v>Dark</v>
      </c>
      <c r="P730" t="str">
        <f>_xlfn.XLOOKUP(OrderTable[[#This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INDEX(Products!$A$1:$G$49,MATCH($D731,Products!$A$1:$A$49,0),MATCH(I$1,Products!$A$1:$G$1,0))</f>
        <v>Lib</v>
      </c>
      <c r="J731" t="str">
        <f>INDEX(Products!$A$1:$G$49,MATCH($D731,Products!$A$1:$A$49,0),MATCH(J$1,Products!$A$1:$G$1,0))</f>
        <v>M</v>
      </c>
      <c r="K731" s="4">
        <f>INDEX(Products!$A$1:$G$49,MATCH($D731,Products!$A$1:$A$49,0),MATCH(K$1,Products!$A$1:$G$1,0))</f>
        <v>0.2</v>
      </c>
      <c r="L731" s="5">
        <f>INDEX(Products!$A$1:$G$49,MATCH($D731,Products!$A$1:$A$49,0),MATCH(L$1,Products!$A$1:$G$1,0))</f>
        <v>4.3650000000000002</v>
      </c>
      <c r="M731" s="5">
        <f t="shared" si="11"/>
        <v>4.3650000000000002</v>
      </c>
      <c r="N731" t="str" cm="1">
        <f t="array" ref="N731">_xlfn.IFS(I731="Rob","Robusta",I731="Exc","Excelsa",I731="Ara","Arabica",I731="Lib","Liberica")</f>
        <v>Liberica</v>
      </c>
      <c r="O731" t="str" cm="1">
        <f t="array" ref="O731">_xlfn.IFS(J731="M","Medium",J731="L","Light",J731="D","Dark")</f>
        <v>Medium</v>
      </c>
      <c r="P731" t="str">
        <f>_xlfn.XLOOKUP(OrderTable[[#This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INDEX(Products!$A$1:$G$49,MATCH($D732,Products!$A$1:$A$49,0),MATCH(I$1,Products!$A$1:$G$1,0))</f>
        <v>Lib</v>
      </c>
      <c r="J732" t="str">
        <f>INDEX(Products!$A$1:$G$49,MATCH($D732,Products!$A$1:$A$49,0),MATCH(J$1,Products!$A$1:$G$1,0))</f>
        <v>L</v>
      </c>
      <c r="K732" s="4">
        <f>INDEX(Products!$A$1:$G$49,MATCH($D732,Products!$A$1:$A$49,0),MATCH(K$1,Products!$A$1:$G$1,0))</f>
        <v>2.5</v>
      </c>
      <c r="L732" s="5">
        <f>INDEX(Products!$A$1:$G$49,MATCH($D732,Products!$A$1:$A$49,0),MATCH(L$1,Products!$A$1:$G$1,0))</f>
        <v>36.454999999999998</v>
      </c>
      <c r="M732" s="5">
        <f t="shared" si="11"/>
        <v>36.454999999999998</v>
      </c>
      <c r="N732" t="str" cm="1">
        <f t="array" ref="N732">_xlfn.IFS(I732="Rob","Robusta",I732="Exc","Excelsa",I732="Ara","Arabica",I732="Lib","Liberica")</f>
        <v>Liberica</v>
      </c>
      <c r="O732" t="str" cm="1">
        <f t="array" ref="O732">_xlfn.IFS(J732="M","Medium",J732="L","Light",J732="D","Dark")</f>
        <v>Light</v>
      </c>
      <c r="P732" t="str">
        <f>_xlfn.XLOOKUP(OrderTable[[#This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INDEX(Products!$A$1:$G$49,MATCH($D733,Products!$A$1:$A$49,0),MATCH(I$1,Products!$A$1:$G$1,0))</f>
        <v>Lib</v>
      </c>
      <c r="J733" t="str">
        <f>INDEX(Products!$A$1:$G$49,MATCH($D733,Products!$A$1:$A$49,0),MATCH(J$1,Products!$A$1:$G$1,0))</f>
        <v>D</v>
      </c>
      <c r="K733" s="4">
        <f>INDEX(Products!$A$1:$G$49,MATCH($D733,Products!$A$1:$A$49,0),MATCH(K$1,Products!$A$1:$G$1,0))</f>
        <v>0.2</v>
      </c>
      <c r="L733" s="5">
        <f>INDEX(Products!$A$1:$G$49,MATCH($D733,Products!$A$1:$A$49,0),MATCH(L$1,Products!$A$1:$G$1,0))</f>
        <v>3.8849999999999998</v>
      </c>
      <c r="M733" s="5">
        <f t="shared" si="11"/>
        <v>15.54</v>
      </c>
      <c r="N733" t="str" cm="1">
        <f t="array" ref="N733">_xlfn.IFS(I733="Rob","Robusta",I733="Exc","Excelsa",I733="Ara","Arabica",I733="Lib","Liberica")</f>
        <v>Liberica</v>
      </c>
      <c r="O733" t="str" cm="1">
        <f t="array" ref="O733">_xlfn.IFS(J733="M","Medium",J733="L","Light",J733="D","Dark")</f>
        <v>Dark</v>
      </c>
      <c r="P733" t="str">
        <f>_xlfn.XLOOKUP(OrderTable[[#This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INDEX(Products!$A$1:$G$49,MATCH($D734,Products!$A$1:$A$49,0),MATCH(I$1,Products!$A$1:$G$1,0))</f>
        <v>Exc</v>
      </c>
      <c r="J734" t="str">
        <f>INDEX(Products!$A$1:$G$49,MATCH($D734,Products!$A$1:$A$49,0),MATCH(J$1,Products!$A$1:$G$1,0))</f>
        <v>L</v>
      </c>
      <c r="K734" s="4">
        <f>INDEX(Products!$A$1:$G$49,MATCH($D734,Products!$A$1:$A$49,0),MATCH(K$1,Products!$A$1:$G$1,0))</f>
        <v>0.2</v>
      </c>
      <c r="L734" s="5">
        <f>INDEX(Products!$A$1:$G$49,MATCH($D734,Products!$A$1:$A$49,0),MATCH(L$1,Products!$A$1:$G$1,0))</f>
        <v>4.4550000000000001</v>
      </c>
      <c r="M734" s="5">
        <f t="shared" si="11"/>
        <v>8.91</v>
      </c>
      <c r="N734" t="str" cm="1">
        <f t="array" ref="N734">_xlfn.IFS(I734="Rob","Robusta",I734="Exc","Excelsa",I734="Ara","Arabica",I734="Lib","Liberica")</f>
        <v>Excelsa</v>
      </c>
      <c r="O734" t="str" cm="1">
        <f t="array" ref="O734">_xlfn.IFS(J734="M","Medium",J734="L","Light",J734="D","Dark")</f>
        <v>Light</v>
      </c>
      <c r="P734" t="str">
        <f>_xlfn.XLOOKUP(OrderTable[[#This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INDEX(Products!$A$1:$G$49,MATCH($D735,Products!$A$1:$A$49,0),MATCH(I$1,Products!$A$1:$G$1,0))</f>
        <v>Lib</v>
      </c>
      <c r="J735" t="str">
        <f>INDEX(Products!$A$1:$G$49,MATCH($D735,Products!$A$1:$A$49,0),MATCH(J$1,Products!$A$1:$G$1,0))</f>
        <v>M</v>
      </c>
      <c r="K735" s="4">
        <f>INDEX(Products!$A$1:$G$49,MATCH($D735,Products!$A$1:$A$49,0),MATCH(K$1,Products!$A$1:$G$1,0))</f>
        <v>2.5</v>
      </c>
      <c r="L735" s="5">
        <f>INDEX(Products!$A$1:$G$49,MATCH($D735,Products!$A$1:$A$49,0),MATCH(L$1,Products!$A$1:$G$1,0))</f>
        <v>33.464999999999996</v>
      </c>
      <c r="M735" s="5">
        <f t="shared" si="11"/>
        <v>100.39499999999998</v>
      </c>
      <c r="N735" t="str" cm="1">
        <f t="array" ref="N735">_xlfn.IFS(I735="Rob","Robusta",I735="Exc","Excelsa",I735="Ara","Arabica",I735="Lib","Liberica")</f>
        <v>Liberica</v>
      </c>
      <c r="O735" t="str" cm="1">
        <f t="array" ref="O735">_xlfn.IFS(J735="M","Medium",J735="L","Light",J735="D","Dark")</f>
        <v>Medium</v>
      </c>
      <c r="P735" t="str">
        <f>_xlfn.XLOOKUP(OrderTable[[#This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INDEX(Products!$A$1:$G$49,MATCH($D736,Products!$A$1:$A$49,0),MATCH(I$1,Products!$A$1:$G$1,0))</f>
        <v>Rob</v>
      </c>
      <c r="J736" t="str">
        <f>INDEX(Products!$A$1:$G$49,MATCH($D736,Products!$A$1:$A$49,0),MATCH(J$1,Products!$A$1:$G$1,0))</f>
        <v>D</v>
      </c>
      <c r="K736" s="4">
        <f>INDEX(Products!$A$1:$G$49,MATCH($D736,Products!$A$1:$A$49,0),MATCH(K$1,Products!$A$1:$G$1,0))</f>
        <v>0.2</v>
      </c>
      <c r="L736" s="5">
        <f>INDEX(Products!$A$1:$G$49,MATCH($D736,Products!$A$1:$A$49,0),MATCH(L$1,Products!$A$1:$G$1,0))</f>
        <v>2.6849999999999996</v>
      </c>
      <c r="M736" s="5">
        <f t="shared" si="11"/>
        <v>13.424999999999997</v>
      </c>
      <c r="N736" t="str" cm="1">
        <f t="array" ref="N736">_xlfn.IFS(I736="Rob","Robusta",I736="Exc","Excelsa",I736="Ara","Arabica",I736="Lib","Liberica")</f>
        <v>Robusta</v>
      </c>
      <c r="O736" t="str" cm="1">
        <f t="array" ref="O736">_xlfn.IFS(J736="M","Medium",J736="L","Light",J736="D","Dark")</f>
        <v>Dark</v>
      </c>
      <c r="P736" t="str">
        <f>_xlfn.XLOOKUP(OrderTable[[#This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INDEX(Products!$A$1:$G$49,MATCH($D737,Products!$A$1:$A$49,0),MATCH(I$1,Products!$A$1:$G$1,0))</f>
        <v>Exc</v>
      </c>
      <c r="J737" t="str">
        <f>INDEX(Products!$A$1:$G$49,MATCH($D737,Products!$A$1:$A$49,0),MATCH(J$1,Products!$A$1:$G$1,0))</f>
        <v>D</v>
      </c>
      <c r="K737" s="4">
        <f>INDEX(Products!$A$1:$G$49,MATCH($D737,Products!$A$1:$A$49,0),MATCH(K$1,Products!$A$1:$G$1,0))</f>
        <v>0.2</v>
      </c>
      <c r="L737" s="5">
        <f>INDEX(Products!$A$1:$G$49,MATCH($D737,Products!$A$1:$A$49,0),MATCH(L$1,Products!$A$1:$G$1,0))</f>
        <v>3.645</v>
      </c>
      <c r="M737" s="5">
        <f t="shared" si="11"/>
        <v>21.87</v>
      </c>
      <c r="N737" t="str" cm="1">
        <f t="array" ref="N737">_xlfn.IFS(I737="Rob","Robusta",I737="Exc","Excelsa",I737="Ara","Arabica",I737="Lib","Liberica")</f>
        <v>Excelsa</v>
      </c>
      <c r="O737" t="str" cm="1">
        <f t="array" ref="O737">_xlfn.IFS(J737="M","Medium",J737="L","Light",J737="D","Dark")</f>
        <v>Dark</v>
      </c>
      <c r="P737" t="str">
        <f>_xlfn.XLOOKUP(OrderTable[[#This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INDEX(Products!$A$1:$G$49,MATCH($D738,Products!$A$1:$A$49,0),MATCH(I$1,Products!$A$1:$G$1,0))</f>
        <v>Lib</v>
      </c>
      <c r="J738" t="str">
        <f>INDEX(Products!$A$1:$G$49,MATCH($D738,Products!$A$1:$A$49,0),MATCH(J$1,Products!$A$1:$G$1,0))</f>
        <v>D</v>
      </c>
      <c r="K738" s="4">
        <f>INDEX(Products!$A$1:$G$49,MATCH($D738,Products!$A$1:$A$49,0),MATCH(K$1,Products!$A$1:$G$1,0))</f>
        <v>1</v>
      </c>
      <c r="L738" s="5">
        <f>INDEX(Products!$A$1:$G$49,MATCH($D738,Products!$A$1:$A$49,0),MATCH(L$1,Products!$A$1:$G$1,0))</f>
        <v>12.95</v>
      </c>
      <c r="M738" s="5">
        <f t="shared" si="11"/>
        <v>25.9</v>
      </c>
      <c r="N738" t="str" cm="1">
        <f t="array" ref="N738">_xlfn.IFS(I738="Rob","Robusta",I738="Exc","Excelsa",I738="Ara","Arabica",I738="Lib","Liberica")</f>
        <v>Liberica</v>
      </c>
      <c r="O738" t="str" cm="1">
        <f t="array" ref="O738">_xlfn.IFS(J738="M","Medium",J738="L","Light",J738="D","Dark")</f>
        <v>Dark</v>
      </c>
      <c r="P738" t="str">
        <f>_xlfn.XLOOKUP(OrderTable[[#This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INDEX(Products!$A$1:$G$49,MATCH($D739,Products!$A$1:$A$49,0),MATCH(I$1,Products!$A$1:$G$1,0))</f>
        <v>Ara</v>
      </c>
      <c r="J739" t="str">
        <f>INDEX(Products!$A$1:$G$49,MATCH($D739,Products!$A$1:$A$49,0),MATCH(J$1,Products!$A$1:$G$1,0))</f>
        <v>M</v>
      </c>
      <c r="K739" s="4">
        <f>INDEX(Products!$A$1:$G$49,MATCH($D739,Products!$A$1:$A$49,0),MATCH(K$1,Products!$A$1:$G$1,0))</f>
        <v>1</v>
      </c>
      <c r="L739" s="5">
        <f>INDEX(Products!$A$1:$G$49,MATCH($D739,Products!$A$1:$A$49,0),MATCH(L$1,Products!$A$1:$G$1,0))</f>
        <v>11.25</v>
      </c>
      <c r="M739" s="5">
        <f t="shared" si="11"/>
        <v>56.25</v>
      </c>
      <c r="N739" t="str" cm="1">
        <f t="array" ref="N739">_xlfn.IFS(I739="Rob","Robusta",I739="Exc","Excelsa",I739="Ara","Arabica",I739="Lib","Liberica")</f>
        <v>Arabica</v>
      </c>
      <c r="O739" t="str" cm="1">
        <f t="array" ref="O739">_xlfn.IFS(J739="M","Medium",J739="L","Light",J739="D","Dark")</f>
        <v>Medium</v>
      </c>
      <c r="P739" t="str">
        <f>_xlfn.XLOOKUP(OrderTable[[#This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INDEX(Products!$A$1:$G$49,MATCH($D740,Products!$A$1:$A$49,0),MATCH(I$1,Products!$A$1:$G$1,0))</f>
        <v>Rob</v>
      </c>
      <c r="J740" t="str">
        <f>INDEX(Products!$A$1:$G$49,MATCH($D740,Products!$A$1:$A$49,0),MATCH(J$1,Products!$A$1:$G$1,0))</f>
        <v>L</v>
      </c>
      <c r="K740" s="4">
        <f>INDEX(Products!$A$1:$G$49,MATCH($D740,Products!$A$1:$A$49,0),MATCH(K$1,Products!$A$1:$G$1,0))</f>
        <v>0.2</v>
      </c>
      <c r="L740" s="5">
        <f>INDEX(Products!$A$1:$G$49,MATCH($D740,Products!$A$1:$A$49,0),MATCH(L$1,Products!$A$1:$G$1,0))</f>
        <v>3.5849999999999995</v>
      </c>
      <c r="M740" s="5">
        <f t="shared" si="11"/>
        <v>10.754999999999999</v>
      </c>
      <c r="N740" t="str" cm="1">
        <f t="array" ref="N740">_xlfn.IFS(I740="Rob","Robusta",I740="Exc","Excelsa",I740="Ara","Arabica",I740="Lib","Liberica")</f>
        <v>Robusta</v>
      </c>
      <c r="O740" t="str" cm="1">
        <f t="array" ref="O740">_xlfn.IFS(J740="M","Medium",J740="L","Light",J740="D","Dark")</f>
        <v>Light</v>
      </c>
      <c r="P740" t="str">
        <f>_xlfn.XLOOKUP(OrderTable[[#This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INDEX(Products!$A$1:$G$49,MATCH($D741,Products!$A$1:$A$49,0),MATCH(I$1,Products!$A$1:$G$1,0))</f>
        <v>Exc</v>
      </c>
      <c r="J741" t="str">
        <f>INDEX(Products!$A$1:$G$49,MATCH($D741,Products!$A$1:$A$49,0),MATCH(J$1,Products!$A$1:$G$1,0))</f>
        <v>D</v>
      </c>
      <c r="K741" s="4">
        <f>INDEX(Products!$A$1:$G$49,MATCH($D741,Products!$A$1:$A$49,0),MATCH(K$1,Products!$A$1:$G$1,0))</f>
        <v>0.2</v>
      </c>
      <c r="L741" s="5">
        <f>INDEX(Products!$A$1:$G$49,MATCH($D741,Products!$A$1:$A$49,0),MATCH(L$1,Products!$A$1:$G$1,0))</f>
        <v>3.645</v>
      </c>
      <c r="M741" s="5">
        <f t="shared" si="11"/>
        <v>18.225000000000001</v>
      </c>
      <c r="N741" t="str" cm="1">
        <f t="array" ref="N741">_xlfn.IFS(I741="Rob","Robusta",I741="Exc","Excelsa",I741="Ara","Arabica",I741="Lib","Liberica")</f>
        <v>Excelsa</v>
      </c>
      <c r="O741" t="str" cm="1">
        <f t="array" ref="O741">_xlfn.IFS(J741="M","Medium",J741="L","Light",J741="D","Dark")</f>
        <v>Dark</v>
      </c>
      <c r="P741" t="str">
        <f>_xlfn.XLOOKUP(OrderTable[[#This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INDEX(Products!$A$1:$G$49,MATCH($D742,Products!$A$1:$A$49,0),MATCH(I$1,Products!$A$1:$G$1,0))</f>
        <v>Rob</v>
      </c>
      <c r="J742" t="str">
        <f>INDEX(Products!$A$1:$G$49,MATCH($D742,Products!$A$1:$A$49,0),MATCH(J$1,Products!$A$1:$G$1,0))</f>
        <v>L</v>
      </c>
      <c r="K742" s="4">
        <f>INDEX(Products!$A$1:$G$49,MATCH($D742,Products!$A$1:$A$49,0),MATCH(K$1,Products!$A$1:$G$1,0))</f>
        <v>0.5</v>
      </c>
      <c r="L742" s="5">
        <f>INDEX(Products!$A$1:$G$49,MATCH($D742,Products!$A$1:$A$49,0),MATCH(L$1,Products!$A$1:$G$1,0))</f>
        <v>7.169999999999999</v>
      </c>
      <c r="M742" s="5">
        <f t="shared" si="11"/>
        <v>28.679999999999996</v>
      </c>
      <c r="N742" t="str" cm="1">
        <f t="array" ref="N742">_xlfn.IFS(I742="Rob","Robusta",I742="Exc","Excelsa",I742="Ara","Arabica",I742="Lib","Liberica")</f>
        <v>Robusta</v>
      </c>
      <c r="O742" t="str" cm="1">
        <f t="array" ref="O742">_xlfn.IFS(J742="M","Medium",J742="L","Light",J742="D","Dark")</f>
        <v>Light</v>
      </c>
      <c r="P742" t="str">
        <f>_xlfn.XLOOKUP(OrderTable[[#This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INDEX(Products!$A$1:$G$49,MATCH($D743,Products!$A$1:$A$49,0),MATCH(I$1,Products!$A$1:$G$1,0))</f>
        <v>Lib</v>
      </c>
      <c r="J743" t="str">
        <f>INDEX(Products!$A$1:$G$49,MATCH($D743,Products!$A$1:$A$49,0),MATCH(J$1,Products!$A$1:$G$1,0))</f>
        <v>M</v>
      </c>
      <c r="K743" s="4">
        <f>INDEX(Products!$A$1:$G$49,MATCH($D743,Products!$A$1:$A$49,0),MATCH(K$1,Products!$A$1:$G$1,0))</f>
        <v>0.2</v>
      </c>
      <c r="L743" s="5">
        <f>INDEX(Products!$A$1:$G$49,MATCH($D743,Products!$A$1:$A$49,0),MATCH(L$1,Products!$A$1:$G$1,0))</f>
        <v>4.3650000000000002</v>
      </c>
      <c r="M743" s="5">
        <f t="shared" si="11"/>
        <v>8.73</v>
      </c>
      <c r="N743" t="str" cm="1">
        <f t="array" ref="N743">_xlfn.IFS(I743="Rob","Robusta",I743="Exc","Excelsa",I743="Ara","Arabica",I743="Lib","Liberica")</f>
        <v>Liberica</v>
      </c>
      <c r="O743" t="str" cm="1">
        <f t="array" ref="O743">_xlfn.IFS(J743="M","Medium",J743="L","Light",J743="D","Dark")</f>
        <v>Medium</v>
      </c>
      <c r="P743" t="str">
        <f>_xlfn.XLOOKUP(OrderTable[[#This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INDEX(Products!$A$1:$G$49,MATCH($D744,Products!$A$1:$A$49,0),MATCH(I$1,Products!$A$1:$G$1,0))</f>
        <v>Lib</v>
      </c>
      <c r="J744" t="str">
        <f>INDEX(Products!$A$1:$G$49,MATCH($D744,Products!$A$1:$A$49,0),MATCH(J$1,Products!$A$1:$G$1,0))</f>
        <v>M</v>
      </c>
      <c r="K744" s="4">
        <f>INDEX(Products!$A$1:$G$49,MATCH($D744,Products!$A$1:$A$49,0),MATCH(K$1,Products!$A$1:$G$1,0))</f>
        <v>1</v>
      </c>
      <c r="L744" s="5">
        <f>INDEX(Products!$A$1:$G$49,MATCH($D744,Products!$A$1:$A$49,0),MATCH(L$1,Products!$A$1:$G$1,0))</f>
        <v>14.55</v>
      </c>
      <c r="M744" s="5">
        <f t="shared" si="11"/>
        <v>58.2</v>
      </c>
      <c r="N744" t="str" cm="1">
        <f t="array" ref="N744">_xlfn.IFS(I744="Rob","Robusta",I744="Exc","Excelsa",I744="Ara","Arabica",I744="Lib","Liberica")</f>
        <v>Liberica</v>
      </c>
      <c r="O744" t="str" cm="1">
        <f t="array" ref="O744">_xlfn.IFS(J744="M","Medium",J744="L","Light",J744="D","Dark")</f>
        <v>Medium</v>
      </c>
      <c r="P744" t="str">
        <f>_xlfn.XLOOKUP(OrderTable[[#This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INDEX(Products!$A$1:$G$49,MATCH($D745,Products!$A$1:$A$49,0),MATCH(I$1,Products!$A$1:$G$1,0))</f>
        <v>Ara</v>
      </c>
      <c r="J745" t="str">
        <f>INDEX(Products!$A$1:$G$49,MATCH($D745,Products!$A$1:$A$49,0),MATCH(J$1,Products!$A$1:$G$1,0))</f>
        <v>D</v>
      </c>
      <c r="K745" s="4">
        <f>INDEX(Products!$A$1:$G$49,MATCH($D745,Products!$A$1:$A$49,0),MATCH(K$1,Products!$A$1:$G$1,0))</f>
        <v>0.5</v>
      </c>
      <c r="L745" s="5">
        <f>INDEX(Products!$A$1:$G$49,MATCH($D745,Products!$A$1:$A$49,0),MATCH(L$1,Products!$A$1:$G$1,0))</f>
        <v>5.97</v>
      </c>
      <c r="M745" s="5">
        <f t="shared" si="11"/>
        <v>17.91</v>
      </c>
      <c r="N745" t="str" cm="1">
        <f t="array" ref="N745">_xlfn.IFS(I745="Rob","Robusta",I745="Exc","Excelsa",I745="Ara","Arabica",I745="Lib","Liberica")</f>
        <v>Arabica</v>
      </c>
      <c r="O745" t="str" cm="1">
        <f t="array" ref="O745">_xlfn.IFS(J745="M","Medium",J745="L","Light",J745="D","Dark")</f>
        <v>Dark</v>
      </c>
      <c r="P745" t="str">
        <f>_xlfn.XLOOKUP(OrderTable[[#This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INDEX(Products!$A$1:$G$49,MATCH($D746,Products!$A$1:$A$49,0),MATCH(I$1,Products!$A$1:$G$1,0))</f>
        <v>Rob</v>
      </c>
      <c r="J746" t="str">
        <f>INDEX(Products!$A$1:$G$49,MATCH($D746,Products!$A$1:$A$49,0),MATCH(J$1,Products!$A$1:$G$1,0))</f>
        <v>M</v>
      </c>
      <c r="K746" s="4">
        <f>INDEX(Products!$A$1:$G$49,MATCH($D746,Products!$A$1:$A$49,0),MATCH(K$1,Products!$A$1:$G$1,0))</f>
        <v>0.2</v>
      </c>
      <c r="L746" s="5">
        <f>INDEX(Products!$A$1:$G$49,MATCH($D746,Products!$A$1:$A$49,0),MATCH(L$1,Products!$A$1:$G$1,0))</f>
        <v>2.9849999999999999</v>
      </c>
      <c r="M746" s="5">
        <f t="shared" si="11"/>
        <v>17.91</v>
      </c>
      <c r="N746" t="str" cm="1">
        <f t="array" ref="N746">_xlfn.IFS(I746="Rob","Robusta",I746="Exc","Excelsa",I746="Ara","Arabica",I746="Lib","Liberica")</f>
        <v>Robusta</v>
      </c>
      <c r="O746" t="str" cm="1">
        <f t="array" ref="O746">_xlfn.IFS(J746="M","Medium",J746="L","Light",J746="D","Dark")</f>
        <v>Medium</v>
      </c>
      <c r="P746" t="str">
        <f>_xlfn.XLOOKUP(OrderTable[[#This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INDEX(Products!$A$1:$G$49,MATCH($D747,Products!$A$1:$A$49,0),MATCH(I$1,Products!$A$1:$G$1,0))</f>
        <v>Exc</v>
      </c>
      <c r="J747" t="str">
        <f>INDEX(Products!$A$1:$G$49,MATCH($D747,Products!$A$1:$A$49,0),MATCH(J$1,Products!$A$1:$G$1,0))</f>
        <v>D</v>
      </c>
      <c r="K747" s="4">
        <f>INDEX(Products!$A$1:$G$49,MATCH($D747,Products!$A$1:$A$49,0),MATCH(K$1,Products!$A$1:$G$1,0))</f>
        <v>0.5</v>
      </c>
      <c r="L747" s="5">
        <f>INDEX(Products!$A$1:$G$49,MATCH($D747,Products!$A$1:$A$49,0),MATCH(L$1,Products!$A$1:$G$1,0))</f>
        <v>7.29</v>
      </c>
      <c r="M747" s="5">
        <f t="shared" si="11"/>
        <v>14.58</v>
      </c>
      <c r="N747" t="str" cm="1">
        <f t="array" ref="N747">_xlfn.IFS(I747="Rob","Robusta",I747="Exc","Excelsa",I747="Ara","Arabica",I747="Lib","Liberica")</f>
        <v>Excelsa</v>
      </c>
      <c r="O747" t="str" cm="1">
        <f t="array" ref="O747">_xlfn.IFS(J747="M","Medium",J747="L","Light",J747="D","Dark")</f>
        <v>Dark</v>
      </c>
      <c r="P747" t="str">
        <f>_xlfn.XLOOKUP(OrderTable[[#This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INDEX(Products!$A$1:$G$49,MATCH($D748,Products!$A$1:$A$49,0),MATCH(I$1,Products!$A$1:$G$1,0))</f>
        <v>Ara</v>
      </c>
      <c r="J748" t="str">
        <f>INDEX(Products!$A$1:$G$49,MATCH($D748,Products!$A$1:$A$49,0),MATCH(J$1,Products!$A$1:$G$1,0))</f>
        <v>M</v>
      </c>
      <c r="K748" s="4">
        <f>INDEX(Products!$A$1:$G$49,MATCH($D748,Products!$A$1:$A$49,0),MATCH(K$1,Products!$A$1:$G$1,0))</f>
        <v>1</v>
      </c>
      <c r="L748" s="5">
        <f>INDEX(Products!$A$1:$G$49,MATCH($D748,Products!$A$1:$A$49,0),MATCH(L$1,Products!$A$1:$G$1,0))</f>
        <v>11.25</v>
      </c>
      <c r="M748" s="5">
        <f t="shared" si="11"/>
        <v>33.75</v>
      </c>
      <c r="N748" t="str" cm="1">
        <f t="array" ref="N748">_xlfn.IFS(I748="Rob","Robusta",I748="Exc","Excelsa",I748="Ara","Arabica",I748="Lib","Liberica")</f>
        <v>Arabica</v>
      </c>
      <c r="O748" t="str" cm="1">
        <f t="array" ref="O748">_xlfn.IFS(J748="M","Medium",J748="L","Light",J748="D","Dark")</f>
        <v>Medium</v>
      </c>
      <c r="P748" t="str">
        <f>_xlfn.XLOOKUP(OrderTable[[#This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INDEX(Products!$A$1:$G$49,MATCH($D749,Products!$A$1:$A$49,0),MATCH(I$1,Products!$A$1:$G$1,0))</f>
        <v>Lib</v>
      </c>
      <c r="J749" t="str">
        <f>INDEX(Products!$A$1:$G$49,MATCH($D749,Products!$A$1:$A$49,0),MATCH(J$1,Products!$A$1:$G$1,0))</f>
        <v>M</v>
      </c>
      <c r="K749" s="4">
        <f>INDEX(Products!$A$1:$G$49,MATCH($D749,Products!$A$1:$A$49,0),MATCH(K$1,Products!$A$1:$G$1,0))</f>
        <v>0.5</v>
      </c>
      <c r="L749" s="5">
        <f>INDEX(Products!$A$1:$G$49,MATCH($D749,Products!$A$1:$A$49,0),MATCH(L$1,Products!$A$1:$G$1,0))</f>
        <v>8.73</v>
      </c>
      <c r="M749" s="5">
        <f t="shared" si="11"/>
        <v>34.92</v>
      </c>
      <c r="N749" t="str" cm="1">
        <f t="array" ref="N749">_xlfn.IFS(I749="Rob","Robusta",I749="Exc","Excelsa",I749="Ara","Arabica",I749="Lib","Liberica")</f>
        <v>Liberica</v>
      </c>
      <c r="O749" t="str" cm="1">
        <f t="array" ref="O749">_xlfn.IFS(J749="M","Medium",J749="L","Light",J749="D","Dark")</f>
        <v>Medium</v>
      </c>
      <c r="P749" t="str">
        <f>_xlfn.XLOOKUP(OrderTable[[#This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INDEX(Products!$A$1:$G$49,MATCH($D750,Products!$A$1:$A$49,0),MATCH(I$1,Products!$A$1:$G$1,0))</f>
        <v>Exc</v>
      </c>
      <c r="J750" t="str">
        <f>INDEX(Products!$A$1:$G$49,MATCH($D750,Products!$A$1:$A$49,0),MATCH(J$1,Products!$A$1:$G$1,0))</f>
        <v>D</v>
      </c>
      <c r="K750" s="4">
        <f>INDEX(Products!$A$1:$G$49,MATCH($D750,Products!$A$1:$A$49,0),MATCH(K$1,Products!$A$1:$G$1,0))</f>
        <v>0.5</v>
      </c>
      <c r="L750" s="5">
        <f>INDEX(Products!$A$1:$G$49,MATCH($D750,Products!$A$1:$A$49,0),MATCH(L$1,Products!$A$1:$G$1,0))</f>
        <v>7.29</v>
      </c>
      <c r="M750" s="5">
        <f t="shared" si="11"/>
        <v>14.58</v>
      </c>
      <c r="N750" t="str" cm="1">
        <f t="array" ref="N750">_xlfn.IFS(I750="Rob","Robusta",I750="Exc","Excelsa",I750="Ara","Arabica",I750="Lib","Liberica")</f>
        <v>Excelsa</v>
      </c>
      <c r="O750" t="str" cm="1">
        <f t="array" ref="O750">_xlfn.IFS(J750="M","Medium",J750="L","Light",J750="D","Dark")</f>
        <v>Dark</v>
      </c>
      <c r="P750" t="str">
        <f>_xlfn.XLOOKUP(OrderTable[[#This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INDEX(Products!$A$1:$G$49,MATCH($D751,Products!$A$1:$A$49,0),MATCH(I$1,Products!$A$1:$G$1,0))</f>
        <v>Rob</v>
      </c>
      <c r="J751" t="str">
        <f>INDEX(Products!$A$1:$G$49,MATCH($D751,Products!$A$1:$A$49,0),MATCH(J$1,Products!$A$1:$G$1,0))</f>
        <v>D</v>
      </c>
      <c r="K751" s="4">
        <f>INDEX(Products!$A$1:$G$49,MATCH($D751,Products!$A$1:$A$49,0),MATCH(K$1,Products!$A$1:$G$1,0))</f>
        <v>0.2</v>
      </c>
      <c r="L751" s="5">
        <f>INDEX(Products!$A$1:$G$49,MATCH($D751,Products!$A$1:$A$49,0),MATCH(L$1,Products!$A$1:$G$1,0))</f>
        <v>2.6849999999999996</v>
      </c>
      <c r="M751" s="5">
        <f t="shared" si="11"/>
        <v>5.3699999999999992</v>
      </c>
      <c r="N751" t="str" cm="1">
        <f t="array" ref="N751">_xlfn.IFS(I751="Rob","Robusta",I751="Exc","Excelsa",I751="Ara","Arabica",I751="Lib","Liberica")</f>
        <v>Robusta</v>
      </c>
      <c r="O751" t="str" cm="1">
        <f t="array" ref="O751">_xlfn.IFS(J751="M","Medium",J751="L","Light",J751="D","Dark")</f>
        <v>Dark</v>
      </c>
      <c r="P751" t="str">
        <f>_xlfn.XLOOKUP(OrderTable[[#This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INDEX(Products!$A$1:$G$49,MATCH($D752,Products!$A$1:$A$49,0),MATCH(I$1,Products!$A$1:$G$1,0))</f>
        <v>Rob</v>
      </c>
      <c r="J752" t="str">
        <f>INDEX(Products!$A$1:$G$49,MATCH($D752,Products!$A$1:$A$49,0),MATCH(J$1,Products!$A$1:$G$1,0))</f>
        <v>M</v>
      </c>
      <c r="K752" s="4">
        <f>INDEX(Products!$A$1:$G$49,MATCH($D752,Products!$A$1:$A$49,0),MATCH(K$1,Products!$A$1:$G$1,0))</f>
        <v>0.5</v>
      </c>
      <c r="L752" s="5">
        <f>INDEX(Products!$A$1:$G$49,MATCH($D752,Products!$A$1:$A$49,0),MATCH(L$1,Products!$A$1:$G$1,0))</f>
        <v>5.97</v>
      </c>
      <c r="M752" s="5">
        <f t="shared" si="11"/>
        <v>5.97</v>
      </c>
      <c r="N752" t="str" cm="1">
        <f t="array" ref="N752">_xlfn.IFS(I752="Rob","Robusta",I752="Exc","Excelsa",I752="Ara","Arabica",I752="Lib","Liberica")</f>
        <v>Robusta</v>
      </c>
      <c r="O752" t="str" cm="1">
        <f t="array" ref="O752">_xlfn.IFS(J752="M","Medium",J752="L","Light",J752="D","Dark")</f>
        <v>Medium</v>
      </c>
      <c r="P752" t="str">
        <f>_xlfn.XLOOKUP(OrderTable[[#This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INDEX(Products!$A$1:$G$49,MATCH($D753,Products!$A$1:$A$49,0),MATCH(I$1,Products!$A$1:$G$1,0))</f>
        <v>Lib</v>
      </c>
      <c r="J753" t="str">
        <f>INDEX(Products!$A$1:$G$49,MATCH($D753,Products!$A$1:$A$49,0),MATCH(J$1,Products!$A$1:$G$1,0))</f>
        <v>L</v>
      </c>
      <c r="K753" s="4">
        <f>INDEX(Products!$A$1:$G$49,MATCH($D753,Products!$A$1:$A$49,0),MATCH(K$1,Products!$A$1:$G$1,0))</f>
        <v>0.5</v>
      </c>
      <c r="L753" s="5">
        <f>INDEX(Products!$A$1:$G$49,MATCH($D753,Products!$A$1:$A$49,0),MATCH(L$1,Products!$A$1:$G$1,0))</f>
        <v>9.51</v>
      </c>
      <c r="M753" s="5">
        <f t="shared" si="11"/>
        <v>19.02</v>
      </c>
      <c r="N753" t="str" cm="1">
        <f t="array" ref="N753">_xlfn.IFS(I753="Rob","Robusta",I753="Exc","Excelsa",I753="Ara","Arabica",I753="Lib","Liberica")</f>
        <v>Liberica</v>
      </c>
      <c r="O753" t="str" cm="1">
        <f t="array" ref="O753">_xlfn.IFS(J753="M","Medium",J753="L","Light",J753="D","Dark")</f>
        <v>Light</v>
      </c>
      <c r="P753" t="str">
        <f>_xlfn.XLOOKUP(OrderTable[[#This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INDEX(Products!$A$1:$G$49,MATCH($D754,Products!$A$1:$A$49,0),MATCH(I$1,Products!$A$1:$G$1,0))</f>
        <v>Exc</v>
      </c>
      <c r="J754" t="str">
        <f>INDEX(Products!$A$1:$G$49,MATCH($D754,Products!$A$1:$A$49,0),MATCH(J$1,Products!$A$1:$G$1,0))</f>
        <v>M</v>
      </c>
      <c r="K754" s="4">
        <f>INDEX(Products!$A$1:$G$49,MATCH($D754,Products!$A$1:$A$49,0),MATCH(K$1,Products!$A$1:$G$1,0))</f>
        <v>1</v>
      </c>
      <c r="L754" s="5">
        <f>INDEX(Products!$A$1:$G$49,MATCH($D754,Products!$A$1:$A$49,0),MATCH(L$1,Products!$A$1:$G$1,0))</f>
        <v>13.75</v>
      </c>
      <c r="M754" s="5">
        <f t="shared" si="11"/>
        <v>27.5</v>
      </c>
      <c r="N754" t="str" cm="1">
        <f t="array" ref="N754">_xlfn.IFS(I754="Rob","Robusta",I754="Exc","Excelsa",I754="Ara","Arabica",I754="Lib","Liberica")</f>
        <v>Excelsa</v>
      </c>
      <c r="O754" t="str" cm="1">
        <f t="array" ref="O754">_xlfn.IFS(J754="M","Medium",J754="L","Light",J754="D","Dark")</f>
        <v>Medium</v>
      </c>
      <c r="P754" t="str">
        <f>_xlfn.XLOOKUP(OrderTable[[#This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INDEX(Products!$A$1:$G$49,MATCH($D755,Products!$A$1:$A$49,0),MATCH(I$1,Products!$A$1:$G$1,0))</f>
        <v>Ara</v>
      </c>
      <c r="J755" t="str">
        <f>INDEX(Products!$A$1:$G$49,MATCH($D755,Products!$A$1:$A$49,0),MATCH(J$1,Products!$A$1:$G$1,0))</f>
        <v>D</v>
      </c>
      <c r="K755" s="4">
        <f>INDEX(Products!$A$1:$G$49,MATCH($D755,Products!$A$1:$A$49,0),MATCH(K$1,Products!$A$1:$G$1,0))</f>
        <v>0.5</v>
      </c>
      <c r="L755" s="5">
        <f>INDEX(Products!$A$1:$G$49,MATCH($D755,Products!$A$1:$A$49,0),MATCH(L$1,Products!$A$1:$G$1,0))</f>
        <v>5.97</v>
      </c>
      <c r="M755" s="5">
        <f t="shared" si="11"/>
        <v>29.849999999999998</v>
      </c>
      <c r="N755" t="str" cm="1">
        <f t="array" ref="N755">_xlfn.IFS(I755="Rob","Robusta",I755="Exc","Excelsa",I755="Ara","Arabica",I755="Lib","Liberica")</f>
        <v>Arabica</v>
      </c>
      <c r="O755" t="str" cm="1">
        <f t="array" ref="O755">_xlfn.IFS(J755="M","Medium",J755="L","Light",J755="D","Dark")</f>
        <v>Dark</v>
      </c>
      <c r="P755" t="str">
        <f>_xlfn.XLOOKUP(OrderTable[[#This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INDEX(Products!$A$1:$G$49,MATCH($D756,Products!$A$1:$A$49,0),MATCH(I$1,Products!$A$1:$G$1,0))</f>
        <v>Ara</v>
      </c>
      <c r="J756" t="str">
        <f>INDEX(Products!$A$1:$G$49,MATCH($D756,Products!$A$1:$A$49,0),MATCH(J$1,Products!$A$1:$G$1,0))</f>
        <v>D</v>
      </c>
      <c r="K756" s="4">
        <f>INDEX(Products!$A$1:$G$49,MATCH($D756,Products!$A$1:$A$49,0),MATCH(K$1,Products!$A$1:$G$1,0))</f>
        <v>0.2</v>
      </c>
      <c r="L756" s="5">
        <f>INDEX(Products!$A$1:$G$49,MATCH($D756,Products!$A$1:$A$49,0),MATCH(L$1,Products!$A$1:$G$1,0))</f>
        <v>2.9849999999999999</v>
      </c>
      <c r="M756" s="5">
        <f t="shared" si="11"/>
        <v>17.91</v>
      </c>
      <c r="N756" t="str" cm="1">
        <f t="array" ref="N756">_xlfn.IFS(I756="Rob","Robusta",I756="Exc","Excelsa",I756="Ara","Arabica",I756="Lib","Liberica")</f>
        <v>Arabica</v>
      </c>
      <c r="O756" t="str" cm="1">
        <f t="array" ref="O756">_xlfn.IFS(J756="M","Medium",J756="L","Light",J756="D","Dark")</f>
        <v>Dark</v>
      </c>
      <c r="P756" t="str">
        <f>_xlfn.XLOOKUP(OrderTable[[#This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INDEX(Products!$A$1:$G$49,MATCH($D757,Products!$A$1:$A$49,0),MATCH(I$1,Products!$A$1:$G$1,0))</f>
        <v>Lib</v>
      </c>
      <c r="J757" t="str">
        <f>INDEX(Products!$A$1:$G$49,MATCH($D757,Products!$A$1:$A$49,0),MATCH(J$1,Products!$A$1:$G$1,0))</f>
        <v>L</v>
      </c>
      <c r="K757" s="4">
        <f>INDEX(Products!$A$1:$G$49,MATCH($D757,Products!$A$1:$A$49,0),MATCH(K$1,Products!$A$1:$G$1,0))</f>
        <v>0.2</v>
      </c>
      <c r="L757" s="5">
        <f>INDEX(Products!$A$1:$G$49,MATCH($D757,Products!$A$1:$A$49,0),MATCH(L$1,Products!$A$1:$G$1,0))</f>
        <v>4.7549999999999999</v>
      </c>
      <c r="M757" s="5">
        <f t="shared" si="11"/>
        <v>28.53</v>
      </c>
      <c r="N757" t="str" cm="1">
        <f t="array" ref="N757">_xlfn.IFS(I757="Rob","Robusta",I757="Exc","Excelsa",I757="Ara","Arabica",I757="Lib","Liberica")</f>
        <v>Liberica</v>
      </c>
      <c r="O757" t="str" cm="1">
        <f t="array" ref="O757">_xlfn.IFS(J757="M","Medium",J757="L","Light",J757="D","Dark")</f>
        <v>Light</v>
      </c>
      <c r="P757" t="str">
        <f>_xlfn.XLOOKUP(OrderTable[[#This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INDEX(Products!$A$1:$G$49,MATCH($D758,Products!$A$1:$A$49,0),MATCH(I$1,Products!$A$1:$G$1,0))</f>
        <v>Rob</v>
      </c>
      <c r="J758" t="str">
        <f>INDEX(Products!$A$1:$G$49,MATCH($D758,Products!$A$1:$A$49,0),MATCH(J$1,Products!$A$1:$G$1,0))</f>
        <v>D</v>
      </c>
      <c r="K758" s="4">
        <f>INDEX(Products!$A$1:$G$49,MATCH($D758,Products!$A$1:$A$49,0),MATCH(K$1,Products!$A$1:$G$1,0))</f>
        <v>1</v>
      </c>
      <c r="L758" s="5">
        <f>INDEX(Products!$A$1:$G$49,MATCH($D758,Products!$A$1:$A$49,0),MATCH(L$1,Products!$A$1:$G$1,0))</f>
        <v>8.9499999999999993</v>
      </c>
      <c r="M758" s="5">
        <f t="shared" si="11"/>
        <v>35.799999999999997</v>
      </c>
      <c r="N758" t="str" cm="1">
        <f t="array" ref="N758">_xlfn.IFS(I758="Rob","Robusta",I758="Exc","Excelsa",I758="Ara","Arabica",I758="Lib","Liberica")</f>
        <v>Robusta</v>
      </c>
      <c r="O758" t="str" cm="1">
        <f t="array" ref="O758">_xlfn.IFS(J758="M","Medium",J758="L","Light",J758="D","Dark")</f>
        <v>Dark</v>
      </c>
      <c r="P758" t="str">
        <f>_xlfn.XLOOKUP(OrderTable[[#This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INDEX(Products!$A$1:$G$49,MATCH($D759,Products!$A$1:$A$49,0),MATCH(I$1,Products!$A$1:$G$1,0))</f>
        <v>Ara</v>
      </c>
      <c r="J759" t="str">
        <f>INDEX(Products!$A$1:$G$49,MATCH($D759,Products!$A$1:$A$49,0),MATCH(J$1,Products!$A$1:$G$1,0))</f>
        <v>D</v>
      </c>
      <c r="K759" s="4">
        <f>INDEX(Products!$A$1:$G$49,MATCH($D759,Products!$A$1:$A$49,0),MATCH(K$1,Products!$A$1:$G$1,0))</f>
        <v>0.5</v>
      </c>
      <c r="L759" s="5">
        <f>INDEX(Products!$A$1:$G$49,MATCH($D759,Products!$A$1:$A$49,0),MATCH(L$1,Products!$A$1:$G$1,0))</f>
        <v>5.97</v>
      </c>
      <c r="M759" s="5">
        <f t="shared" si="11"/>
        <v>17.91</v>
      </c>
      <c r="N759" t="str" cm="1">
        <f t="array" ref="N759">_xlfn.IFS(I759="Rob","Robusta",I759="Exc","Excelsa",I759="Ara","Arabica",I759="Lib","Liberica")</f>
        <v>Arabica</v>
      </c>
      <c r="O759" t="str" cm="1">
        <f t="array" ref="O759">_xlfn.IFS(J759="M","Medium",J759="L","Light",J759="D","Dark")</f>
        <v>Dark</v>
      </c>
      <c r="P759" t="str">
        <f>_xlfn.XLOOKUP(OrderTable[[#This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INDEX(Products!$A$1:$G$49,MATCH($D760,Products!$A$1:$A$49,0),MATCH(I$1,Products!$A$1:$G$1,0))</f>
        <v>Rob</v>
      </c>
      <c r="J760" t="str">
        <f>INDEX(Products!$A$1:$G$49,MATCH($D760,Products!$A$1:$A$49,0),MATCH(J$1,Products!$A$1:$G$1,0))</f>
        <v>D</v>
      </c>
      <c r="K760" s="4">
        <f>INDEX(Products!$A$1:$G$49,MATCH($D760,Products!$A$1:$A$49,0),MATCH(K$1,Products!$A$1:$G$1,0))</f>
        <v>1</v>
      </c>
      <c r="L760" s="5">
        <f>INDEX(Products!$A$1:$G$49,MATCH($D760,Products!$A$1:$A$49,0),MATCH(L$1,Products!$A$1:$G$1,0))</f>
        <v>8.9499999999999993</v>
      </c>
      <c r="M760" s="5">
        <f t="shared" si="11"/>
        <v>8.9499999999999993</v>
      </c>
      <c r="N760" t="str" cm="1">
        <f t="array" ref="N760">_xlfn.IFS(I760="Rob","Robusta",I760="Exc","Excelsa",I760="Ara","Arabica",I760="Lib","Liberica")</f>
        <v>Robusta</v>
      </c>
      <c r="O760" t="str" cm="1">
        <f t="array" ref="O760">_xlfn.IFS(J760="M","Medium",J760="L","Light",J760="D","Dark")</f>
        <v>Dark</v>
      </c>
      <c r="P760" t="str">
        <f>_xlfn.XLOOKUP(OrderTable[[#This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INDEX(Products!$A$1:$G$49,MATCH($D761,Products!$A$1:$A$49,0),MATCH(I$1,Products!$A$1:$G$1,0))</f>
        <v>Lib</v>
      </c>
      <c r="J761" t="str">
        <f>INDEX(Products!$A$1:$G$49,MATCH($D761,Products!$A$1:$A$49,0),MATCH(J$1,Products!$A$1:$G$1,0))</f>
        <v>D</v>
      </c>
      <c r="K761" s="4">
        <f>INDEX(Products!$A$1:$G$49,MATCH($D761,Products!$A$1:$A$49,0),MATCH(K$1,Products!$A$1:$G$1,0))</f>
        <v>2.5</v>
      </c>
      <c r="L761" s="5">
        <f>INDEX(Products!$A$1:$G$49,MATCH($D761,Products!$A$1:$A$49,0),MATCH(L$1,Products!$A$1:$G$1,0))</f>
        <v>29.784999999999997</v>
      </c>
      <c r="M761" s="5">
        <f t="shared" si="11"/>
        <v>29.784999999999997</v>
      </c>
      <c r="N761" t="str" cm="1">
        <f t="array" ref="N761">_xlfn.IFS(I761="Rob","Robusta",I761="Exc","Excelsa",I761="Ara","Arabica",I761="Lib","Liberica")</f>
        <v>Liberica</v>
      </c>
      <c r="O761" t="str" cm="1">
        <f t="array" ref="O761">_xlfn.IFS(J761="M","Medium",J761="L","Light",J761="D","Dark")</f>
        <v>Dark</v>
      </c>
      <c r="P761" t="str">
        <f>_xlfn.XLOOKUP(OrderTable[[#This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INDEX(Products!$A$1:$G$49,MATCH($D762,Products!$A$1:$A$49,0),MATCH(I$1,Products!$A$1:$G$1,0))</f>
        <v>Exc</v>
      </c>
      <c r="J762" t="str">
        <f>INDEX(Products!$A$1:$G$49,MATCH($D762,Products!$A$1:$A$49,0),MATCH(J$1,Products!$A$1:$G$1,0))</f>
        <v>L</v>
      </c>
      <c r="K762" s="4">
        <f>INDEX(Products!$A$1:$G$49,MATCH($D762,Products!$A$1:$A$49,0),MATCH(K$1,Products!$A$1:$G$1,0))</f>
        <v>0.5</v>
      </c>
      <c r="L762" s="5">
        <f>INDEX(Products!$A$1:$G$49,MATCH($D762,Products!$A$1:$A$49,0),MATCH(L$1,Products!$A$1:$G$1,0))</f>
        <v>8.91</v>
      </c>
      <c r="M762" s="5">
        <f t="shared" si="11"/>
        <v>44.55</v>
      </c>
      <c r="N762" t="str" cm="1">
        <f t="array" ref="N762">_xlfn.IFS(I762="Rob","Robusta",I762="Exc","Excelsa",I762="Ara","Arabica",I762="Lib","Liberica")</f>
        <v>Excelsa</v>
      </c>
      <c r="O762" t="str" cm="1">
        <f t="array" ref="O762">_xlfn.IFS(J762="M","Medium",J762="L","Light",J762="D","Dark")</f>
        <v>Light</v>
      </c>
      <c r="P762" t="str">
        <f>_xlfn.XLOOKUP(OrderTable[[#This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INDEX(Products!$A$1:$G$49,MATCH($D763,Products!$A$1:$A$49,0),MATCH(I$1,Products!$A$1:$G$1,0))</f>
        <v>Exc</v>
      </c>
      <c r="J763" t="str">
        <f>INDEX(Products!$A$1:$G$49,MATCH($D763,Products!$A$1:$A$49,0),MATCH(J$1,Products!$A$1:$G$1,0))</f>
        <v>L</v>
      </c>
      <c r="K763" s="4">
        <f>INDEX(Products!$A$1:$G$49,MATCH($D763,Products!$A$1:$A$49,0),MATCH(K$1,Products!$A$1:$G$1,0))</f>
        <v>1</v>
      </c>
      <c r="L763" s="5">
        <f>INDEX(Products!$A$1:$G$49,MATCH($D763,Products!$A$1:$A$49,0),MATCH(L$1,Products!$A$1:$G$1,0))</f>
        <v>14.85</v>
      </c>
      <c r="M763" s="5">
        <f t="shared" si="11"/>
        <v>89.1</v>
      </c>
      <c r="N763" t="str" cm="1">
        <f t="array" ref="N763">_xlfn.IFS(I763="Rob","Robusta",I763="Exc","Excelsa",I763="Ara","Arabica",I763="Lib","Liberica")</f>
        <v>Excelsa</v>
      </c>
      <c r="O763" t="str" cm="1">
        <f t="array" ref="O763">_xlfn.IFS(J763="M","Medium",J763="L","Light",J763="D","Dark")</f>
        <v>Light</v>
      </c>
      <c r="P763" t="str">
        <f>_xlfn.XLOOKUP(OrderTable[[#This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INDEX(Products!$A$1:$G$49,MATCH($D764,Products!$A$1:$A$49,0),MATCH(I$1,Products!$A$1:$G$1,0))</f>
        <v>Lib</v>
      </c>
      <c r="J764" t="str">
        <f>INDEX(Products!$A$1:$G$49,MATCH($D764,Products!$A$1:$A$49,0),MATCH(J$1,Products!$A$1:$G$1,0))</f>
        <v>M</v>
      </c>
      <c r="K764" s="4">
        <f>INDEX(Products!$A$1:$G$49,MATCH($D764,Products!$A$1:$A$49,0),MATCH(K$1,Products!$A$1:$G$1,0))</f>
        <v>0.5</v>
      </c>
      <c r="L764" s="5">
        <f>INDEX(Products!$A$1:$G$49,MATCH($D764,Products!$A$1:$A$49,0),MATCH(L$1,Products!$A$1:$G$1,0))</f>
        <v>8.73</v>
      </c>
      <c r="M764" s="5">
        <f t="shared" si="11"/>
        <v>43.650000000000006</v>
      </c>
      <c r="N764" t="str" cm="1">
        <f t="array" ref="N764">_xlfn.IFS(I764="Rob","Robusta",I764="Exc","Excelsa",I764="Ara","Arabica",I764="Lib","Liberica")</f>
        <v>Liberica</v>
      </c>
      <c r="O764" t="str" cm="1">
        <f t="array" ref="O764">_xlfn.IFS(J764="M","Medium",J764="L","Light",J764="D","Dark")</f>
        <v>Medium</v>
      </c>
      <c r="P764" t="str">
        <f>_xlfn.XLOOKUP(OrderTable[[#This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INDEX(Products!$A$1:$G$49,MATCH($D765,Products!$A$1:$A$49,0),MATCH(I$1,Products!$A$1:$G$1,0))</f>
        <v>Ara</v>
      </c>
      <c r="J765" t="str">
        <f>INDEX(Products!$A$1:$G$49,MATCH($D765,Products!$A$1:$A$49,0),MATCH(J$1,Products!$A$1:$G$1,0))</f>
        <v>L</v>
      </c>
      <c r="K765" s="4">
        <f>INDEX(Products!$A$1:$G$49,MATCH($D765,Products!$A$1:$A$49,0),MATCH(K$1,Products!$A$1:$G$1,0))</f>
        <v>0.5</v>
      </c>
      <c r="L765" s="5">
        <f>INDEX(Products!$A$1:$G$49,MATCH($D765,Products!$A$1:$A$49,0),MATCH(L$1,Products!$A$1:$G$1,0))</f>
        <v>7.77</v>
      </c>
      <c r="M765" s="5">
        <f t="shared" si="11"/>
        <v>23.31</v>
      </c>
      <c r="N765" t="str" cm="1">
        <f t="array" ref="N765">_xlfn.IFS(I765="Rob","Robusta",I765="Exc","Excelsa",I765="Ara","Arabica",I765="Lib","Liberica")</f>
        <v>Arabica</v>
      </c>
      <c r="O765" t="str" cm="1">
        <f t="array" ref="O765">_xlfn.IFS(J765="M","Medium",J765="L","Light",J765="D","Dark")</f>
        <v>Light</v>
      </c>
      <c r="P765" t="str">
        <f>_xlfn.XLOOKUP(OrderTable[[#This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INDEX(Products!$A$1:$G$49,MATCH($D766,Products!$A$1:$A$49,0),MATCH(I$1,Products!$A$1:$G$1,0))</f>
        <v>Ara</v>
      </c>
      <c r="J766" t="str">
        <f>INDEX(Products!$A$1:$G$49,MATCH($D766,Products!$A$1:$A$49,0),MATCH(J$1,Products!$A$1:$G$1,0))</f>
        <v>L</v>
      </c>
      <c r="K766" s="4">
        <f>INDEX(Products!$A$1:$G$49,MATCH($D766,Products!$A$1:$A$49,0),MATCH(K$1,Products!$A$1:$G$1,0))</f>
        <v>2.5</v>
      </c>
      <c r="L766" s="5">
        <f>INDEX(Products!$A$1:$G$49,MATCH($D766,Products!$A$1:$A$49,0),MATCH(L$1,Products!$A$1:$G$1,0))</f>
        <v>29.784999999999997</v>
      </c>
      <c r="M766" s="5">
        <f t="shared" si="11"/>
        <v>178.70999999999998</v>
      </c>
      <c r="N766" t="str" cm="1">
        <f t="array" ref="N766">_xlfn.IFS(I766="Rob","Robusta",I766="Exc","Excelsa",I766="Ara","Arabica",I766="Lib","Liberica")</f>
        <v>Arabica</v>
      </c>
      <c r="O766" t="str" cm="1">
        <f t="array" ref="O766">_xlfn.IFS(J766="M","Medium",J766="L","Light",J766="D","Dark")</f>
        <v>Light</v>
      </c>
      <c r="P766" t="str">
        <f>_xlfn.XLOOKUP(OrderTable[[#This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INDEX(Products!$A$1:$G$49,MATCH($D767,Products!$A$1:$A$49,0),MATCH(I$1,Products!$A$1:$G$1,0))</f>
        <v>Rob</v>
      </c>
      <c r="J767" t="str">
        <f>INDEX(Products!$A$1:$G$49,MATCH($D767,Products!$A$1:$A$49,0),MATCH(J$1,Products!$A$1:$G$1,0))</f>
        <v>M</v>
      </c>
      <c r="K767" s="4">
        <f>INDEX(Products!$A$1:$G$49,MATCH($D767,Products!$A$1:$A$49,0),MATCH(K$1,Products!$A$1:$G$1,0))</f>
        <v>1</v>
      </c>
      <c r="L767" s="5">
        <f>INDEX(Products!$A$1:$G$49,MATCH($D767,Products!$A$1:$A$49,0),MATCH(L$1,Products!$A$1:$G$1,0))</f>
        <v>9.9499999999999993</v>
      </c>
      <c r="M767" s="5">
        <f t="shared" si="11"/>
        <v>59.699999999999996</v>
      </c>
      <c r="N767" t="str" cm="1">
        <f t="array" ref="N767">_xlfn.IFS(I767="Rob","Robusta",I767="Exc","Excelsa",I767="Ara","Arabica",I767="Lib","Liberica")</f>
        <v>Robusta</v>
      </c>
      <c r="O767" t="str" cm="1">
        <f t="array" ref="O767">_xlfn.IFS(J767="M","Medium",J767="L","Light",J767="D","Dark")</f>
        <v>Medium</v>
      </c>
      <c r="P767" t="str">
        <f>_xlfn.XLOOKUP(OrderTable[[#This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INDEX(Products!$A$1:$G$49,MATCH($D768,Products!$A$1:$A$49,0),MATCH(I$1,Products!$A$1:$G$1,0))</f>
        <v>Ara</v>
      </c>
      <c r="J768" t="str">
        <f>INDEX(Products!$A$1:$G$49,MATCH($D768,Products!$A$1:$A$49,0),MATCH(J$1,Products!$A$1:$G$1,0))</f>
        <v>L</v>
      </c>
      <c r="K768" s="4">
        <f>INDEX(Products!$A$1:$G$49,MATCH($D768,Products!$A$1:$A$49,0),MATCH(K$1,Products!$A$1:$G$1,0))</f>
        <v>0.5</v>
      </c>
      <c r="L768" s="5">
        <f>INDEX(Products!$A$1:$G$49,MATCH($D768,Products!$A$1:$A$49,0),MATCH(L$1,Products!$A$1:$G$1,0))</f>
        <v>7.77</v>
      </c>
      <c r="M768" s="5">
        <f t="shared" si="11"/>
        <v>15.54</v>
      </c>
      <c r="N768" t="str" cm="1">
        <f t="array" ref="N768">_xlfn.IFS(I768="Rob","Robusta",I768="Exc","Excelsa",I768="Ara","Arabica",I768="Lib","Liberica")</f>
        <v>Arabica</v>
      </c>
      <c r="O768" t="str" cm="1">
        <f t="array" ref="O768">_xlfn.IFS(J768="M","Medium",J768="L","Light",J768="D","Dark")</f>
        <v>Light</v>
      </c>
      <c r="P768" t="str">
        <f>_xlfn.XLOOKUP(OrderTable[[#This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INDEX(Products!$A$1:$G$49,MATCH($D769,Products!$A$1:$A$49,0),MATCH(I$1,Products!$A$1:$G$1,0))</f>
        <v>Ara</v>
      </c>
      <c r="J769" t="str">
        <f>INDEX(Products!$A$1:$G$49,MATCH($D769,Products!$A$1:$A$49,0),MATCH(J$1,Products!$A$1:$G$1,0))</f>
        <v>L</v>
      </c>
      <c r="K769" s="4">
        <f>INDEX(Products!$A$1:$G$49,MATCH($D769,Products!$A$1:$A$49,0),MATCH(K$1,Products!$A$1:$G$1,0))</f>
        <v>2.5</v>
      </c>
      <c r="L769" s="5">
        <f>INDEX(Products!$A$1:$G$49,MATCH($D769,Products!$A$1:$A$49,0),MATCH(L$1,Products!$A$1:$G$1,0))</f>
        <v>29.784999999999997</v>
      </c>
      <c r="M769" s="5">
        <f t="shared" si="11"/>
        <v>89.35499999999999</v>
      </c>
      <c r="N769" t="str" cm="1">
        <f t="array" ref="N769">_xlfn.IFS(I769="Rob","Robusta",I769="Exc","Excelsa",I769="Ara","Arabica",I769="Lib","Liberica")</f>
        <v>Arabica</v>
      </c>
      <c r="O769" t="str" cm="1">
        <f t="array" ref="O769">_xlfn.IFS(J769="M","Medium",J769="L","Light",J769="D","Dark")</f>
        <v>Light</v>
      </c>
      <c r="P769" t="str">
        <f>_xlfn.XLOOKUP(OrderTable[[#This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INDEX(Products!$A$1:$G$49,MATCH($D770,Products!$A$1:$A$49,0),MATCH(I$1,Products!$A$1:$G$1,0))</f>
        <v>Rob</v>
      </c>
      <c r="J770" t="str">
        <f>INDEX(Products!$A$1:$G$49,MATCH($D770,Products!$A$1:$A$49,0),MATCH(J$1,Products!$A$1:$G$1,0))</f>
        <v>L</v>
      </c>
      <c r="K770" s="4">
        <f>INDEX(Products!$A$1:$G$49,MATCH($D770,Products!$A$1:$A$49,0),MATCH(K$1,Products!$A$1:$G$1,0))</f>
        <v>1</v>
      </c>
      <c r="L770" s="5">
        <f>INDEX(Products!$A$1:$G$49,MATCH($D770,Products!$A$1:$A$49,0),MATCH(L$1,Products!$A$1:$G$1,0))</f>
        <v>11.95</v>
      </c>
      <c r="M770" s="5">
        <f t="shared" si="11"/>
        <v>23.9</v>
      </c>
      <c r="N770" t="str" cm="1">
        <f t="array" ref="N770">_xlfn.IFS(I770="Rob","Robusta",I770="Exc","Excelsa",I770="Ara","Arabica",I770="Lib","Liberica")</f>
        <v>Robusta</v>
      </c>
      <c r="O770" t="str" cm="1">
        <f t="array" ref="O770">_xlfn.IFS(J770="M","Medium",J770="L","Light",J770="D","Dark")</f>
        <v>Light</v>
      </c>
      <c r="P770" t="str">
        <f>_xlfn.XLOOKUP(OrderTable[[#This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INDEX(Products!$A$1:$G$49,MATCH($D771,Products!$A$1:$A$49,0),MATCH(I$1,Products!$A$1:$G$1,0))</f>
        <v>Rob</v>
      </c>
      <c r="J771" t="str">
        <f>INDEX(Products!$A$1:$G$49,MATCH($D771,Products!$A$1:$A$49,0),MATCH(J$1,Products!$A$1:$G$1,0))</f>
        <v>M</v>
      </c>
      <c r="K771" s="4">
        <f>INDEX(Products!$A$1:$G$49,MATCH($D771,Products!$A$1:$A$49,0),MATCH(K$1,Products!$A$1:$G$1,0))</f>
        <v>2.5</v>
      </c>
      <c r="L771" s="5">
        <f>INDEX(Products!$A$1:$G$49,MATCH($D771,Products!$A$1:$A$49,0),MATCH(L$1,Products!$A$1:$G$1,0))</f>
        <v>22.884999999999998</v>
      </c>
      <c r="M771" s="5">
        <f t="shared" ref="M771:M834" si="12">L771*E771</f>
        <v>137.31</v>
      </c>
      <c r="N771" t="str" cm="1">
        <f t="array" ref="N771">_xlfn.IFS(I771="Rob","Robusta",I771="Exc","Excelsa",I771="Ara","Arabica",I771="Lib","Liberica")</f>
        <v>Robusta</v>
      </c>
      <c r="O771" t="str" cm="1">
        <f t="array" ref="O771">_xlfn.IFS(J771="M","Medium",J771="L","Light",J771="D","Dark")</f>
        <v>Medium</v>
      </c>
      <c r="P771" t="str">
        <f>_xlfn.XLOOKUP(OrderTable[[#This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INDEX(Products!$A$1:$G$49,MATCH($D772,Products!$A$1:$A$49,0),MATCH(I$1,Products!$A$1:$G$1,0))</f>
        <v>Ara</v>
      </c>
      <c r="J772" t="str">
        <f>INDEX(Products!$A$1:$G$49,MATCH($D772,Products!$A$1:$A$49,0),MATCH(J$1,Products!$A$1:$G$1,0))</f>
        <v>D</v>
      </c>
      <c r="K772" s="4">
        <f>INDEX(Products!$A$1:$G$49,MATCH($D772,Products!$A$1:$A$49,0),MATCH(K$1,Products!$A$1:$G$1,0))</f>
        <v>1</v>
      </c>
      <c r="L772" s="5">
        <f>INDEX(Products!$A$1:$G$49,MATCH($D772,Products!$A$1:$A$49,0),MATCH(L$1,Products!$A$1:$G$1,0))</f>
        <v>9.9499999999999993</v>
      </c>
      <c r="M772" s="5">
        <f t="shared" si="12"/>
        <v>9.9499999999999993</v>
      </c>
      <c r="N772" t="str" cm="1">
        <f t="array" ref="N772">_xlfn.IFS(I772="Rob","Robusta",I772="Exc","Excelsa",I772="Ara","Arabica",I772="Lib","Liberica")</f>
        <v>Arabica</v>
      </c>
      <c r="O772" t="str" cm="1">
        <f t="array" ref="O772">_xlfn.IFS(J772="M","Medium",J772="L","Light",J772="D","Dark")</f>
        <v>Dark</v>
      </c>
      <c r="P772" t="str">
        <f>_xlfn.XLOOKUP(OrderTable[[#This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INDEX(Products!$A$1:$G$49,MATCH($D773,Products!$A$1:$A$49,0),MATCH(I$1,Products!$A$1:$G$1,0))</f>
        <v>Rob</v>
      </c>
      <c r="J773" t="str">
        <f>INDEX(Products!$A$1:$G$49,MATCH($D773,Products!$A$1:$A$49,0),MATCH(J$1,Products!$A$1:$G$1,0))</f>
        <v>L</v>
      </c>
      <c r="K773" s="4">
        <f>INDEX(Products!$A$1:$G$49,MATCH($D773,Products!$A$1:$A$49,0),MATCH(K$1,Products!$A$1:$G$1,0))</f>
        <v>0.5</v>
      </c>
      <c r="L773" s="5">
        <f>INDEX(Products!$A$1:$G$49,MATCH($D773,Products!$A$1:$A$49,0),MATCH(L$1,Products!$A$1:$G$1,0))</f>
        <v>7.169999999999999</v>
      </c>
      <c r="M773" s="5">
        <f t="shared" si="12"/>
        <v>21.509999999999998</v>
      </c>
      <c r="N773" t="str" cm="1">
        <f t="array" ref="N773">_xlfn.IFS(I773="Rob","Robusta",I773="Exc","Excelsa",I773="Ara","Arabica",I773="Lib","Liberica")</f>
        <v>Robusta</v>
      </c>
      <c r="O773" t="str" cm="1">
        <f t="array" ref="O773">_xlfn.IFS(J773="M","Medium",J773="L","Light",J773="D","Dark")</f>
        <v>Light</v>
      </c>
      <c r="P773" t="str">
        <f>_xlfn.XLOOKUP(OrderTable[[#This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INDEX(Products!$A$1:$G$49,MATCH($D774,Products!$A$1:$A$49,0),MATCH(I$1,Products!$A$1:$G$1,0))</f>
        <v>Exc</v>
      </c>
      <c r="J774" t="str">
        <f>INDEX(Products!$A$1:$G$49,MATCH($D774,Products!$A$1:$A$49,0),MATCH(J$1,Products!$A$1:$G$1,0))</f>
        <v>M</v>
      </c>
      <c r="K774" s="4">
        <f>INDEX(Products!$A$1:$G$49,MATCH($D774,Products!$A$1:$A$49,0),MATCH(K$1,Products!$A$1:$G$1,0))</f>
        <v>1</v>
      </c>
      <c r="L774" s="5">
        <f>INDEX(Products!$A$1:$G$49,MATCH($D774,Products!$A$1:$A$49,0),MATCH(L$1,Products!$A$1:$G$1,0))</f>
        <v>13.75</v>
      </c>
      <c r="M774" s="5">
        <f t="shared" si="12"/>
        <v>82.5</v>
      </c>
      <c r="N774" t="str" cm="1">
        <f t="array" ref="N774">_xlfn.IFS(I774="Rob","Robusta",I774="Exc","Excelsa",I774="Ara","Arabica",I774="Lib","Liberica")</f>
        <v>Excelsa</v>
      </c>
      <c r="O774" t="str" cm="1">
        <f t="array" ref="O774">_xlfn.IFS(J774="M","Medium",J774="L","Light",J774="D","Dark")</f>
        <v>Medium</v>
      </c>
      <c r="P774" t="str">
        <f>_xlfn.XLOOKUP(OrderTable[[#This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INDEX(Products!$A$1:$G$49,MATCH($D775,Products!$A$1:$A$49,0),MATCH(I$1,Products!$A$1:$G$1,0))</f>
        <v>Lib</v>
      </c>
      <c r="J775" t="str">
        <f>INDEX(Products!$A$1:$G$49,MATCH($D775,Products!$A$1:$A$49,0),MATCH(J$1,Products!$A$1:$G$1,0))</f>
        <v>M</v>
      </c>
      <c r="K775" s="4">
        <f>INDEX(Products!$A$1:$G$49,MATCH($D775,Products!$A$1:$A$49,0),MATCH(K$1,Products!$A$1:$G$1,0))</f>
        <v>0.2</v>
      </c>
      <c r="L775" s="5">
        <f>INDEX(Products!$A$1:$G$49,MATCH($D775,Products!$A$1:$A$49,0),MATCH(L$1,Products!$A$1:$G$1,0))</f>
        <v>4.3650000000000002</v>
      </c>
      <c r="M775" s="5">
        <f t="shared" si="12"/>
        <v>8.73</v>
      </c>
      <c r="N775" t="str" cm="1">
        <f t="array" ref="N775">_xlfn.IFS(I775="Rob","Robusta",I775="Exc","Excelsa",I775="Ara","Arabica",I775="Lib","Liberica")</f>
        <v>Liberica</v>
      </c>
      <c r="O775" t="str" cm="1">
        <f t="array" ref="O775">_xlfn.IFS(J775="M","Medium",J775="L","Light",J775="D","Dark")</f>
        <v>Medium</v>
      </c>
      <c r="P775" t="str">
        <f>_xlfn.XLOOKUP(OrderTable[[#This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INDEX(Products!$A$1:$G$49,MATCH($D776,Products!$A$1:$A$49,0),MATCH(I$1,Products!$A$1:$G$1,0))</f>
        <v>Rob</v>
      </c>
      <c r="J776" t="str">
        <f>INDEX(Products!$A$1:$G$49,MATCH($D776,Products!$A$1:$A$49,0),MATCH(J$1,Products!$A$1:$G$1,0))</f>
        <v>M</v>
      </c>
      <c r="K776" s="4">
        <f>INDEX(Products!$A$1:$G$49,MATCH($D776,Products!$A$1:$A$49,0),MATCH(K$1,Products!$A$1:$G$1,0))</f>
        <v>1</v>
      </c>
      <c r="L776" s="5">
        <f>INDEX(Products!$A$1:$G$49,MATCH($D776,Products!$A$1:$A$49,0),MATCH(L$1,Products!$A$1:$G$1,0))</f>
        <v>9.9499999999999993</v>
      </c>
      <c r="M776" s="5">
        <f t="shared" si="12"/>
        <v>19.899999999999999</v>
      </c>
      <c r="N776" t="str" cm="1">
        <f t="array" ref="N776">_xlfn.IFS(I776="Rob","Robusta",I776="Exc","Excelsa",I776="Ara","Arabica",I776="Lib","Liberica")</f>
        <v>Robusta</v>
      </c>
      <c r="O776" t="str" cm="1">
        <f t="array" ref="O776">_xlfn.IFS(J776="M","Medium",J776="L","Light",J776="D","Dark")</f>
        <v>Medium</v>
      </c>
      <c r="P776" t="str">
        <f>_xlfn.XLOOKUP(OrderTable[[#This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INDEX(Products!$A$1:$G$49,MATCH($D777,Products!$A$1:$A$49,0),MATCH(I$1,Products!$A$1:$G$1,0))</f>
        <v>Exc</v>
      </c>
      <c r="J777" t="str">
        <f>INDEX(Products!$A$1:$G$49,MATCH($D777,Products!$A$1:$A$49,0),MATCH(J$1,Products!$A$1:$G$1,0))</f>
        <v>L</v>
      </c>
      <c r="K777" s="4">
        <f>INDEX(Products!$A$1:$G$49,MATCH($D777,Products!$A$1:$A$49,0),MATCH(K$1,Products!$A$1:$G$1,0))</f>
        <v>0.5</v>
      </c>
      <c r="L777" s="5">
        <f>INDEX(Products!$A$1:$G$49,MATCH($D777,Products!$A$1:$A$49,0),MATCH(L$1,Products!$A$1:$G$1,0))</f>
        <v>8.91</v>
      </c>
      <c r="M777" s="5">
        <f t="shared" si="12"/>
        <v>17.82</v>
      </c>
      <c r="N777" t="str" cm="1">
        <f t="array" ref="N777">_xlfn.IFS(I777="Rob","Robusta",I777="Exc","Excelsa",I777="Ara","Arabica",I777="Lib","Liberica")</f>
        <v>Excelsa</v>
      </c>
      <c r="O777" t="str" cm="1">
        <f t="array" ref="O777">_xlfn.IFS(J777="M","Medium",J777="L","Light",J777="D","Dark")</f>
        <v>Light</v>
      </c>
      <c r="P777" t="str">
        <f>_xlfn.XLOOKUP(OrderTable[[#This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INDEX(Products!$A$1:$G$49,MATCH($D778,Products!$A$1:$A$49,0),MATCH(I$1,Products!$A$1:$G$1,0))</f>
        <v>Ara</v>
      </c>
      <c r="J778" t="str">
        <f>INDEX(Products!$A$1:$G$49,MATCH($D778,Products!$A$1:$A$49,0),MATCH(J$1,Products!$A$1:$G$1,0))</f>
        <v>M</v>
      </c>
      <c r="K778" s="4">
        <f>INDEX(Products!$A$1:$G$49,MATCH($D778,Products!$A$1:$A$49,0),MATCH(K$1,Products!$A$1:$G$1,0))</f>
        <v>0.5</v>
      </c>
      <c r="L778" s="5">
        <f>INDEX(Products!$A$1:$G$49,MATCH($D778,Products!$A$1:$A$49,0),MATCH(L$1,Products!$A$1:$G$1,0))</f>
        <v>6.75</v>
      </c>
      <c r="M778" s="5">
        <f t="shared" si="12"/>
        <v>20.25</v>
      </c>
      <c r="N778" t="str" cm="1">
        <f t="array" ref="N778">_xlfn.IFS(I778="Rob","Robusta",I778="Exc","Excelsa",I778="Ara","Arabica",I778="Lib","Liberica")</f>
        <v>Arabica</v>
      </c>
      <c r="O778" t="str" cm="1">
        <f t="array" ref="O778">_xlfn.IFS(J778="M","Medium",J778="L","Light",J778="D","Dark")</f>
        <v>Medium</v>
      </c>
      <c r="P778" t="str">
        <f>_xlfn.XLOOKUP(OrderTable[[#This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INDEX(Products!$A$1:$G$49,MATCH($D779,Products!$A$1:$A$49,0),MATCH(I$1,Products!$A$1:$G$1,0))</f>
        <v>Ara</v>
      </c>
      <c r="J779" t="str">
        <f>INDEX(Products!$A$1:$G$49,MATCH($D779,Products!$A$1:$A$49,0),MATCH(J$1,Products!$A$1:$G$1,0))</f>
        <v>L</v>
      </c>
      <c r="K779" s="4">
        <f>INDEX(Products!$A$1:$G$49,MATCH($D779,Products!$A$1:$A$49,0),MATCH(K$1,Products!$A$1:$G$1,0))</f>
        <v>2.5</v>
      </c>
      <c r="L779" s="5">
        <f>INDEX(Products!$A$1:$G$49,MATCH($D779,Products!$A$1:$A$49,0),MATCH(L$1,Products!$A$1:$G$1,0))</f>
        <v>29.784999999999997</v>
      </c>
      <c r="M779" s="5">
        <f t="shared" si="12"/>
        <v>59.569999999999993</v>
      </c>
      <c r="N779" t="str" cm="1">
        <f t="array" ref="N779">_xlfn.IFS(I779="Rob","Robusta",I779="Exc","Excelsa",I779="Ara","Arabica",I779="Lib","Liberica")</f>
        <v>Arabica</v>
      </c>
      <c r="O779" t="str" cm="1">
        <f t="array" ref="O779">_xlfn.IFS(J779="M","Medium",J779="L","Light",J779="D","Dark")</f>
        <v>Light</v>
      </c>
      <c r="P779" t="str">
        <f>_xlfn.XLOOKUP(OrderTable[[#This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INDEX(Products!$A$1:$G$49,MATCH($D780,Products!$A$1:$A$49,0),MATCH(I$1,Products!$A$1:$G$1,0))</f>
        <v>Lib</v>
      </c>
      <c r="J780" t="str">
        <f>INDEX(Products!$A$1:$G$49,MATCH($D780,Products!$A$1:$A$49,0),MATCH(J$1,Products!$A$1:$G$1,0))</f>
        <v>L</v>
      </c>
      <c r="K780" s="4">
        <f>INDEX(Products!$A$1:$G$49,MATCH($D780,Products!$A$1:$A$49,0),MATCH(K$1,Products!$A$1:$G$1,0))</f>
        <v>0.5</v>
      </c>
      <c r="L780" s="5">
        <f>INDEX(Products!$A$1:$G$49,MATCH($D780,Products!$A$1:$A$49,0),MATCH(L$1,Products!$A$1:$G$1,0))</f>
        <v>9.51</v>
      </c>
      <c r="M780" s="5">
        <f t="shared" si="12"/>
        <v>19.02</v>
      </c>
      <c r="N780" t="str" cm="1">
        <f t="array" ref="N780">_xlfn.IFS(I780="Rob","Robusta",I780="Exc","Excelsa",I780="Ara","Arabica",I780="Lib","Liberica")</f>
        <v>Liberica</v>
      </c>
      <c r="O780" t="str" cm="1">
        <f t="array" ref="O780">_xlfn.IFS(J780="M","Medium",J780="L","Light",J780="D","Dark")</f>
        <v>Light</v>
      </c>
      <c r="P780" t="str">
        <f>_xlfn.XLOOKUP(OrderTable[[#This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INDEX(Products!$A$1:$G$49,MATCH($D781,Products!$A$1:$A$49,0),MATCH(I$1,Products!$A$1:$G$1,0))</f>
        <v>Lib</v>
      </c>
      <c r="J781" t="str">
        <f>INDEX(Products!$A$1:$G$49,MATCH($D781,Products!$A$1:$A$49,0),MATCH(J$1,Products!$A$1:$G$1,0))</f>
        <v>D</v>
      </c>
      <c r="K781" s="4">
        <f>INDEX(Products!$A$1:$G$49,MATCH($D781,Products!$A$1:$A$49,0),MATCH(K$1,Products!$A$1:$G$1,0))</f>
        <v>1</v>
      </c>
      <c r="L781" s="5">
        <f>INDEX(Products!$A$1:$G$49,MATCH($D781,Products!$A$1:$A$49,0),MATCH(L$1,Products!$A$1:$G$1,0))</f>
        <v>12.95</v>
      </c>
      <c r="M781" s="5">
        <f t="shared" si="12"/>
        <v>77.699999999999989</v>
      </c>
      <c r="N781" t="str" cm="1">
        <f t="array" ref="N781">_xlfn.IFS(I781="Rob","Robusta",I781="Exc","Excelsa",I781="Ara","Arabica",I781="Lib","Liberica")</f>
        <v>Liberica</v>
      </c>
      <c r="O781" t="str" cm="1">
        <f t="array" ref="O781">_xlfn.IFS(J781="M","Medium",J781="L","Light",J781="D","Dark")</f>
        <v>Dark</v>
      </c>
      <c r="P781" t="str">
        <f>_xlfn.XLOOKUP(OrderTable[[#This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INDEX(Products!$A$1:$G$49,MATCH($D782,Products!$A$1:$A$49,0),MATCH(I$1,Products!$A$1:$G$1,0))</f>
        <v>Exc</v>
      </c>
      <c r="J782" t="str">
        <f>INDEX(Products!$A$1:$G$49,MATCH($D782,Products!$A$1:$A$49,0),MATCH(J$1,Products!$A$1:$G$1,0))</f>
        <v>M</v>
      </c>
      <c r="K782" s="4">
        <f>INDEX(Products!$A$1:$G$49,MATCH($D782,Products!$A$1:$A$49,0),MATCH(K$1,Products!$A$1:$G$1,0))</f>
        <v>1</v>
      </c>
      <c r="L782" s="5">
        <f>INDEX(Products!$A$1:$G$49,MATCH($D782,Products!$A$1:$A$49,0),MATCH(L$1,Products!$A$1:$G$1,0))</f>
        <v>13.75</v>
      </c>
      <c r="M782" s="5">
        <f t="shared" si="12"/>
        <v>41.25</v>
      </c>
      <c r="N782" t="str" cm="1">
        <f t="array" ref="N782">_xlfn.IFS(I782="Rob","Robusta",I782="Exc","Excelsa",I782="Ara","Arabica",I782="Lib","Liberica")</f>
        <v>Excelsa</v>
      </c>
      <c r="O782" t="str" cm="1">
        <f t="array" ref="O782">_xlfn.IFS(J782="M","Medium",J782="L","Light",J782="D","Dark")</f>
        <v>Medium</v>
      </c>
      <c r="P782" t="str">
        <f>_xlfn.XLOOKUP(OrderTable[[#This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INDEX(Products!$A$1:$G$49,MATCH($D783,Products!$A$1:$A$49,0),MATCH(I$1,Products!$A$1:$G$1,0))</f>
        <v>Lib</v>
      </c>
      <c r="J783" t="str">
        <f>INDEX(Products!$A$1:$G$49,MATCH($D783,Products!$A$1:$A$49,0),MATCH(J$1,Products!$A$1:$G$1,0))</f>
        <v>L</v>
      </c>
      <c r="K783" s="4">
        <f>INDEX(Products!$A$1:$G$49,MATCH($D783,Products!$A$1:$A$49,0),MATCH(K$1,Products!$A$1:$G$1,0))</f>
        <v>2.5</v>
      </c>
      <c r="L783" s="5">
        <f>INDEX(Products!$A$1:$G$49,MATCH($D783,Products!$A$1:$A$49,0),MATCH(L$1,Products!$A$1:$G$1,0))</f>
        <v>36.454999999999998</v>
      </c>
      <c r="M783" s="5">
        <f t="shared" si="12"/>
        <v>145.82</v>
      </c>
      <c r="N783" t="str" cm="1">
        <f t="array" ref="N783">_xlfn.IFS(I783="Rob","Robusta",I783="Exc","Excelsa",I783="Ara","Arabica",I783="Lib","Liberica")</f>
        <v>Liberica</v>
      </c>
      <c r="O783" t="str" cm="1">
        <f t="array" ref="O783">_xlfn.IFS(J783="M","Medium",J783="L","Light",J783="D","Dark")</f>
        <v>Light</v>
      </c>
      <c r="P783" t="str">
        <f>_xlfn.XLOOKUP(OrderTable[[#This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INDEX(Products!$A$1:$G$49,MATCH($D784,Products!$A$1:$A$49,0),MATCH(I$1,Products!$A$1:$G$1,0))</f>
        <v>Exc</v>
      </c>
      <c r="J784" t="str">
        <f>INDEX(Products!$A$1:$G$49,MATCH($D784,Products!$A$1:$A$49,0),MATCH(J$1,Products!$A$1:$G$1,0))</f>
        <v>L</v>
      </c>
      <c r="K784" s="4">
        <f>INDEX(Products!$A$1:$G$49,MATCH($D784,Products!$A$1:$A$49,0),MATCH(K$1,Products!$A$1:$G$1,0))</f>
        <v>0.2</v>
      </c>
      <c r="L784" s="5">
        <f>INDEX(Products!$A$1:$G$49,MATCH($D784,Products!$A$1:$A$49,0),MATCH(L$1,Products!$A$1:$G$1,0))</f>
        <v>4.4550000000000001</v>
      </c>
      <c r="M784" s="5">
        <f t="shared" si="12"/>
        <v>26.73</v>
      </c>
      <c r="N784" t="str" cm="1">
        <f t="array" ref="N784">_xlfn.IFS(I784="Rob","Robusta",I784="Exc","Excelsa",I784="Ara","Arabica",I784="Lib","Liberica")</f>
        <v>Excelsa</v>
      </c>
      <c r="O784" t="str" cm="1">
        <f t="array" ref="O784">_xlfn.IFS(J784="M","Medium",J784="L","Light",J784="D","Dark")</f>
        <v>Light</v>
      </c>
      <c r="P784" t="str">
        <f>_xlfn.XLOOKUP(OrderTable[[#This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INDEX(Products!$A$1:$G$49,MATCH($D785,Products!$A$1:$A$49,0),MATCH(I$1,Products!$A$1:$G$1,0))</f>
        <v>Lib</v>
      </c>
      <c r="J785" t="str">
        <f>INDEX(Products!$A$1:$G$49,MATCH($D785,Products!$A$1:$A$49,0),MATCH(J$1,Products!$A$1:$G$1,0))</f>
        <v>M</v>
      </c>
      <c r="K785" s="4">
        <f>INDEX(Products!$A$1:$G$49,MATCH($D785,Products!$A$1:$A$49,0),MATCH(K$1,Products!$A$1:$G$1,0))</f>
        <v>0.5</v>
      </c>
      <c r="L785" s="5">
        <f>INDEX(Products!$A$1:$G$49,MATCH($D785,Products!$A$1:$A$49,0),MATCH(L$1,Products!$A$1:$G$1,0))</f>
        <v>8.73</v>
      </c>
      <c r="M785" s="5">
        <f t="shared" si="12"/>
        <v>43.650000000000006</v>
      </c>
      <c r="N785" t="str" cm="1">
        <f t="array" ref="N785">_xlfn.IFS(I785="Rob","Robusta",I785="Exc","Excelsa",I785="Ara","Arabica",I785="Lib","Liberica")</f>
        <v>Liberica</v>
      </c>
      <c r="O785" t="str" cm="1">
        <f t="array" ref="O785">_xlfn.IFS(J785="M","Medium",J785="L","Light",J785="D","Dark")</f>
        <v>Medium</v>
      </c>
      <c r="P785" t="str">
        <f>_xlfn.XLOOKUP(OrderTable[[#This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INDEX(Products!$A$1:$G$49,MATCH($D786,Products!$A$1:$A$49,0),MATCH(I$1,Products!$A$1:$G$1,0))</f>
        <v>Lib</v>
      </c>
      <c r="J786" t="str">
        <f>INDEX(Products!$A$1:$G$49,MATCH($D786,Products!$A$1:$A$49,0),MATCH(J$1,Products!$A$1:$G$1,0))</f>
        <v>L</v>
      </c>
      <c r="K786" s="4">
        <f>INDEX(Products!$A$1:$G$49,MATCH($D786,Products!$A$1:$A$49,0),MATCH(K$1,Products!$A$1:$G$1,0))</f>
        <v>1</v>
      </c>
      <c r="L786" s="5">
        <f>INDEX(Products!$A$1:$G$49,MATCH($D786,Products!$A$1:$A$49,0),MATCH(L$1,Products!$A$1:$G$1,0))</f>
        <v>15.85</v>
      </c>
      <c r="M786" s="5">
        <f t="shared" si="12"/>
        <v>31.7</v>
      </c>
      <c r="N786" t="str" cm="1">
        <f t="array" ref="N786">_xlfn.IFS(I786="Rob","Robusta",I786="Exc","Excelsa",I786="Ara","Arabica",I786="Lib","Liberica")</f>
        <v>Liberica</v>
      </c>
      <c r="O786" t="str" cm="1">
        <f t="array" ref="O786">_xlfn.IFS(J786="M","Medium",J786="L","Light",J786="D","Dark")</f>
        <v>Light</v>
      </c>
      <c r="P786" t="str">
        <f>_xlfn.XLOOKUP(OrderTable[[#This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INDEX(Products!$A$1:$G$49,MATCH($D787,Products!$A$1:$A$49,0),MATCH(I$1,Products!$A$1:$G$1,0))</f>
        <v>Ara</v>
      </c>
      <c r="J787" t="str">
        <f>INDEX(Products!$A$1:$G$49,MATCH($D787,Products!$A$1:$A$49,0),MATCH(J$1,Products!$A$1:$G$1,0))</f>
        <v>D</v>
      </c>
      <c r="K787" s="4">
        <f>INDEX(Products!$A$1:$G$49,MATCH($D787,Products!$A$1:$A$49,0),MATCH(K$1,Products!$A$1:$G$1,0))</f>
        <v>2.5</v>
      </c>
      <c r="L787" s="5">
        <f>INDEX(Products!$A$1:$G$49,MATCH($D787,Products!$A$1:$A$49,0),MATCH(L$1,Products!$A$1:$G$1,0))</f>
        <v>22.884999999999998</v>
      </c>
      <c r="M787" s="5">
        <f t="shared" si="12"/>
        <v>22.884999999999998</v>
      </c>
      <c r="N787" t="str" cm="1">
        <f t="array" ref="N787">_xlfn.IFS(I787="Rob","Robusta",I787="Exc","Excelsa",I787="Ara","Arabica",I787="Lib","Liberica")</f>
        <v>Arabica</v>
      </c>
      <c r="O787" t="str" cm="1">
        <f t="array" ref="O787">_xlfn.IFS(J787="M","Medium",J787="L","Light",J787="D","Dark")</f>
        <v>Dark</v>
      </c>
      <c r="P787" t="str">
        <f>_xlfn.XLOOKUP(OrderTable[[#This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INDEX(Products!$A$1:$G$49,MATCH($D788,Products!$A$1:$A$49,0),MATCH(I$1,Products!$A$1:$G$1,0))</f>
        <v>Exc</v>
      </c>
      <c r="J788" t="str">
        <f>INDEX(Products!$A$1:$G$49,MATCH($D788,Products!$A$1:$A$49,0),MATCH(J$1,Products!$A$1:$G$1,0))</f>
        <v>D</v>
      </c>
      <c r="K788" s="4">
        <f>INDEX(Products!$A$1:$G$49,MATCH($D788,Products!$A$1:$A$49,0),MATCH(K$1,Products!$A$1:$G$1,0))</f>
        <v>2.5</v>
      </c>
      <c r="L788" s="5">
        <f>INDEX(Products!$A$1:$G$49,MATCH($D788,Products!$A$1:$A$49,0),MATCH(L$1,Products!$A$1:$G$1,0))</f>
        <v>27.945</v>
      </c>
      <c r="M788" s="5">
        <f t="shared" si="12"/>
        <v>27.945</v>
      </c>
      <c r="N788" t="str" cm="1">
        <f t="array" ref="N788">_xlfn.IFS(I788="Rob","Robusta",I788="Exc","Excelsa",I788="Ara","Arabica",I788="Lib","Liberica")</f>
        <v>Excelsa</v>
      </c>
      <c r="O788" t="str" cm="1">
        <f t="array" ref="O788">_xlfn.IFS(J788="M","Medium",J788="L","Light",J788="D","Dark")</f>
        <v>Dark</v>
      </c>
      <c r="P788" t="str">
        <f>_xlfn.XLOOKUP(OrderTable[[#This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INDEX(Products!$A$1:$G$49,MATCH($D789,Products!$A$1:$A$49,0),MATCH(I$1,Products!$A$1:$G$1,0))</f>
        <v>Exc</v>
      </c>
      <c r="J789" t="str">
        <f>INDEX(Products!$A$1:$G$49,MATCH($D789,Products!$A$1:$A$49,0),MATCH(J$1,Products!$A$1:$G$1,0))</f>
        <v>M</v>
      </c>
      <c r="K789" s="4">
        <f>INDEX(Products!$A$1:$G$49,MATCH($D789,Products!$A$1:$A$49,0),MATCH(K$1,Products!$A$1:$G$1,0))</f>
        <v>1</v>
      </c>
      <c r="L789" s="5">
        <f>INDEX(Products!$A$1:$G$49,MATCH($D789,Products!$A$1:$A$49,0),MATCH(L$1,Products!$A$1:$G$1,0))</f>
        <v>13.75</v>
      </c>
      <c r="M789" s="5">
        <f t="shared" si="12"/>
        <v>82.5</v>
      </c>
      <c r="N789" t="str" cm="1">
        <f t="array" ref="N789">_xlfn.IFS(I789="Rob","Robusta",I789="Exc","Excelsa",I789="Ara","Arabica",I789="Lib","Liberica")</f>
        <v>Excelsa</v>
      </c>
      <c r="O789" t="str" cm="1">
        <f t="array" ref="O789">_xlfn.IFS(J789="M","Medium",J789="L","Light",J789="D","Dark")</f>
        <v>Medium</v>
      </c>
      <c r="P789" t="str">
        <f>_xlfn.XLOOKUP(OrderTable[[#This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INDEX(Products!$A$1:$G$49,MATCH($D790,Products!$A$1:$A$49,0),MATCH(I$1,Products!$A$1:$G$1,0))</f>
        <v>Rob</v>
      </c>
      <c r="J790" t="str">
        <f>INDEX(Products!$A$1:$G$49,MATCH($D790,Products!$A$1:$A$49,0),MATCH(J$1,Products!$A$1:$G$1,0))</f>
        <v>M</v>
      </c>
      <c r="K790" s="4">
        <f>INDEX(Products!$A$1:$G$49,MATCH($D790,Products!$A$1:$A$49,0),MATCH(K$1,Products!$A$1:$G$1,0))</f>
        <v>2.5</v>
      </c>
      <c r="L790" s="5">
        <f>INDEX(Products!$A$1:$G$49,MATCH($D790,Products!$A$1:$A$49,0),MATCH(L$1,Products!$A$1:$G$1,0))</f>
        <v>22.884999999999998</v>
      </c>
      <c r="M790" s="5">
        <f t="shared" si="12"/>
        <v>45.769999999999996</v>
      </c>
      <c r="N790" t="str" cm="1">
        <f t="array" ref="N790">_xlfn.IFS(I790="Rob","Robusta",I790="Exc","Excelsa",I790="Ara","Arabica",I790="Lib","Liberica")</f>
        <v>Robusta</v>
      </c>
      <c r="O790" t="str" cm="1">
        <f t="array" ref="O790">_xlfn.IFS(J790="M","Medium",J790="L","Light",J790="D","Dark")</f>
        <v>Medium</v>
      </c>
      <c r="P790" t="str">
        <f>_xlfn.XLOOKUP(OrderTable[[#This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INDEX(Products!$A$1:$G$49,MATCH($D791,Products!$A$1:$A$49,0),MATCH(I$1,Products!$A$1:$G$1,0))</f>
        <v>Ara</v>
      </c>
      <c r="J791" t="str">
        <f>INDEX(Products!$A$1:$G$49,MATCH($D791,Products!$A$1:$A$49,0),MATCH(J$1,Products!$A$1:$G$1,0))</f>
        <v>L</v>
      </c>
      <c r="K791" s="4">
        <f>INDEX(Products!$A$1:$G$49,MATCH($D791,Products!$A$1:$A$49,0),MATCH(K$1,Products!$A$1:$G$1,0))</f>
        <v>1</v>
      </c>
      <c r="L791" s="5">
        <f>INDEX(Products!$A$1:$G$49,MATCH($D791,Products!$A$1:$A$49,0),MATCH(L$1,Products!$A$1:$G$1,0))</f>
        <v>12.95</v>
      </c>
      <c r="M791" s="5">
        <f t="shared" si="12"/>
        <v>77.699999999999989</v>
      </c>
      <c r="N791" t="str" cm="1">
        <f t="array" ref="N791">_xlfn.IFS(I791="Rob","Robusta",I791="Exc","Excelsa",I791="Ara","Arabica",I791="Lib","Liberica")</f>
        <v>Arabica</v>
      </c>
      <c r="O791" t="str" cm="1">
        <f t="array" ref="O791">_xlfn.IFS(J791="M","Medium",J791="L","Light",J791="D","Dark")</f>
        <v>Light</v>
      </c>
      <c r="P791" t="str">
        <f>_xlfn.XLOOKUP(OrderTable[[#This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INDEX(Products!$A$1:$G$49,MATCH($D792,Products!$A$1:$A$49,0),MATCH(I$1,Products!$A$1:$G$1,0))</f>
        <v>Ara</v>
      </c>
      <c r="J792" t="str">
        <f>INDEX(Products!$A$1:$G$49,MATCH($D792,Products!$A$1:$A$49,0),MATCH(J$1,Products!$A$1:$G$1,0))</f>
        <v>L</v>
      </c>
      <c r="K792" s="4">
        <f>INDEX(Products!$A$1:$G$49,MATCH($D792,Products!$A$1:$A$49,0),MATCH(K$1,Products!$A$1:$G$1,0))</f>
        <v>0.5</v>
      </c>
      <c r="L792" s="5">
        <f>INDEX(Products!$A$1:$G$49,MATCH($D792,Products!$A$1:$A$49,0),MATCH(L$1,Products!$A$1:$G$1,0))</f>
        <v>7.77</v>
      </c>
      <c r="M792" s="5">
        <f t="shared" si="12"/>
        <v>23.31</v>
      </c>
      <c r="N792" t="str" cm="1">
        <f t="array" ref="N792">_xlfn.IFS(I792="Rob","Robusta",I792="Exc","Excelsa",I792="Ara","Arabica",I792="Lib","Liberica")</f>
        <v>Arabica</v>
      </c>
      <c r="O792" t="str" cm="1">
        <f t="array" ref="O792">_xlfn.IFS(J792="M","Medium",J792="L","Light",J792="D","Dark")</f>
        <v>Light</v>
      </c>
      <c r="P792" t="str">
        <f>_xlfn.XLOOKUP(OrderTable[[#This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INDEX(Products!$A$1:$G$49,MATCH($D793,Products!$A$1:$A$49,0),MATCH(I$1,Products!$A$1:$G$1,0))</f>
        <v>Lib</v>
      </c>
      <c r="J793" t="str">
        <f>INDEX(Products!$A$1:$G$49,MATCH($D793,Products!$A$1:$A$49,0),MATCH(J$1,Products!$A$1:$G$1,0))</f>
        <v>L</v>
      </c>
      <c r="K793" s="4">
        <f>INDEX(Products!$A$1:$G$49,MATCH($D793,Products!$A$1:$A$49,0),MATCH(K$1,Products!$A$1:$G$1,0))</f>
        <v>0.2</v>
      </c>
      <c r="L793" s="5">
        <f>INDEX(Products!$A$1:$G$49,MATCH($D793,Products!$A$1:$A$49,0),MATCH(L$1,Products!$A$1:$G$1,0))</f>
        <v>4.7549999999999999</v>
      </c>
      <c r="M793" s="5">
        <f t="shared" si="12"/>
        <v>23.774999999999999</v>
      </c>
      <c r="N793" t="str" cm="1">
        <f t="array" ref="N793">_xlfn.IFS(I793="Rob","Robusta",I793="Exc","Excelsa",I793="Ara","Arabica",I793="Lib","Liberica")</f>
        <v>Liberica</v>
      </c>
      <c r="O793" t="str" cm="1">
        <f t="array" ref="O793">_xlfn.IFS(J793="M","Medium",J793="L","Light",J793="D","Dark")</f>
        <v>Light</v>
      </c>
      <c r="P793" t="str">
        <f>_xlfn.XLOOKUP(OrderTable[[#This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INDEX(Products!$A$1:$G$49,MATCH($D794,Products!$A$1:$A$49,0),MATCH(I$1,Products!$A$1:$G$1,0))</f>
        <v>Lib</v>
      </c>
      <c r="J794" t="str">
        <f>INDEX(Products!$A$1:$G$49,MATCH($D794,Products!$A$1:$A$49,0),MATCH(J$1,Products!$A$1:$G$1,0))</f>
        <v>M</v>
      </c>
      <c r="K794" s="4">
        <f>INDEX(Products!$A$1:$G$49,MATCH($D794,Products!$A$1:$A$49,0),MATCH(K$1,Products!$A$1:$G$1,0))</f>
        <v>0.5</v>
      </c>
      <c r="L794" s="5">
        <f>INDEX(Products!$A$1:$G$49,MATCH($D794,Products!$A$1:$A$49,0),MATCH(L$1,Products!$A$1:$G$1,0))</f>
        <v>8.73</v>
      </c>
      <c r="M794" s="5">
        <f t="shared" si="12"/>
        <v>52.38</v>
      </c>
      <c r="N794" t="str" cm="1">
        <f t="array" ref="N794">_xlfn.IFS(I794="Rob","Robusta",I794="Exc","Excelsa",I794="Ara","Arabica",I794="Lib","Liberica")</f>
        <v>Liberica</v>
      </c>
      <c r="O794" t="str" cm="1">
        <f t="array" ref="O794">_xlfn.IFS(J794="M","Medium",J794="L","Light",J794="D","Dark")</f>
        <v>Medium</v>
      </c>
      <c r="P794" t="str">
        <f>_xlfn.XLOOKUP(OrderTable[[#This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INDEX(Products!$A$1:$G$49,MATCH($D795,Products!$A$1:$A$49,0),MATCH(I$1,Products!$A$1:$G$1,0))</f>
        <v>Rob</v>
      </c>
      <c r="J795" t="str">
        <f>INDEX(Products!$A$1:$G$49,MATCH($D795,Products!$A$1:$A$49,0),MATCH(J$1,Products!$A$1:$G$1,0))</f>
        <v>L</v>
      </c>
      <c r="K795" s="4">
        <f>INDEX(Products!$A$1:$G$49,MATCH($D795,Products!$A$1:$A$49,0),MATCH(K$1,Products!$A$1:$G$1,0))</f>
        <v>0.2</v>
      </c>
      <c r="L795" s="5">
        <f>INDEX(Products!$A$1:$G$49,MATCH($D795,Products!$A$1:$A$49,0),MATCH(L$1,Products!$A$1:$G$1,0))</f>
        <v>3.5849999999999995</v>
      </c>
      <c r="M795" s="5">
        <f t="shared" si="12"/>
        <v>17.924999999999997</v>
      </c>
      <c r="N795" t="str" cm="1">
        <f t="array" ref="N795">_xlfn.IFS(I795="Rob","Robusta",I795="Exc","Excelsa",I795="Ara","Arabica",I795="Lib","Liberica")</f>
        <v>Robusta</v>
      </c>
      <c r="O795" t="str" cm="1">
        <f t="array" ref="O795">_xlfn.IFS(J795="M","Medium",J795="L","Light",J795="D","Dark")</f>
        <v>Light</v>
      </c>
      <c r="P795" t="str">
        <f>_xlfn.XLOOKUP(OrderTable[[#This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INDEX(Products!$A$1:$G$49,MATCH($D796,Products!$A$1:$A$49,0),MATCH(I$1,Products!$A$1:$G$1,0))</f>
        <v>Ara</v>
      </c>
      <c r="J796" t="str">
        <f>INDEX(Products!$A$1:$G$49,MATCH($D796,Products!$A$1:$A$49,0),MATCH(J$1,Products!$A$1:$G$1,0))</f>
        <v>L</v>
      </c>
      <c r="K796" s="4">
        <f>INDEX(Products!$A$1:$G$49,MATCH($D796,Products!$A$1:$A$49,0),MATCH(K$1,Products!$A$1:$G$1,0))</f>
        <v>2.5</v>
      </c>
      <c r="L796" s="5">
        <f>INDEX(Products!$A$1:$G$49,MATCH($D796,Products!$A$1:$A$49,0),MATCH(L$1,Products!$A$1:$G$1,0))</f>
        <v>29.784999999999997</v>
      </c>
      <c r="M796" s="5">
        <f t="shared" si="12"/>
        <v>148.92499999999998</v>
      </c>
      <c r="N796" t="str" cm="1">
        <f t="array" ref="N796">_xlfn.IFS(I796="Rob","Robusta",I796="Exc","Excelsa",I796="Ara","Arabica",I796="Lib","Liberica")</f>
        <v>Arabica</v>
      </c>
      <c r="O796" t="str" cm="1">
        <f t="array" ref="O796">_xlfn.IFS(J796="M","Medium",J796="L","Light",J796="D","Dark")</f>
        <v>Light</v>
      </c>
      <c r="P796" t="str">
        <f>_xlfn.XLOOKUP(OrderTable[[#This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INDEX(Products!$A$1:$G$49,MATCH($D797,Products!$A$1:$A$49,0),MATCH(I$1,Products!$A$1:$G$1,0))</f>
        <v>Rob</v>
      </c>
      <c r="J797" t="str">
        <f>INDEX(Products!$A$1:$G$49,MATCH($D797,Products!$A$1:$A$49,0),MATCH(J$1,Products!$A$1:$G$1,0))</f>
        <v>L</v>
      </c>
      <c r="K797" s="4">
        <f>INDEX(Products!$A$1:$G$49,MATCH($D797,Products!$A$1:$A$49,0),MATCH(K$1,Products!$A$1:$G$1,0))</f>
        <v>0.5</v>
      </c>
      <c r="L797" s="5">
        <f>INDEX(Products!$A$1:$G$49,MATCH($D797,Products!$A$1:$A$49,0),MATCH(L$1,Products!$A$1:$G$1,0))</f>
        <v>7.169999999999999</v>
      </c>
      <c r="M797" s="5">
        <f t="shared" si="12"/>
        <v>28.679999999999996</v>
      </c>
      <c r="N797" t="str" cm="1">
        <f t="array" ref="N797">_xlfn.IFS(I797="Rob","Robusta",I797="Exc","Excelsa",I797="Ara","Arabica",I797="Lib","Liberica")</f>
        <v>Robusta</v>
      </c>
      <c r="O797" t="str" cm="1">
        <f t="array" ref="O797">_xlfn.IFS(J797="M","Medium",J797="L","Light",J797="D","Dark")</f>
        <v>Light</v>
      </c>
      <c r="P797" t="str">
        <f>_xlfn.XLOOKUP(OrderTable[[#This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INDEX(Products!$A$1:$G$49,MATCH($D798,Products!$A$1:$A$49,0),MATCH(I$1,Products!$A$1:$G$1,0))</f>
        <v>Lib</v>
      </c>
      <c r="J798" t="str">
        <f>INDEX(Products!$A$1:$G$49,MATCH($D798,Products!$A$1:$A$49,0),MATCH(J$1,Products!$A$1:$G$1,0))</f>
        <v>L</v>
      </c>
      <c r="K798" s="4">
        <f>INDEX(Products!$A$1:$G$49,MATCH($D798,Products!$A$1:$A$49,0),MATCH(K$1,Products!$A$1:$G$1,0))</f>
        <v>0.5</v>
      </c>
      <c r="L798" s="5">
        <f>INDEX(Products!$A$1:$G$49,MATCH($D798,Products!$A$1:$A$49,0),MATCH(L$1,Products!$A$1:$G$1,0))</f>
        <v>9.51</v>
      </c>
      <c r="M798" s="5">
        <f t="shared" si="12"/>
        <v>9.51</v>
      </c>
      <c r="N798" t="str" cm="1">
        <f t="array" ref="N798">_xlfn.IFS(I798="Rob","Robusta",I798="Exc","Excelsa",I798="Ara","Arabica",I798="Lib","Liberica")</f>
        <v>Liberica</v>
      </c>
      <c r="O798" t="str" cm="1">
        <f t="array" ref="O798">_xlfn.IFS(J798="M","Medium",J798="L","Light",J798="D","Dark")</f>
        <v>Light</v>
      </c>
      <c r="P798" t="str">
        <f>_xlfn.XLOOKUP(OrderTable[[#This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INDEX(Products!$A$1:$G$49,MATCH($D799,Products!$A$1:$A$49,0),MATCH(I$1,Products!$A$1:$G$1,0))</f>
        <v>Ara</v>
      </c>
      <c r="J799" t="str">
        <f>INDEX(Products!$A$1:$G$49,MATCH($D799,Products!$A$1:$A$49,0),MATCH(J$1,Products!$A$1:$G$1,0))</f>
        <v>L</v>
      </c>
      <c r="K799" s="4">
        <f>INDEX(Products!$A$1:$G$49,MATCH($D799,Products!$A$1:$A$49,0),MATCH(K$1,Products!$A$1:$G$1,0))</f>
        <v>0.5</v>
      </c>
      <c r="L799" s="5">
        <f>INDEX(Products!$A$1:$G$49,MATCH($D799,Products!$A$1:$A$49,0),MATCH(L$1,Products!$A$1:$G$1,0))</f>
        <v>7.77</v>
      </c>
      <c r="M799" s="5">
        <f t="shared" si="12"/>
        <v>31.08</v>
      </c>
      <c r="N799" t="str" cm="1">
        <f t="array" ref="N799">_xlfn.IFS(I799="Rob","Robusta",I799="Exc","Excelsa",I799="Ara","Arabica",I799="Lib","Liberica")</f>
        <v>Arabica</v>
      </c>
      <c r="O799" t="str" cm="1">
        <f t="array" ref="O799">_xlfn.IFS(J799="M","Medium",J799="L","Light",J799="D","Dark")</f>
        <v>Light</v>
      </c>
      <c r="P799" t="str">
        <f>_xlfn.XLOOKUP(OrderTable[[#This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INDEX(Products!$A$1:$G$49,MATCH($D800,Products!$A$1:$A$49,0),MATCH(I$1,Products!$A$1:$G$1,0))</f>
        <v>Rob</v>
      </c>
      <c r="J800" t="str">
        <f>INDEX(Products!$A$1:$G$49,MATCH($D800,Products!$A$1:$A$49,0),MATCH(J$1,Products!$A$1:$G$1,0))</f>
        <v>D</v>
      </c>
      <c r="K800" s="4">
        <f>INDEX(Products!$A$1:$G$49,MATCH($D800,Products!$A$1:$A$49,0),MATCH(K$1,Products!$A$1:$G$1,0))</f>
        <v>0.2</v>
      </c>
      <c r="L800" s="5">
        <f>INDEX(Products!$A$1:$G$49,MATCH($D800,Products!$A$1:$A$49,0),MATCH(L$1,Products!$A$1:$G$1,0))</f>
        <v>2.6849999999999996</v>
      </c>
      <c r="M800" s="5">
        <f t="shared" si="12"/>
        <v>8.0549999999999997</v>
      </c>
      <c r="N800" t="str" cm="1">
        <f t="array" ref="N800">_xlfn.IFS(I800="Rob","Robusta",I800="Exc","Excelsa",I800="Ara","Arabica",I800="Lib","Liberica")</f>
        <v>Robusta</v>
      </c>
      <c r="O800" t="str" cm="1">
        <f t="array" ref="O800">_xlfn.IFS(J800="M","Medium",J800="L","Light",J800="D","Dark")</f>
        <v>Dark</v>
      </c>
      <c r="P800" t="str">
        <f>_xlfn.XLOOKUP(OrderTable[[#This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INDEX(Products!$A$1:$G$49,MATCH($D801,Products!$A$1:$A$49,0),MATCH(I$1,Products!$A$1:$G$1,0))</f>
        <v>Exc</v>
      </c>
      <c r="J801" t="str">
        <f>INDEX(Products!$A$1:$G$49,MATCH($D801,Products!$A$1:$A$49,0),MATCH(J$1,Products!$A$1:$G$1,0))</f>
        <v>D</v>
      </c>
      <c r="K801" s="4">
        <f>INDEX(Products!$A$1:$G$49,MATCH($D801,Products!$A$1:$A$49,0),MATCH(K$1,Products!$A$1:$G$1,0))</f>
        <v>1</v>
      </c>
      <c r="L801" s="5">
        <f>INDEX(Products!$A$1:$G$49,MATCH($D801,Products!$A$1:$A$49,0),MATCH(L$1,Products!$A$1:$G$1,0))</f>
        <v>12.15</v>
      </c>
      <c r="M801" s="5">
        <f t="shared" si="12"/>
        <v>36.450000000000003</v>
      </c>
      <c r="N801" t="str" cm="1">
        <f t="array" ref="N801">_xlfn.IFS(I801="Rob","Robusta",I801="Exc","Excelsa",I801="Ara","Arabica",I801="Lib","Liberica")</f>
        <v>Excelsa</v>
      </c>
      <c r="O801" t="str" cm="1">
        <f t="array" ref="O801">_xlfn.IFS(J801="M","Medium",J801="L","Light",J801="D","Dark")</f>
        <v>Dark</v>
      </c>
      <c r="P801" t="str">
        <f>_xlfn.XLOOKUP(OrderTable[[#This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INDEX(Products!$A$1:$G$49,MATCH($D802,Products!$A$1:$A$49,0),MATCH(I$1,Products!$A$1:$G$1,0))</f>
        <v>Rob</v>
      </c>
      <c r="J802" t="str">
        <f>INDEX(Products!$A$1:$G$49,MATCH($D802,Products!$A$1:$A$49,0),MATCH(J$1,Products!$A$1:$G$1,0))</f>
        <v>D</v>
      </c>
      <c r="K802" s="4">
        <f>INDEX(Products!$A$1:$G$49,MATCH($D802,Products!$A$1:$A$49,0),MATCH(K$1,Products!$A$1:$G$1,0))</f>
        <v>0.2</v>
      </c>
      <c r="L802" s="5">
        <f>INDEX(Products!$A$1:$G$49,MATCH($D802,Products!$A$1:$A$49,0),MATCH(L$1,Products!$A$1:$G$1,0))</f>
        <v>2.6849999999999996</v>
      </c>
      <c r="M802" s="5">
        <f t="shared" si="12"/>
        <v>16.11</v>
      </c>
      <c r="N802" t="str" cm="1">
        <f t="array" ref="N802">_xlfn.IFS(I802="Rob","Robusta",I802="Exc","Excelsa",I802="Ara","Arabica",I802="Lib","Liberica")</f>
        <v>Robusta</v>
      </c>
      <c r="O802" t="str" cm="1">
        <f t="array" ref="O802">_xlfn.IFS(J802="M","Medium",J802="L","Light",J802="D","Dark")</f>
        <v>Dark</v>
      </c>
      <c r="P802" t="str">
        <f>_xlfn.XLOOKUP(OrderTable[[#This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INDEX(Products!$A$1:$G$49,MATCH($D803,Products!$A$1:$A$49,0),MATCH(I$1,Products!$A$1:$G$1,0))</f>
        <v>Rob</v>
      </c>
      <c r="J803" t="str">
        <f>INDEX(Products!$A$1:$G$49,MATCH($D803,Products!$A$1:$A$49,0),MATCH(J$1,Products!$A$1:$G$1,0))</f>
        <v>D</v>
      </c>
      <c r="K803" s="4">
        <f>INDEX(Products!$A$1:$G$49,MATCH($D803,Products!$A$1:$A$49,0),MATCH(K$1,Products!$A$1:$G$1,0))</f>
        <v>2.5</v>
      </c>
      <c r="L803" s="5">
        <f>INDEX(Products!$A$1:$G$49,MATCH($D803,Products!$A$1:$A$49,0),MATCH(L$1,Products!$A$1:$G$1,0))</f>
        <v>20.584999999999997</v>
      </c>
      <c r="M803" s="5">
        <f t="shared" si="12"/>
        <v>41.169999999999995</v>
      </c>
      <c r="N803" t="str" cm="1">
        <f t="array" ref="N803">_xlfn.IFS(I803="Rob","Robusta",I803="Exc","Excelsa",I803="Ara","Arabica",I803="Lib","Liberica")</f>
        <v>Robusta</v>
      </c>
      <c r="O803" t="str" cm="1">
        <f t="array" ref="O803">_xlfn.IFS(J803="M","Medium",J803="L","Light",J803="D","Dark")</f>
        <v>Dark</v>
      </c>
      <c r="P803" t="str">
        <f>_xlfn.XLOOKUP(OrderTable[[#This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INDEX(Products!$A$1:$G$49,MATCH($D804,Products!$A$1:$A$49,0),MATCH(I$1,Products!$A$1:$G$1,0))</f>
        <v>Rob</v>
      </c>
      <c r="J804" t="str">
        <f>INDEX(Products!$A$1:$G$49,MATCH($D804,Products!$A$1:$A$49,0),MATCH(J$1,Products!$A$1:$G$1,0))</f>
        <v>D</v>
      </c>
      <c r="K804" s="4">
        <f>INDEX(Products!$A$1:$G$49,MATCH($D804,Products!$A$1:$A$49,0),MATCH(K$1,Products!$A$1:$G$1,0))</f>
        <v>0.2</v>
      </c>
      <c r="L804" s="5">
        <f>INDEX(Products!$A$1:$G$49,MATCH($D804,Products!$A$1:$A$49,0),MATCH(L$1,Products!$A$1:$G$1,0))</f>
        <v>2.6849999999999996</v>
      </c>
      <c r="M804" s="5">
        <f t="shared" si="12"/>
        <v>10.739999999999998</v>
      </c>
      <c r="N804" t="str" cm="1">
        <f t="array" ref="N804">_xlfn.IFS(I804="Rob","Robusta",I804="Exc","Excelsa",I804="Ara","Arabica",I804="Lib","Liberica")</f>
        <v>Robusta</v>
      </c>
      <c r="O804" t="str" cm="1">
        <f t="array" ref="O804">_xlfn.IFS(J804="M","Medium",J804="L","Light",J804="D","Dark")</f>
        <v>Dark</v>
      </c>
      <c r="P804" t="str">
        <f>_xlfn.XLOOKUP(OrderTable[[#This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INDEX(Products!$A$1:$G$49,MATCH($D805,Products!$A$1:$A$49,0),MATCH(I$1,Products!$A$1:$G$1,0))</f>
        <v>Exc</v>
      </c>
      <c r="J805" t="str">
        <f>INDEX(Products!$A$1:$G$49,MATCH($D805,Products!$A$1:$A$49,0),MATCH(J$1,Products!$A$1:$G$1,0))</f>
        <v>M</v>
      </c>
      <c r="K805" s="4">
        <f>INDEX(Products!$A$1:$G$49,MATCH($D805,Products!$A$1:$A$49,0),MATCH(K$1,Products!$A$1:$G$1,0))</f>
        <v>2.5</v>
      </c>
      <c r="L805" s="5">
        <f>INDEX(Products!$A$1:$G$49,MATCH($D805,Products!$A$1:$A$49,0),MATCH(L$1,Products!$A$1:$G$1,0))</f>
        <v>31.624999999999996</v>
      </c>
      <c r="M805" s="5">
        <f t="shared" si="12"/>
        <v>126.49999999999999</v>
      </c>
      <c r="N805" t="str" cm="1">
        <f t="array" ref="N805">_xlfn.IFS(I805="Rob","Robusta",I805="Exc","Excelsa",I805="Ara","Arabica",I805="Lib","Liberica")</f>
        <v>Excelsa</v>
      </c>
      <c r="O805" t="str" cm="1">
        <f t="array" ref="O805">_xlfn.IFS(J805="M","Medium",J805="L","Light",J805="D","Dark")</f>
        <v>Medium</v>
      </c>
      <c r="P805" t="str">
        <f>_xlfn.XLOOKUP(OrderTable[[#This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INDEX(Products!$A$1:$G$49,MATCH($D806,Products!$A$1:$A$49,0),MATCH(I$1,Products!$A$1:$G$1,0))</f>
        <v>Rob</v>
      </c>
      <c r="J806" t="str">
        <f>INDEX(Products!$A$1:$G$49,MATCH($D806,Products!$A$1:$A$49,0),MATCH(J$1,Products!$A$1:$G$1,0))</f>
        <v>L</v>
      </c>
      <c r="K806" s="4">
        <f>INDEX(Products!$A$1:$G$49,MATCH($D806,Products!$A$1:$A$49,0),MATCH(K$1,Products!$A$1:$G$1,0))</f>
        <v>1</v>
      </c>
      <c r="L806" s="5">
        <f>INDEX(Products!$A$1:$G$49,MATCH($D806,Products!$A$1:$A$49,0),MATCH(L$1,Products!$A$1:$G$1,0))</f>
        <v>11.95</v>
      </c>
      <c r="M806" s="5">
        <f t="shared" si="12"/>
        <v>23.9</v>
      </c>
      <c r="N806" t="str" cm="1">
        <f t="array" ref="N806">_xlfn.IFS(I806="Rob","Robusta",I806="Exc","Excelsa",I806="Ara","Arabica",I806="Lib","Liberica")</f>
        <v>Robusta</v>
      </c>
      <c r="O806" t="str" cm="1">
        <f t="array" ref="O806">_xlfn.IFS(J806="M","Medium",J806="L","Light",J806="D","Dark")</f>
        <v>Light</v>
      </c>
      <c r="P806" t="str">
        <f>_xlfn.XLOOKUP(OrderTable[[#This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INDEX(Products!$A$1:$G$49,MATCH($D807,Products!$A$1:$A$49,0),MATCH(I$1,Products!$A$1:$G$1,0))</f>
        <v>Rob</v>
      </c>
      <c r="J807" t="str">
        <f>INDEX(Products!$A$1:$G$49,MATCH($D807,Products!$A$1:$A$49,0),MATCH(J$1,Products!$A$1:$G$1,0))</f>
        <v>M</v>
      </c>
      <c r="K807" s="4">
        <f>INDEX(Products!$A$1:$G$49,MATCH($D807,Products!$A$1:$A$49,0),MATCH(K$1,Products!$A$1:$G$1,0))</f>
        <v>0.5</v>
      </c>
      <c r="L807" s="5">
        <f>INDEX(Products!$A$1:$G$49,MATCH($D807,Products!$A$1:$A$49,0),MATCH(L$1,Products!$A$1:$G$1,0))</f>
        <v>5.97</v>
      </c>
      <c r="M807" s="5">
        <f t="shared" si="12"/>
        <v>5.97</v>
      </c>
      <c r="N807" t="str" cm="1">
        <f t="array" ref="N807">_xlfn.IFS(I807="Rob","Robusta",I807="Exc","Excelsa",I807="Ara","Arabica",I807="Lib","Liberica")</f>
        <v>Robusta</v>
      </c>
      <c r="O807" t="str" cm="1">
        <f t="array" ref="O807">_xlfn.IFS(J807="M","Medium",J807="L","Light",J807="D","Dark")</f>
        <v>Medium</v>
      </c>
      <c r="P807" t="str">
        <f>_xlfn.XLOOKUP(OrderTable[[#This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INDEX(Products!$A$1:$G$49,MATCH($D808,Products!$A$1:$A$49,0),MATCH(I$1,Products!$A$1:$G$1,0))</f>
        <v>Lib</v>
      </c>
      <c r="J808" t="str">
        <f>INDEX(Products!$A$1:$G$49,MATCH($D808,Products!$A$1:$A$49,0),MATCH(J$1,Products!$A$1:$G$1,0))</f>
        <v>D</v>
      </c>
      <c r="K808" s="4">
        <f>INDEX(Products!$A$1:$G$49,MATCH($D808,Products!$A$1:$A$49,0),MATCH(K$1,Products!$A$1:$G$1,0))</f>
        <v>0.2</v>
      </c>
      <c r="L808" s="5">
        <f>INDEX(Products!$A$1:$G$49,MATCH($D808,Products!$A$1:$A$49,0),MATCH(L$1,Products!$A$1:$G$1,0))</f>
        <v>3.8849999999999998</v>
      </c>
      <c r="M808" s="5">
        <f t="shared" si="12"/>
        <v>7.77</v>
      </c>
      <c r="N808" t="str" cm="1">
        <f t="array" ref="N808">_xlfn.IFS(I808="Rob","Robusta",I808="Exc","Excelsa",I808="Ara","Arabica",I808="Lib","Liberica")</f>
        <v>Liberica</v>
      </c>
      <c r="O808" t="str" cm="1">
        <f t="array" ref="O808">_xlfn.IFS(J808="M","Medium",J808="L","Light",J808="D","Dark")</f>
        <v>Dark</v>
      </c>
      <c r="P808" t="str">
        <f>_xlfn.XLOOKUP(OrderTable[[#This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INDEX(Products!$A$1:$G$49,MATCH($D809,Products!$A$1:$A$49,0),MATCH(I$1,Products!$A$1:$G$1,0))</f>
        <v>Lib</v>
      </c>
      <c r="J809" t="str">
        <f>INDEX(Products!$A$1:$G$49,MATCH($D809,Products!$A$1:$A$49,0),MATCH(J$1,Products!$A$1:$G$1,0))</f>
        <v>D</v>
      </c>
      <c r="K809" s="4">
        <f>INDEX(Products!$A$1:$G$49,MATCH($D809,Products!$A$1:$A$49,0),MATCH(K$1,Products!$A$1:$G$1,0))</f>
        <v>0.5</v>
      </c>
      <c r="L809" s="5">
        <f>INDEX(Products!$A$1:$G$49,MATCH($D809,Products!$A$1:$A$49,0),MATCH(L$1,Products!$A$1:$G$1,0))</f>
        <v>7.77</v>
      </c>
      <c r="M809" s="5">
        <f t="shared" si="12"/>
        <v>23.31</v>
      </c>
      <c r="N809" t="str" cm="1">
        <f t="array" ref="N809">_xlfn.IFS(I809="Rob","Robusta",I809="Exc","Excelsa",I809="Ara","Arabica",I809="Lib","Liberica")</f>
        <v>Liberica</v>
      </c>
      <c r="O809" t="str" cm="1">
        <f t="array" ref="O809">_xlfn.IFS(J809="M","Medium",J809="L","Light",J809="D","Dark")</f>
        <v>Dark</v>
      </c>
      <c r="P809" t="str">
        <f>_xlfn.XLOOKUP(OrderTable[[#This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INDEX(Products!$A$1:$G$49,MATCH($D810,Products!$A$1:$A$49,0),MATCH(I$1,Products!$A$1:$G$1,0))</f>
        <v>Rob</v>
      </c>
      <c r="J810" t="str">
        <f>INDEX(Products!$A$1:$G$49,MATCH($D810,Products!$A$1:$A$49,0),MATCH(J$1,Products!$A$1:$G$1,0))</f>
        <v>L</v>
      </c>
      <c r="K810" s="4">
        <f>INDEX(Products!$A$1:$G$49,MATCH($D810,Products!$A$1:$A$49,0),MATCH(K$1,Products!$A$1:$G$1,0))</f>
        <v>2.5</v>
      </c>
      <c r="L810" s="5">
        <f>INDEX(Products!$A$1:$G$49,MATCH($D810,Products!$A$1:$A$49,0),MATCH(L$1,Products!$A$1:$G$1,0))</f>
        <v>27.484999999999996</v>
      </c>
      <c r="M810" s="5">
        <f t="shared" si="12"/>
        <v>137.42499999999998</v>
      </c>
      <c r="N810" t="str" cm="1">
        <f t="array" ref="N810">_xlfn.IFS(I810="Rob","Robusta",I810="Exc","Excelsa",I810="Ara","Arabica",I810="Lib","Liberica")</f>
        <v>Robusta</v>
      </c>
      <c r="O810" t="str" cm="1">
        <f t="array" ref="O810">_xlfn.IFS(J810="M","Medium",J810="L","Light",J810="D","Dark")</f>
        <v>Light</v>
      </c>
      <c r="P810" t="str">
        <f>_xlfn.XLOOKUP(OrderTable[[#This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INDEX(Products!$A$1:$G$49,MATCH($D811,Products!$A$1:$A$49,0),MATCH(I$1,Products!$A$1:$G$1,0))</f>
        <v>Rob</v>
      </c>
      <c r="J811" t="str">
        <f>INDEX(Products!$A$1:$G$49,MATCH($D811,Products!$A$1:$A$49,0),MATCH(J$1,Products!$A$1:$G$1,0))</f>
        <v>D</v>
      </c>
      <c r="K811" s="4">
        <f>INDEX(Products!$A$1:$G$49,MATCH($D811,Products!$A$1:$A$49,0),MATCH(K$1,Products!$A$1:$G$1,0))</f>
        <v>0.2</v>
      </c>
      <c r="L811" s="5">
        <f>INDEX(Products!$A$1:$G$49,MATCH($D811,Products!$A$1:$A$49,0),MATCH(L$1,Products!$A$1:$G$1,0))</f>
        <v>2.6849999999999996</v>
      </c>
      <c r="M811" s="5">
        <f t="shared" si="12"/>
        <v>8.0549999999999997</v>
      </c>
      <c r="N811" t="str" cm="1">
        <f t="array" ref="N811">_xlfn.IFS(I811="Rob","Robusta",I811="Exc","Excelsa",I811="Ara","Arabica",I811="Lib","Liberica")</f>
        <v>Robusta</v>
      </c>
      <c r="O811" t="str" cm="1">
        <f t="array" ref="O811">_xlfn.IFS(J811="M","Medium",J811="L","Light",J811="D","Dark")</f>
        <v>Dark</v>
      </c>
      <c r="P811" t="str">
        <f>_xlfn.XLOOKUP(OrderTable[[#This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INDEX(Products!$A$1:$G$49,MATCH($D812,Products!$A$1:$A$49,0),MATCH(I$1,Products!$A$1:$G$1,0))</f>
        <v>Lib</v>
      </c>
      <c r="J812" t="str">
        <f>INDEX(Products!$A$1:$G$49,MATCH($D812,Products!$A$1:$A$49,0),MATCH(J$1,Products!$A$1:$G$1,0))</f>
        <v>L</v>
      </c>
      <c r="K812" s="4">
        <f>INDEX(Products!$A$1:$G$49,MATCH($D812,Products!$A$1:$A$49,0),MATCH(K$1,Products!$A$1:$G$1,0))</f>
        <v>0.5</v>
      </c>
      <c r="L812" s="5">
        <f>INDEX(Products!$A$1:$G$49,MATCH($D812,Products!$A$1:$A$49,0),MATCH(L$1,Products!$A$1:$G$1,0))</f>
        <v>9.51</v>
      </c>
      <c r="M812" s="5">
        <f t="shared" si="12"/>
        <v>28.53</v>
      </c>
      <c r="N812" t="str" cm="1">
        <f t="array" ref="N812">_xlfn.IFS(I812="Rob","Robusta",I812="Exc","Excelsa",I812="Ara","Arabica",I812="Lib","Liberica")</f>
        <v>Liberica</v>
      </c>
      <c r="O812" t="str" cm="1">
        <f t="array" ref="O812">_xlfn.IFS(J812="M","Medium",J812="L","Light",J812="D","Dark")</f>
        <v>Light</v>
      </c>
      <c r="P812" t="str">
        <f>_xlfn.XLOOKUP(OrderTable[[#This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INDEX(Products!$A$1:$G$49,MATCH($D813,Products!$A$1:$A$49,0),MATCH(I$1,Products!$A$1:$G$1,0))</f>
        <v>Ara</v>
      </c>
      <c r="J813" t="str">
        <f>INDEX(Products!$A$1:$G$49,MATCH($D813,Products!$A$1:$A$49,0),MATCH(J$1,Products!$A$1:$G$1,0))</f>
        <v>M</v>
      </c>
      <c r="K813" s="4">
        <f>INDEX(Products!$A$1:$G$49,MATCH($D813,Products!$A$1:$A$49,0),MATCH(K$1,Products!$A$1:$G$1,0))</f>
        <v>1</v>
      </c>
      <c r="L813" s="5">
        <f>INDEX(Products!$A$1:$G$49,MATCH($D813,Products!$A$1:$A$49,0),MATCH(L$1,Products!$A$1:$G$1,0))</f>
        <v>11.25</v>
      </c>
      <c r="M813" s="5">
        <f t="shared" si="12"/>
        <v>67.5</v>
      </c>
      <c r="N813" t="str" cm="1">
        <f t="array" ref="N813">_xlfn.IFS(I813="Rob","Robusta",I813="Exc","Excelsa",I813="Ara","Arabica",I813="Lib","Liberica")</f>
        <v>Arabica</v>
      </c>
      <c r="O813" t="str" cm="1">
        <f t="array" ref="O813">_xlfn.IFS(J813="M","Medium",J813="L","Light",J813="D","Dark")</f>
        <v>Medium</v>
      </c>
      <c r="P813" t="str">
        <f>_xlfn.XLOOKUP(OrderTable[[#This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INDEX(Products!$A$1:$G$49,MATCH($D814,Products!$A$1:$A$49,0),MATCH(I$1,Products!$A$1:$G$1,0))</f>
        <v>Lib</v>
      </c>
      <c r="J814" t="str">
        <f>INDEX(Products!$A$1:$G$49,MATCH($D814,Products!$A$1:$A$49,0),MATCH(J$1,Products!$A$1:$G$1,0))</f>
        <v>D</v>
      </c>
      <c r="K814" s="4">
        <f>INDEX(Products!$A$1:$G$49,MATCH($D814,Products!$A$1:$A$49,0),MATCH(K$1,Products!$A$1:$G$1,0))</f>
        <v>2.5</v>
      </c>
      <c r="L814" s="5">
        <f>INDEX(Products!$A$1:$G$49,MATCH($D814,Products!$A$1:$A$49,0),MATCH(L$1,Products!$A$1:$G$1,0))</f>
        <v>29.784999999999997</v>
      </c>
      <c r="M814" s="5">
        <f t="shared" si="12"/>
        <v>178.70999999999998</v>
      </c>
      <c r="N814" t="str" cm="1">
        <f t="array" ref="N814">_xlfn.IFS(I814="Rob","Robusta",I814="Exc","Excelsa",I814="Ara","Arabica",I814="Lib","Liberica")</f>
        <v>Liberica</v>
      </c>
      <c r="O814" t="str" cm="1">
        <f t="array" ref="O814">_xlfn.IFS(J814="M","Medium",J814="L","Light",J814="D","Dark")</f>
        <v>Dark</v>
      </c>
      <c r="P814" t="str">
        <f>_xlfn.XLOOKUP(OrderTable[[#This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INDEX(Products!$A$1:$G$49,MATCH($D815,Products!$A$1:$A$49,0),MATCH(I$1,Products!$A$1:$G$1,0))</f>
        <v>Exc</v>
      </c>
      <c r="J815" t="str">
        <f>INDEX(Products!$A$1:$G$49,MATCH($D815,Products!$A$1:$A$49,0),MATCH(J$1,Products!$A$1:$G$1,0))</f>
        <v>M</v>
      </c>
      <c r="K815" s="4">
        <f>INDEX(Products!$A$1:$G$49,MATCH($D815,Products!$A$1:$A$49,0),MATCH(K$1,Products!$A$1:$G$1,0))</f>
        <v>2.5</v>
      </c>
      <c r="L815" s="5">
        <f>INDEX(Products!$A$1:$G$49,MATCH($D815,Products!$A$1:$A$49,0),MATCH(L$1,Products!$A$1:$G$1,0))</f>
        <v>31.624999999999996</v>
      </c>
      <c r="M815" s="5">
        <f t="shared" si="12"/>
        <v>31.624999999999996</v>
      </c>
      <c r="N815" t="str" cm="1">
        <f t="array" ref="N815">_xlfn.IFS(I815="Rob","Robusta",I815="Exc","Excelsa",I815="Ara","Arabica",I815="Lib","Liberica")</f>
        <v>Excelsa</v>
      </c>
      <c r="O815" t="str" cm="1">
        <f t="array" ref="O815">_xlfn.IFS(J815="M","Medium",J815="L","Light",J815="D","Dark")</f>
        <v>Medium</v>
      </c>
      <c r="P815" t="str">
        <f>_xlfn.XLOOKUP(OrderTable[[#This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INDEX(Products!$A$1:$G$49,MATCH($D816,Products!$A$1:$A$49,0),MATCH(I$1,Products!$A$1:$G$1,0))</f>
        <v>Exc</v>
      </c>
      <c r="J816" t="str">
        <f>INDEX(Products!$A$1:$G$49,MATCH($D816,Products!$A$1:$A$49,0),MATCH(J$1,Products!$A$1:$G$1,0))</f>
        <v>L</v>
      </c>
      <c r="K816" s="4">
        <f>INDEX(Products!$A$1:$G$49,MATCH($D816,Products!$A$1:$A$49,0),MATCH(K$1,Products!$A$1:$G$1,0))</f>
        <v>0.2</v>
      </c>
      <c r="L816" s="5">
        <f>INDEX(Products!$A$1:$G$49,MATCH($D816,Products!$A$1:$A$49,0),MATCH(L$1,Products!$A$1:$G$1,0))</f>
        <v>4.4550000000000001</v>
      </c>
      <c r="M816" s="5">
        <f t="shared" si="12"/>
        <v>8.91</v>
      </c>
      <c r="N816" t="str" cm="1">
        <f t="array" ref="N816">_xlfn.IFS(I816="Rob","Robusta",I816="Exc","Excelsa",I816="Ara","Arabica",I816="Lib","Liberica")</f>
        <v>Excelsa</v>
      </c>
      <c r="O816" t="str" cm="1">
        <f t="array" ref="O816">_xlfn.IFS(J816="M","Medium",J816="L","Light",J816="D","Dark")</f>
        <v>Light</v>
      </c>
      <c r="P816" t="str">
        <f>_xlfn.XLOOKUP(OrderTable[[#This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INDEX(Products!$A$1:$G$49,MATCH($D817,Products!$A$1:$A$49,0),MATCH(I$1,Products!$A$1:$G$1,0))</f>
        <v>Rob</v>
      </c>
      <c r="J817" t="str">
        <f>INDEX(Products!$A$1:$G$49,MATCH($D817,Products!$A$1:$A$49,0),MATCH(J$1,Products!$A$1:$G$1,0))</f>
        <v>M</v>
      </c>
      <c r="K817" s="4">
        <f>INDEX(Products!$A$1:$G$49,MATCH($D817,Products!$A$1:$A$49,0),MATCH(K$1,Products!$A$1:$G$1,0))</f>
        <v>0.5</v>
      </c>
      <c r="L817" s="5">
        <f>INDEX(Products!$A$1:$G$49,MATCH($D817,Products!$A$1:$A$49,0),MATCH(L$1,Products!$A$1:$G$1,0))</f>
        <v>5.97</v>
      </c>
      <c r="M817" s="5">
        <f t="shared" si="12"/>
        <v>35.82</v>
      </c>
      <c r="N817" t="str" cm="1">
        <f t="array" ref="N817">_xlfn.IFS(I817="Rob","Robusta",I817="Exc","Excelsa",I817="Ara","Arabica",I817="Lib","Liberica")</f>
        <v>Robusta</v>
      </c>
      <c r="O817" t="str" cm="1">
        <f t="array" ref="O817">_xlfn.IFS(J817="M","Medium",J817="L","Light",J817="D","Dark")</f>
        <v>Medium</v>
      </c>
      <c r="P817" t="str">
        <f>_xlfn.XLOOKUP(OrderTable[[#This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INDEX(Products!$A$1:$G$49,MATCH($D818,Products!$A$1:$A$49,0),MATCH(I$1,Products!$A$1:$G$1,0))</f>
        <v>Lib</v>
      </c>
      <c r="J818" t="str">
        <f>INDEX(Products!$A$1:$G$49,MATCH($D818,Products!$A$1:$A$49,0),MATCH(J$1,Products!$A$1:$G$1,0))</f>
        <v>L</v>
      </c>
      <c r="K818" s="4">
        <f>INDEX(Products!$A$1:$G$49,MATCH($D818,Products!$A$1:$A$49,0),MATCH(K$1,Products!$A$1:$G$1,0))</f>
        <v>0.5</v>
      </c>
      <c r="L818" s="5">
        <f>INDEX(Products!$A$1:$G$49,MATCH($D818,Products!$A$1:$A$49,0),MATCH(L$1,Products!$A$1:$G$1,0))</f>
        <v>9.51</v>
      </c>
      <c r="M818" s="5">
        <f t="shared" si="12"/>
        <v>38.04</v>
      </c>
      <c r="N818" t="str" cm="1">
        <f t="array" ref="N818">_xlfn.IFS(I818="Rob","Robusta",I818="Exc","Excelsa",I818="Ara","Arabica",I818="Lib","Liberica")</f>
        <v>Liberica</v>
      </c>
      <c r="O818" t="str" cm="1">
        <f t="array" ref="O818">_xlfn.IFS(J818="M","Medium",J818="L","Light",J818="D","Dark")</f>
        <v>Light</v>
      </c>
      <c r="P818" t="str">
        <f>_xlfn.XLOOKUP(OrderTable[[#This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INDEX(Products!$A$1:$G$49,MATCH($D819,Products!$A$1:$A$49,0),MATCH(I$1,Products!$A$1:$G$1,0))</f>
        <v>Lib</v>
      </c>
      <c r="J819" t="str">
        <f>INDEX(Products!$A$1:$G$49,MATCH($D819,Products!$A$1:$A$49,0),MATCH(J$1,Products!$A$1:$G$1,0))</f>
        <v>D</v>
      </c>
      <c r="K819" s="4">
        <f>INDEX(Products!$A$1:$G$49,MATCH($D819,Products!$A$1:$A$49,0),MATCH(K$1,Products!$A$1:$G$1,0))</f>
        <v>0.5</v>
      </c>
      <c r="L819" s="5">
        <f>INDEX(Products!$A$1:$G$49,MATCH($D819,Products!$A$1:$A$49,0),MATCH(L$1,Products!$A$1:$G$1,0))</f>
        <v>7.77</v>
      </c>
      <c r="M819" s="5">
        <f t="shared" si="12"/>
        <v>15.54</v>
      </c>
      <c r="N819" t="str" cm="1">
        <f t="array" ref="N819">_xlfn.IFS(I819="Rob","Robusta",I819="Exc","Excelsa",I819="Ara","Arabica",I819="Lib","Liberica")</f>
        <v>Liberica</v>
      </c>
      <c r="O819" t="str" cm="1">
        <f t="array" ref="O819">_xlfn.IFS(J819="M","Medium",J819="L","Light",J819="D","Dark")</f>
        <v>Dark</v>
      </c>
      <c r="P819" t="str">
        <f>_xlfn.XLOOKUP(OrderTable[[#This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INDEX(Products!$A$1:$G$49,MATCH($D820,Products!$A$1:$A$49,0),MATCH(I$1,Products!$A$1:$G$1,0))</f>
        <v>Lib</v>
      </c>
      <c r="J820" t="str">
        <f>INDEX(Products!$A$1:$G$49,MATCH($D820,Products!$A$1:$A$49,0),MATCH(J$1,Products!$A$1:$G$1,0))</f>
        <v>L</v>
      </c>
      <c r="K820" s="4">
        <f>INDEX(Products!$A$1:$G$49,MATCH($D820,Products!$A$1:$A$49,0),MATCH(K$1,Products!$A$1:$G$1,0))</f>
        <v>1</v>
      </c>
      <c r="L820" s="5">
        <f>INDEX(Products!$A$1:$G$49,MATCH($D820,Products!$A$1:$A$49,0),MATCH(L$1,Products!$A$1:$G$1,0))</f>
        <v>15.85</v>
      </c>
      <c r="M820" s="5">
        <f t="shared" si="12"/>
        <v>79.25</v>
      </c>
      <c r="N820" t="str" cm="1">
        <f t="array" ref="N820">_xlfn.IFS(I820="Rob","Robusta",I820="Exc","Excelsa",I820="Ara","Arabica",I820="Lib","Liberica")</f>
        <v>Liberica</v>
      </c>
      <c r="O820" t="str" cm="1">
        <f t="array" ref="O820">_xlfn.IFS(J820="M","Medium",J820="L","Light",J820="D","Dark")</f>
        <v>Light</v>
      </c>
      <c r="P820" t="str">
        <f>_xlfn.XLOOKUP(OrderTable[[#This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INDEX(Products!$A$1:$G$49,MATCH($D821,Products!$A$1:$A$49,0),MATCH(I$1,Products!$A$1:$G$1,0))</f>
        <v>Lib</v>
      </c>
      <c r="J821" t="str">
        <f>INDEX(Products!$A$1:$G$49,MATCH($D821,Products!$A$1:$A$49,0),MATCH(J$1,Products!$A$1:$G$1,0))</f>
        <v>L</v>
      </c>
      <c r="K821" s="4">
        <f>INDEX(Products!$A$1:$G$49,MATCH($D821,Products!$A$1:$A$49,0),MATCH(K$1,Products!$A$1:$G$1,0))</f>
        <v>0.2</v>
      </c>
      <c r="L821" s="5">
        <f>INDEX(Products!$A$1:$G$49,MATCH($D821,Products!$A$1:$A$49,0),MATCH(L$1,Products!$A$1:$G$1,0))</f>
        <v>4.7549999999999999</v>
      </c>
      <c r="M821" s="5">
        <f t="shared" si="12"/>
        <v>4.7549999999999999</v>
      </c>
      <c r="N821" t="str" cm="1">
        <f t="array" ref="N821">_xlfn.IFS(I821="Rob","Robusta",I821="Exc","Excelsa",I821="Ara","Arabica",I821="Lib","Liberica")</f>
        <v>Liberica</v>
      </c>
      <c r="O821" t="str" cm="1">
        <f t="array" ref="O821">_xlfn.IFS(J821="M","Medium",J821="L","Light",J821="D","Dark")</f>
        <v>Light</v>
      </c>
      <c r="P821" t="str">
        <f>_xlfn.XLOOKUP(OrderTable[[#This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INDEX(Products!$A$1:$G$49,MATCH($D822,Products!$A$1:$A$49,0),MATCH(I$1,Products!$A$1:$G$1,0))</f>
        <v>Exc</v>
      </c>
      <c r="J822" t="str">
        <f>INDEX(Products!$A$1:$G$49,MATCH($D822,Products!$A$1:$A$49,0),MATCH(J$1,Products!$A$1:$G$1,0))</f>
        <v>M</v>
      </c>
      <c r="K822" s="4">
        <f>INDEX(Products!$A$1:$G$49,MATCH($D822,Products!$A$1:$A$49,0),MATCH(K$1,Products!$A$1:$G$1,0))</f>
        <v>1</v>
      </c>
      <c r="L822" s="5">
        <f>INDEX(Products!$A$1:$G$49,MATCH($D822,Products!$A$1:$A$49,0),MATCH(L$1,Products!$A$1:$G$1,0))</f>
        <v>13.75</v>
      </c>
      <c r="M822" s="5">
        <f t="shared" si="12"/>
        <v>55</v>
      </c>
      <c r="N822" t="str" cm="1">
        <f t="array" ref="N822">_xlfn.IFS(I822="Rob","Robusta",I822="Exc","Excelsa",I822="Ara","Arabica",I822="Lib","Liberica")</f>
        <v>Excelsa</v>
      </c>
      <c r="O822" t="str" cm="1">
        <f t="array" ref="O822">_xlfn.IFS(J822="M","Medium",J822="L","Light",J822="D","Dark")</f>
        <v>Medium</v>
      </c>
      <c r="P822" t="str">
        <f>_xlfn.XLOOKUP(OrderTable[[#This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INDEX(Products!$A$1:$G$49,MATCH($D823,Products!$A$1:$A$49,0),MATCH(I$1,Products!$A$1:$G$1,0))</f>
        <v>Rob</v>
      </c>
      <c r="J823" t="str">
        <f>INDEX(Products!$A$1:$G$49,MATCH($D823,Products!$A$1:$A$49,0),MATCH(J$1,Products!$A$1:$G$1,0))</f>
        <v>D</v>
      </c>
      <c r="K823" s="4">
        <f>INDEX(Products!$A$1:$G$49,MATCH($D823,Products!$A$1:$A$49,0),MATCH(K$1,Products!$A$1:$G$1,0))</f>
        <v>0.5</v>
      </c>
      <c r="L823" s="5">
        <f>INDEX(Products!$A$1:$G$49,MATCH($D823,Products!$A$1:$A$49,0),MATCH(L$1,Products!$A$1:$G$1,0))</f>
        <v>5.3699999999999992</v>
      </c>
      <c r="M823" s="5">
        <f t="shared" si="12"/>
        <v>26.849999999999994</v>
      </c>
      <c r="N823" t="str" cm="1">
        <f t="array" ref="N823">_xlfn.IFS(I823="Rob","Robusta",I823="Exc","Excelsa",I823="Ara","Arabica",I823="Lib","Liberica")</f>
        <v>Robusta</v>
      </c>
      <c r="O823" t="str" cm="1">
        <f t="array" ref="O823">_xlfn.IFS(J823="M","Medium",J823="L","Light",J823="D","Dark")</f>
        <v>Dark</v>
      </c>
      <c r="P823" t="str">
        <f>_xlfn.XLOOKUP(OrderTable[[#This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INDEX(Products!$A$1:$G$49,MATCH($D824,Products!$A$1:$A$49,0),MATCH(I$1,Products!$A$1:$G$1,0))</f>
        <v>Exc</v>
      </c>
      <c r="J824" t="str">
        <f>INDEX(Products!$A$1:$G$49,MATCH($D824,Products!$A$1:$A$49,0),MATCH(J$1,Products!$A$1:$G$1,0))</f>
        <v>L</v>
      </c>
      <c r="K824" s="4">
        <f>INDEX(Products!$A$1:$G$49,MATCH($D824,Products!$A$1:$A$49,0),MATCH(K$1,Products!$A$1:$G$1,0))</f>
        <v>2.5</v>
      </c>
      <c r="L824" s="5">
        <f>INDEX(Products!$A$1:$G$49,MATCH($D824,Products!$A$1:$A$49,0),MATCH(L$1,Products!$A$1:$G$1,0))</f>
        <v>34.154999999999994</v>
      </c>
      <c r="M824" s="5">
        <f t="shared" si="12"/>
        <v>136.61999999999998</v>
      </c>
      <c r="N824" t="str" cm="1">
        <f t="array" ref="N824">_xlfn.IFS(I824="Rob","Robusta",I824="Exc","Excelsa",I824="Ara","Arabica",I824="Lib","Liberica")</f>
        <v>Excelsa</v>
      </c>
      <c r="O824" t="str" cm="1">
        <f t="array" ref="O824">_xlfn.IFS(J824="M","Medium",J824="L","Light",J824="D","Dark")</f>
        <v>Light</v>
      </c>
      <c r="P824" t="str">
        <f>_xlfn.XLOOKUP(OrderTable[[#This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INDEX(Products!$A$1:$G$49,MATCH($D825,Products!$A$1:$A$49,0),MATCH(I$1,Products!$A$1:$G$1,0))</f>
        <v>Lib</v>
      </c>
      <c r="J825" t="str">
        <f>INDEX(Products!$A$1:$G$49,MATCH($D825,Products!$A$1:$A$49,0),MATCH(J$1,Products!$A$1:$G$1,0))</f>
        <v>L</v>
      </c>
      <c r="K825" s="4">
        <f>INDEX(Products!$A$1:$G$49,MATCH($D825,Products!$A$1:$A$49,0),MATCH(K$1,Products!$A$1:$G$1,0))</f>
        <v>1</v>
      </c>
      <c r="L825" s="5">
        <f>INDEX(Products!$A$1:$G$49,MATCH($D825,Products!$A$1:$A$49,0),MATCH(L$1,Products!$A$1:$G$1,0))</f>
        <v>15.85</v>
      </c>
      <c r="M825" s="5">
        <f t="shared" si="12"/>
        <v>47.55</v>
      </c>
      <c r="N825" t="str" cm="1">
        <f t="array" ref="N825">_xlfn.IFS(I825="Rob","Robusta",I825="Exc","Excelsa",I825="Ara","Arabica",I825="Lib","Liberica")</f>
        <v>Liberica</v>
      </c>
      <c r="O825" t="str" cm="1">
        <f t="array" ref="O825">_xlfn.IFS(J825="M","Medium",J825="L","Light",J825="D","Dark")</f>
        <v>Light</v>
      </c>
      <c r="P825" t="str">
        <f>_xlfn.XLOOKUP(OrderTable[[#This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INDEX(Products!$A$1:$G$49,MATCH($D826,Products!$A$1:$A$49,0),MATCH(I$1,Products!$A$1:$G$1,0))</f>
        <v>Ara</v>
      </c>
      <c r="J826" t="str">
        <f>INDEX(Products!$A$1:$G$49,MATCH($D826,Products!$A$1:$A$49,0),MATCH(J$1,Products!$A$1:$G$1,0))</f>
        <v>M</v>
      </c>
      <c r="K826" s="4">
        <f>INDEX(Products!$A$1:$G$49,MATCH($D826,Products!$A$1:$A$49,0),MATCH(K$1,Products!$A$1:$G$1,0))</f>
        <v>0.2</v>
      </c>
      <c r="L826" s="5">
        <f>INDEX(Products!$A$1:$G$49,MATCH($D826,Products!$A$1:$A$49,0),MATCH(L$1,Products!$A$1:$G$1,0))</f>
        <v>3.375</v>
      </c>
      <c r="M826" s="5">
        <f t="shared" si="12"/>
        <v>16.875</v>
      </c>
      <c r="N826" t="str" cm="1">
        <f t="array" ref="N826">_xlfn.IFS(I826="Rob","Robusta",I826="Exc","Excelsa",I826="Ara","Arabica",I826="Lib","Liberica")</f>
        <v>Arabica</v>
      </c>
      <c r="O826" t="str" cm="1">
        <f t="array" ref="O826">_xlfn.IFS(J826="M","Medium",J826="L","Light",J826="D","Dark")</f>
        <v>Medium</v>
      </c>
      <c r="P826" t="str">
        <f>_xlfn.XLOOKUP(OrderTable[[#This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INDEX(Products!$A$1:$G$49,MATCH($D827,Products!$A$1:$A$49,0),MATCH(I$1,Products!$A$1:$G$1,0))</f>
        <v>Ara</v>
      </c>
      <c r="J827" t="str">
        <f>INDEX(Products!$A$1:$G$49,MATCH($D827,Products!$A$1:$A$49,0),MATCH(J$1,Products!$A$1:$G$1,0))</f>
        <v>D</v>
      </c>
      <c r="K827" s="4">
        <f>INDEX(Products!$A$1:$G$49,MATCH($D827,Products!$A$1:$A$49,0),MATCH(K$1,Products!$A$1:$G$1,0))</f>
        <v>1</v>
      </c>
      <c r="L827" s="5">
        <f>INDEX(Products!$A$1:$G$49,MATCH($D827,Products!$A$1:$A$49,0),MATCH(L$1,Products!$A$1:$G$1,0))</f>
        <v>9.9499999999999993</v>
      </c>
      <c r="M827" s="5">
        <f t="shared" si="12"/>
        <v>29.849999999999998</v>
      </c>
      <c r="N827" t="str" cm="1">
        <f t="array" ref="N827">_xlfn.IFS(I827="Rob","Robusta",I827="Exc","Excelsa",I827="Ara","Arabica",I827="Lib","Liberica")</f>
        <v>Arabica</v>
      </c>
      <c r="O827" t="str" cm="1">
        <f t="array" ref="O827">_xlfn.IFS(J827="M","Medium",J827="L","Light",J827="D","Dark")</f>
        <v>Dark</v>
      </c>
      <c r="P827" t="str">
        <f>_xlfn.XLOOKUP(OrderTable[[#This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INDEX(Products!$A$1:$G$49,MATCH($D828,Products!$A$1:$A$49,0),MATCH(I$1,Products!$A$1:$G$1,0))</f>
        <v>Exc</v>
      </c>
      <c r="J828" t="str">
        <f>INDEX(Products!$A$1:$G$49,MATCH($D828,Products!$A$1:$A$49,0),MATCH(J$1,Products!$A$1:$G$1,0))</f>
        <v>M</v>
      </c>
      <c r="K828" s="4">
        <f>INDEX(Products!$A$1:$G$49,MATCH($D828,Products!$A$1:$A$49,0),MATCH(K$1,Products!$A$1:$G$1,0))</f>
        <v>0.5</v>
      </c>
      <c r="L828" s="5">
        <f>INDEX(Products!$A$1:$G$49,MATCH($D828,Products!$A$1:$A$49,0),MATCH(L$1,Products!$A$1:$G$1,0))</f>
        <v>8.25</v>
      </c>
      <c r="M828" s="5">
        <f t="shared" si="12"/>
        <v>41.25</v>
      </c>
      <c r="N828" t="str" cm="1">
        <f t="array" ref="N828">_xlfn.IFS(I828="Rob","Robusta",I828="Exc","Excelsa",I828="Ara","Arabica",I828="Lib","Liberica")</f>
        <v>Excelsa</v>
      </c>
      <c r="O828" t="str" cm="1">
        <f t="array" ref="O828">_xlfn.IFS(J828="M","Medium",J828="L","Light",J828="D","Dark")</f>
        <v>Medium</v>
      </c>
      <c r="P828" t="str">
        <f>_xlfn.XLOOKUP(OrderTable[[#This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INDEX(Products!$A$1:$G$49,MATCH($D829,Products!$A$1:$A$49,0),MATCH(I$1,Products!$A$1:$G$1,0))</f>
        <v>Exc</v>
      </c>
      <c r="J829" t="str">
        <f>INDEX(Products!$A$1:$G$49,MATCH($D829,Products!$A$1:$A$49,0),MATCH(J$1,Products!$A$1:$G$1,0))</f>
        <v>M</v>
      </c>
      <c r="K829" s="4">
        <f>INDEX(Products!$A$1:$G$49,MATCH($D829,Products!$A$1:$A$49,0),MATCH(K$1,Products!$A$1:$G$1,0))</f>
        <v>0.2</v>
      </c>
      <c r="L829" s="5">
        <f>INDEX(Products!$A$1:$G$49,MATCH($D829,Products!$A$1:$A$49,0),MATCH(L$1,Products!$A$1:$G$1,0))</f>
        <v>4.125</v>
      </c>
      <c r="M829" s="5">
        <f t="shared" si="12"/>
        <v>20.625</v>
      </c>
      <c r="N829" t="str" cm="1">
        <f t="array" ref="N829">_xlfn.IFS(I829="Rob","Robusta",I829="Exc","Excelsa",I829="Ara","Arabica",I829="Lib","Liberica")</f>
        <v>Excelsa</v>
      </c>
      <c r="O829" t="str" cm="1">
        <f t="array" ref="O829">_xlfn.IFS(J829="M","Medium",J829="L","Light",J829="D","Dark")</f>
        <v>Medium</v>
      </c>
      <c r="P829" t="str">
        <f>_xlfn.XLOOKUP(OrderTable[[#This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INDEX(Products!$A$1:$G$49,MATCH($D830,Products!$A$1:$A$49,0),MATCH(I$1,Products!$A$1:$G$1,0))</f>
        <v>Ara</v>
      </c>
      <c r="J830" t="str">
        <f>INDEX(Products!$A$1:$G$49,MATCH($D830,Products!$A$1:$A$49,0),MATCH(J$1,Products!$A$1:$G$1,0))</f>
        <v>D</v>
      </c>
      <c r="K830" s="4">
        <f>INDEX(Products!$A$1:$G$49,MATCH($D830,Products!$A$1:$A$49,0),MATCH(K$1,Products!$A$1:$G$1,0))</f>
        <v>2.5</v>
      </c>
      <c r="L830" s="5">
        <f>INDEX(Products!$A$1:$G$49,MATCH($D830,Products!$A$1:$A$49,0),MATCH(L$1,Products!$A$1:$G$1,0))</f>
        <v>22.884999999999998</v>
      </c>
      <c r="M830" s="5">
        <f t="shared" si="12"/>
        <v>137.31</v>
      </c>
      <c r="N830" t="str" cm="1">
        <f t="array" ref="N830">_xlfn.IFS(I830="Rob","Robusta",I830="Exc","Excelsa",I830="Ara","Arabica",I830="Lib","Liberica")</f>
        <v>Arabica</v>
      </c>
      <c r="O830" t="str" cm="1">
        <f t="array" ref="O830">_xlfn.IFS(J830="M","Medium",J830="L","Light",J830="D","Dark")</f>
        <v>Dark</v>
      </c>
      <c r="P830" t="str">
        <f>_xlfn.XLOOKUP(OrderTable[[#This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INDEX(Products!$A$1:$G$49,MATCH($D831,Products!$A$1:$A$49,0),MATCH(I$1,Products!$A$1:$G$1,0))</f>
        <v>Ara</v>
      </c>
      <c r="J831" t="str">
        <f>INDEX(Products!$A$1:$G$49,MATCH($D831,Products!$A$1:$A$49,0),MATCH(J$1,Products!$A$1:$G$1,0))</f>
        <v>D</v>
      </c>
      <c r="K831" s="4">
        <f>INDEX(Products!$A$1:$G$49,MATCH($D831,Products!$A$1:$A$49,0),MATCH(K$1,Products!$A$1:$G$1,0))</f>
        <v>0.2</v>
      </c>
      <c r="L831" s="5">
        <f>INDEX(Products!$A$1:$G$49,MATCH($D831,Products!$A$1:$A$49,0),MATCH(L$1,Products!$A$1:$G$1,0))</f>
        <v>2.9849999999999999</v>
      </c>
      <c r="M831" s="5">
        <f t="shared" si="12"/>
        <v>2.9849999999999999</v>
      </c>
      <c r="N831" t="str" cm="1">
        <f t="array" ref="N831">_xlfn.IFS(I831="Rob","Robusta",I831="Exc","Excelsa",I831="Ara","Arabica",I831="Lib","Liberica")</f>
        <v>Arabica</v>
      </c>
      <c r="O831" t="str" cm="1">
        <f t="array" ref="O831">_xlfn.IFS(J831="M","Medium",J831="L","Light",J831="D","Dark")</f>
        <v>Dark</v>
      </c>
      <c r="P831" t="str">
        <f>_xlfn.XLOOKUP(OrderTable[[#This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INDEX(Products!$A$1:$G$49,MATCH($D832,Products!$A$1:$A$49,0),MATCH(I$1,Products!$A$1:$G$1,0))</f>
        <v>Exc</v>
      </c>
      <c r="J832" t="str">
        <f>INDEX(Products!$A$1:$G$49,MATCH($D832,Products!$A$1:$A$49,0),MATCH(J$1,Products!$A$1:$G$1,0))</f>
        <v>M</v>
      </c>
      <c r="K832" s="4">
        <f>INDEX(Products!$A$1:$G$49,MATCH($D832,Products!$A$1:$A$49,0),MATCH(K$1,Products!$A$1:$G$1,0))</f>
        <v>1</v>
      </c>
      <c r="L832" s="5">
        <f>INDEX(Products!$A$1:$G$49,MATCH($D832,Products!$A$1:$A$49,0),MATCH(L$1,Products!$A$1:$G$1,0))</f>
        <v>13.75</v>
      </c>
      <c r="M832" s="5">
        <f t="shared" si="12"/>
        <v>27.5</v>
      </c>
      <c r="N832" t="str" cm="1">
        <f t="array" ref="N832">_xlfn.IFS(I832="Rob","Robusta",I832="Exc","Excelsa",I832="Ara","Arabica",I832="Lib","Liberica")</f>
        <v>Excelsa</v>
      </c>
      <c r="O832" t="str" cm="1">
        <f t="array" ref="O832">_xlfn.IFS(J832="M","Medium",J832="L","Light",J832="D","Dark")</f>
        <v>Medium</v>
      </c>
      <c r="P832" t="str">
        <f>_xlfn.XLOOKUP(OrderTable[[#This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INDEX(Products!$A$1:$G$49,MATCH($D833,Products!$A$1:$A$49,0),MATCH(I$1,Products!$A$1:$G$1,0))</f>
        <v>Ara</v>
      </c>
      <c r="J833" t="str">
        <f>INDEX(Products!$A$1:$G$49,MATCH($D833,Products!$A$1:$A$49,0),MATCH(J$1,Products!$A$1:$G$1,0))</f>
        <v>D</v>
      </c>
      <c r="K833" s="4">
        <f>INDEX(Products!$A$1:$G$49,MATCH($D833,Products!$A$1:$A$49,0),MATCH(K$1,Products!$A$1:$G$1,0))</f>
        <v>0.2</v>
      </c>
      <c r="L833" s="5">
        <f>INDEX(Products!$A$1:$G$49,MATCH($D833,Products!$A$1:$A$49,0),MATCH(L$1,Products!$A$1:$G$1,0))</f>
        <v>2.9849999999999999</v>
      </c>
      <c r="M833" s="5">
        <f t="shared" si="12"/>
        <v>5.97</v>
      </c>
      <c r="N833" t="str" cm="1">
        <f t="array" ref="N833">_xlfn.IFS(I833="Rob","Robusta",I833="Exc","Excelsa",I833="Ara","Arabica",I833="Lib","Liberica")</f>
        <v>Arabica</v>
      </c>
      <c r="O833" t="str" cm="1">
        <f t="array" ref="O833">_xlfn.IFS(J833="M","Medium",J833="L","Light",J833="D","Dark")</f>
        <v>Dark</v>
      </c>
      <c r="P833" t="str">
        <f>_xlfn.XLOOKUP(OrderTable[[#This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INDEX(Products!$A$1:$G$49,MATCH($D834,Products!$A$1:$A$49,0),MATCH(I$1,Products!$A$1:$G$1,0))</f>
        <v>Rob</v>
      </c>
      <c r="J834" t="str">
        <f>INDEX(Products!$A$1:$G$49,MATCH($D834,Products!$A$1:$A$49,0),MATCH(J$1,Products!$A$1:$G$1,0))</f>
        <v>M</v>
      </c>
      <c r="K834" s="4">
        <f>INDEX(Products!$A$1:$G$49,MATCH($D834,Products!$A$1:$A$49,0),MATCH(K$1,Products!$A$1:$G$1,0))</f>
        <v>1</v>
      </c>
      <c r="L834" s="5">
        <f>INDEX(Products!$A$1:$G$49,MATCH($D834,Products!$A$1:$A$49,0),MATCH(L$1,Products!$A$1:$G$1,0))</f>
        <v>9.9499999999999993</v>
      </c>
      <c r="M834" s="5">
        <f t="shared" si="12"/>
        <v>59.699999999999996</v>
      </c>
      <c r="N834" t="str" cm="1">
        <f t="array" ref="N834">_xlfn.IFS(I834="Rob","Robusta",I834="Exc","Excelsa",I834="Ara","Arabica",I834="Lib","Liberica")</f>
        <v>Robusta</v>
      </c>
      <c r="O834" t="str" cm="1">
        <f t="array" ref="O834">_xlfn.IFS(J834="M","Medium",J834="L","Light",J834="D","Dark")</f>
        <v>Medium</v>
      </c>
      <c r="P834" t="str">
        <f>_xlfn.XLOOKUP(OrderTable[[#This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INDEX(Products!$A$1:$G$49,MATCH($D835,Products!$A$1:$A$49,0),MATCH(I$1,Products!$A$1:$G$1,0))</f>
        <v>Rob</v>
      </c>
      <c r="J835" t="str">
        <f>INDEX(Products!$A$1:$G$49,MATCH($D835,Products!$A$1:$A$49,0),MATCH(J$1,Products!$A$1:$G$1,0))</f>
        <v>D</v>
      </c>
      <c r="K835" s="4">
        <f>INDEX(Products!$A$1:$G$49,MATCH($D835,Products!$A$1:$A$49,0),MATCH(K$1,Products!$A$1:$G$1,0))</f>
        <v>2.5</v>
      </c>
      <c r="L835" s="5">
        <f>INDEX(Products!$A$1:$G$49,MATCH($D835,Products!$A$1:$A$49,0),MATCH(L$1,Products!$A$1:$G$1,0))</f>
        <v>20.584999999999997</v>
      </c>
      <c r="M835" s="5">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_xlfn.XLOOKUP(OrderTable[[#This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INDEX(Products!$A$1:$G$49,MATCH($D836,Products!$A$1:$A$49,0),MATCH(I$1,Products!$A$1:$G$1,0))</f>
        <v>Ara</v>
      </c>
      <c r="J836" t="str">
        <f>INDEX(Products!$A$1:$G$49,MATCH($D836,Products!$A$1:$A$49,0),MATCH(J$1,Products!$A$1:$G$1,0))</f>
        <v>D</v>
      </c>
      <c r="K836" s="4">
        <f>INDEX(Products!$A$1:$G$49,MATCH($D836,Products!$A$1:$A$49,0),MATCH(K$1,Products!$A$1:$G$1,0))</f>
        <v>2.5</v>
      </c>
      <c r="L836" s="5">
        <f>INDEX(Products!$A$1:$G$49,MATCH($D836,Products!$A$1:$A$49,0),MATCH(L$1,Products!$A$1:$G$1,0))</f>
        <v>22.884999999999998</v>
      </c>
      <c r="M836" s="5">
        <f t="shared" si="13"/>
        <v>22.884999999999998</v>
      </c>
      <c r="N836" t="str" cm="1">
        <f t="array" ref="N836">_xlfn.IFS(I836="Rob","Robusta",I836="Exc","Excelsa",I836="Ara","Arabica",I836="Lib","Liberica")</f>
        <v>Arabica</v>
      </c>
      <c r="O836" t="str" cm="1">
        <f t="array" ref="O836">_xlfn.IFS(J836="M","Medium",J836="L","Light",J836="D","Dark")</f>
        <v>Dark</v>
      </c>
      <c r="P836" t="str">
        <f>_xlfn.XLOOKUP(OrderTable[[#This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INDEX(Products!$A$1:$G$49,MATCH($D837,Products!$A$1:$A$49,0),MATCH(I$1,Products!$A$1:$G$1,0))</f>
        <v>Exc</v>
      </c>
      <c r="J837" t="str">
        <f>INDEX(Products!$A$1:$G$49,MATCH($D837,Products!$A$1:$A$49,0),MATCH(J$1,Products!$A$1:$G$1,0))</f>
        <v>L</v>
      </c>
      <c r="K837" s="4">
        <f>INDEX(Products!$A$1:$G$49,MATCH($D837,Products!$A$1:$A$49,0),MATCH(K$1,Products!$A$1:$G$1,0))</f>
        <v>0.5</v>
      </c>
      <c r="L837" s="5">
        <f>INDEX(Products!$A$1:$G$49,MATCH($D837,Products!$A$1:$A$49,0),MATCH(L$1,Products!$A$1:$G$1,0))</f>
        <v>8.91</v>
      </c>
      <c r="M837" s="5">
        <f t="shared" si="13"/>
        <v>8.91</v>
      </c>
      <c r="N837" t="str" cm="1">
        <f t="array" ref="N837">_xlfn.IFS(I837="Rob","Robusta",I837="Exc","Excelsa",I837="Ara","Arabica",I837="Lib","Liberica")</f>
        <v>Excelsa</v>
      </c>
      <c r="O837" t="str" cm="1">
        <f t="array" ref="O837">_xlfn.IFS(J837="M","Medium",J837="L","Light",J837="D","Dark")</f>
        <v>Light</v>
      </c>
      <c r="P837" t="str">
        <f>_xlfn.XLOOKUP(OrderTable[[#This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INDEX(Products!$A$1:$G$49,MATCH($D838,Products!$A$1:$A$49,0),MATCH(I$1,Products!$A$1:$G$1,0))</f>
        <v>Ara</v>
      </c>
      <c r="J838" t="str">
        <f>INDEX(Products!$A$1:$G$49,MATCH($D838,Products!$A$1:$A$49,0),MATCH(J$1,Products!$A$1:$G$1,0))</f>
        <v>D</v>
      </c>
      <c r="K838" s="4">
        <f>INDEX(Products!$A$1:$G$49,MATCH($D838,Products!$A$1:$A$49,0),MATCH(K$1,Products!$A$1:$G$1,0))</f>
        <v>0.2</v>
      </c>
      <c r="L838" s="5">
        <f>INDEX(Products!$A$1:$G$49,MATCH($D838,Products!$A$1:$A$49,0),MATCH(L$1,Products!$A$1:$G$1,0))</f>
        <v>2.9849999999999999</v>
      </c>
      <c r="M838" s="5">
        <f t="shared" si="13"/>
        <v>11.94</v>
      </c>
      <c r="N838" t="str" cm="1">
        <f t="array" ref="N838">_xlfn.IFS(I838="Rob","Robusta",I838="Exc","Excelsa",I838="Ara","Arabica",I838="Lib","Liberica")</f>
        <v>Arabica</v>
      </c>
      <c r="O838" t="str" cm="1">
        <f t="array" ref="O838">_xlfn.IFS(J838="M","Medium",J838="L","Light",J838="D","Dark")</f>
        <v>Dark</v>
      </c>
      <c r="P838" t="str">
        <f>_xlfn.XLOOKUP(OrderTable[[#This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INDEX(Products!$A$1:$G$49,MATCH($D839,Products!$A$1:$A$49,0),MATCH(I$1,Products!$A$1:$G$1,0))</f>
        <v>Lib</v>
      </c>
      <c r="J839" t="str">
        <f>INDEX(Products!$A$1:$G$49,MATCH($D839,Products!$A$1:$A$49,0),MATCH(J$1,Products!$A$1:$G$1,0))</f>
        <v>M</v>
      </c>
      <c r="K839" s="4">
        <f>INDEX(Products!$A$1:$G$49,MATCH($D839,Products!$A$1:$A$49,0),MATCH(K$1,Products!$A$1:$G$1,0))</f>
        <v>2.5</v>
      </c>
      <c r="L839" s="5">
        <f>INDEX(Products!$A$1:$G$49,MATCH($D839,Products!$A$1:$A$49,0),MATCH(L$1,Products!$A$1:$G$1,0))</f>
        <v>33.464999999999996</v>
      </c>
      <c r="M839" s="5">
        <f t="shared" si="13"/>
        <v>100.39499999999998</v>
      </c>
      <c r="N839" t="str" cm="1">
        <f t="array" ref="N839">_xlfn.IFS(I839="Rob","Robusta",I839="Exc","Excelsa",I839="Ara","Arabica",I839="Lib","Liberica")</f>
        <v>Liberica</v>
      </c>
      <c r="O839" t="str" cm="1">
        <f t="array" ref="O839">_xlfn.IFS(J839="M","Medium",J839="L","Light",J839="D","Dark")</f>
        <v>Medium</v>
      </c>
      <c r="P839" t="str">
        <f>_xlfn.XLOOKUP(OrderTable[[#This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INDEX(Products!$A$1:$G$49,MATCH($D840,Products!$A$1:$A$49,0),MATCH(I$1,Products!$A$1:$G$1,0))</f>
        <v>Ara</v>
      </c>
      <c r="J840" t="str">
        <f>INDEX(Products!$A$1:$G$49,MATCH($D840,Products!$A$1:$A$49,0),MATCH(J$1,Products!$A$1:$G$1,0))</f>
        <v>D</v>
      </c>
      <c r="K840" s="4">
        <f>INDEX(Products!$A$1:$G$49,MATCH($D840,Products!$A$1:$A$49,0),MATCH(K$1,Products!$A$1:$G$1,0))</f>
        <v>2.5</v>
      </c>
      <c r="L840" s="5">
        <f>INDEX(Products!$A$1:$G$49,MATCH($D840,Products!$A$1:$A$49,0),MATCH(L$1,Products!$A$1:$G$1,0))</f>
        <v>22.884999999999998</v>
      </c>
      <c r="M840" s="5">
        <f t="shared" si="13"/>
        <v>114.42499999999998</v>
      </c>
      <c r="N840" t="str" cm="1">
        <f t="array" ref="N840">_xlfn.IFS(I840="Rob","Robusta",I840="Exc","Excelsa",I840="Ara","Arabica",I840="Lib","Liberica")</f>
        <v>Arabica</v>
      </c>
      <c r="O840" t="str" cm="1">
        <f t="array" ref="O840">_xlfn.IFS(J840="M","Medium",J840="L","Light",J840="D","Dark")</f>
        <v>Dark</v>
      </c>
      <c r="P840" t="str">
        <f>_xlfn.XLOOKUP(OrderTable[[#This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INDEX(Products!$A$1:$G$49,MATCH($D841,Products!$A$1:$A$49,0),MATCH(I$1,Products!$A$1:$G$1,0))</f>
        <v>Exc</v>
      </c>
      <c r="J841" t="str">
        <f>INDEX(Products!$A$1:$G$49,MATCH($D841,Products!$A$1:$A$49,0),MATCH(J$1,Products!$A$1:$G$1,0))</f>
        <v>M</v>
      </c>
      <c r="K841" s="4">
        <f>INDEX(Products!$A$1:$G$49,MATCH($D841,Products!$A$1:$A$49,0),MATCH(K$1,Products!$A$1:$G$1,0))</f>
        <v>0.5</v>
      </c>
      <c r="L841" s="5">
        <f>INDEX(Products!$A$1:$G$49,MATCH($D841,Products!$A$1:$A$49,0),MATCH(L$1,Products!$A$1:$G$1,0))</f>
        <v>8.25</v>
      </c>
      <c r="M841" s="5">
        <f t="shared" si="13"/>
        <v>41.25</v>
      </c>
      <c r="N841" t="str" cm="1">
        <f t="array" ref="N841">_xlfn.IFS(I841="Rob","Robusta",I841="Exc","Excelsa",I841="Ara","Arabica",I841="Lib","Liberica")</f>
        <v>Excelsa</v>
      </c>
      <c r="O841" t="str" cm="1">
        <f t="array" ref="O841">_xlfn.IFS(J841="M","Medium",J841="L","Light",J841="D","Dark")</f>
        <v>Medium</v>
      </c>
      <c r="P841" t="str">
        <f>_xlfn.XLOOKUP(OrderTable[[#This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INDEX(Products!$A$1:$G$49,MATCH($D842,Products!$A$1:$A$49,0),MATCH(I$1,Products!$A$1:$G$1,0))</f>
        <v>Rob</v>
      </c>
      <c r="J842" t="str">
        <f>INDEX(Products!$A$1:$G$49,MATCH($D842,Products!$A$1:$A$49,0),MATCH(J$1,Products!$A$1:$G$1,0))</f>
        <v>L</v>
      </c>
      <c r="K842" s="4">
        <f>INDEX(Products!$A$1:$G$49,MATCH($D842,Products!$A$1:$A$49,0),MATCH(K$1,Products!$A$1:$G$1,0))</f>
        <v>0.5</v>
      </c>
      <c r="L842" s="5">
        <f>INDEX(Products!$A$1:$G$49,MATCH($D842,Products!$A$1:$A$49,0),MATCH(L$1,Products!$A$1:$G$1,0))</f>
        <v>7.169999999999999</v>
      </c>
      <c r="M842" s="5">
        <f t="shared" si="13"/>
        <v>28.679999999999996</v>
      </c>
      <c r="N842" t="str" cm="1">
        <f t="array" ref="N842">_xlfn.IFS(I842="Rob","Robusta",I842="Exc","Excelsa",I842="Ara","Arabica",I842="Lib","Liberica")</f>
        <v>Robusta</v>
      </c>
      <c r="O842" t="str" cm="1">
        <f t="array" ref="O842">_xlfn.IFS(J842="M","Medium",J842="L","Light",J842="D","Dark")</f>
        <v>Light</v>
      </c>
      <c r="P842" t="str">
        <f>_xlfn.XLOOKUP(OrderTable[[#This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INDEX(Products!$A$1:$G$49,MATCH($D843,Products!$A$1:$A$49,0),MATCH(I$1,Products!$A$1:$G$1,0))</f>
        <v>Lib</v>
      </c>
      <c r="J843" t="str">
        <f>INDEX(Products!$A$1:$G$49,MATCH($D843,Products!$A$1:$A$49,0),MATCH(J$1,Products!$A$1:$G$1,0))</f>
        <v>M</v>
      </c>
      <c r="K843" s="4">
        <f>INDEX(Products!$A$1:$G$49,MATCH($D843,Products!$A$1:$A$49,0),MATCH(K$1,Products!$A$1:$G$1,0))</f>
        <v>0.2</v>
      </c>
      <c r="L843" s="5">
        <f>INDEX(Products!$A$1:$G$49,MATCH($D843,Products!$A$1:$A$49,0),MATCH(L$1,Products!$A$1:$G$1,0))</f>
        <v>4.3650000000000002</v>
      </c>
      <c r="M843" s="5">
        <f t="shared" si="13"/>
        <v>4.3650000000000002</v>
      </c>
      <c r="N843" t="str" cm="1">
        <f t="array" ref="N843">_xlfn.IFS(I843="Rob","Robusta",I843="Exc","Excelsa",I843="Ara","Arabica",I843="Lib","Liberica")</f>
        <v>Liberica</v>
      </c>
      <c r="O843" t="str" cm="1">
        <f t="array" ref="O843">_xlfn.IFS(J843="M","Medium",J843="L","Light",J843="D","Dark")</f>
        <v>Medium</v>
      </c>
      <c r="P843" t="str">
        <f>_xlfn.XLOOKUP(OrderTable[[#This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INDEX(Products!$A$1:$G$49,MATCH($D844,Products!$A$1:$A$49,0),MATCH(I$1,Products!$A$1:$G$1,0))</f>
        <v>Exc</v>
      </c>
      <c r="J844" t="str">
        <f>INDEX(Products!$A$1:$G$49,MATCH($D844,Products!$A$1:$A$49,0),MATCH(J$1,Products!$A$1:$G$1,0))</f>
        <v>M</v>
      </c>
      <c r="K844" s="4">
        <f>INDEX(Products!$A$1:$G$49,MATCH($D844,Products!$A$1:$A$49,0),MATCH(K$1,Products!$A$1:$G$1,0))</f>
        <v>0.2</v>
      </c>
      <c r="L844" s="5">
        <f>INDEX(Products!$A$1:$G$49,MATCH($D844,Products!$A$1:$A$49,0),MATCH(L$1,Products!$A$1:$G$1,0))</f>
        <v>4.125</v>
      </c>
      <c r="M844" s="5">
        <f t="shared" si="13"/>
        <v>8.25</v>
      </c>
      <c r="N844" t="str" cm="1">
        <f t="array" ref="N844">_xlfn.IFS(I844="Rob","Robusta",I844="Exc","Excelsa",I844="Ara","Arabica",I844="Lib","Liberica")</f>
        <v>Excelsa</v>
      </c>
      <c r="O844" t="str" cm="1">
        <f t="array" ref="O844">_xlfn.IFS(J844="M","Medium",J844="L","Light",J844="D","Dark")</f>
        <v>Medium</v>
      </c>
      <c r="P844" t="str">
        <f>_xlfn.XLOOKUP(OrderTable[[#This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INDEX(Products!$A$1:$G$49,MATCH($D845,Products!$A$1:$A$49,0),MATCH(I$1,Products!$A$1:$G$1,0))</f>
        <v>Exc</v>
      </c>
      <c r="J845" t="str">
        <f>INDEX(Products!$A$1:$G$49,MATCH($D845,Products!$A$1:$A$49,0),MATCH(J$1,Products!$A$1:$G$1,0))</f>
        <v>M</v>
      </c>
      <c r="K845" s="4">
        <f>INDEX(Products!$A$1:$G$49,MATCH($D845,Products!$A$1:$A$49,0),MATCH(K$1,Products!$A$1:$G$1,0))</f>
        <v>0.2</v>
      </c>
      <c r="L845" s="5">
        <f>INDEX(Products!$A$1:$G$49,MATCH($D845,Products!$A$1:$A$49,0),MATCH(L$1,Products!$A$1:$G$1,0))</f>
        <v>4.125</v>
      </c>
      <c r="M845" s="5">
        <f t="shared" si="13"/>
        <v>8.25</v>
      </c>
      <c r="N845" t="str" cm="1">
        <f t="array" ref="N845">_xlfn.IFS(I845="Rob","Robusta",I845="Exc","Excelsa",I845="Ara","Arabica",I845="Lib","Liberica")</f>
        <v>Excelsa</v>
      </c>
      <c r="O845" t="str" cm="1">
        <f t="array" ref="O845">_xlfn.IFS(J845="M","Medium",J845="L","Light",J845="D","Dark")</f>
        <v>Medium</v>
      </c>
      <c r="P845" t="str">
        <f>_xlfn.XLOOKUP(OrderTable[[#This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INDEX(Products!$A$1:$G$49,MATCH($D846,Products!$A$1:$A$49,0),MATCH(I$1,Products!$A$1:$G$1,0))</f>
        <v>Ara</v>
      </c>
      <c r="J846" t="str">
        <f>INDEX(Products!$A$1:$G$49,MATCH($D846,Products!$A$1:$A$49,0),MATCH(J$1,Products!$A$1:$G$1,0))</f>
        <v>D</v>
      </c>
      <c r="K846" s="4">
        <f>INDEX(Products!$A$1:$G$49,MATCH($D846,Products!$A$1:$A$49,0),MATCH(K$1,Products!$A$1:$G$1,0))</f>
        <v>0.5</v>
      </c>
      <c r="L846" s="5">
        <f>INDEX(Products!$A$1:$G$49,MATCH($D846,Products!$A$1:$A$49,0),MATCH(L$1,Products!$A$1:$G$1,0))</f>
        <v>5.97</v>
      </c>
      <c r="M846" s="5">
        <f t="shared" si="13"/>
        <v>35.82</v>
      </c>
      <c r="N846" t="str" cm="1">
        <f t="array" ref="N846">_xlfn.IFS(I846="Rob","Robusta",I846="Exc","Excelsa",I846="Ara","Arabica",I846="Lib","Liberica")</f>
        <v>Arabica</v>
      </c>
      <c r="O846" t="str" cm="1">
        <f t="array" ref="O846">_xlfn.IFS(J846="M","Medium",J846="L","Light",J846="D","Dark")</f>
        <v>Dark</v>
      </c>
      <c r="P846" t="str">
        <f>_xlfn.XLOOKUP(OrderTable[[#This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INDEX(Products!$A$1:$G$49,MATCH($D847,Products!$A$1:$A$49,0),MATCH(I$1,Products!$A$1:$G$1,0))</f>
        <v>Exc</v>
      </c>
      <c r="J847" t="str">
        <f>INDEX(Products!$A$1:$G$49,MATCH($D847,Products!$A$1:$A$49,0),MATCH(J$1,Products!$A$1:$G$1,0))</f>
        <v>D</v>
      </c>
      <c r="K847" s="4">
        <f>INDEX(Products!$A$1:$G$49,MATCH($D847,Products!$A$1:$A$49,0),MATCH(K$1,Products!$A$1:$G$1,0))</f>
        <v>2.5</v>
      </c>
      <c r="L847" s="5">
        <f>INDEX(Products!$A$1:$G$49,MATCH($D847,Products!$A$1:$A$49,0),MATCH(L$1,Products!$A$1:$G$1,0))</f>
        <v>27.945</v>
      </c>
      <c r="M847" s="5">
        <f t="shared" si="13"/>
        <v>167.67000000000002</v>
      </c>
      <c r="N847" t="str" cm="1">
        <f t="array" ref="N847">_xlfn.IFS(I847="Rob","Robusta",I847="Exc","Excelsa",I847="Ara","Arabica",I847="Lib","Liberica")</f>
        <v>Excelsa</v>
      </c>
      <c r="O847" t="str" cm="1">
        <f t="array" ref="O847">_xlfn.IFS(J847="M","Medium",J847="L","Light",J847="D","Dark")</f>
        <v>Dark</v>
      </c>
      <c r="P847" t="str">
        <f>_xlfn.XLOOKUP(OrderTable[[#This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INDEX(Products!$A$1:$G$49,MATCH($D848,Products!$A$1:$A$49,0),MATCH(I$1,Products!$A$1:$G$1,0))</f>
        <v>Ara</v>
      </c>
      <c r="J848" t="str">
        <f>INDEX(Products!$A$1:$G$49,MATCH($D848,Products!$A$1:$A$49,0),MATCH(J$1,Products!$A$1:$G$1,0))</f>
        <v>M</v>
      </c>
      <c r="K848" s="4">
        <f>INDEX(Products!$A$1:$G$49,MATCH($D848,Products!$A$1:$A$49,0),MATCH(K$1,Products!$A$1:$G$1,0))</f>
        <v>2.5</v>
      </c>
      <c r="L848" s="5">
        <f>INDEX(Products!$A$1:$G$49,MATCH($D848,Products!$A$1:$A$49,0),MATCH(L$1,Products!$A$1:$G$1,0))</f>
        <v>25.874999999999996</v>
      </c>
      <c r="M848" s="5">
        <f t="shared" si="13"/>
        <v>51.749999999999993</v>
      </c>
      <c r="N848" t="str" cm="1">
        <f t="array" ref="N848">_xlfn.IFS(I848="Rob","Robusta",I848="Exc","Excelsa",I848="Ara","Arabica",I848="Lib","Liberica")</f>
        <v>Arabica</v>
      </c>
      <c r="O848" t="str" cm="1">
        <f t="array" ref="O848">_xlfn.IFS(J848="M","Medium",J848="L","Light",J848="D","Dark")</f>
        <v>Medium</v>
      </c>
      <c r="P848" t="str">
        <f>_xlfn.XLOOKUP(OrderTable[[#This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INDEX(Products!$A$1:$G$49,MATCH($D849,Products!$A$1:$A$49,0),MATCH(I$1,Products!$A$1:$G$1,0))</f>
        <v>Ara</v>
      </c>
      <c r="J849" t="str">
        <f>INDEX(Products!$A$1:$G$49,MATCH($D849,Products!$A$1:$A$49,0),MATCH(J$1,Products!$A$1:$G$1,0))</f>
        <v>D</v>
      </c>
      <c r="K849" s="4">
        <f>INDEX(Products!$A$1:$G$49,MATCH($D849,Products!$A$1:$A$49,0),MATCH(K$1,Products!$A$1:$G$1,0))</f>
        <v>0.2</v>
      </c>
      <c r="L849" s="5">
        <f>INDEX(Products!$A$1:$G$49,MATCH($D849,Products!$A$1:$A$49,0),MATCH(L$1,Products!$A$1:$G$1,0))</f>
        <v>2.9849999999999999</v>
      </c>
      <c r="M849" s="5">
        <f t="shared" si="13"/>
        <v>8.9550000000000001</v>
      </c>
      <c r="N849" t="str" cm="1">
        <f t="array" ref="N849">_xlfn.IFS(I849="Rob","Robusta",I849="Exc","Excelsa",I849="Ara","Arabica",I849="Lib","Liberica")</f>
        <v>Arabica</v>
      </c>
      <c r="O849" t="str" cm="1">
        <f t="array" ref="O849">_xlfn.IFS(J849="M","Medium",J849="L","Light",J849="D","Dark")</f>
        <v>Dark</v>
      </c>
      <c r="P849" t="str">
        <f>_xlfn.XLOOKUP(OrderTable[[#This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INDEX(Products!$A$1:$G$49,MATCH($D850,Products!$A$1:$A$49,0),MATCH(I$1,Products!$A$1:$G$1,0))</f>
        <v>Exc</v>
      </c>
      <c r="J850" t="str">
        <f>INDEX(Products!$A$1:$G$49,MATCH($D850,Products!$A$1:$A$49,0),MATCH(J$1,Products!$A$1:$G$1,0))</f>
        <v>L</v>
      </c>
      <c r="K850" s="4">
        <f>INDEX(Products!$A$1:$G$49,MATCH($D850,Products!$A$1:$A$49,0),MATCH(K$1,Products!$A$1:$G$1,0))</f>
        <v>0.5</v>
      </c>
      <c r="L850" s="5">
        <f>INDEX(Products!$A$1:$G$49,MATCH($D850,Products!$A$1:$A$49,0),MATCH(L$1,Products!$A$1:$G$1,0))</f>
        <v>8.91</v>
      </c>
      <c r="M850" s="5">
        <f t="shared" si="13"/>
        <v>53.46</v>
      </c>
      <c r="N850" t="str" cm="1">
        <f t="array" ref="N850">_xlfn.IFS(I850="Rob","Robusta",I850="Exc","Excelsa",I850="Ara","Arabica",I850="Lib","Liberica")</f>
        <v>Excelsa</v>
      </c>
      <c r="O850" t="str" cm="1">
        <f t="array" ref="O850">_xlfn.IFS(J850="M","Medium",J850="L","Light",J850="D","Dark")</f>
        <v>Light</v>
      </c>
      <c r="P850" t="str">
        <f>_xlfn.XLOOKUP(OrderTable[[#This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INDEX(Products!$A$1:$G$49,MATCH($D851,Products!$A$1:$A$49,0),MATCH(I$1,Products!$A$1:$G$1,0))</f>
        <v>Ara</v>
      </c>
      <c r="J851" t="str">
        <f>INDEX(Products!$A$1:$G$49,MATCH($D851,Products!$A$1:$A$49,0),MATCH(J$1,Products!$A$1:$G$1,0))</f>
        <v>L</v>
      </c>
      <c r="K851" s="4">
        <f>INDEX(Products!$A$1:$G$49,MATCH($D851,Products!$A$1:$A$49,0),MATCH(K$1,Products!$A$1:$G$1,0))</f>
        <v>0.2</v>
      </c>
      <c r="L851" s="5">
        <f>INDEX(Products!$A$1:$G$49,MATCH($D851,Products!$A$1:$A$49,0),MATCH(L$1,Products!$A$1:$G$1,0))</f>
        <v>3.8849999999999998</v>
      </c>
      <c r="M851" s="5">
        <f t="shared" si="13"/>
        <v>23.31</v>
      </c>
      <c r="N851" t="str" cm="1">
        <f t="array" ref="N851">_xlfn.IFS(I851="Rob","Robusta",I851="Exc","Excelsa",I851="Ara","Arabica",I851="Lib","Liberica")</f>
        <v>Arabica</v>
      </c>
      <c r="O851" t="str" cm="1">
        <f t="array" ref="O851">_xlfn.IFS(J851="M","Medium",J851="L","Light",J851="D","Dark")</f>
        <v>Light</v>
      </c>
      <c r="P851" t="str">
        <f>_xlfn.XLOOKUP(OrderTable[[#This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INDEX(Products!$A$1:$G$49,MATCH($D852,Products!$A$1:$A$49,0),MATCH(I$1,Products!$A$1:$G$1,0))</f>
        <v>Ara</v>
      </c>
      <c r="J852" t="str">
        <f>INDEX(Products!$A$1:$G$49,MATCH($D852,Products!$A$1:$A$49,0),MATCH(J$1,Products!$A$1:$G$1,0))</f>
        <v>M</v>
      </c>
      <c r="K852" s="4">
        <f>INDEX(Products!$A$1:$G$49,MATCH($D852,Products!$A$1:$A$49,0),MATCH(K$1,Products!$A$1:$G$1,0))</f>
        <v>0.2</v>
      </c>
      <c r="L852" s="5">
        <f>INDEX(Products!$A$1:$G$49,MATCH($D852,Products!$A$1:$A$49,0),MATCH(L$1,Products!$A$1:$G$1,0))</f>
        <v>3.375</v>
      </c>
      <c r="M852" s="5">
        <f t="shared" si="13"/>
        <v>6.75</v>
      </c>
      <c r="N852" t="str" cm="1">
        <f t="array" ref="N852">_xlfn.IFS(I852="Rob","Robusta",I852="Exc","Excelsa",I852="Ara","Arabica",I852="Lib","Liberica")</f>
        <v>Arabica</v>
      </c>
      <c r="O852" t="str" cm="1">
        <f t="array" ref="O852">_xlfn.IFS(J852="M","Medium",J852="L","Light",J852="D","Dark")</f>
        <v>Medium</v>
      </c>
      <c r="P852" t="str">
        <f>_xlfn.XLOOKUP(OrderTable[[#This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INDEX(Products!$A$1:$G$49,MATCH($D853,Products!$A$1:$A$49,0),MATCH(I$1,Products!$A$1:$G$1,0))</f>
        <v>Lib</v>
      </c>
      <c r="J853" t="str">
        <f>INDEX(Products!$A$1:$G$49,MATCH($D853,Products!$A$1:$A$49,0),MATCH(J$1,Products!$A$1:$G$1,0))</f>
        <v>D</v>
      </c>
      <c r="K853" s="4">
        <f>INDEX(Products!$A$1:$G$49,MATCH($D853,Products!$A$1:$A$49,0),MATCH(K$1,Products!$A$1:$G$1,0))</f>
        <v>0.5</v>
      </c>
      <c r="L853" s="5">
        <f>INDEX(Products!$A$1:$G$49,MATCH($D853,Products!$A$1:$A$49,0),MATCH(L$1,Products!$A$1:$G$1,0))</f>
        <v>7.77</v>
      </c>
      <c r="M853" s="5">
        <f t="shared" si="13"/>
        <v>7.77</v>
      </c>
      <c r="N853" t="str" cm="1">
        <f t="array" ref="N853">_xlfn.IFS(I853="Rob","Robusta",I853="Exc","Excelsa",I853="Ara","Arabica",I853="Lib","Liberica")</f>
        <v>Liberica</v>
      </c>
      <c r="O853" t="str" cm="1">
        <f t="array" ref="O853">_xlfn.IFS(J853="M","Medium",J853="L","Light",J853="D","Dark")</f>
        <v>Dark</v>
      </c>
      <c r="P853" t="str">
        <f>_xlfn.XLOOKUP(OrderTable[[#This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INDEX(Products!$A$1:$G$49,MATCH($D854,Products!$A$1:$A$49,0),MATCH(I$1,Products!$A$1:$G$1,0))</f>
        <v>Lib</v>
      </c>
      <c r="J854" t="str">
        <f>INDEX(Products!$A$1:$G$49,MATCH($D854,Products!$A$1:$A$49,0),MATCH(J$1,Products!$A$1:$G$1,0))</f>
        <v>D</v>
      </c>
      <c r="K854" s="4">
        <f>INDEX(Products!$A$1:$G$49,MATCH($D854,Products!$A$1:$A$49,0),MATCH(K$1,Products!$A$1:$G$1,0))</f>
        <v>2.5</v>
      </c>
      <c r="L854" s="5">
        <f>INDEX(Products!$A$1:$G$49,MATCH($D854,Products!$A$1:$A$49,0),MATCH(L$1,Products!$A$1:$G$1,0))</f>
        <v>29.784999999999997</v>
      </c>
      <c r="M854" s="5">
        <f t="shared" si="13"/>
        <v>119.13999999999999</v>
      </c>
      <c r="N854" t="str" cm="1">
        <f t="array" ref="N854">_xlfn.IFS(I854="Rob","Robusta",I854="Exc","Excelsa",I854="Ara","Arabica",I854="Lib","Liberica")</f>
        <v>Liberica</v>
      </c>
      <c r="O854" t="str" cm="1">
        <f t="array" ref="O854">_xlfn.IFS(J854="M","Medium",J854="L","Light",J854="D","Dark")</f>
        <v>Dark</v>
      </c>
      <c r="P854" t="str">
        <f>_xlfn.XLOOKUP(OrderTable[[#This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INDEX(Products!$A$1:$G$49,MATCH($D855,Products!$A$1:$A$49,0),MATCH(I$1,Products!$A$1:$G$1,0))</f>
        <v>Ara</v>
      </c>
      <c r="J855" t="str">
        <f>INDEX(Products!$A$1:$G$49,MATCH($D855,Products!$A$1:$A$49,0),MATCH(J$1,Products!$A$1:$G$1,0))</f>
        <v>D</v>
      </c>
      <c r="K855" s="4">
        <f>INDEX(Products!$A$1:$G$49,MATCH($D855,Products!$A$1:$A$49,0),MATCH(K$1,Products!$A$1:$G$1,0))</f>
        <v>1</v>
      </c>
      <c r="L855" s="5">
        <f>INDEX(Products!$A$1:$G$49,MATCH($D855,Products!$A$1:$A$49,0),MATCH(L$1,Products!$A$1:$G$1,0))</f>
        <v>9.9499999999999993</v>
      </c>
      <c r="M855" s="5">
        <f t="shared" si="13"/>
        <v>19.899999999999999</v>
      </c>
      <c r="N855" t="str" cm="1">
        <f t="array" ref="N855">_xlfn.IFS(I855="Rob","Robusta",I855="Exc","Excelsa",I855="Ara","Arabica",I855="Lib","Liberica")</f>
        <v>Arabica</v>
      </c>
      <c r="O855" t="str" cm="1">
        <f t="array" ref="O855">_xlfn.IFS(J855="M","Medium",J855="L","Light",J855="D","Dark")</f>
        <v>Dark</v>
      </c>
      <c r="P855" t="str">
        <f>_xlfn.XLOOKUP(OrderTable[[#This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INDEX(Products!$A$1:$G$49,MATCH($D856,Products!$A$1:$A$49,0),MATCH(I$1,Products!$A$1:$G$1,0))</f>
        <v>Rob</v>
      </c>
      <c r="J856" t="str">
        <f>INDEX(Products!$A$1:$G$49,MATCH($D856,Products!$A$1:$A$49,0),MATCH(J$1,Products!$A$1:$G$1,0))</f>
        <v>L</v>
      </c>
      <c r="K856" s="4">
        <f>INDEX(Products!$A$1:$G$49,MATCH($D856,Products!$A$1:$A$49,0),MATCH(K$1,Products!$A$1:$G$1,0))</f>
        <v>0.5</v>
      </c>
      <c r="L856" s="5">
        <f>INDEX(Products!$A$1:$G$49,MATCH($D856,Products!$A$1:$A$49,0),MATCH(L$1,Products!$A$1:$G$1,0))</f>
        <v>7.169999999999999</v>
      </c>
      <c r="M856" s="5">
        <f t="shared" si="13"/>
        <v>35.849999999999994</v>
      </c>
      <c r="N856" t="str" cm="1">
        <f t="array" ref="N856">_xlfn.IFS(I856="Rob","Robusta",I856="Exc","Excelsa",I856="Ara","Arabica",I856="Lib","Liberica")</f>
        <v>Robusta</v>
      </c>
      <c r="O856" t="str" cm="1">
        <f t="array" ref="O856">_xlfn.IFS(J856="M","Medium",J856="L","Light",J856="D","Dark")</f>
        <v>Light</v>
      </c>
      <c r="P856" t="str">
        <f>_xlfn.XLOOKUP(OrderTable[[#This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INDEX(Products!$A$1:$G$49,MATCH($D857,Products!$A$1:$A$49,0),MATCH(I$1,Products!$A$1:$G$1,0))</f>
        <v>Lib</v>
      </c>
      <c r="J857" t="str">
        <f>INDEX(Products!$A$1:$G$49,MATCH($D857,Products!$A$1:$A$49,0),MATCH(J$1,Products!$A$1:$G$1,0))</f>
        <v>D</v>
      </c>
      <c r="K857" s="4">
        <f>INDEX(Products!$A$1:$G$49,MATCH($D857,Products!$A$1:$A$49,0),MATCH(K$1,Products!$A$1:$G$1,0))</f>
        <v>2.5</v>
      </c>
      <c r="L857" s="5">
        <f>INDEX(Products!$A$1:$G$49,MATCH($D857,Products!$A$1:$A$49,0),MATCH(L$1,Products!$A$1:$G$1,0))</f>
        <v>29.784999999999997</v>
      </c>
      <c r="M857" s="5">
        <f t="shared" si="13"/>
        <v>89.35499999999999</v>
      </c>
      <c r="N857" t="str" cm="1">
        <f t="array" ref="N857">_xlfn.IFS(I857="Rob","Robusta",I857="Exc","Excelsa",I857="Ara","Arabica",I857="Lib","Liberica")</f>
        <v>Liberica</v>
      </c>
      <c r="O857" t="str" cm="1">
        <f t="array" ref="O857">_xlfn.IFS(J857="M","Medium",J857="L","Light",J857="D","Dark")</f>
        <v>Dark</v>
      </c>
      <c r="P857" t="str">
        <f>_xlfn.XLOOKUP(OrderTable[[#This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INDEX(Products!$A$1:$G$49,MATCH($D858,Products!$A$1:$A$49,0),MATCH(I$1,Products!$A$1:$G$1,0))</f>
        <v>Lib</v>
      </c>
      <c r="J858" t="str">
        <f>INDEX(Products!$A$1:$G$49,MATCH($D858,Products!$A$1:$A$49,0),MATCH(J$1,Products!$A$1:$G$1,0))</f>
        <v>M</v>
      </c>
      <c r="K858" s="4">
        <f>INDEX(Products!$A$1:$G$49,MATCH($D858,Products!$A$1:$A$49,0),MATCH(K$1,Products!$A$1:$G$1,0))</f>
        <v>0.2</v>
      </c>
      <c r="L858" s="5">
        <f>INDEX(Products!$A$1:$G$49,MATCH($D858,Products!$A$1:$A$49,0),MATCH(L$1,Products!$A$1:$G$1,0))</f>
        <v>4.3650000000000002</v>
      </c>
      <c r="M858" s="5">
        <f t="shared" si="13"/>
        <v>8.73</v>
      </c>
      <c r="N858" t="str" cm="1">
        <f t="array" ref="N858">_xlfn.IFS(I858="Rob","Robusta",I858="Exc","Excelsa",I858="Ara","Arabica",I858="Lib","Liberica")</f>
        <v>Liberica</v>
      </c>
      <c r="O858" t="str" cm="1">
        <f t="array" ref="O858">_xlfn.IFS(J858="M","Medium",J858="L","Light",J858="D","Dark")</f>
        <v>Medium</v>
      </c>
      <c r="P858" t="str">
        <f>_xlfn.XLOOKUP(OrderTable[[#This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INDEX(Products!$A$1:$G$49,MATCH($D859,Products!$A$1:$A$49,0),MATCH(I$1,Products!$A$1:$G$1,0))</f>
        <v>Rob</v>
      </c>
      <c r="J859" t="str">
        <f>INDEX(Products!$A$1:$G$49,MATCH($D859,Products!$A$1:$A$49,0),MATCH(J$1,Products!$A$1:$G$1,0))</f>
        <v>L</v>
      </c>
      <c r="K859" s="4">
        <f>INDEX(Products!$A$1:$G$49,MATCH($D859,Products!$A$1:$A$49,0),MATCH(K$1,Products!$A$1:$G$1,0))</f>
        <v>2.5</v>
      </c>
      <c r="L859" s="5">
        <f>INDEX(Products!$A$1:$G$49,MATCH($D859,Products!$A$1:$A$49,0),MATCH(L$1,Products!$A$1:$G$1,0))</f>
        <v>27.484999999999996</v>
      </c>
      <c r="M859" s="5">
        <f t="shared" si="13"/>
        <v>137.42499999999998</v>
      </c>
      <c r="N859" t="str" cm="1">
        <f t="array" ref="N859">_xlfn.IFS(I859="Rob","Robusta",I859="Exc","Excelsa",I859="Ara","Arabica",I859="Lib","Liberica")</f>
        <v>Robusta</v>
      </c>
      <c r="O859" t="str" cm="1">
        <f t="array" ref="O859">_xlfn.IFS(J859="M","Medium",J859="L","Light",J859="D","Dark")</f>
        <v>Light</v>
      </c>
      <c r="P859" t="str">
        <f>_xlfn.XLOOKUP(OrderTable[[#This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INDEX(Products!$A$1:$G$49,MATCH($D860,Products!$A$1:$A$49,0),MATCH(I$1,Products!$A$1:$G$1,0))</f>
        <v>Lib</v>
      </c>
      <c r="J860" t="str">
        <f>INDEX(Products!$A$1:$G$49,MATCH($D860,Products!$A$1:$A$49,0),MATCH(J$1,Products!$A$1:$G$1,0))</f>
        <v>M</v>
      </c>
      <c r="K860" s="4">
        <f>INDEX(Products!$A$1:$G$49,MATCH($D860,Products!$A$1:$A$49,0),MATCH(K$1,Products!$A$1:$G$1,0))</f>
        <v>0.5</v>
      </c>
      <c r="L860" s="5">
        <f>INDEX(Products!$A$1:$G$49,MATCH($D860,Products!$A$1:$A$49,0),MATCH(L$1,Products!$A$1:$G$1,0))</f>
        <v>8.73</v>
      </c>
      <c r="M860" s="5">
        <f t="shared" si="13"/>
        <v>34.92</v>
      </c>
      <c r="N860" t="str" cm="1">
        <f t="array" ref="N860">_xlfn.IFS(I860="Rob","Robusta",I860="Exc","Excelsa",I860="Ara","Arabica",I860="Lib","Liberica")</f>
        <v>Liberica</v>
      </c>
      <c r="O860" t="str" cm="1">
        <f t="array" ref="O860">_xlfn.IFS(J860="M","Medium",J860="L","Light",J860="D","Dark")</f>
        <v>Medium</v>
      </c>
      <c r="P860" t="str">
        <f>_xlfn.XLOOKUP(OrderTable[[#This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INDEX(Products!$A$1:$G$49,MATCH($D861,Products!$A$1:$A$49,0),MATCH(I$1,Products!$A$1:$G$1,0))</f>
        <v>Ara</v>
      </c>
      <c r="J861" t="str">
        <f>INDEX(Products!$A$1:$G$49,MATCH($D861,Products!$A$1:$A$49,0),MATCH(J$1,Products!$A$1:$G$1,0))</f>
        <v>L</v>
      </c>
      <c r="K861" s="4">
        <f>INDEX(Products!$A$1:$G$49,MATCH($D861,Products!$A$1:$A$49,0),MATCH(K$1,Products!$A$1:$G$1,0))</f>
        <v>2.5</v>
      </c>
      <c r="L861" s="5">
        <f>INDEX(Products!$A$1:$G$49,MATCH($D861,Products!$A$1:$A$49,0),MATCH(L$1,Products!$A$1:$G$1,0))</f>
        <v>29.784999999999997</v>
      </c>
      <c r="M861" s="5">
        <f t="shared" si="13"/>
        <v>178.70999999999998</v>
      </c>
      <c r="N861" t="str" cm="1">
        <f t="array" ref="N861">_xlfn.IFS(I861="Rob","Robusta",I861="Exc","Excelsa",I861="Ara","Arabica",I861="Lib","Liberica")</f>
        <v>Arabica</v>
      </c>
      <c r="O861" t="str" cm="1">
        <f t="array" ref="O861">_xlfn.IFS(J861="M","Medium",J861="L","Light",J861="D","Dark")</f>
        <v>Light</v>
      </c>
      <c r="P861" t="str">
        <f>_xlfn.XLOOKUP(OrderTable[[#This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INDEX(Products!$A$1:$G$49,MATCH($D862,Products!$A$1:$A$49,0),MATCH(I$1,Products!$A$1:$G$1,0))</f>
        <v>Ara</v>
      </c>
      <c r="J862" t="str">
        <f>INDEX(Products!$A$1:$G$49,MATCH($D862,Products!$A$1:$A$49,0),MATCH(J$1,Products!$A$1:$G$1,0))</f>
        <v>M</v>
      </c>
      <c r="K862" s="4">
        <f>INDEX(Products!$A$1:$G$49,MATCH($D862,Products!$A$1:$A$49,0),MATCH(K$1,Products!$A$1:$G$1,0))</f>
        <v>2.5</v>
      </c>
      <c r="L862" s="5">
        <f>INDEX(Products!$A$1:$G$49,MATCH($D862,Products!$A$1:$A$49,0),MATCH(L$1,Products!$A$1:$G$1,0))</f>
        <v>25.874999999999996</v>
      </c>
      <c r="M862" s="5">
        <f t="shared" si="13"/>
        <v>25.874999999999996</v>
      </c>
      <c r="N862" t="str" cm="1">
        <f t="array" ref="N862">_xlfn.IFS(I862="Rob","Robusta",I862="Exc","Excelsa",I862="Ara","Arabica",I862="Lib","Liberica")</f>
        <v>Arabica</v>
      </c>
      <c r="O862" t="str" cm="1">
        <f t="array" ref="O862">_xlfn.IFS(J862="M","Medium",J862="L","Light",J862="D","Dark")</f>
        <v>Medium</v>
      </c>
      <c r="P862" t="str">
        <f>_xlfn.XLOOKUP(OrderTable[[#This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INDEX(Products!$A$1:$G$49,MATCH($D863,Products!$A$1:$A$49,0),MATCH(I$1,Products!$A$1:$G$1,0))</f>
        <v>Lib</v>
      </c>
      <c r="J863" t="str">
        <f>INDEX(Products!$A$1:$G$49,MATCH($D863,Products!$A$1:$A$49,0),MATCH(J$1,Products!$A$1:$G$1,0))</f>
        <v>D</v>
      </c>
      <c r="K863" s="4">
        <f>INDEX(Products!$A$1:$G$49,MATCH($D863,Products!$A$1:$A$49,0),MATCH(K$1,Products!$A$1:$G$1,0))</f>
        <v>1</v>
      </c>
      <c r="L863" s="5">
        <f>INDEX(Products!$A$1:$G$49,MATCH($D863,Products!$A$1:$A$49,0),MATCH(L$1,Products!$A$1:$G$1,0))</f>
        <v>12.95</v>
      </c>
      <c r="M863" s="5">
        <f t="shared" si="13"/>
        <v>77.699999999999989</v>
      </c>
      <c r="N863" t="str" cm="1">
        <f t="array" ref="N863">_xlfn.IFS(I863="Rob","Robusta",I863="Exc","Excelsa",I863="Ara","Arabica",I863="Lib","Liberica")</f>
        <v>Liberica</v>
      </c>
      <c r="O863" t="str" cm="1">
        <f t="array" ref="O863">_xlfn.IFS(J863="M","Medium",J863="L","Light",J863="D","Dark")</f>
        <v>Dark</v>
      </c>
      <c r="P863" t="str">
        <f>_xlfn.XLOOKUP(OrderTable[[#This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INDEX(Products!$A$1:$G$49,MATCH($D864,Products!$A$1:$A$49,0),MATCH(I$1,Products!$A$1:$G$1,0))</f>
        <v>Rob</v>
      </c>
      <c r="J864" t="str">
        <f>INDEX(Products!$A$1:$G$49,MATCH($D864,Products!$A$1:$A$49,0),MATCH(J$1,Products!$A$1:$G$1,0))</f>
        <v>M</v>
      </c>
      <c r="K864" s="4">
        <f>INDEX(Products!$A$1:$G$49,MATCH($D864,Products!$A$1:$A$49,0),MATCH(K$1,Products!$A$1:$G$1,0))</f>
        <v>1</v>
      </c>
      <c r="L864" s="5">
        <f>INDEX(Products!$A$1:$G$49,MATCH($D864,Products!$A$1:$A$49,0),MATCH(L$1,Products!$A$1:$G$1,0))</f>
        <v>9.9499999999999993</v>
      </c>
      <c r="M864" s="5">
        <f t="shared" si="13"/>
        <v>9.9499999999999993</v>
      </c>
      <c r="N864" t="str" cm="1">
        <f t="array" ref="N864">_xlfn.IFS(I864="Rob","Robusta",I864="Exc","Excelsa",I864="Ara","Arabica",I864="Lib","Liberica")</f>
        <v>Robusta</v>
      </c>
      <c r="O864" t="str" cm="1">
        <f t="array" ref="O864">_xlfn.IFS(J864="M","Medium",J864="L","Light",J864="D","Dark")</f>
        <v>Medium</v>
      </c>
      <c r="P864" t="str">
        <f>_xlfn.XLOOKUP(OrderTable[[#This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INDEX(Products!$A$1:$G$49,MATCH($D865,Products!$A$1:$A$49,0),MATCH(I$1,Products!$A$1:$G$1,0))</f>
        <v>Lib</v>
      </c>
      <c r="J865" t="str">
        <f>INDEX(Products!$A$1:$G$49,MATCH($D865,Products!$A$1:$A$49,0),MATCH(J$1,Products!$A$1:$G$1,0))</f>
        <v>M</v>
      </c>
      <c r="K865" s="4">
        <f>INDEX(Products!$A$1:$G$49,MATCH($D865,Products!$A$1:$A$49,0),MATCH(K$1,Products!$A$1:$G$1,0))</f>
        <v>1</v>
      </c>
      <c r="L865" s="5">
        <f>INDEX(Products!$A$1:$G$49,MATCH($D865,Products!$A$1:$A$49,0),MATCH(L$1,Products!$A$1:$G$1,0))</f>
        <v>14.55</v>
      </c>
      <c r="M865" s="5">
        <f t="shared" si="13"/>
        <v>29.1</v>
      </c>
      <c r="N865" t="str" cm="1">
        <f t="array" ref="N865">_xlfn.IFS(I865="Rob","Robusta",I865="Exc","Excelsa",I865="Ara","Arabica",I865="Lib","Liberica")</f>
        <v>Liberica</v>
      </c>
      <c r="O865" t="str" cm="1">
        <f t="array" ref="O865">_xlfn.IFS(J865="M","Medium",J865="L","Light",J865="D","Dark")</f>
        <v>Medium</v>
      </c>
      <c r="P865" t="str">
        <f>_xlfn.XLOOKUP(OrderTable[[#This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INDEX(Products!$A$1:$G$49,MATCH($D866,Products!$A$1:$A$49,0),MATCH(I$1,Products!$A$1:$G$1,0))</f>
        <v>Rob</v>
      </c>
      <c r="J866" t="str">
        <f>INDEX(Products!$A$1:$G$49,MATCH($D866,Products!$A$1:$A$49,0),MATCH(J$1,Products!$A$1:$G$1,0))</f>
        <v>L</v>
      </c>
      <c r="K866" s="4">
        <f>INDEX(Products!$A$1:$G$49,MATCH($D866,Products!$A$1:$A$49,0),MATCH(K$1,Products!$A$1:$G$1,0))</f>
        <v>0.2</v>
      </c>
      <c r="L866" s="5">
        <f>INDEX(Products!$A$1:$G$49,MATCH($D866,Products!$A$1:$A$49,0),MATCH(L$1,Products!$A$1:$G$1,0))</f>
        <v>3.5849999999999995</v>
      </c>
      <c r="M866" s="5">
        <f t="shared" si="13"/>
        <v>21.509999999999998</v>
      </c>
      <c r="N866" t="str" cm="1">
        <f t="array" ref="N866">_xlfn.IFS(I866="Rob","Robusta",I866="Exc","Excelsa",I866="Ara","Arabica",I866="Lib","Liberica")</f>
        <v>Robusta</v>
      </c>
      <c r="O866" t="str" cm="1">
        <f t="array" ref="O866">_xlfn.IFS(J866="M","Medium",J866="L","Light",J866="D","Dark")</f>
        <v>Light</v>
      </c>
      <c r="P866" t="str">
        <f>_xlfn.XLOOKUP(OrderTable[[#This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INDEX(Products!$A$1:$G$49,MATCH($D867,Products!$A$1:$A$49,0),MATCH(I$1,Products!$A$1:$G$1,0))</f>
        <v>Ara</v>
      </c>
      <c r="J867" t="str">
        <f>INDEX(Products!$A$1:$G$49,MATCH($D867,Products!$A$1:$A$49,0),MATCH(J$1,Products!$A$1:$G$1,0))</f>
        <v>M</v>
      </c>
      <c r="K867" s="4">
        <f>INDEX(Products!$A$1:$G$49,MATCH($D867,Products!$A$1:$A$49,0),MATCH(K$1,Products!$A$1:$G$1,0))</f>
        <v>0.5</v>
      </c>
      <c r="L867" s="5">
        <f>INDEX(Products!$A$1:$G$49,MATCH($D867,Products!$A$1:$A$49,0),MATCH(L$1,Products!$A$1:$G$1,0))</f>
        <v>6.75</v>
      </c>
      <c r="M867" s="5">
        <f t="shared" si="13"/>
        <v>6.75</v>
      </c>
      <c r="N867" t="str" cm="1">
        <f t="array" ref="N867">_xlfn.IFS(I867="Rob","Robusta",I867="Exc","Excelsa",I867="Ara","Arabica",I867="Lib","Liberica")</f>
        <v>Arabica</v>
      </c>
      <c r="O867" t="str" cm="1">
        <f t="array" ref="O867">_xlfn.IFS(J867="M","Medium",J867="L","Light",J867="D","Dark")</f>
        <v>Medium</v>
      </c>
      <c r="P867" t="str">
        <f>_xlfn.XLOOKUP(OrderTable[[#This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INDEX(Products!$A$1:$G$49,MATCH($D868,Products!$A$1:$A$49,0),MATCH(I$1,Products!$A$1:$G$1,0))</f>
        <v>Ara</v>
      </c>
      <c r="J868" t="str">
        <f>INDEX(Products!$A$1:$G$49,MATCH($D868,Products!$A$1:$A$49,0),MATCH(J$1,Products!$A$1:$G$1,0))</f>
        <v>D</v>
      </c>
      <c r="K868" s="4">
        <f>INDEX(Products!$A$1:$G$49,MATCH($D868,Products!$A$1:$A$49,0),MATCH(K$1,Products!$A$1:$G$1,0))</f>
        <v>0.5</v>
      </c>
      <c r="L868" s="5">
        <f>INDEX(Products!$A$1:$G$49,MATCH($D868,Products!$A$1:$A$49,0),MATCH(L$1,Products!$A$1:$G$1,0))</f>
        <v>5.97</v>
      </c>
      <c r="M868" s="5">
        <f t="shared" si="13"/>
        <v>17.91</v>
      </c>
      <c r="N868" t="str" cm="1">
        <f t="array" ref="N868">_xlfn.IFS(I868="Rob","Robusta",I868="Exc","Excelsa",I868="Ara","Arabica",I868="Lib","Liberica")</f>
        <v>Arabica</v>
      </c>
      <c r="O868" t="str" cm="1">
        <f t="array" ref="O868">_xlfn.IFS(J868="M","Medium",J868="L","Light",J868="D","Dark")</f>
        <v>Dark</v>
      </c>
      <c r="P868" t="str">
        <f>_xlfn.XLOOKUP(OrderTable[[#This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INDEX(Products!$A$1:$G$49,MATCH($D869,Products!$A$1:$A$49,0),MATCH(I$1,Products!$A$1:$G$1,0))</f>
        <v>Ara</v>
      </c>
      <c r="J869" t="str">
        <f>INDEX(Products!$A$1:$G$49,MATCH($D869,Products!$A$1:$A$49,0),MATCH(J$1,Products!$A$1:$G$1,0))</f>
        <v>L</v>
      </c>
      <c r="K869" s="4">
        <f>INDEX(Products!$A$1:$G$49,MATCH($D869,Products!$A$1:$A$49,0),MATCH(K$1,Products!$A$1:$G$1,0))</f>
        <v>2.5</v>
      </c>
      <c r="L869" s="5">
        <f>INDEX(Products!$A$1:$G$49,MATCH($D869,Products!$A$1:$A$49,0),MATCH(L$1,Products!$A$1:$G$1,0))</f>
        <v>29.784999999999997</v>
      </c>
      <c r="M869" s="5">
        <f t="shared" si="13"/>
        <v>29.784999999999997</v>
      </c>
      <c r="N869" t="str" cm="1">
        <f t="array" ref="N869">_xlfn.IFS(I869="Rob","Robusta",I869="Exc","Excelsa",I869="Ara","Arabica",I869="Lib","Liberica")</f>
        <v>Arabica</v>
      </c>
      <c r="O869" t="str" cm="1">
        <f t="array" ref="O869">_xlfn.IFS(J869="M","Medium",J869="L","Light",J869="D","Dark")</f>
        <v>Light</v>
      </c>
      <c r="P869" t="str">
        <f>_xlfn.XLOOKUP(OrderTable[[#This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INDEX(Products!$A$1:$G$49,MATCH($D870,Products!$A$1:$A$49,0),MATCH(I$1,Products!$A$1:$G$1,0))</f>
        <v>Exc</v>
      </c>
      <c r="J870" t="str">
        <f>INDEX(Products!$A$1:$G$49,MATCH($D870,Products!$A$1:$A$49,0),MATCH(J$1,Products!$A$1:$G$1,0))</f>
        <v>M</v>
      </c>
      <c r="K870" s="4">
        <f>INDEX(Products!$A$1:$G$49,MATCH($D870,Products!$A$1:$A$49,0),MATCH(K$1,Products!$A$1:$G$1,0))</f>
        <v>0.5</v>
      </c>
      <c r="L870" s="5">
        <f>INDEX(Products!$A$1:$G$49,MATCH($D870,Products!$A$1:$A$49,0),MATCH(L$1,Products!$A$1:$G$1,0))</f>
        <v>8.25</v>
      </c>
      <c r="M870" s="5">
        <f t="shared" si="13"/>
        <v>41.25</v>
      </c>
      <c r="N870" t="str" cm="1">
        <f t="array" ref="N870">_xlfn.IFS(I870="Rob","Robusta",I870="Exc","Excelsa",I870="Ara","Arabica",I870="Lib","Liberica")</f>
        <v>Excelsa</v>
      </c>
      <c r="O870" t="str" cm="1">
        <f t="array" ref="O870">_xlfn.IFS(J870="M","Medium",J870="L","Light",J870="D","Dark")</f>
        <v>Medium</v>
      </c>
      <c r="P870" t="str">
        <f>_xlfn.XLOOKUP(OrderTable[[#This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INDEX(Products!$A$1:$G$49,MATCH($D871,Products!$A$1:$A$49,0),MATCH(I$1,Products!$A$1:$G$1,0))</f>
        <v>Rob</v>
      </c>
      <c r="J871" t="str">
        <f>INDEX(Products!$A$1:$G$49,MATCH($D871,Products!$A$1:$A$49,0),MATCH(J$1,Products!$A$1:$G$1,0))</f>
        <v>M</v>
      </c>
      <c r="K871" s="4">
        <f>INDEX(Products!$A$1:$G$49,MATCH($D871,Products!$A$1:$A$49,0),MATCH(K$1,Products!$A$1:$G$1,0))</f>
        <v>0.5</v>
      </c>
      <c r="L871" s="5">
        <f>INDEX(Products!$A$1:$G$49,MATCH($D871,Products!$A$1:$A$49,0),MATCH(L$1,Products!$A$1:$G$1,0))</f>
        <v>5.97</v>
      </c>
      <c r="M871" s="5">
        <f t="shared" si="13"/>
        <v>17.91</v>
      </c>
      <c r="N871" t="str" cm="1">
        <f t="array" ref="N871">_xlfn.IFS(I871="Rob","Robusta",I871="Exc","Excelsa",I871="Ara","Arabica",I871="Lib","Liberica")</f>
        <v>Robusta</v>
      </c>
      <c r="O871" t="str" cm="1">
        <f t="array" ref="O871">_xlfn.IFS(J871="M","Medium",J871="L","Light",J871="D","Dark")</f>
        <v>Medium</v>
      </c>
      <c r="P871" t="str">
        <f>_xlfn.XLOOKUP(OrderTable[[#This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INDEX(Products!$A$1:$G$49,MATCH($D872,Products!$A$1:$A$49,0),MATCH(I$1,Products!$A$1:$G$1,0))</f>
        <v>Exc</v>
      </c>
      <c r="J872" t="str">
        <f>INDEX(Products!$A$1:$G$49,MATCH($D872,Products!$A$1:$A$49,0),MATCH(J$1,Products!$A$1:$G$1,0))</f>
        <v>D</v>
      </c>
      <c r="K872" s="4">
        <f>INDEX(Products!$A$1:$G$49,MATCH($D872,Products!$A$1:$A$49,0),MATCH(K$1,Products!$A$1:$G$1,0))</f>
        <v>0.5</v>
      </c>
      <c r="L872" s="5">
        <f>INDEX(Products!$A$1:$G$49,MATCH($D872,Products!$A$1:$A$49,0),MATCH(L$1,Products!$A$1:$G$1,0))</f>
        <v>7.29</v>
      </c>
      <c r="M872" s="5">
        <f t="shared" si="13"/>
        <v>7.29</v>
      </c>
      <c r="N872" t="str" cm="1">
        <f t="array" ref="N872">_xlfn.IFS(I872="Rob","Robusta",I872="Exc","Excelsa",I872="Ara","Arabica",I872="Lib","Liberica")</f>
        <v>Excelsa</v>
      </c>
      <c r="O872" t="str" cm="1">
        <f t="array" ref="O872">_xlfn.IFS(J872="M","Medium",J872="L","Light",J872="D","Dark")</f>
        <v>Dark</v>
      </c>
      <c r="P872" t="str">
        <f>_xlfn.XLOOKUP(OrderTable[[#This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INDEX(Products!$A$1:$G$49,MATCH($D873,Products!$A$1:$A$49,0),MATCH(I$1,Products!$A$1:$G$1,0))</f>
        <v>Exc</v>
      </c>
      <c r="J873" t="str">
        <f>INDEX(Products!$A$1:$G$49,MATCH($D873,Products!$A$1:$A$49,0),MATCH(J$1,Products!$A$1:$G$1,0))</f>
        <v>L</v>
      </c>
      <c r="K873" s="4">
        <f>INDEX(Products!$A$1:$G$49,MATCH($D873,Products!$A$1:$A$49,0),MATCH(K$1,Products!$A$1:$G$1,0))</f>
        <v>1</v>
      </c>
      <c r="L873" s="5">
        <f>INDEX(Products!$A$1:$G$49,MATCH($D873,Products!$A$1:$A$49,0),MATCH(L$1,Products!$A$1:$G$1,0))</f>
        <v>14.85</v>
      </c>
      <c r="M873" s="5">
        <f t="shared" si="13"/>
        <v>29.7</v>
      </c>
      <c r="N873" t="str" cm="1">
        <f t="array" ref="N873">_xlfn.IFS(I873="Rob","Robusta",I873="Exc","Excelsa",I873="Ara","Arabica",I873="Lib","Liberica")</f>
        <v>Excelsa</v>
      </c>
      <c r="O873" t="str" cm="1">
        <f t="array" ref="O873">_xlfn.IFS(J873="M","Medium",J873="L","Light",J873="D","Dark")</f>
        <v>Light</v>
      </c>
      <c r="P873" t="str">
        <f>_xlfn.XLOOKUP(OrderTable[[#This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INDEX(Products!$A$1:$G$49,MATCH($D874,Products!$A$1:$A$49,0),MATCH(I$1,Products!$A$1:$G$1,0))</f>
        <v>Ara</v>
      </c>
      <c r="J874" t="str">
        <f>INDEX(Products!$A$1:$G$49,MATCH($D874,Products!$A$1:$A$49,0),MATCH(J$1,Products!$A$1:$G$1,0))</f>
        <v>M</v>
      </c>
      <c r="K874" s="4">
        <f>INDEX(Products!$A$1:$G$49,MATCH($D874,Products!$A$1:$A$49,0),MATCH(K$1,Products!$A$1:$G$1,0))</f>
        <v>1</v>
      </c>
      <c r="L874" s="5">
        <f>INDEX(Products!$A$1:$G$49,MATCH($D874,Products!$A$1:$A$49,0),MATCH(L$1,Products!$A$1:$G$1,0))</f>
        <v>11.25</v>
      </c>
      <c r="M874" s="5">
        <f t="shared" si="13"/>
        <v>22.5</v>
      </c>
      <c r="N874" t="str" cm="1">
        <f t="array" ref="N874">_xlfn.IFS(I874="Rob","Robusta",I874="Exc","Excelsa",I874="Ara","Arabica",I874="Lib","Liberica")</f>
        <v>Arabica</v>
      </c>
      <c r="O874" t="str" cm="1">
        <f t="array" ref="O874">_xlfn.IFS(J874="M","Medium",J874="L","Light",J874="D","Dark")</f>
        <v>Medium</v>
      </c>
      <c r="P874" t="str">
        <f>_xlfn.XLOOKUP(OrderTable[[#This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INDEX(Products!$A$1:$G$49,MATCH($D875,Products!$A$1:$A$49,0),MATCH(I$1,Products!$A$1:$G$1,0))</f>
        <v>Rob</v>
      </c>
      <c r="J875" t="str">
        <f>INDEX(Products!$A$1:$G$49,MATCH($D875,Products!$A$1:$A$49,0),MATCH(J$1,Products!$A$1:$G$1,0))</f>
        <v>M</v>
      </c>
      <c r="K875" s="4">
        <f>INDEX(Products!$A$1:$G$49,MATCH($D875,Products!$A$1:$A$49,0),MATCH(K$1,Products!$A$1:$G$1,0))</f>
        <v>0.2</v>
      </c>
      <c r="L875" s="5">
        <f>INDEX(Products!$A$1:$G$49,MATCH($D875,Products!$A$1:$A$49,0),MATCH(L$1,Products!$A$1:$G$1,0))</f>
        <v>2.9849999999999999</v>
      </c>
      <c r="M875" s="5">
        <f t="shared" si="13"/>
        <v>11.94</v>
      </c>
      <c r="N875" t="str" cm="1">
        <f t="array" ref="N875">_xlfn.IFS(I875="Rob","Robusta",I875="Exc","Excelsa",I875="Ara","Arabica",I875="Lib","Liberica")</f>
        <v>Robusta</v>
      </c>
      <c r="O875" t="str" cm="1">
        <f t="array" ref="O875">_xlfn.IFS(J875="M","Medium",J875="L","Light",J875="D","Dark")</f>
        <v>Medium</v>
      </c>
      <c r="P875" t="str">
        <f>_xlfn.XLOOKUP(OrderTable[[#This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INDEX(Products!$A$1:$G$49,MATCH($D876,Products!$A$1:$A$49,0),MATCH(I$1,Products!$A$1:$G$1,0))</f>
        <v>Ara</v>
      </c>
      <c r="J876" t="str">
        <f>INDEX(Products!$A$1:$G$49,MATCH($D876,Products!$A$1:$A$49,0),MATCH(J$1,Products!$A$1:$G$1,0))</f>
        <v>L</v>
      </c>
      <c r="K876" s="4">
        <f>INDEX(Products!$A$1:$G$49,MATCH($D876,Products!$A$1:$A$49,0),MATCH(K$1,Products!$A$1:$G$1,0))</f>
        <v>1</v>
      </c>
      <c r="L876" s="5">
        <f>INDEX(Products!$A$1:$G$49,MATCH($D876,Products!$A$1:$A$49,0),MATCH(L$1,Products!$A$1:$G$1,0))</f>
        <v>12.95</v>
      </c>
      <c r="M876" s="5">
        <f t="shared" si="13"/>
        <v>25.9</v>
      </c>
      <c r="N876" t="str" cm="1">
        <f t="array" ref="N876">_xlfn.IFS(I876="Rob","Robusta",I876="Exc","Excelsa",I876="Ara","Arabica",I876="Lib","Liberica")</f>
        <v>Arabica</v>
      </c>
      <c r="O876" t="str" cm="1">
        <f t="array" ref="O876">_xlfn.IFS(J876="M","Medium",J876="L","Light",J876="D","Dark")</f>
        <v>Light</v>
      </c>
      <c r="P876" t="str">
        <f>_xlfn.XLOOKUP(OrderTable[[#This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INDEX(Products!$A$1:$G$49,MATCH($D877,Products!$A$1:$A$49,0),MATCH(I$1,Products!$A$1:$G$1,0))</f>
        <v>Lib</v>
      </c>
      <c r="J877" t="str">
        <f>INDEX(Products!$A$1:$G$49,MATCH($D877,Products!$A$1:$A$49,0),MATCH(J$1,Products!$A$1:$G$1,0))</f>
        <v>M</v>
      </c>
      <c r="K877" s="4">
        <f>INDEX(Products!$A$1:$G$49,MATCH($D877,Products!$A$1:$A$49,0),MATCH(K$1,Products!$A$1:$G$1,0))</f>
        <v>0.5</v>
      </c>
      <c r="L877" s="5">
        <f>INDEX(Products!$A$1:$G$49,MATCH($D877,Products!$A$1:$A$49,0),MATCH(L$1,Products!$A$1:$G$1,0))</f>
        <v>8.73</v>
      </c>
      <c r="M877" s="5">
        <f t="shared" si="13"/>
        <v>43.650000000000006</v>
      </c>
      <c r="N877" t="str" cm="1">
        <f t="array" ref="N877">_xlfn.IFS(I877="Rob","Robusta",I877="Exc","Excelsa",I877="Ara","Arabica",I877="Lib","Liberica")</f>
        <v>Liberica</v>
      </c>
      <c r="O877" t="str" cm="1">
        <f t="array" ref="O877">_xlfn.IFS(J877="M","Medium",J877="L","Light",J877="D","Dark")</f>
        <v>Medium</v>
      </c>
      <c r="P877" t="str">
        <f>_xlfn.XLOOKUP(OrderTable[[#This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INDEX(Products!$A$1:$G$49,MATCH($D878,Products!$A$1:$A$49,0),MATCH(I$1,Products!$A$1:$G$1,0))</f>
        <v>Ara</v>
      </c>
      <c r="J878" t="str">
        <f>INDEX(Products!$A$1:$G$49,MATCH($D878,Products!$A$1:$A$49,0),MATCH(J$1,Products!$A$1:$G$1,0))</f>
        <v>L</v>
      </c>
      <c r="K878" s="4">
        <f>INDEX(Products!$A$1:$G$49,MATCH($D878,Products!$A$1:$A$49,0),MATCH(K$1,Products!$A$1:$G$1,0))</f>
        <v>0.5</v>
      </c>
      <c r="L878" s="5">
        <f>INDEX(Products!$A$1:$G$49,MATCH($D878,Products!$A$1:$A$49,0),MATCH(L$1,Products!$A$1:$G$1,0))</f>
        <v>7.77</v>
      </c>
      <c r="M878" s="5">
        <f t="shared" si="13"/>
        <v>46.62</v>
      </c>
      <c r="N878" t="str" cm="1">
        <f t="array" ref="N878">_xlfn.IFS(I878="Rob","Robusta",I878="Exc","Excelsa",I878="Ara","Arabica",I878="Lib","Liberica")</f>
        <v>Arabica</v>
      </c>
      <c r="O878" t="str" cm="1">
        <f t="array" ref="O878">_xlfn.IFS(J878="M","Medium",J878="L","Light",J878="D","Dark")</f>
        <v>Light</v>
      </c>
      <c r="P878" t="str">
        <f>_xlfn.XLOOKUP(OrderTable[[#This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INDEX(Products!$A$1:$G$49,MATCH($D879,Products!$A$1:$A$49,0),MATCH(I$1,Products!$A$1:$G$1,0))</f>
        <v>Lib</v>
      </c>
      <c r="J879" t="str">
        <f>INDEX(Products!$A$1:$G$49,MATCH($D879,Products!$A$1:$A$49,0),MATCH(J$1,Products!$A$1:$G$1,0))</f>
        <v>L</v>
      </c>
      <c r="K879" s="4">
        <f>INDEX(Products!$A$1:$G$49,MATCH($D879,Products!$A$1:$A$49,0),MATCH(K$1,Products!$A$1:$G$1,0))</f>
        <v>0.5</v>
      </c>
      <c r="L879" s="5">
        <f>INDEX(Products!$A$1:$G$49,MATCH($D879,Products!$A$1:$A$49,0),MATCH(L$1,Products!$A$1:$G$1,0))</f>
        <v>9.51</v>
      </c>
      <c r="M879" s="5">
        <f t="shared" si="13"/>
        <v>28.53</v>
      </c>
      <c r="N879" t="str" cm="1">
        <f t="array" ref="N879">_xlfn.IFS(I879="Rob","Robusta",I879="Exc","Excelsa",I879="Ara","Arabica",I879="Lib","Liberica")</f>
        <v>Liberica</v>
      </c>
      <c r="O879" t="str" cm="1">
        <f t="array" ref="O879">_xlfn.IFS(J879="M","Medium",J879="L","Light",J879="D","Dark")</f>
        <v>Light</v>
      </c>
      <c r="P879" t="str">
        <f>_xlfn.XLOOKUP(OrderTable[[#This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INDEX(Products!$A$1:$G$49,MATCH($D880,Products!$A$1:$A$49,0),MATCH(I$1,Products!$A$1:$G$1,0))</f>
        <v>Rob</v>
      </c>
      <c r="J880" t="str">
        <f>INDEX(Products!$A$1:$G$49,MATCH($D880,Products!$A$1:$A$49,0),MATCH(J$1,Products!$A$1:$G$1,0))</f>
        <v>L</v>
      </c>
      <c r="K880" s="4">
        <f>INDEX(Products!$A$1:$G$49,MATCH($D880,Products!$A$1:$A$49,0),MATCH(K$1,Products!$A$1:$G$1,0))</f>
        <v>2.5</v>
      </c>
      <c r="L880" s="5">
        <f>INDEX(Products!$A$1:$G$49,MATCH($D880,Products!$A$1:$A$49,0),MATCH(L$1,Products!$A$1:$G$1,0))</f>
        <v>27.484999999999996</v>
      </c>
      <c r="M880" s="5">
        <f t="shared" si="13"/>
        <v>27.484999999999996</v>
      </c>
      <c r="N880" t="str" cm="1">
        <f t="array" ref="N880">_xlfn.IFS(I880="Rob","Robusta",I880="Exc","Excelsa",I880="Ara","Arabica",I880="Lib","Liberica")</f>
        <v>Robusta</v>
      </c>
      <c r="O880" t="str" cm="1">
        <f t="array" ref="O880">_xlfn.IFS(J880="M","Medium",J880="L","Light",J880="D","Dark")</f>
        <v>Light</v>
      </c>
      <c r="P880" t="str">
        <f>_xlfn.XLOOKUP(OrderTable[[#This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INDEX(Products!$A$1:$G$49,MATCH($D881,Products!$A$1:$A$49,0),MATCH(I$1,Products!$A$1:$G$1,0))</f>
        <v>Exc</v>
      </c>
      <c r="J881" t="str">
        <f>INDEX(Products!$A$1:$G$49,MATCH($D881,Products!$A$1:$A$49,0),MATCH(J$1,Products!$A$1:$G$1,0))</f>
        <v>D</v>
      </c>
      <c r="K881" s="4">
        <f>INDEX(Products!$A$1:$G$49,MATCH($D881,Products!$A$1:$A$49,0),MATCH(K$1,Products!$A$1:$G$1,0))</f>
        <v>0.2</v>
      </c>
      <c r="L881" s="5">
        <f>INDEX(Products!$A$1:$G$49,MATCH($D881,Products!$A$1:$A$49,0),MATCH(L$1,Products!$A$1:$G$1,0))</f>
        <v>3.645</v>
      </c>
      <c r="M881" s="5">
        <f t="shared" si="13"/>
        <v>10.935</v>
      </c>
      <c r="N881" t="str" cm="1">
        <f t="array" ref="N881">_xlfn.IFS(I881="Rob","Robusta",I881="Exc","Excelsa",I881="Ara","Arabica",I881="Lib","Liberica")</f>
        <v>Excelsa</v>
      </c>
      <c r="O881" t="str" cm="1">
        <f t="array" ref="O881">_xlfn.IFS(J881="M","Medium",J881="L","Light",J881="D","Dark")</f>
        <v>Dark</v>
      </c>
      <c r="P881" t="str">
        <f>_xlfn.XLOOKUP(OrderTable[[#This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INDEX(Products!$A$1:$G$49,MATCH($D882,Products!$A$1:$A$49,0),MATCH(I$1,Products!$A$1:$G$1,0))</f>
        <v>Rob</v>
      </c>
      <c r="J882" t="str">
        <f>INDEX(Products!$A$1:$G$49,MATCH($D882,Products!$A$1:$A$49,0),MATCH(J$1,Products!$A$1:$G$1,0))</f>
        <v>L</v>
      </c>
      <c r="K882" s="4">
        <f>INDEX(Products!$A$1:$G$49,MATCH($D882,Products!$A$1:$A$49,0),MATCH(K$1,Products!$A$1:$G$1,0))</f>
        <v>0.2</v>
      </c>
      <c r="L882" s="5">
        <f>INDEX(Products!$A$1:$G$49,MATCH($D882,Products!$A$1:$A$49,0),MATCH(L$1,Products!$A$1:$G$1,0))</f>
        <v>3.5849999999999995</v>
      </c>
      <c r="M882" s="5">
        <f t="shared" si="13"/>
        <v>7.169999999999999</v>
      </c>
      <c r="N882" t="str" cm="1">
        <f t="array" ref="N882">_xlfn.IFS(I882="Rob","Robusta",I882="Exc","Excelsa",I882="Ara","Arabica",I882="Lib","Liberica")</f>
        <v>Robusta</v>
      </c>
      <c r="O882" t="str" cm="1">
        <f t="array" ref="O882">_xlfn.IFS(J882="M","Medium",J882="L","Light",J882="D","Dark")</f>
        <v>Light</v>
      </c>
      <c r="P882" t="str">
        <f>_xlfn.XLOOKUP(OrderTable[[#This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INDEX(Products!$A$1:$G$49,MATCH($D883,Products!$A$1:$A$49,0),MATCH(I$1,Products!$A$1:$G$1,0))</f>
        <v>Ara</v>
      </c>
      <c r="J883" t="str">
        <f>INDEX(Products!$A$1:$G$49,MATCH($D883,Products!$A$1:$A$49,0),MATCH(J$1,Products!$A$1:$G$1,0))</f>
        <v>L</v>
      </c>
      <c r="K883" s="4">
        <f>INDEX(Products!$A$1:$G$49,MATCH($D883,Products!$A$1:$A$49,0),MATCH(K$1,Products!$A$1:$G$1,0))</f>
        <v>0.2</v>
      </c>
      <c r="L883" s="5">
        <f>INDEX(Products!$A$1:$G$49,MATCH($D883,Products!$A$1:$A$49,0),MATCH(L$1,Products!$A$1:$G$1,0))</f>
        <v>3.8849999999999998</v>
      </c>
      <c r="M883" s="5">
        <f t="shared" si="13"/>
        <v>23.31</v>
      </c>
      <c r="N883" t="str" cm="1">
        <f t="array" ref="N883">_xlfn.IFS(I883="Rob","Robusta",I883="Exc","Excelsa",I883="Ara","Arabica",I883="Lib","Liberica")</f>
        <v>Arabica</v>
      </c>
      <c r="O883" t="str" cm="1">
        <f t="array" ref="O883">_xlfn.IFS(J883="M","Medium",J883="L","Light",J883="D","Dark")</f>
        <v>Light</v>
      </c>
      <c r="P883" t="str">
        <f>_xlfn.XLOOKUP(OrderTable[[#This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INDEX(Products!$A$1:$G$49,MATCH($D884,Products!$A$1:$A$49,0),MATCH(I$1,Products!$A$1:$G$1,0))</f>
        <v>Ara</v>
      </c>
      <c r="J884" t="str">
        <f>INDEX(Products!$A$1:$G$49,MATCH($D884,Products!$A$1:$A$49,0),MATCH(J$1,Products!$A$1:$G$1,0))</f>
        <v>D</v>
      </c>
      <c r="K884" s="4">
        <f>INDEX(Products!$A$1:$G$49,MATCH($D884,Products!$A$1:$A$49,0),MATCH(K$1,Products!$A$1:$G$1,0))</f>
        <v>2.5</v>
      </c>
      <c r="L884" s="5">
        <f>INDEX(Products!$A$1:$G$49,MATCH($D884,Products!$A$1:$A$49,0),MATCH(L$1,Products!$A$1:$G$1,0))</f>
        <v>22.884999999999998</v>
      </c>
      <c r="M884" s="5">
        <f t="shared" si="13"/>
        <v>114.42499999999998</v>
      </c>
      <c r="N884" t="str" cm="1">
        <f t="array" ref="N884">_xlfn.IFS(I884="Rob","Robusta",I884="Exc","Excelsa",I884="Ara","Arabica",I884="Lib","Liberica")</f>
        <v>Arabica</v>
      </c>
      <c r="O884" t="str" cm="1">
        <f t="array" ref="O884">_xlfn.IFS(J884="M","Medium",J884="L","Light",J884="D","Dark")</f>
        <v>Dark</v>
      </c>
      <c r="P884" t="str">
        <f>_xlfn.XLOOKUP(OrderTable[[#This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INDEX(Products!$A$1:$G$49,MATCH($D885,Products!$A$1:$A$49,0),MATCH(I$1,Products!$A$1:$G$1,0))</f>
        <v>Ara</v>
      </c>
      <c r="J885" t="str">
        <f>INDEX(Products!$A$1:$G$49,MATCH($D885,Products!$A$1:$A$49,0),MATCH(J$1,Products!$A$1:$G$1,0))</f>
        <v>M</v>
      </c>
      <c r="K885" s="4">
        <f>INDEX(Products!$A$1:$G$49,MATCH($D885,Products!$A$1:$A$49,0),MATCH(K$1,Products!$A$1:$G$1,0))</f>
        <v>2.5</v>
      </c>
      <c r="L885" s="5">
        <f>INDEX(Products!$A$1:$G$49,MATCH($D885,Products!$A$1:$A$49,0),MATCH(L$1,Products!$A$1:$G$1,0))</f>
        <v>25.874999999999996</v>
      </c>
      <c r="M885" s="5">
        <f t="shared" si="13"/>
        <v>77.624999999999986</v>
      </c>
      <c r="N885" t="str" cm="1">
        <f t="array" ref="N885">_xlfn.IFS(I885="Rob","Robusta",I885="Exc","Excelsa",I885="Ara","Arabica",I885="Lib","Liberica")</f>
        <v>Arabica</v>
      </c>
      <c r="O885" t="str" cm="1">
        <f t="array" ref="O885">_xlfn.IFS(J885="M","Medium",J885="L","Light",J885="D","Dark")</f>
        <v>Medium</v>
      </c>
      <c r="P885" t="str">
        <f>_xlfn.XLOOKUP(OrderTable[[#This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INDEX(Products!$A$1:$G$49,MATCH($D886,Products!$A$1:$A$49,0),MATCH(I$1,Products!$A$1:$G$1,0))</f>
        <v>Rob</v>
      </c>
      <c r="J886" t="str">
        <f>INDEX(Products!$A$1:$G$49,MATCH($D886,Products!$A$1:$A$49,0),MATCH(J$1,Products!$A$1:$G$1,0))</f>
        <v>D</v>
      </c>
      <c r="K886" s="4">
        <f>INDEX(Products!$A$1:$G$49,MATCH($D886,Products!$A$1:$A$49,0),MATCH(K$1,Products!$A$1:$G$1,0))</f>
        <v>0.5</v>
      </c>
      <c r="L886" s="5">
        <f>INDEX(Products!$A$1:$G$49,MATCH($D886,Products!$A$1:$A$49,0),MATCH(L$1,Products!$A$1:$G$1,0))</f>
        <v>5.3699999999999992</v>
      </c>
      <c r="M886" s="5">
        <f t="shared" si="13"/>
        <v>5.3699999999999992</v>
      </c>
      <c r="N886" t="str" cm="1">
        <f t="array" ref="N886">_xlfn.IFS(I886="Rob","Robusta",I886="Exc","Excelsa",I886="Ara","Arabica",I886="Lib","Liberica")</f>
        <v>Robusta</v>
      </c>
      <c r="O886" t="str" cm="1">
        <f t="array" ref="O886">_xlfn.IFS(J886="M","Medium",J886="L","Light",J886="D","Dark")</f>
        <v>Dark</v>
      </c>
      <c r="P886" t="str">
        <f>_xlfn.XLOOKUP(OrderTable[[#This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INDEX(Products!$A$1:$G$49,MATCH($D887,Products!$A$1:$A$49,0),MATCH(I$1,Products!$A$1:$G$1,0))</f>
        <v>Rob</v>
      </c>
      <c r="J887" t="str">
        <f>INDEX(Products!$A$1:$G$49,MATCH($D887,Products!$A$1:$A$49,0),MATCH(J$1,Products!$A$1:$G$1,0))</f>
        <v>D</v>
      </c>
      <c r="K887" s="4">
        <f>INDEX(Products!$A$1:$G$49,MATCH($D887,Products!$A$1:$A$49,0),MATCH(K$1,Products!$A$1:$G$1,0))</f>
        <v>2.5</v>
      </c>
      <c r="L887" s="5">
        <f>INDEX(Products!$A$1:$G$49,MATCH($D887,Products!$A$1:$A$49,0),MATCH(L$1,Products!$A$1:$G$1,0))</f>
        <v>20.584999999999997</v>
      </c>
      <c r="M887" s="5">
        <f t="shared" si="13"/>
        <v>123.50999999999999</v>
      </c>
      <c r="N887" t="str" cm="1">
        <f t="array" ref="N887">_xlfn.IFS(I887="Rob","Robusta",I887="Exc","Excelsa",I887="Ara","Arabica",I887="Lib","Liberica")</f>
        <v>Robusta</v>
      </c>
      <c r="O887" t="str" cm="1">
        <f t="array" ref="O887">_xlfn.IFS(J887="M","Medium",J887="L","Light",J887="D","Dark")</f>
        <v>Dark</v>
      </c>
      <c r="P887" t="str">
        <f>_xlfn.XLOOKUP(OrderTable[[#This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INDEX(Products!$A$1:$G$49,MATCH($D888,Products!$A$1:$A$49,0),MATCH(I$1,Products!$A$1:$G$1,0))</f>
        <v>Lib</v>
      </c>
      <c r="J888" t="str">
        <f>INDEX(Products!$A$1:$G$49,MATCH($D888,Products!$A$1:$A$49,0),MATCH(J$1,Products!$A$1:$G$1,0))</f>
        <v>M</v>
      </c>
      <c r="K888" s="4">
        <f>INDEX(Products!$A$1:$G$49,MATCH($D888,Products!$A$1:$A$49,0),MATCH(K$1,Products!$A$1:$G$1,0))</f>
        <v>0.5</v>
      </c>
      <c r="L888" s="5">
        <f>INDEX(Products!$A$1:$G$49,MATCH($D888,Products!$A$1:$A$49,0),MATCH(L$1,Products!$A$1:$G$1,0))</f>
        <v>8.73</v>
      </c>
      <c r="M888" s="5">
        <f t="shared" si="13"/>
        <v>17.46</v>
      </c>
      <c r="N888" t="str" cm="1">
        <f t="array" ref="N888">_xlfn.IFS(I888="Rob","Robusta",I888="Exc","Excelsa",I888="Ara","Arabica",I888="Lib","Liberica")</f>
        <v>Liberica</v>
      </c>
      <c r="O888" t="str" cm="1">
        <f t="array" ref="O888">_xlfn.IFS(J888="M","Medium",J888="L","Light",J888="D","Dark")</f>
        <v>Medium</v>
      </c>
      <c r="P888" t="str">
        <f>_xlfn.XLOOKUP(OrderTable[[#This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INDEX(Products!$A$1:$G$49,MATCH($D889,Products!$A$1:$A$49,0),MATCH(I$1,Products!$A$1:$G$1,0))</f>
        <v>Exc</v>
      </c>
      <c r="J889" t="str">
        <f>INDEX(Products!$A$1:$G$49,MATCH($D889,Products!$A$1:$A$49,0),MATCH(J$1,Products!$A$1:$G$1,0))</f>
        <v>L</v>
      </c>
      <c r="K889" s="4">
        <f>INDEX(Products!$A$1:$G$49,MATCH($D889,Products!$A$1:$A$49,0),MATCH(K$1,Products!$A$1:$G$1,0))</f>
        <v>0.2</v>
      </c>
      <c r="L889" s="5">
        <f>INDEX(Products!$A$1:$G$49,MATCH($D889,Products!$A$1:$A$49,0),MATCH(L$1,Products!$A$1:$G$1,0))</f>
        <v>4.4550000000000001</v>
      </c>
      <c r="M889" s="5">
        <f t="shared" si="13"/>
        <v>13.365</v>
      </c>
      <c r="N889" t="str" cm="1">
        <f t="array" ref="N889">_xlfn.IFS(I889="Rob","Robusta",I889="Exc","Excelsa",I889="Ara","Arabica",I889="Lib","Liberica")</f>
        <v>Excelsa</v>
      </c>
      <c r="O889" t="str" cm="1">
        <f t="array" ref="O889">_xlfn.IFS(J889="M","Medium",J889="L","Light",J889="D","Dark")</f>
        <v>Light</v>
      </c>
      <c r="P889" t="str">
        <f>_xlfn.XLOOKUP(OrderTable[[#This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INDEX(Products!$A$1:$G$49,MATCH($D890,Products!$A$1:$A$49,0),MATCH(I$1,Products!$A$1:$G$1,0))</f>
        <v>Ara</v>
      </c>
      <c r="J890" t="str">
        <f>INDEX(Products!$A$1:$G$49,MATCH($D890,Products!$A$1:$A$49,0),MATCH(J$1,Products!$A$1:$G$1,0))</f>
        <v>L</v>
      </c>
      <c r="K890" s="4">
        <f>INDEX(Products!$A$1:$G$49,MATCH($D890,Products!$A$1:$A$49,0),MATCH(K$1,Products!$A$1:$G$1,0))</f>
        <v>0.2</v>
      </c>
      <c r="L890" s="5">
        <f>INDEX(Products!$A$1:$G$49,MATCH($D890,Products!$A$1:$A$49,0),MATCH(L$1,Products!$A$1:$G$1,0))</f>
        <v>3.8849999999999998</v>
      </c>
      <c r="M890" s="5">
        <f t="shared" si="13"/>
        <v>7.77</v>
      </c>
      <c r="N890" t="str" cm="1">
        <f t="array" ref="N890">_xlfn.IFS(I890="Rob","Robusta",I890="Exc","Excelsa",I890="Ara","Arabica",I890="Lib","Liberica")</f>
        <v>Arabica</v>
      </c>
      <c r="O890" t="str" cm="1">
        <f t="array" ref="O890">_xlfn.IFS(J890="M","Medium",J890="L","Light",J890="D","Dark")</f>
        <v>Light</v>
      </c>
      <c r="P890" t="str">
        <f>_xlfn.XLOOKUP(OrderTable[[#This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INDEX(Products!$A$1:$G$49,MATCH($D891,Products!$A$1:$A$49,0),MATCH(I$1,Products!$A$1:$G$1,0))</f>
        <v>Rob</v>
      </c>
      <c r="J891" t="str">
        <f>INDEX(Products!$A$1:$G$49,MATCH($D891,Products!$A$1:$A$49,0),MATCH(J$1,Products!$A$1:$G$1,0))</f>
        <v>D</v>
      </c>
      <c r="K891" s="4">
        <f>INDEX(Products!$A$1:$G$49,MATCH($D891,Products!$A$1:$A$49,0),MATCH(K$1,Products!$A$1:$G$1,0))</f>
        <v>0.2</v>
      </c>
      <c r="L891" s="5">
        <f>INDEX(Products!$A$1:$G$49,MATCH($D891,Products!$A$1:$A$49,0),MATCH(L$1,Products!$A$1:$G$1,0))</f>
        <v>2.6849999999999996</v>
      </c>
      <c r="M891" s="5">
        <f t="shared" si="13"/>
        <v>2.6849999999999996</v>
      </c>
      <c r="N891" t="str" cm="1">
        <f t="array" ref="N891">_xlfn.IFS(I891="Rob","Robusta",I891="Exc","Excelsa",I891="Ara","Arabica",I891="Lib","Liberica")</f>
        <v>Robusta</v>
      </c>
      <c r="O891" t="str" cm="1">
        <f t="array" ref="O891">_xlfn.IFS(J891="M","Medium",J891="L","Light",J891="D","Dark")</f>
        <v>Dark</v>
      </c>
      <c r="P891" t="str">
        <f>_xlfn.XLOOKUP(OrderTable[[#This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INDEX(Products!$A$1:$G$49,MATCH($D892,Products!$A$1:$A$49,0),MATCH(I$1,Products!$A$1:$G$1,0))</f>
        <v>Rob</v>
      </c>
      <c r="J892" t="str">
        <f>INDEX(Products!$A$1:$G$49,MATCH($D892,Products!$A$1:$A$49,0),MATCH(J$1,Products!$A$1:$G$1,0))</f>
        <v>D</v>
      </c>
      <c r="K892" s="4">
        <f>INDEX(Products!$A$1:$G$49,MATCH($D892,Products!$A$1:$A$49,0),MATCH(K$1,Products!$A$1:$G$1,0))</f>
        <v>2.5</v>
      </c>
      <c r="L892" s="5">
        <f>INDEX(Products!$A$1:$G$49,MATCH($D892,Products!$A$1:$A$49,0),MATCH(L$1,Products!$A$1:$G$1,0))</f>
        <v>20.584999999999997</v>
      </c>
      <c r="M892" s="5">
        <f t="shared" si="13"/>
        <v>20.584999999999997</v>
      </c>
      <c r="N892" t="str" cm="1">
        <f t="array" ref="N892">_xlfn.IFS(I892="Rob","Robusta",I892="Exc","Excelsa",I892="Ara","Arabica",I892="Lib","Liberica")</f>
        <v>Robusta</v>
      </c>
      <c r="O892" t="str" cm="1">
        <f t="array" ref="O892">_xlfn.IFS(J892="M","Medium",J892="L","Light",J892="D","Dark")</f>
        <v>Dark</v>
      </c>
      <c r="P892" t="str">
        <f>_xlfn.XLOOKUP(OrderTable[[#This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INDEX(Products!$A$1:$G$49,MATCH($D893,Products!$A$1:$A$49,0),MATCH(I$1,Products!$A$1:$G$1,0))</f>
        <v>Ara</v>
      </c>
      <c r="J893" t="str">
        <f>INDEX(Products!$A$1:$G$49,MATCH($D893,Products!$A$1:$A$49,0),MATCH(J$1,Products!$A$1:$G$1,0))</f>
        <v>D</v>
      </c>
      <c r="K893" s="4">
        <f>INDEX(Products!$A$1:$G$49,MATCH($D893,Products!$A$1:$A$49,0),MATCH(K$1,Products!$A$1:$G$1,0))</f>
        <v>2.5</v>
      </c>
      <c r="L893" s="5">
        <f>INDEX(Products!$A$1:$G$49,MATCH($D893,Products!$A$1:$A$49,0),MATCH(L$1,Products!$A$1:$G$1,0))</f>
        <v>22.884999999999998</v>
      </c>
      <c r="M893" s="5">
        <f t="shared" si="13"/>
        <v>114.42499999999998</v>
      </c>
      <c r="N893" t="str" cm="1">
        <f t="array" ref="N893">_xlfn.IFS(I893="Rob","Robusta",I893="Exc","Excelsa",I893="Ara","Arabica",I893="Lib","Liberica")</f>
        <v>Arabica</v>
      </c>
      <c r="O893" t="str" cm="1">
        <f t="array" ref="O893">_xlfn.IFS(J893="M","Medium",J893="L","Light",J893="D","Dark")</f>
        <v>Dark</v>
      </c>
      <c r="P893" t="str">
        <f>_xlfn.XLOOKUP(OrderTable[[#This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INDEX(Products!$A$1:$G$49,MATCH($D894,Products!$A$1:$A$49,0),MATCH(I$1,Products!$A$1:$G$1,0))</f>
        <v>Exc</v>
      </c>
      <c r="J894" t="str">
        <f>INDEX(Products!$A$1:$G$49,MATCH($D894,Products!$A$1:$A$49,0),MATCH(J$1,Products!$A$1:$G$1,0))</f>
        <v>M</v>
      </c>
      <c r="K894" s="4">
        <f>INDEX(Products!$A$1:$G$49,MATCH($D894,Products!$A$1:$A$49,0),MATCH(K$1,Products!$A$1:$G$1,0))</f>
        <v>0.2</v>
      </c>
      <c r="L894" s="5">
        <f>INDEX(Products!$A$1:$G$49,MATCH($D894,Products!$A$1:$A$49,0),MATCH(L$1,Products!$A$1:$G$1,0))</f>
        <v>4.125</v>
      </c>
      <c r="M894" s="5">
        <f t="shared" si="13"/>
        <v>20.625</v>
      </c>
      <c r="N894" t="str" cm="1">
        <f t="array" ref="N894">_xlfn.IFS(I894="Rob","Robusta",I894="Exc","Excelsa",I894="Ara","Arabica",I894="Lib","Liberica")</f>
        <v>Excelsa</v>
      </c>
      <c r="O894" t="str" cm="1">
        <f t="array" ref="O894">_xlfn.IFS(J894="M","Medium",J894="L","Light",J894="D","Dark")</f>
        <v>Medium</v>
      </c>
      <c r="P894" t="str">
        <f>_xlfn.XLOOKUP(OrderTable[[#This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INDEX(Products!$A$1:$G$49,MATCH($D895,Products!$A$1:$A$49,0),MATCH(I$1,Products!$A$1:$G$1,0))</f>
        <v>Lib</v>
      </c>
      <c r="J895" t="str">
        <f>INDEX(Products!$A$1:$G$49,MATCH($D895,Products!$A$1:$A$49,0),MATCH(J$1,Products!$A$1:$G$1,0))</f>
        <v>L</v>
      </c>
      <c r="K895" s="4">
        <f>INDEX(Products!$A$1:$G$49,MATCH($D895,Products!$A$1:$A$49,0),MATCH(K$1,Products!$A$1:$G$1,0))</f>
        <v>0.5</v>
      </c>
      <c r="L895" s="5">
        <f>INDEX(Products!$A$1:$G$49,MATCH($D895,Products!$A$1:$A$49,0),MATCH(L$1,Products!$A$1:$G$1,0))</f>
        <v>9.51</v>
      </c>
      <c r="M895" s="5">
        <f t="shared" si="13"/>
        <v>57.06</v>
      </c>
      <c r="N895" t="str" cm="1">
        <f t="array" ref="N895">_xlfn.IFS(I895="Rob","Robusta",I895="Exc","Excelsa",I895="Ara","Arabica",I895="Lib","Liberica")</f>
        <v>Liberica</v>
      </c>
      <c r="O895" t="str" cm="1">
        <f t="array" ref="O895">_xlfn.IFS(J895="M","Medium",J895="L","Light",J895="D","Dark")</f>
        <v>Light</v>
      </c>
      <c r="P895" t="str">
        <f>_xlfn.XLOOKUP(OrderTable[[#This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INDEX(Products!$A$1:$G$49,MATCH($D896,Products!$A$1:$A$49,0),MATCH(I$1,Products!$A$1:$G$1,0))</f>
        <v>Rob</v>
      </c>
      <c r="J896" t="str">
        <f>INDEX(Products!$A$1:$G$49,MATCH($D896,Products!$A$1:$A$49,0),MATCH(J$1,Products!$A$1:$G$1,0))</f>
        <v>D</v>
      </c>
      <c r="K896" s="4">
        <f>INDEX(Products!$A$1:$G$49,MATCH($D896,Products!$A$1:$A$49,0),MATCH(K$1,Products!$A$1:$G$1,0))</f>
        <v>2.5</v>
      </c>
      <c r="L896" s="5">
        <f>INDEX(Products!$A$1:$G$49,MATCH($D896,Products!$A$1:$A$49,0),MATCH(L$1,Products!$A$1:$G$1,0))</f>
        <v>20.584999999999997</v>
      </c>
      <c r="M896" s="5">
        <f t="shared" si="13"/>
        <v>82.339999999999989</v>
      </c>
      <c r="N896" t="str" cm="1">
        <f t="array" ref="N896">_xlfn.IFS(I896="Rob","Robusta",I896="Exc","Excelsa",I896="Ara","Arabica",I896="Lib","Liberica")</f>
        <v>Robusta</v>
      </c>
      <c r="O896" t="str" cm="1">
        <f t="array" ref="O896">_xlfn.IFS(J896="M","Medium",J896="L","Light",J896="D","Dark")</f>
        <v>Dark</v>
      </c>
      <c r="P896" t="str">
        <f>_xlfn.XLOOKUP(OrderTable[[#This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INDEX(Products!$A$1:$G$49,MATCH($D897,Products!$A$1:$A$49,0),MATCH(I$1,Products!$A$1:$G$1,0))</f>
        <v>Exc</v>
      </c>
      <c r="J897" t="str">
        <f>INDEX(Products!$A$1:$G$49,MATCH($D897,Products!$A$1:$A$49,0),MATCH(J$1,Products!$A$1:$G$1,0))</f>
        <v>M</v>
      </c>
      <c r="K897" s="4">
        <f>INDEX(Products!$A$1:$G$49,MATCH($D897,Products!$A$1:$A$49,0),MATCH(K$1,Products!$A$1:$G$1,0))</f>
        <v>2.5</v>
      </c>
      <c r="L897" s="5">
        <f>INDEX(Products!$A$1:$G$49,MATCH($D897,Products!$A$1:$A$49,0),MATCH(L$1,Products!$A$1:$G$1,0))</f>
        <v>31.624999999999996</v>
      </c>
      <c r="M897" s="5">
        <f t="shared" si="13"/>
        <v>158.12499999999997</v>
      </c>
      <c r="N897" t="str" cm="1">
        <f t="array" ref="N897">_xlfn.IFS(I897="Rob","Robusta",I897="Exc","Excelsa",I897="Ara","Arabica",I897="Lib","Liberica")</f>
        <v>Excelsa</v>
      </c>
      <c r="O897" t="str" cm="1">
        <f t="array" ref="O897">_xlfn.IFS(J897="M","Medium",J897="L","Light",J897="D","Dark")</f>
        <v>Medium</v>
      </c>
      <c r="P897" t="str">
        <f>_xlfn.XLOOKUP(OrderTable[[#This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INDEX(Products!$A$1:$G$49,MATCH($D898,Products!$A$1:$A$49,0),MATCH(I$1,Products!$A$1:$G$1,0))</f>
        <v>Rob</v>
      </c>
      <c r="J898" t="str">
        <f>INDEX(Products!$A$1:$G$49,MATCH($D898,Products!$A$1:$A$49,0),MATCH(J$1,Products!$A$1:$G$1,0))</f>
        <v>D</v>
      </c>
      <c r="K898" s="4">
        <f>INDEX(Products!$A$1:$G$49,MATCH($D898,Products!$A$1:$A$49,0),MATCH(K$1,Products!$A$1:$G$1,0))</f>
        <v>0.5</v>
      </c>
      <c r="L898" s="5">
        <f>INDEX(Products!$A$1:$G$49,MATCH($D898,Products!$A$1:$A$49,0),MATCH(L$1,Products!$A$1:$G$1,0))</f>
        <v>5.3699999999999992</v>
      </c>
      <c r="M898" s="5">
        <f t="shared" si="13"/>
        <v>32.22</v>
      </c>
      <c r="N898" t="str" cm="1">
        <f t="array" ref="N898">_xlfn.IFS(I898="Rob","Robusta",I898="Exc","Excelsa",I898="Ara","Arabica",I898="Lib","Liberica")</f>
        <v>Robusta</v>
      </c>
      <c r="O898" t="str" cm="1">
        <f t="array" ref="O898">_xlfn.IFS(J898="M","Medium",J898="L","Light",J898="D","Dark")</f>
        <v>Dark</v>
      </c>
      <c r="P898" t="str">
        <f>_xlfn.XLOOKUP(OrderTable[[#This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INDEX(Products!$A$1:$G$49,MATCH($D899,Products!$A$1:$A$49,0),MATCH(I$1,Products!$A$1:$G$1,0))</f>
        <v>Exc</v>
      </c>
      <c r="J899" t="str">
        <f>INDEX(Products!$A$1:$G$49,MATCH($D899,Products!$A$1:$A$49,0),MATCH(J$1,Products!$A$1:$G$1,0))</f>
        <v>D</v>
      </c>
      <c r="K899" s="4">
        <f>INDEX(Products!$A$1:$G$49,MATCH($D899,Products!$A$1:$A$49,0),MATCH(K$1,Products!$A$1:$G$1,0))</f>
        <v>1</v>
      </c>
      <c r="L899" s="5">
        <f>INDEX(Products!$A$1:$G$49,MATCH($D899,Products!$A$1:$A$49,0),MATCH(L$1,Products!$A$1:$G$1,0))</f>
        <v>12.15</v>
      </c>
      <c r="M899" s="5">
        <f t="shared" ref="M899:M962" si="14">L899*E899</f>
        <v>24.3</v>
      </c>
      <c r="N899" t="str" cm="1">
        <f t="array" ref="N899">_xlfn.IFS(I899="Rob","Robusta",I899="Exc","Excelsa",I899="Ara","Arabica",I899="Lib","Liberica")</f>
        <v>Excelsa</v>
      </c>
      <c r="O899" t="str" cm="1">
        <f t="array" ref="O899">_xlfn.IFS(J899="M","Medium",J899="L","Light",J899="D","Dark")</f>
        <v>Dark</v>
      </c>
      <c r="P899" t="str">
        <f>_xlfn.XLOOKUP(OrderTable[[#This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INDEX(Products!$A$1:$G$49,MATCH($D900,Products!$A$1:$A$49,0),MATCH(I$1,Products!$A$1:$G$1,0))</f>
        <v>Rob</v>
      </c>
      <c r="J900" t="str">
        <f>INDEX(Products!$A$1:$G$49,MATCH($D900,Products!$A$1:$A$49,0),MATCH(J$1,Products!$A$1:$G$1,0))</f>
        <v>L</v>
      </c>
      <c r="K900" s="4">
        <f>INDEX(Products!$A$1:$G$49,MATCH($D900,Products!$A$1:$A$49,0),MATCH(K$1,Products!$A$1:$G$1,0))</f>
        <v>0.5</v>
      </c>
      <c r="L900" s="5">
        <f>INDEX(Products!$A$1:$G$49,MATCH($D900,Products!$A$1:$A$49,0),MATCH(L$1,Products!$A$1:$G$1,0))</f>
        <v>7.169999999999999</v>
      </c>
      <c r="M900" s="5">
        <f t="shared" si="14"/>
        <v>35.849999999999994</v>
      </c>
      <c r="N900" t="str" cm="1">
        <f t="array" ref="N900">_xlfn.IFS(I900="Rob","Robusta",I900="Exc","Excelsa",I900="Ara","Arabica",I900="Lib","Liberica")</f>
        <v>Robusta</v>
      </c>
      <c r="O900" t="str" cm="1">
        <f t="array" ref="O900">_xlfn.IFS(J900="M","Medium",J900="L","Light",J900="D","Dark")</f>
        <v>Light</v>
      </c>
      <c r="P900" t="str">
        <f>_xlfn.XLOOKUP(OrderTable[[#This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INDEX(Products!$A$1:$G$49,MATCH($D901,Products!$A$1:$A$49,0),MATCH(I$1,Products!$A$1:$G$1,0))</f>
        <v>Lib</v>
      </c>
      <c r="J901" t="str">
        <f>INDEX(Products!$A$1:$G$49,MATCH($D901,Products!$A$1:$A$49,0),MATCH(J$1,Products!$A$1:$G$1,0))</f>
        <v>M</v>
      </c>
      <c r="K901" s="4">
        <f>INDEX(Products!$A$1:$G$49,MATCH($D901,Products!$A$1:$A$49,0),MATCH(K$1,Products!$A$1:$G$1,0))</f>
        <v>1</v>
      </c>
      <c r="L901" s="5">
        <f>INDEX(Products!$A$1:$G$49,MATCH($D901,Products!$A$1:$A$49,0),MATCH(L$1,Products!$A$1:$G$1,0))</f>
        <v>14.55</v>
      </c>
      <c r="M901" s="5">
        <f t="shared" si="14"/>
        <v>72.75</v>
      </c>
      <c r="N901" t="str" cm="1">
        <f t="array" ref="N901">_xlfn.IFS(I901="Rob","Robusta",I901="Exc","Excelsa",I901="Ara","Arabica",I901="Lib","Liberica")</f>
        <v>Liberica</v>
      </c>
      <c r="O901" t="str" cm="1">
        <f t="array" ref="O901">_xlfn.IFS(J901="M","Medium",J901="L","Light",J901="D","Dark")</f>
        <v>Medium</v>
      </c>
      <c r="P901" t="str">
        <f>_xlfn.XLOOKUP(OrderTable[[#This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INDEX(Products!$A$1:$G$49,MATCH($D902,Products!$A$1:$A$49,0),MATCH(I$1,Products!$A$1:$G$1,0))</f>
        <v>Lib</v>
      </c>
      <c r="J902" t="str">
        <f>INDEX(Products!$A$1:$G$49,MATCH($D902,Products!$A$1:$A$49,0),MATCH(J$1,Products!$A$1:$G$1,0))</f>
        <v>L</v>
      </c>
      <c r="K902" s="4">
        <f>INDEX(Products!$A$1:$G$49,MATCH($D902,Products!$A$1:$A$49,0),MATCH(K$1,Products!$A$1:$G$1,0))</f>
        <v>1</v>
      </c>
      <c r="L902" s="5">
        <f>INDEX(Products!$A$1:$G$49,MATCH($D902,Products!$A$1:$A$49,0),MATCH(L$1,Products!$A$1:$G$1,0))</f>
        <v>15.85</v>
      </c>
      <c r="M902" s="5">
        <f t="shared" si="14"/>
        <v>47.55</v>
      </c>
      <c r="N902" t="str" cm="1">
        <f t="array" ref="N902">_xlfn.IFS(I902="Rob","Robusta",I902="Exc","Excelsa",I902="Ara","Arabica",I902="Lib","Liberica")</f>
        <v>Liberica</v>
      </c>
      <c r="O902" t="str" cm="1">
        <f t="array" ref="O902">_xlfn.IFS(J902="M","Medium",J902="L","Light",J902="D","Dark")</f>
        <v>Light</v>
      </c>
      <c r="P902" t="str">
        <f>_xlfn.XLOOKUP(OrderTable[[#This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INDEX(Products!$A$1:$G$49,MATCH($D903,Products!$A$1:$A$49,0),MATCH(I$1,Products!$A$1:$G$1,0))</f>
        <v>Rob</v>
      </c>
      <c r="J903" t="str">
        <f>INDEX(Products!$A$1:$G$49,MATCH($D903,Products!$A$1:$A$49,0),MATCH(J$1,Products!$A$1:$G$1,0))</f>
        <v>L</v>
      </c>
      <c r="K903" s="4">
        <f>INDEX(Products!$A$1:$G$49,MATCH($D903,Products!$A$1:$A$49,0),MATCH(K$1,Products!$A$1:$G$1,0))</f>
        <v>0.2</v>
      </c>
      <c r="L903" s="5">
        <f>INDEX(Products!$A$1:$G$49,MATCH($D903,Products!$A$1:$A$49,0),MATCH(L$1,Products!$A$1:$G$1,0))</f>
        <v>3.5849999999999995</v>
      </c>
      <c r="M903" s="5">
        <f t="shared" si="14"/>
        <v>3.5849999999999995</v>
      </c>
      <c r="N903" t="str" cm="1">
        <f t="array" ref="N903">_xlfn.IFS(I903="Rob","Robusta",I903="Exc","Excelsa",I903="Ara","Arabica",I903="Lib","Liberica")</f>
        <v>Robusta</v>
      </c>
      <c r="O903" t="str" cm="1">
        <f t="array" ref="O903">_xlfn.IFS(J903="M","Medium",J903="L","Light",J903="D","Dark")</f>
        <v>Light</v>
      </c>
      <c r="P903" t="str">
        <f>_xlfn.XLOOKUP(OrderTable[[#This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INDEX(Products!$A$1:$G$49,MATCH($D904,Products!$A$1:$A$49,0),MATCH(I$1,Products!$A$1:$G$1,0))</f>
        <v>Exc</v>
      </c>
      <c r="J904" t="str">
        <f>INDEX(Products!$A$1:$G$49,MATCH($D904,Products!$A$1:$A$49,0),MATCH(J$1,Products!$A$1:$G$1,0))</f>
        <v>M</v>
      </c>
      <c r="K904" s="4">
        <f>INDEX(Products!$A$1:$G$49,MATCH($D904,Products!$A$1:$A$49,0),MATCH(K$1,Products!$A$1:$G$1,0))</f>
        <v>2.5</v>
      </c>
      <c r="L904" s="5">
        <f>INDEX(Products!$A$1:$G$49,MATCH($D904,Products!$A$1:$A$49,0),MATCH(L$1,Products!$A$1:$G$1,0))</f>
        <v>31.624999999999996</v>
      </c>
      <c r="M904" s="5">
        <f t="shared" si="14"/>
        <v>158.12499999999997</v>
      </c>
      <c r="N904" t="str" cm="1">
        <f t="array" ref="N904">_xlfn.IFS(I904="Rob","Robusta",I904="Exc","Excelsa",I904="Ara","Arabica",I904="Lib","Liberica")</f>
        <v>Excelsa</v>
      </c>
      <c r="O904" t="str" cm="1">
        <f t="array" ref="O904">_xlfn.IFS(J904="M","Medium",J904="L","Light",J904="D","Dark")</f>
        <v>Medium</v>
      </c>
      <c r="P904" t="str">
        <f>_xlfn.XLOOKUP(OrderTable[[#This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INDEX(Products!$A$1:$G$49,MATCH($D905,Products!$A$1:$A$49,0),MATCH(I$1,Products!$A$1:$G$1,0))</f>
        <v>Lib</v>
      </c>
      <c r="J905" t="str">
        <f>INDEX(Products!$A$1:$G$49,MATCH($D905,Products!$A$1:$A$49,0),MATCH(J$1,Products!$A$1:$G$1,0))</f>
        <v>M</v>
      </c>
      <c r="K905" s="4">
        <f>INDEX(Products!$A$1:$G$49,MATCH($D905,Products!$A$1:$A$49,0),MATCH(K$1,Products!$A$1:$G$1,0))</f>
        <v>0.5</v>
      </c>
      <c r="L905" s="5">
        <f>INDEX(Products!$A$1:$G$49,MATCH($D905,Products!$A$1:$A$49,0),MATCH(L$1,Products!$A$1:$G$1,0))</f>
        <v>8.73</v>
      </c>
      <c r="M905" s="5">
        <f t="shared" si="14"/>
        <v>17.46</v>
      </c>
      <c r="N905" t="str" cm="1">
        <f t="array" ref="N905">_xlfn.IFS(I905="Rob","Robusta",I905="Exc","Excelsa",I905="Ara","Arabica",I905="Lib","Liberica")</f>
        <v>Liberica</v>
      </c>
      <c r="O905" t="str" cm="1">
        <f t="array" ref="O905">_xlfn.IFS(J905="M","Medium",J905="L","Light",J905="D","Dark")</f>
        <v>Medium</v>
      </c>
      <c r="P905" t="str">
        <f>_xlfn.XLOOKUP(OrderTable[[#This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INDEX(Products!$A$1:$G$49,MATCH($D906,Products!$A$1:$A$49,0),MATCH(I$1,Products!$A$1:$G$1,0))</f>
        <v>Ara</v>
      </c>
      <c r="J906" t="str">
        <f>INDEX(Products!$A$1:$G$49,MATCH($D906,Products!$A$1:$A$49,0),MATCH(J$1,Products!$A$1:$G$1,0))</f>
        <v>L</v>
      </c>
      <c r="K906" s="4">
        <f>INDEX(Products!$A$1:$G$49,MATCH($D906,Products!$A$1:$A$49,0),MATCH(K$1,Products!$A$1:$G$1,0))</f>
        <v>2.5</v>
      </c>
      <c r="L906" s="5">
        <f>INDEX(Products!$A$1:$G$49,MATCH($D906,Products!$A$1:$A$49,0),MATCH(L$1,Products!$A$1:$G$1,0))</f>
        <v>29.784999999999997</v>
      </c>
      <c r="M906" s="5">
        <f t="shared" si="14"/>
        <v>148.92499999999998</v>
      </c>
      <c r="N906" t="str" cm="1">
        <f t="array" ref="N906">_xlfn.IFS(I906="Rob","Robusta",I906="Exc","Excelsa",I906="Ara","Arabica",I906="Lib","Liberica")</f>
        <v>Arabica</v>
      </c>
      <c r="O906" t="str" cm="1">
        <f t="array" ref="O906">_xlfn.IFS(J906="M","Medium",J906="L","Light",J906="D","Dark")</f>
        <v>Light</v>
      </c>
      <c r="P906" t="str">
        <f>_xlfn.XLOOKUP(OrderTable[[#This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INDEX(Products!$A$1:$G$49,MATCH($D907,Products!$A$1:$A$49,0),MATCH(I$1,Products!$A$1:$G$1,0))</f>
        <v>Ara</v>
      </c>
      <c r="J907" t="str">
        <f>INDEX(Products!$A$1:$G$49,MATCH($D907,Products!$A$1:$A$49,0),MATCH(J$1,Products!$A$1:$G$1,0))</f>
        <v>M</v>
      </c>
      <c r="K907" s="4">
        <f>INDEX(Products!$A$1:$G$49,MATCH($D907,Products!$A$1:$A$49,0),MATCH(K$1,Products!$A$1:$G$1,0))</f>
        <v>0.5</v>
      </c>
      <c r="L907" s="5">
        <f>INDEX(Products!$A$1:$G$49,MATCH($D907,Products!$A$1:$A$49,0),MATCH(L$1,Products!$A$1:$G$1,0))</f>
        <v>6.75</v>
      </c>
      <c r="M907" s="5">
        <f t="shared" si="14"/>
        <v>40.5</v>
      </c>
      <c r="N907" t="str" cm="1">
        <f t="array" ref="N907">_xlfn.IFS(I907="Rob","Robusta",I907="Exc","Excelsa",I907="Ara","Arabica",I907="Lib","Liberica")</f>
        <v>Arabica</v>
      </c>
      <c r="O907" t="str" cm="1">
        <f t="array" ref="O907">_xlfn.IFS(J907="M","Medium",J907="L","Light",J907="D","Dark")</f>
        <v>Medium</v>
      </c>
      <c r="P907" t="str">
        <f>_xlfn.XLOOKUP(OrderTable[[#This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INDEX(Products!$A$1:$G$49,MATCH($D908,Products!$A$1:$A$49,0),MATCH(I$1,Products!$A$1:$G$1,0))</f>
        <v>Ara</v>
      </c>
      <c r="J908" t="str">
        <f>INDEX(Products!$A$1:$G$49,MATCH($D908,Products!$A$1:$A$49,0),MATCH(J$1,Products!$A$1:$G$1,0))</f>
        <v>M</v>
      </c>
      <c r="K908" s="4">
        <f>INDEX(Products!$A$1:$G$49,MATCH($D908,Products!$A$1:$A$49,0),MATCH(K$1,Products!$A$1:$G$1,0))</f>
        <v>0.5</v>
      </c>
      <c r="L908" s="5">
        <f>INDEX(Products!$A$1:$G$49,MATCH($D908,Products!$A$1:$A$49,0),MATCH(L$1,Products!$A$1:$G$1,0))</f>
        <v>6.75</v>
      </c>
      <c r="M908" s="5">
        <f t="shared" si="14"/>
        <v>27</v>
      </c>
      <c r="N908" t="str" cm="1">
        <f t="array" ref="N908">_xlfn.IFS(I908="Rob","Robusta",I908="Exc","Excelsa",I908="Ara","Arabica",I908="Lib","Liberica")</f>
        <v>Arabica</v>
      </c>
      <c r="O908" t="str" cm="1">
        <f t="array" ref="O908">_xlfn.IFS(J908="M","Medium",J908="L","Light",J908="D","Dark")</f>
        <v>Medium</v>
      </c>
      <c r="P908" t="str">
        <f>_xlfn.XLOOKUP(OrderTable[[#This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INDEX(Products!$A$1:$G$49,MATCH($D909,Products!$A$1:$A$49,0),MATCH(I$1,Products!$A$1:$G$1,0))</f>
        <v>Lib</v>
      </c>
      <c r="J909" t="str">
        <f>INDEX(Products!$A$1:$G$49,MATCH($D909,Products!$A$1:$A$49,0),MATCH(J$1,Products!$A$1:$G$1,0))</f>
        <v>D</v>
      </c>
      <c r="K909" s="4">
        <f>INDEX(Products!$A$1:$G$49,MATCH($D909,Products!$A$1:$A$49,0),MATCH(K$1,Products!$A$1:$G$1,0))</f>
        <v>1</v>
      </c>
      <c r="L909" s="5">
        <f>INDEX(Products!$A$1:$G$49,MATCH($D909,Products!$A$1:$A$49,0),MATCH(L$1,Products!$A$1:$G$1,0))</f>
        <v>12.95</v>
      </c>
      <c r="M909" s="5">
        <f t="shared" si="14"/>
        <v>38.849999999999994</v>
      </c>
      <c r="N909" t="str" cm="1">
        <f t="array" ref="N909">_xlfn.IFS(I909="Rob","Robusta",I909="Exc","Excelsa",I909="Ara","Arabica",I909="Lib","Liberica")</f>
        <v>Liberica</v>
      </c>
      <c r="O909" t="str" cm="1">
        <f t="array" ref="O909">_xlfn.IFS(J909="M","Medium",J909="L","Light",J909="D","Dark")</f>
        <v>Dark</v>
      </c>
      <c r="P909" t="str">
        <f>_xlfn.XLOOKUP(OrderTable[[#This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INDEX(Products!$A$1:$G$49,MATCH($D910,Products!$A$1:$A$49,0),MATCH(I$1,Products!$A$1:$G$1,0))</f>
        <v>Rob</v>
      </c>
      <c r="J910" t="str">
        <f>INDEX(Products!$A$1:$G$49,MATCH($D910,Products!$A$1:$A$49,0),MATCH(J$1,Products!$A$1:$G$1,0))</f>
        <v>L</v>
      </c>
      <c r="K910" s="4">
        <f>INDEX(Products!$A$1:$G$49,MATCH($D910,Products!$A$1:$A$49,0),MATCH(K$1,Products!$A$1:$G$1,0))</f>
        <v>1</v>
      </c>
      <c r="L910" s="5">
        <f>INDEX(Products!$A$1:$G$49,MATCH($D910,Products!$A$1:$A$49,0),MATCH(L$1,Products!$A$1:$G$1,0))</f>
        <v>11.95</v>
      </c>
      <c r="M910" s="5">
        <f t="shared" si="14"/>
        <v>59.75</v>
      </c>
      <c r="N910" t="str" cm="1">
        <f t="array" ref="N910">_xlfn.IFS(I910="Rob","Robusta",I910="Exc","Excelsa",I910="Ara","Arabica",I910="Lib","Liberica")</f>
        <v>Robusta</v>
      </c>
      <c r="O910" t="str" cm="1">
        <f t="array" ref="O910">_xlfn.IFS(J910="M","Medium",J910="L","Light",J910="D","Dark")</f>
        <v>Light</v>
      </c>
      <c r="P910" t="str">
        <f>_xlfn.XLOOKUP(OrderTable[[#This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INDEX(Products!$A$1:$G$49,MATCH($D911,Products!$A$1:$A$49,0),MATCH(I$1,Products!$A$1:$G$1,0))</f>
        <v>Rob</v>
      </c>
      <c r="J911" t="str">
        <f>INDEX(Products!$A$1:$G$49,MATCH($D911,Products!$A$1:$A$49,0),MATCH(J$1,Products!$A$1:$G$1,0))</f>
        <v>L</v>
      </c>
      <c r="K911" s="4">
        <f>INDEX(Products!$A$1:$G$49,MATCH($D911,Products!$A$1:$A$49,0),MATCH(K$1,Products!$A$1:$G$1,0))</f>
        <v>0.2</v>
      </c>
      <c r="L911" s="5">
        <f>INDEX(Products!$A$1:$G$49,MATCH($D911,Products!$A$1:$A$49,0),MATCH(L$1,Products!$A$1:$G$1,0))</f>
        <v>3.5849999999999995</v>
      </c>
      <c r="M911" s="5">
        <f t="shared" si="14"/>
        <v>10.754999999999999</v>
      </c>
      <c r="N911" t="str" cm="1">
        <f t="array" ref="N911">_xlfn.IFS(I911="Rob","Robusta",I911="Exc","Excelsa",I911="Ara","Arabica",I911="Lib","Liberica")</f>
        <v>Robusta</v>
      </c>
      <c r="O911" t="str" cm="1">
        <f t="array" ref="O911">_xlfn.IFS(J911="M","Medium",J911="L","Light",J911="D","Dark")</f>
        <v>Light</v>
      </c>
      <c r="P911" t="str">
        <f>_xlfn.XLOOKUP(OrderTable[[#This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INDEX(Products!$A$1:$G$49,MATCH($D912,Products!$A$1:$A$49,0),MATCH(I$1,Products!$A$1:$G$1,0))</f>
        <v>Ara</v>
      </c>
      <c r="J912" t="str">
        <f>INDEX(Products!$A$1:$G$49,MATCH($D912,Products!$A$1:$A$49,0),MATCH(J$1,Products!$A$1:$G$1,0))</f>
        <v>D</v>
      </c>
      <c r="K912" s="4">
        <f>INDEX(Products!$A$1:$G$49,MATCH($D912,Products!$A$1:$A$49,0),MATCH(K$1,Products!$A$1:$G$1,0))</f>
        <v>2.5</v>
      </c>
      <c r="L912" s="5">
        <f>INDEX(Products!$A$1:$G$49,MATCH($D912,Products!$A$1:$A$49,0),MATCH(L$1,Products!$A$1:$G$1,0))</f>
        <v>22.884999999999998</v>
      </c>
      <c r="M912" s="5">
        <f t="shared" si="14"/>
        <v>91.539999999999992</v>
      </c>
      <c r="N912" t="str" cm="1">
        <f t="array" ref="N912">_xlfn.IFS(I912="Rob","Robusta",I912="Exc","Excelsa",I912="Ara","Arabica",I912="Lib","Liberica")</f>
        <v>Arabica</v>
      </c>
      <c r="O912" t="str" cm="1">
        <f t="array" ref="O912">_xlfn.IFS(J912="M","Medium",J912="L","Light",J912="D","Dark")</f>
        <v>Dark</v>
      </c>
      <c r="P912" t="str">
        <f>_xlfn.XLOOKUP(OrderTable[[#This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INDEX(Products!$A$1:$G$49,MATCH($D913,Products!$A$1:$A$49,0),MATCH(I$1,Products!$A$1:$G$1,0))</f>
        <v>Ara</v>
      </c>
      <c r="J913" t="str">
        <f>INDEX(Products!$A$1:$G$49,MATCH($D913,Products!$A$1:$A$49,0),MATCH(J$1,Products!$A$1:$G$1,0))</f>
        <v>M</v>
      </c>
      <c r="K913" s="4">
        <f>INDEX(Products!$A$1:$G$49,MATCH($D913,Products!$A$1:$A$49,0),MATCH(K$1,Products!$A$1:$G$1,0))</f>
        <v>1</v>
      </c>
      <c r="L913" s="5">
        <f>INDEX(Products!$A$1:$G$49,MATCH($D913,Products!$A$1:$A$49,0),MATCH(L$1,Products!$A$1:$G$1,0))</f>
        <v>11.25</v>
      </c>
      <c r="M913" s="5">
        <f t="shared" si="14"/>
        <v>45</v>
      </c>
      <c r="N913" t="str" cm="1">
        <f t="array" ref="N913">_xlfn.IFS(I913="Rob","Robusta",I913="Exc","Excelsa",I913="Ara","Arabica",I913="Lib","Liberica")</f>
        <v>Arabica</v>
      </c>
      <c r="O913" t="str" cm="1">
        <f t="array" ref="O913">_xlfn.IFS(J913="M","Medium",J913="L","Light",J913="D","Dark")</f>
        <v>Medium</v>
      </c>
      <c r="P913" t="str">
        <f>_xlfn.XLOOKUP(OrderTable[[#This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INDEX(Products!$A$1:$G$49,MATCH($D914,Products!$A$1:$A$49,0),MATCH(I$1,Products!$A$1:$G$1,0))</f>
        <v>Rob</v>
      </c>
      <c r="J914" t="str">
        <f>INDEX(Products!$A$1:$G$49,MATCH($D914,Products!$A$1:$A$49,0),MATCH(J$1,Products!$A$1:$G$1,0))</f>
        <v>M</v>
      </c>
      <c r="K914" s="4">
        <f>INDEX(Products!$A$1:$G$49,MATCH($D914,Products!$A$1:$A$49,0),MATCH(K$1,Products!$A$1:$G$1,0))</f>
        <v>2.5</v>
      </c>
      <c r="L914" s="5">
        <f>INDEX(Products!$A$1:$G$49,MATCH($D914,Products!$A$1:$A$49,0),MATCH(L$1,Products!$A$1:$G$1,0))</f>
        <v>22.884999999999998</v>
      </c>
      <c r="M914" s="5">
        <f t="shared" si="14"/>
        <v>137.31</v>
      </c>
      <c r="N914" t="str" cm="1">
        <f t="array" ref="N914">_xlfn.IFS(I914="Rob","Robusta",I914="Exc","Excelsa",I914="Ara","Arabica",I914="Lib","Liberica")</f>
        <v>Robusta</v>
      </c>
      <c r="O914" t="str" cm="1">
        <f t="array" ref="O914">_xlfn.IFS(J914="M","Medium",J914="L","Light",J914="D","Dark")</f>
        <v>Medium</v>
      </c>
      <c r="P914" t="str">
        <f>_xlfn.XLOOKUP(OrderTable[[#This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INDEX(Products!$A$1:$G$49,MATCH($D915,Products!$A$1:$A$49,0),MATCH(I$1,Products!$A$1:$G$1,0))</f>
        <v>Ara</v>
      </c>
      <c r="J915" t="str">
        <f>INDEX(Products!$A$1:$G$49,MATCH($D915,Products!$A$1:$A$49,0),MATCH(J$1,Products!$A$1:$G$1,0))</f>
        <v>M</v>
      </c>
      <c r="K915" s="4">
        <f>INDEX(Products!$A$1:$G$49,MATCH($D915,Products!$A$1:$A$49,0),MATCH(K$1,Products!$A$1:$G$1,0))</f>
        <v>0.5</v>
      </c>
      <c r="L915" s="5">
        <f>INDEX(Products!$A$1:$G$49,MATCH($D915,Products!$A$1:$A$49,0),MATCH(L$1,Products!$A$1:$G$1,0))</f>
        <v>6.75</v>
      </c>
      <c r="M915" s="5">
        <f t="shared" si="14"/>
        <v>6.75</v>
      </c>
      <c r="N915" t="str" cm="1">
        <f t="array" ref="N915">_xlfn.IFS(I915="Rob","Robusta",I915="Exc","Excelsa",I915="Ara","Arabica",I915="Lib","Liberica")</f>
        <v>Arabica</v>
      </c>
      <c r="O915" t="str" cm="1">
        <f t="array" ref="O915">_xlfn.IFS(J915="M","Medium",J915="L","Light",J915="D","Dark")</f>
        <v>Medium</v>
      </c>
      <c r="P915" t="str">
        <f>_xlfn.XLOOKUP(OrderTable[[#This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INDEX(Products!$A$1:$G$49,MATCH($D916,Products!$A$1:$A$49,0),MATCH(I$1,Products!$A$1:$G$1,0))</f>
        <v>Ara</v>
      </c>
      <c r="J916" t="str">
        <f>INDEX(Products!$A$1:$G$49,MATCH($D916,Products!$A$1:$A$49,0),MATCH(J$1,Products!$A$1:$G$1,0))</f>
        <v>M</v>
      </c>
      <c r="K916" s="4">
        <f>INDEX(Products!$A$1:$G$49,MATCH($D916,Products!$A$1:$A$49,0),MATCH(K$1,Products!$A$1:$G$1,0))</f>
        <v>1</v>
      </c>
      <c r="L916" s="5">
        <f>INDEX(Products!$A$1:$G$49,MATCH($D916,Products!$A$1:$A$49,0),MATCH(L$1,Products!$A$1:$G$1,0))</f>
        <v>11.25</v>
      </c>
      <c r="M916" s="5">
        <f t="shared" si="14"/>
        <v>45</v>
      </c>
      <c r="N916" t="str" cm="1">
        <f t="array" ref="N916">_xlfn.IFS(I916="Rob","Robusta",I916="Exc","Excelsa",I916="Ara","Arabica",I916="Lib","Liberica")</f>
        <v>Arabica</v>
      </c>
      <c r="O916" t="str" cm="1">
        <f t="array" ref="O916">_xlfn.IFS(J916="M","Medium",J916="L","Light",J916="D","Dark")</f>
        <v>Medium</v>
      </c>
      <c r="P916" t="str">
        <f>_xlfn.XLOOKUP(OrderTable[[#This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INDEX(Products!$A$1:$G$49,MATCH($D917,Products!$A$1:$A$49,0),MATCH(I$1,Products!$A$1:$G$1,0))</f>
        <v>Exc</v>
      </c>
      <c r="J917" t="str">
        <f>INDEX(Products!$A$1:$G$49,MATCH($D917,Products!$A$1:$A$49,0),MATCH(J$1,Products!$A$1:$G$1,0))</f>
        <v>D</v>
      </c>
      <c r="K917" s="4">
        <f>INDEX(Products!$A$1:$G$49,MATCH($D917,Products!$A$1:$A$49,0),MATCH(K$1,Products!$A$1:$G$1,0))</f>
        <v>2.5</v>
      </c>
      <c r="L917" s="5">
        <f>INDEX(Products!$A$1:$G$49,MATCH($D917,Products!$A$1:$A$49,0),MATCH(L$1,Products!$A$1:$G$1,0))</f>
        <v>27.945</v>
      </c>
      <c r="M917" s="5">
        <f t="shared" si="14"/>
        <v>83.835000000000008</v>
      </c>
      <c r="N917" t="str" cm="1">
        <f t="array" ref="N917">_xlfn.IFS(I917="Rob","Robusta",I917="Exc","Excelsa",I917="Ara","Arabica",I917="Lib","Liberica")</f>
        <v>Excelsa</v>
      </c>
      <c r="O917" t="str" cm="1">
        <f t="array" ref="O917">_xlfn.IFS(J917="M","Medium",J917="L","Light",J917="D","Dark")</f>
        <v>Dark</v>
      </c>
      <c r="P917" t="str">
        <f>_xlfn.XLOOKUP(OrderTable[[#This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INDEX(Products!$A$1:$G$49,MATCH($D918,Products!$A$1:$A$49,0),MATCH(I$1,Products!$A$1:$G$1,0))</f>
        <v>Exc</v>
      </c>
      <c r="J918" t="str">
        <f>INDEX(Products!$A$1:$G$49,MATCH($D918,Products!$A$1:$A$49,0),MATCH(J$1,Products!$A$1:$G$1,0))</f>
        <v>D</v>
      </c>
      <c r="K918" s="4">
        <f>INDEX(Products!$A$1:$G$49,MATCH($D918,Products!$A$1:$A$49,0),MATCH(K$1,Products!$A$1:$G$1,0))</f>
        <v>0.2</v>
      </c>
      <c r="L918" s="5">
        <f>INDEX(Products!$A$1:$G$49,MATCH($D918,Products!$A$1:$A$49,0),MATCH(L$1,Products!$A$1:$G$1,0))</f>
        <v>3.645</v>
      </c>
      <c r="M918" s="5">
        <f t="shared" si="14"/>
        <v>3.645</v>
      </c>
      <c r="N918" t="str" cm="1">
        <f t="array" ref="N918">_xlfn.IFS(I918="Rob","Robusta",I918="Exc","Excelsa",I918="Ara","Arabica",I918="Lib","Liberica")</f>
        <v>Excelsa</v>
      </c>
      <c r="O918" t="str" cm="1">
        <f t="array" ref="O918">_xlfn.IFS(J918="M","Medium",J918="L","Light",J918="D","Dark")</f>
        <v>Dark</v>
      </c>
      <c r="P918" t="str">
        <f>_xlfn.XLOOKUP(OrderTable[[#This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INDEX(Products!$A$1:$G$49,MATCH($D919,Products!$A$1:$A$49,0),MATCH(I$1,Products!$A$1:$G$1,0))</f>
        <v>Ara</v>
      </c>
      <c r="J919" t="str">
        <f>INDEX(Products!$A$1:$G$49,MATCH($D919,Products!$A$1:$A$49,0),MATCH(J$1,Products!$A$1:$G$1,0))</f>
        <v>M</v>
      </c>
      <c r="K919" s="4">
        <f>INDEX(Products!$A$1:$G$49,MATCH($D919,Products!$A$1:$A$49,0),MATCH(K$1,Products!$A$1:$G$1,0))</f>
        <v>0.5</v>
      </c>
      <c r="L919" s="5">
        <f>INDEX(Products!$A$1:$G$49,MATCH($D919,Products!$A$1:$A$49,0),MATCH(L$1,Products!$A$1:$G$1,0))</f>
        <v>6.75</v>
      </c>
      <c r="M919" s="5">
        <f t="shared" si="14"/>
        <v>6.75</v>
      </c>
      <c r="N919" t="str" cm="1">
        <f t="array" ref="N919">_xlfn.IFS(I919="Rob","Robusta",I919="Exc","Excelsa",I919="Ara","Arabica",I919="Lib","Liberica")</f>
        <v>Arabica</v>
      </c>
      <c r="O919" t="str" cm="1">
        <f t="array" ref="O919">_xlfn.IFS(J919="M","Medium",J919="L","Light",J919="D","Dark")</f>
        <v>Medium</v>
      </c>
      <c r="P919" t="str">
        <f>_xlfn.XLOOKUP(OrderTable[[#This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INDEX(Products!$A$1:$G$49,MATCH($D920,Products!$A$1:$A$49,0),MATCH(I$1,Products!$A$1:$G$1,0))</f>
        <v>Exc</v>
      </c>
      <c r="J920" t="str">
        <f>INDEX(Products!$A$1:$G$49,MATCH($D920,Products!$A$1:$A$49,0),MATCH(J$1,Products!$A$1:$G$1,0))</f>
        <v>D</v>
      </c>
      <c r="K920" s="4">
        <f>INDEX(Products!$A$1:$G$49,MATCH($D920,Products!$A$1:$A$49,0),MATCH(K$1,Products!$A$1:$G$1,0))</f>
        <v>0.5</v>
      </c>
      <c r="L920" s="5">
        <f>INDEX(Products!$A$1:$G$49,MATCH($D920,Products!$A$1:$A$49,0),MATCH(L$1,Products!$A$1:$G$1,0))</f>
        <v>7.29</v>
      </c>
      <c r="M920" s="5">
        <f t="shared" si="14"/>
        <v>21.87</v>
      </c>
      <c r="N920" t="str" cm="1">
        <f t="array" ref="N920">_xlfn.IFS(I920="Rob","Robusta",I920="Exc","Excelsa",I920="Ara","Arabica",I920="Lib","Liberica")</f>
        <v>Excelsa</v>
      </c>
      <c r="O920" t="str" cm="1">
        <f t="array" ref="O920">_xlfn.IFS(J920="M","Medium",J920="L","Light",J920="D","Dark")</f>
        <v>Dark</v>
      </c>
      <c r="P920" t="str">
        <f>_xlfn.XLOOKUP(OrderTable[[#This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INDEX(Products!$A$1:$G$49,MATCH($D921,Products!$A$1:$A$49,0),MATCH(I$1,Products!$A$1:$G$1,0))</f>
        <v>Rob</v>
      </c>
      <c r="J921" t="str">
        <f>INDEX(Products!$A$1:$G$49,MATCH($D921,Products!$A$1:$A$49,0),MATCH(J$1,Products!$A$1:$G$1,0))</f>
        <v>D</v>
      </c>
      <c r="K921" s="4">
        <f>INDEX(Products!$A$1:$G$49,MATCH($D921,Products!$A$1:$A$49,0),MATCH(K$1,Products!$A$1:$G$1,0))</f>
        <v>0.2</v>
      </c>
      <c r="L921" s="5">
        <f>INDEX(Products!$A$1:$G$49,MATCH($D921,Products!$A$1:$A$49,0),MATCH(L$1,Products!$A$1:$G$1,0))</f>
        <v>2.6849999999999996</v>
      </c>
      <c r="M921" s="5">
        <f t="shared" si="14"/>
        <v>13.424999999999997</v>
      </c>
      <c r="N921" t="str" cm="1">
        <f t="array" ref="N921">_xlfn.IFS(I921="Rob","Robusta",I921="Exc","Excelsa",I921="Ara","Arabica",I921="Lib","Liberica")</f>
        <v>Robusta</v>
      </c>
      <c r="O921" t="str" cm="1">
        <f t="array" ref="O921">_xlfn.IFS(J921="M","Medium",J921="L","Light",J921="D","Dark")</f>
        <v>Dark</v>
      </c>
      <c r="P921" t="str">
        <f>_xlfn.XLOOKUP(OrderTable[[#This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INDEX(Products!$A$1:$G$49,MATCH($D922,Products!$A$1:$A$49,0),MATCH(I$1,Products!$A$1:$G$1,0))</f>
        <v>Rob</v>
      </c>
      <c r="J922" t="str">
        <f>INDEX(Products!$A$1:$G$49,MATCH($D922,Products!$A$1:$A$49,0),MATCH(J$1,Products!$A$1:$G$1,0))</f>
        <v>D</v>
      </c>
      <c r="K922" s="4">
        <f>INDEX(Products!$A$1:$G$49,MATCH($D922,Products!$A$1:$A$49,0),MATCH(K$1,Products!$A$1:$G$1,0))</f>
        <v>2.5</v>
      </c>
      <c r="L922" s="5">
        <f>INDEX(Products!$A$1:$G$49,MATCH($D922,Products!$A$1:$A$49,0),MATCH(L$1,Products!$A$1:$G$1,0))</f>
        <v>20.584999999999997</v>
      </c>
      <c r="M922" s="5">
        <f t="shared" si="14"/>
        <v>123.50999999999999</v>
      </c>
      <c r="N922" t="str" cm="1">
        <f t="array" ref="N922">_xlfn.IFS(I922="Rob","Robusta",I922="Exc","Excelsa",I922="Ara","Arabica",I922="Lib","Liberica")</f>
        <v>Robusta</v>
      </c>
      <c r="O922" t="str" cm="1">
        <f t="array" ref="O922">_xlfn.IFS(J922="M","Medium",J922="L","Light",J922="D","Dark")</f>
        <v>Dark</v>
      </c>
      <c r="P922" t="str">
        <f>_xlfn.XLOOKUP(OrderTable[[#This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INDEX(Products!$A$1:$G$49,MATCH($D923,Products!$A$1:$A$49,0),MATCH(I$1,Products!$A$1:$G$1,0))</f>
        <v>Lib</v>
      </c>
      <c r="J923" t="str">
        <f>INDEX(Products!$A$1:$G$49,MATCH($D923,Products!$A$1:$A$49,0),MATCH(J$1,Products!$A$1:$G$1,0))</f>
        <v>D</v>
      </c>
      <c r="K923" s="4">
        <f>INDEX(Products!$A$1:$G$49,MATCH($D923,Products!$A$1:$A$49,0),MATCH(K$1,Products!$A$1:$G$1,0))</f>
        <v>0.2</v>
      </c>
      <c r="L923" s="5">
        <f>INDEX(Products!$A$1:$G$49,MATCH($D923,Products!$A$1:$A$49,0),MATCH(L$1,Products!$A$1:$G$1,0))</f>
        <v>3.8849999999999998</v>
      </c>
      <c r="M923" s="5">
        <f t="shared" si="14"/>
        <v>7.77</v>
      </c>
      <c r="N923" t="str" cm="1">
        <f t="array" ref="N923">_xlfn.IFS(I923="Rob","Robusta",I923="Exc","Excelsa",I923="Ara","Arabica",I923="Lib","Liberica")</f>
        <v>Liberica</v>
      </c>
      <c r="O923" t="str" cm="1">
        <f t="array" ref="O923">_xlfn.IFS(J923="M","Medium",J923="L","Light",J923="D","Dark")</f>
        <v>Dark</v>
      </c>
      <c r="P923" t="str">
        <f>_xlfn.XLOOKUP(OrderTable[[#This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INDEX(Products!$A$1:$G$49,MATCH($D924,Products!$A$1:$A$49,0),MATCH(I$1,Products!$A$1:$G$1,0))</f>
        <v>Ara</v>
      </c>
      <c r="J924" t="str">
        <f>INDEX(Products!$A$1:$G$49,MATCH($D924,Products!$A$1:$A$49,0),MATCH(J$1,Products!$A$1:$G$1,0))</f>
        <v>M</v>
      </c>
      <c r="K924" s="4">
        <f>INDEX(Products!$A$1:$G$49,MATCH($D924,Products!$A$1:$A$49,0),MATCH(K$1,Products!$A$1:$G$1,0))</f>
        <v>1</v>
      </c>
      <c r="L924" s="5">
        <f>INDEX(Products!$A$1:$G$49,MATCH($D924,Products!$A$1:$A$49,0),MATCH(L$1,Products!$A$1:$G$1,0))</f>
        <v>11.25</v>
      </c>
      <c r="M924" s="5">
        <f t="shared" si="14"/>
        <v>67.5</v>
      </c>
      <c r="N924" t="str" cm="1">
        <f t="array" ref="N924">_xlfn.IFS(I924="Rob","Robusta",I924="Exc","Excelsa",I924="Ara","Arabica",I924="Lib","Liberica")</f>
        <v>Arabica</v>
      </c>
      <c r="O924" t="str" cm="1">
        <f t="array" ref="O924">_xlfn.IFS(J924="M","Medium",J924="L","Light",J924="D","Dark")</f>
        <v>Medium</v>
      </c>
      <c r="P924" t="str">
        <f>_xlfn.XLOOKUP(OrderTable[[#This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INDEX(Products!$A$1:$G$49,MATCH($D925,Products!$A$1:$A$49,0),MATCH(I$1,Products!$A$1:$G$1,0))</f>
        <v>Exc</v>
      </c>
      <c r="J925" t="str">
        <f>INDEX(Products!$A$1:$G$49,MATCH($D925,Products!$A$1:$A$49,0),MATCH(J$1,Products!$A$1:$G$1,0))</f>
        <v>D</v>
      </c>
      <c r="K925" s="4">
        <f>INDEX(Products!$A$1:$G$49,MATCH($D925,Products!$A$1:$A$49,0),MATCH(K$1,Products!$A$1:$G$1,0))</f>
        <v>2.5</v>
      </c>
      <c r="L925" s="5">
        <f>INDEX(Products!$A$1:$G$49,MATCH($D925,Products!$A$1:$A$49,0),MATCH(L$1,Products!$A$1:$G$1,0))</f>
        <v>27.945</v>
      </c>
      <c r="M925" s="5">
        <f t="shared" si="14"/>
        <v>27.945</v>
      </c>
      <c r="N925" t="str" cm="1">
        <f t="array" ref="N925">_xlfn.IFS(I925="Rob","Robusta",I925="Exc","Excelsa",I925="Ara","Arabica",I925="Lib","Liberica")</f>
        <v>Excelsa</v>
      </c>
      <c r="O925" t="str" cm="1">
        <f t="array" ref="O925">_xlfn.IFS(J925="M","Medium",J925="L","Light",J925="D","Dark")</f>
        <v>Dark</v>
      </c>
      <c r="P925" t="str">
        <f>_xlfn.XLOOKUP(OrderTable[[#This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INDEX(Products!$A$1:$G$49,MATCH($D926,Products!$A$1:$A$49,0),MATCH(I$1,Products!$A$1:$G$1,0))</f>
        <v>Ara</v>
      </c>
      <c r="J926" t="str">
        <f>INDEX(Products!$A$1:$G$49,MATCH($D926,Products!$A$1:$A$49,0),MATCH(J$1,Products!$A$1:$G$1,0))</f>
        <v>L</v>
      </c>
      <c r="K926" s="4">
        <f>INDEX(Products!$A$1:$G$49,MATCH($D926,Products!$A$1:$A$49,0),MATCH(K$1,Products!$A$1:$G$1,0))</f>
        <v>2.5</v>
      </c>
      <c r="L926" s="5">
        <f>INDEX(Products!$A$1:$G$49,MATCH($D926,Products!$A$1:$A$49,0),MATCH(L$1,Products!$A$1:$G$1,0))</f>
        <v>29.784999999999997</v>
      </c>
      <c r="M926" s="5">
        <f t="shared" si="14"/>
        <v>89.35499999999999</v>
      </c>
      <c r="N926" t="str" cm="1">
        <f t="array" ref="N926">_xlfn.IFS(I926="Rob","Robusta",I926="Exc","Excelsa",I926="Ara","Arabica",I926="Lib","Liberica")</f>
        <v>Arabica</v>
      </c>
      <c r="O926" t="str" cm="1">
        <f t="array" ref="O926">_xlfn.IFS(J926="M","Medium",J926="L","Light",J926="D","Dark")</f>
        <v>Light</v>
      </c>
      <c r="P926" t="str">
        <f>_xlfn.XLOOKUP(OrderTable[[#This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INDEX(Products!$A$1:$G$49,MATCH($D927,Products!$A$1:$A$49,0),MATCH(I$1,Products!$A$1:$G$1,0))</f>
        <v>Ara</v>
      </c>
      <c r="J927" t="str">
        <f>INDEX(Products!$A$1:$G$49,MATCH($D927,Products!$A$1:$A$49,0),MATCH(J$1,Products!$A$1:$G$1,0))</f>
        <v>M</v>
      </c>
      <c r="K927" s="4">
        <f>INDEX(Products!$A$1:$G$49,MATCH($D927,Products!$A$1:$A$49,0),MATCH(K$1,Products!$A$1:$G$1,0))</f>
        <v>0.5</v>
      </c>
      <c r="L927" s="5">
        <f>INDEX(Products!$A$1:$G$49,MATCH($D927,Products!$A$1:$A$49,0),MATCH(L$1,Products!$A$1:$G$1,0))</f>
        <v>6.75</v>
      </c>
      <c r="M927" s="5">
        <f t="shared" si="14"/>
        <v>20.25</v>
      </c>
      <c r="N927" t="str" cm="1">
        <f t="array" ref="N927">_xlfn.IFS(I927="Rob","Robusta",I927="Exc","Excelsa",I927="Ara","Arabica",I927="Lib","Liberica")</f>
        <v>Arabica</v>
      </c>
      <c r="O927" t="str" cm="1">
        <f t="array" ref="O927">_xlfn.IFS(J927="M","Medium",J927="L","Light",J927="D","Dark")</f>
        <v>Medium</v>
      </c>
      <c r="P927" t="str">
        <f>_xlfn.XLOOKUP(OrderTable[[#This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INDEX(Products!$A$1:$G$49,MATCH($D928,Products!$A$1:$A$49,0),MATCH(I$1,Products!$A$1:$G$1,0))</f>
        <v>Ara</v>
      </c>
      <c r="J928" t="str">
        <f>INDEX(Products!$A$1:$G$49,MATCH($D928,Products!$A$1:$A$49,0),MATCH(J$1,Products!$A$1:$G$1,0))</f>
        <v>M</v>
      </c>
      <c r="K928" s="4">
        <f>INDEX(Products!$A$1:$G$49,MATCH($D928,Products!$A$1:$A$49,0),MATCH(K$1,Products!$A$1:$G$1,0))</f>
        <v>0.5</v>
      </c>
      <c r="L928" s="5">
        <f>INDEX(Products!$A$1:$G$49,MATCH($D928,Products!$A$1:$A$49,0),MATCH(L$1,Products!$A$1:$G$1,0))</f>
        <v>6.75</v>
      </c>
      <c r="M928" s="5">
        <f t="shared" si="14"/>
        <v>33.75</v>
      </c>
      <c r="N928" t="str" cm="1">
        <f t="array" ref="N928">_xlfn.IFS(I928="Rob","Robusta",I928="Exc","Excelsa",I928="Ara","Arabica",I928="Lib","Liberica")</f>
        <v>Arabica</v>
      </c>
      <c r="O928" t="str" cm="1">
        <f t="array" ref="O928">_xlfn.IFS(J928="M","Medium",J928="L","Light",J928="D","Dark")</f>
        <v>Medium</v>
      </c>
      <c r="P928" t="str">
        <f>_xlfn.XLOOKUP(OrderTable[[#This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INDEX(Products!$A$1:$G$49,MATCH($D929,Products!$A$1:$A$49,0),MATCH(I$1,Products!$A$1:$G$1,0))</f>
        <v>Exc</v>
      </c>
      <c r="J929" t="str">
        <f>INDEX(Products!$A$1:$G$49,MATCH($D929,Products!$A$1:$A$49,0),MATCH(J$1,Products!$A$1:$G$1,0))</f>
        <v>D</v>
      </c>
      <c r="K929" s="4">
        <f>INDEX(Products!$A$1:$G$49,MATCH($D929,Products!$A$1:$A$49,0),MATCH(K$1,Products!$A$1:$G$1,0))</f>
        <v>2.5</v>
      </c>
      <c r="L929" s="5">
        <f>INDEX(Products!$A$1:$G$49,MATCH($D929,Products!$A$1:$A$49,0),MATCH(L$1,Products!$A$1:$G$1,0))</f>
        <v>27.945</v>
      </c>
      <c r="M929" s="5">
        <f t="shared" si="14"/>
        <v>111.78</v>
      </c>
      <c r="N929" t="str" cm="1">
        <f t="array" ref="N929">_xlfn.IFS(I929="Rob","Robusta",I929="Exc","Excelsa",I929="Ara","Arabica",I929="Lib","Liberica")</f>
        <v>Excelsa</v>
      </c>
      <c r="O929" t="str" cm="1">
        <f t="array" ref="O929">_xlfn.IFS(J929="M","Medium",J929="L","Light",J929="D","Dark")</f>
        <v>Dark</v>
      </c>
      <c r="P929" t="str">
        <f>_xlfn.XLOOKUP(OrderTable[[#This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INDEX(Products!$A$1:$G$49,MATCH($D930,Products!$A$1:$A$49,0),MATCH(I$1,Products!$A$1:$G$1,0))</f>
        <v>Exc</v>
      </c>
      <c r="J930" t="str">
        <f>INDEX(Products!$A$1:$G$49,MATCH($D930,Products!$A$1:$A$49,0),MATCH(J$1,Products!$A$1:$G$1,0))</f>
        <v>M</v>
      </c>
      <c r="K930" s="4">
        <f>INDEX(Products!$A$1:$G$49,MATCH($D930,Products!$A$1:$A$49,0),MATCH(K$1,Products!$A$1:$G$1,0))</f>
        <v>2.5</v>
      </c>
      <c r="L930" s="5">
        <f>INDEX(Products!$A$1:$G$49,MATCH($D930,Products!$A$1:$A$49,0),MATCH(L$1,Products!$A$1:$G$1,0))</f>
        <v>31.624999999999996</v>
      </c>
      <c r="M930" s="5">
        <f t="shared" si="14"/>
        <v>63.249999999999993</v>
      </c>
      <c r="N930" t="str" cm="1">
        <f t="array" ref="N930">_xlfn.IFS(I930="Rob","Robusta",I930="Exc","Excelsa",I930="Ara","Arabica",I930="Lib","Liberica")</f>
        <v>Excelsa</v>
      </c>
      <c r="O930" t="str" cm="1">
        <f t="array" ref="O930">_xlfn.IFS(J930="M","Medium",J930="L","Light",J930="D","Dark")</f>
        <v>Medium</v>
      </c>
      <c r="P930" t="str">
        <f>_xlfn.XLOOKUP(OrderTable[[#This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INDEX(Products!$A$1:$G$49,MATCH($D931,Products!$A$1:$A$49,0),MATCH(I$1,Products!$A$1:$G$1,0))</f>
        <v>Exc</v>
      </c>
      <c r="J931" t="str">
        <f>INDEX(Products!$A$1:$G$49,MATCH($D931,Products!$A$1:$A$49,0),MATCH(J$1,Products!$A$1:$G$1,0))</f>
        <v>L</v>
      </c>
      <c r="K931" s="4">
        <f>INDEX(Products!$A$1:$G$49,MATCH($D931,Products!$A$1:$A$49,0),MATCH(K$1,Products!$A$1:$G$1,0))</f>
        <v>0.2</v>
      </c>
      <c r="L931" s="5">
        <f>INDEX(Products!$A$1:$G$49,MATCH($D931,Products!$A$1:$A$49,0),MATCH(L$1,Products!$A$1:$G$1,0))</f>
        <v>4.4550000000000001</v>
      </c>
      <c r="M931" s="5">
        <f t="shared" si="14"/>
        <v>8.91</v>
      </c>
      <c r="N931" t="str" cm="1">
        <f t="array" ref="N931">_xlfn.IFS(I931="Rob","Robusta",I931="Exc","Excelsa",I931="Ara","Arabica",I931="Lib","Liberica")</f>
        <v>Excelsa</v>
      </c>
      <c r="O931" t="str" cm="1">
        <f t="array" ref="O931">_xlfn.IFS(J931="M","Medium",J931="L","Light",J931="D","Dark")</f>
        <v>Light</v>
      </c>
      <c r="P931" t="str">
        <f>_xlfn.XLOOKUP(OrderTable[[#This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INDEX(Products!$A$1:$G$49,MATCH($D932,Products!$A$1:$A$49,0),MATCH(I$1,Products!$A$1:$G$1,0))</f>
        <v>Exc</v>
      </c>
      <c r="J932" t="str">
        <f>INDEX(Products!$A$1:$G$49,MATCH($D932,Products!$A$1:$A$49,0),MATCH(J$1,Products!$A$1:$G$1,0))</f>
        <v>D</v>
      </c>
      <c r="K932" s="4">
        <f>INDEX(Products!$A$1:$G$49,MATCH($D932,Products!$A$1:$A$49,0),MATCH(K$1,Products!$A$1:$G$1,0))</f>
        <v>1</v>
      </c>
      <c r="L932" s="5">
        <f>INDEX(Products!$A$1:$G$49,MATCH($D932,Products!$A$1:$A$49,0),MATCH(L$1,Products!$A$1:$G$1,0))</f>
        <v>12.15</v>
      </c>
      <c r="M932" s="5">
        <f t="shared" si="14"/>
        <v>12.15</v>
      </c>
      <c r="N932" t="str" cm="1">
        <f t="array" ref="N932">_xlfn.IFS(I932="Rob","Robusta",I932="Exc","Excelsa",I932="Ara","Arabica",I932="Lib","Liberica")</f>
        <v>Excelsa</v>
      </c>
      <c r="O932" t="str" cm="1">
        <f t="array" ref="O932">_xlfn.IFS(J932="M","Medium",J932="L","Light",J932="D","Dark")</f>
        <v>Dark</v>
      </c>
      <c r="P932" t="str">
        <f>_xlfn.XLOOKUP(OrderTable[[#This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INDEX(Products!$A$1:$G$49,MATCH($D933,Products!$A$1:$A$49,0),MATCH(I$1,Products!$A$1:$G$1,0))</f>
        <v>Ara</v>
      </c>
      <c r="J933" t="str">
        <f>INDEX(Products!$A$1:$G$49,MATCH($D933,Products!$A$1:$A$49,0),MATCH(J$1,Products!$A$1:$G$1,0))</f>
        <v>D</v>
      </c>
      <c r="K933" s="4">
        <f>INDEX(Products!$A$1:$G$49,MATCH($D933,Products!$A$1:$A$49,0),MATCH(K$1,Products!$A$1:$G$1,0))</f>
        <v>0.5</v>
      </c>
      <c r="L933" s="5">
        <f>INDEX(Products!$A$1:$G$49,MATCH($D933,Products!$A$1:$A$49,0),MATCH(L$1,Products!$A$1:$G$1,0))</f>
        <v>5.97</v>
      </c>
      <c r="M933" s="5">
        <f t="shared" si="14"/>
        <v>23.88</v>
      </c>
      <c r="N933" t="str" cm="1">
        <f t="array" ref="N933">_xlfn.IFS(I933="Rob","Robusta",I933="Exc","Excelsa",I933="Ara","Arabica",I933="Lib","Liberica")</f>
        <v>Arabica</v>
      </c>
      <c r="O933" t="str" cm="1">
        <f t="array" ref="O933">_xlfn.IFS(J933="M","Medium",J933="L","Light",J933="D","Dark")</f>
        <v>Dark</v>
      </c>
      <c r="P933" t="str">
        <f>_xlfn.XLOOKUP(OrderTable[[#This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INDEX(Products!$A$1:$G$49,MATCH($D934,Products!$A$1:$A$49,0),MATCH(I$1,Products!$A$1:$G$1,0))</f>
        <v>Exc</v>
      </c>
      <c r="J934" t="str">
        <f>INDEX(Products!$A$1:$G$49,MATCH($D934,Products!$A$1:$A$49,0),MATCH(J$1,Products!$A$1:$G$1,0))</f>
        <v>M</v>
      </c>
      <c r="K934" s="4">
        <f>INDEX(Products!$A$1:$G$49,MATCH($D934,Products!$A$1:$A$49,0),MATCH(K$1,Products!$A$1:$G$1,0))</f>
        <v>1</v>
      </c>
      <c r="L934" s="5">
        <f>INDEX(Products!$A$1:$G$49,MATCH($D934,Products!$A$1:$A$49,0),MATCH(L$1,Products!$A$1:$G$1,0))</f>
        <v>13.75</v>
      </c>
      <c r="M934" s="5">
        <f t="shared" si="14"/>
        <v>55</v>
      </c>
      <c r="N934" t="str" cm="1">
        <f t="array" ref="N934">_xlfn.IFS(I934="Rob","Robusta",I934="Exc","Excelsa",I934="Ara","Arabica",I934="Lib","Liberica")</f>
        <v>Excelsa</v>
      </c>
      <c r="O934" t="str" cm="1">
        <f t="array" ref="O934">_xlfn.IFS(J934="M","Medium",J934="L","Light",J934="D","Dark")</f>
        <v>Medium</v>
      </c>
      <c r="P934" t="str">
        <f>_xlfn.XLOOKUP(OrderTable[[#This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INDEX(Products!$A$1:$G$49,MATCH($D935,Products!$A$1:$A$49,0),MATCH(I$1,Products!$A$1:$G$1,0))</f>
        <v>Rob</v>
      </c>
      <c r="J935" t="str">
        <f>INDEX(Products!$A$1:$G$49,MATCH($D935,Products!$A$1:$A$49,0),MATCH(J$1,Products!$A$1:$G$1,0))</f>
        <v>D</v>
      </c>
      <c r="K935" s="4">
        <f>INDEX(Products!$A$1:$G$49,MATCH($D935,Products!$A$1:$A$49,0),MATCH(K$1,Products!$A$1:$G$1,0))</f>
        <v>1</v>
      </c>
      <c r="L935" s="5">
        <f>INDEX(Products!$A$1:$G$49,MATCH($D935,Products!$A$1:$A$49,0),MATCH(L$1,Products!$A$1:$G$1,0))</f>
        <v>8.9499999999999993</v>
      </c>
      <c r="M935" s="5">
        <f t="shared" si="14"/>
        <v>26.849999999999998</v>
      </c>
      <c r="N935" t="str" cm="1">
        <f t="array" ref="N935">_xlfn.IFS(I935="Rob","Robusta",I935="Exc","Excelsa",I935="Ara","Arabica",I935="Lib","Liberica")</f>
        <v>Robusta</v>
      </c>
      <c r="O935" t="str" cm="1">
        <f t="array" ref="O935">_xlfn.IFS(J935="M","Medium",J935="L","Light",J935="D","Dark")</f>
        <v>Dark</v>
      </c>
      <c r="P935" t="str">
        <f>_xlfn.XLOOKUP(OrderTable[[#This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INDEX(Products!$A$1:$G$49,MATCH($D936,Products!$A$1:$A$49,0),MATCH(I$1,Products!$A$1:$G$1,0))</f>
        <v>Rob</v>
      </c>
      <c r="J936" t="str">
        <f>INDEX(Products!$A$1:$G$49,MATCH($D936,Products!$A$1:$A$49,0),MATCH(J$1,Products!$A$1:$G$1,0))</f>
        <v>M</v>
      </c>
      <c r="K936" s="4">
        <f>INDEX(Products!$A$1:$G$49,MATCH($D936,Products!$A$1:$A$49,0),MATCH(K$1,Products!$A$1:$G$1,0))</f>
        <v>2.5</v>
      </c>
      <c r="L936" s="5">
        <f>INDEX(Products!$A$1:$G$49,MATCH($D936,Products!$A$1:$A$49,0),MATCH(L$1,Products!$A$1:$G$1,0))</f>
        <v>22.884999999999998</v>
      </c>
      <c r="M936" s="5">
        <f t="shared" si="14"/>
        <v>114.42499999999998</v>
      </c>
      <c r="N936" t="str" cm="1">
        <f t="array" ref="N936">_xlfn.IFS(I936="Rob","Robusta",I936="Exc","Excelsa",I936="Ara","Arabica",I936="Lib","Liberica")</f>
        <v>Robusta</v>
      </c>
      <c r="O936" t="str" cm="1">
        <f t="array" ref="O936">_xlfn.IFS(J936="M","Medium",J936="L","Light",J936="D","Dark")</f>
        <v>Medium</v>
      </c>
      <c r="P936" t="str">
        <f>_xlfn.XLOOKUP(OrderTable[[#This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INDEX(Products!$A$1:$G$49,MATCH($D937,Products!$A$1:$A$49,0),MATCH(I$1,Products!$A$1:$G$1,0))</f>
        <v>Ara</v>
      </c>
      <c r="J937" t="str">
        <f>INDEX(Products!$A$1:$G$49,MATCH($D937,Products!$A$1:$A$49,0),MATCH(J$1,Products!$A$1:$G$1,0))</f>
        <v>M</v>
      </c>
      <c r="K937" s="4">
        <f>INDEX(Products!$A$1:$G$49,MATCH($D937,Products!$A$1:$A$49,0),MATCH(K$1,Products!$A$1:$G$1,0))</f>
        <v>2.5</v>
      </c>
      <c r="L937" s="5">
        <f>INDEX(Products!$A$1:$G$49,MATCH($D937,Products!$A$1:$A$49,0),MATCH(L$1,Products!$A$1:$G$1,0))</f>
        <v>25.874999999999996</v>
      </c>
      <c r="M937" s="5">
        <f t="shared" si="14"/>
        <v>155.24999999999997</v>
      </c>
      <c r="N937" t="str" cm="1">
        <f t="array" ref="N937">_xlfn.IFS(I937="Rob","Robusta",I937="Exc","Excelsa",I937="Ara","Arabica",I937="Lib","Liberica")</f>
        <v>Arabica</v>
      </c>
      <c r="O937" t="str" cm="1">
        <f t="array" ref="O937">_xlfn.IFS(J937="M","Medium",J937="L","Light",J937="D","Dark")</f>
        <v>Medium</v>
      </c>
      <c r="P937" t="str">
        <f>_xlfn.XLOOKUP(OrderTable[[#This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INDEX(Products!$A$1:$G$49,MATCH($D938,Products!$A$1:$A$49,0),MATCH(I$1,Products!$A$1:$G$1,0))</f>
        <v>Lib</v>
      </c>
      <c r="J938" t="str">
        <f>INDEX(Products!$A$1:$G$49,MATCH($D938,Products!$A$1:$A$49,0),MATCH(J$1,Products!$A$1:$G$1,0))</f>
        <v>D</v>
      </c>
      <c r="K938" s="4">
        <f>INDEX(Products!$A$1:$G$49,MATCH($D938,Products!$A$1:$A$49,0),MATCH(K$1,Products!$A$1:$G$1,0))</f>
        <v>0.5</v>
      </c>
      <c r="L938" s="5">
        <f>INDEX(Products!$A$1:$G$49,MATCH($D938,Products!$A$1:$A$49,0),MATCH(L$1,Products!$A$1:$G$1,0))</f>
        <v>7.77</v>
      </c>
      <c r="M938" s="5">
        <f t="shared" si="14"/>
        <v>23.31</v>
      </c>
      <c r="N938" t="str" cm="1">
        <f t="array" ref="N938">_xlfn.IFS(I938="Rob","Robusta",I938="Exc","Excelsa",I938="Ara","Arabica",I938="Lib","Liberica")</f>
        <v>Liberica</v>
      </c>
      <c r="O938" t="str" cm="1">
        <f t="array" ref="O938">_xlfn.IFS(J938="M","Medium",J938="L","Light",J938="D","Dark")</f>
        <v>Dark</v>
      </c>
      <c r="P938" t="str">
        <f>_xlfn.XLOOKUP(OrderTable[[#This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INDEX(Products!$A$1:$G$49,MATCH($D939,Products!$A$1:$A$49,0),MATCH(I$1,Products!$A$1:$G$1,0))</f>
        <v>Rob</v>
      </c>
      <c r="J939" t="str">
        <f>INDEX(Products!$A$1:$G$49,MATCH($D939,Products!$A$1:$A$49,0),MATCH(J$1,Products!$A$1:$G$1,0))</f>
        <v>M</v>
      </c>
      <c r="K939" s="4">
        <f>INDEX(Products!$A$1:$G$49,MATCH($D939,Products!$A$1:$A$49,0),MATCH(K$1,Products!$A$1:$G$1,0))</f>
        <v>2.5</v>
      </c>
      <c r="L939" s="5">
        <f>INDEX(Products!$A$1:$G$49,MATCH($D939,Products!$A$1:$A$49,0),MATCH(L$1,Products!$A$1:$G$1,0))</f>
        <v>22.884999999999998</v>
      </c>
      <c r="M939" s="5">
        <f t="shared" si="14"/>
        <v>91.539999999999992</v>
      </c>
      <c r="N939" t="str" cm="1">
        <f t="array" ref="N939">_xlfn.IFS(I939="Rob","Robusta",I939="Exc","Excelsa",I939="Ara","Arabica",I939="Lib","Liberica")</f>
        <v>Robusta</v>
      </c>
      <c r="O939" t="str" cm="1">
        <f t="array" ref="O939">_xlfn.IFS(J939="M","Medium",J939="L","Light",J939="D","Dark")</f>
        <v>Medium</v>
      </c>
      <c r="P939" t="str">
        <f>_xlfn.XLOOKUP(OrderTable[[#This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INDEX(Products!$A$1:$G$49,MATCH($D940,Products!$A$1:$A$49,0),MATCH(I$1,Products!$A$1:$G$1,0))</f>
        <v>Exc</v>
      </c>
      <c r="J940" t="str">
        <f>INDEX(Products!$A$1:$G$49,MATCH($D940,Products!$A$1:$A$49,0),MATCH(J$1,Products!$A$1:$G$1,0))</f>
        <v>L</v>
      </c>
      <c r="K940" s="4">
        <f>INDEX(Products!$A$1:$G$49,MATCH($D940,Products!$A$1:$A$49,0),MATCH(K$1,Products!$A$1:$G$1,0))</f>
        <v>1</v>
      </c>
      <c r="L940" s="5">
        <f>INDEX(Products!$A$1:$G$49,MATCH($D940,Products!$A$1:$A$49,0),MATCH(L$1,Products!$A$1:$G$1,0))</f>
        <v>14.85</v>
      </c>
      <c r="M940" s="5">
        <f t="shared" si="14"/>
        <v>74.25</v>
      </c>
      <c r="N940" t="str" cm="1">
        <f t="array" ref="N940">_xlfn.IFS(I940="Rob","Robusta",I940="Exc","Excelsa",I940="Ara","Arabica",I940="Lib","Liberica")</f>
        <v>Excelsa</v>
      </c>
      <c r="O940" t="str" cm="1">
        <f t="array" ref="O940">_xlfn.IFS(J940="M","Medium",J940="L","Light",J940="D","Dark")</f>
        <v>Light</v>
      </c>
      <c r="P940" t="str">
        <f>_xlfn.XLOOKUP(OrderTable[[#This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INDEX(Products!$A$1:$G$49,MATCH($D941,Products!$A$1:$A$49,0),MATCH(I$1,Products!$A$1:$G$1,0))</f>
        <v>Lib</v>
      </c>
      <c r="J941" t="str">
        <f>INDEX(Products!$A$1:$G$49,MATCH($D941,Products!$A$1:$A$49,0),MATCH(J$1,Products!$A$1:$G$1,0))</f>
        <v>L</v>
      </c>
      <c r="K941" s="4">
        <f>INDEX(Products!$A$1:$G$49,MATCH($D941,Products!$A$1:$A$49,0),MATCH(K$1,Products!$A$1:$G$1,0))</f>
        <v>0.2</v>
      </c>
      <c r="L941" s="5">
        <f>INDEX(Products!$A$1:$G$49,MATCH($D941,Products!$A$1:$A$49,0),MATCH(L$1,Products!$A$1:$G$1,0))</f>
        <v>4.7549999999999999</v>
      </c>
      <c r="M941" s="5">
        <f t="shared" si="14"/>
        <v>28.53</v>
      </c>
      <c r="N941" t="str" cm="1">
        <f t="array" ref="N941">_xlfn.IFS(I941="Rob","Robusta",I941="Exc","Excelsa",I941="Ara","Arabica",I941="Lib","Liberica")</f>
        <v>Liberica</v>
      </c>
      <c r="O941" t="str" cm="1">
        <f t="array" ref="O941">_xlfn.IFS(J941="M","Medium",J941="L","Light",J941="D","Dark")</f>
        <v>Light</v>
      </c>
      <c r="P941" t="str">
        <f>_xlfn.XLOOKUP(OrderTable[[#This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INDEX(Products!$A$1:$G$49,MATCH($D942,Products!$A$1:$A$49,0),MATCH(I$1,Products!$A$1:$G$1,0))</f>
        <v>Rob</v>
      </c>
      <c r="J942" t="str">
        <f>INDEX(Products!$A$1:$G$49,MATCH($D942,Products!$A$1:$A$49,0),MATCH(J$1,Products!$A$1:$G$1,0))</f>
        <v>L</v>
      </c>
      <c r="K942" s="4">
        <f>INDEX(Products!$A$1:$G$49,MATCH($D942,Products!$A$1:$A$49,0),MATCH(K$1,Products!$A$1:$G$1,0))</f>
        <v>0.5</v>
      </c>
      <c r="L942" s="5">
        <f>INDEX(Products!$A$1:$G$49,MATCH($D942,Products!$A$1:$A$49,0),MATCH(L$1,Products!$A$1:$G$1,0))</f>
        <v>7.169999999999999</v>
      </c>
      <c r="M942" s="5">
        <f t="shared" si="14"/>
        <v>14.339999999999998</v>
      </c>
      <c r="N942" t="str" cm="1">
        <f t="array" ref="N942">_xlfn.IFS(I942="Rob","Robusta",I942="Exc","Excelsa",I942="Ara","Arabica",I942="Lib","Liberica")</f>
        <v>Robusta</v>
      </c>
      <c r="O942" t="str" cm="1">
        <f t="array" ref="O942">_xlfn.IFS(J942="M","Medium",J942="L","Light",J942="D","Dark")</f>
        <v>Light</v>
      </c>
      <c r="P942" t="str">
        <f>_xlfn.XLOOKUP(OrderTable[[#This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INDEX(Products!$A$1:$G$49,MATCH($D943,Products!$A$1:$A$49,0),MATCH(I$1,Products!$A$1:$G$1,0))</f>
        <v>Ara</v>
      </c>
      <c r="J943" t="str">
        <f>INDEX(Products!$A$1:$G$49,MATCH($D943,Products!$A$1:$A$49,0),MATCH(J$1,Products!$A$1:$G$1,0))</f>
        <v>L</v>
      </c>
      <c r="K943" s="4">
        <f>INDEX(Products!$A$1:$G$49,MATCH($D943,Products!$A$1:$A$49,0),MATCH(K$1,Products!$A$1:$G$1,0))</f>
        <v>0.5</v>
      </c>
      <c r="L943" s="5">
        <f>INDEX(Products!$A$1:$G$49,MATCH($D943,Products!$A$1:$A$49,0),MATCH(L$1,Products!$A$1:$G$1,0))</f>
        <v>7.77</v>
      </c>
      <c r="M943" s="5">
        <f t="shared" si="14"/>
        <v>15.54</v>
      </c>
      <c r="N943" t="str" cm="1">
        <f t="array" ref="N943">_xlfn.IFS(I943="Rob","Robusta",I943="Exc","Excelsa",I943="Ara","Arabica",I943="Lib","Liberica")</f>
        <v>Arabica</v>
      </c>
      <c r="O943" t="str" cm="1">
        <f t="array" ref="O943">_xlfn.IFS(J943="M","Medium",J943="L","Light",J943="D","Dark")</f>
        <v>Light</v>
      </c>
      <c r="P943" t="str">
        <f>_xlfn.XLOOKUP(OrderTable[[#This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INDEX(Products!$A$1:$G$49,MATCH($D944,Products!$A$1:$A$49,0),MATCH(I$1,Products!$A$1:$G$1,0))</f>
        <v>Rob</v>
      </c>
      <c r="J944" t="str">
        <f>INDEX(Products!$A$1:$G$49,MATCH($D944,Products!$A$1:$A$49,0),MATCH(J$1,Products!$A$1:$G$1,0))</f>
        <v>L</v>
      </c>
      <c r="K944" s="4">
        <f>INDEX(Products!$A$1:$G$49,MATCH($D944,Products!$A$1:$A$49,0),MATCH(K$1,Products!$A$1:$G$1,0))</f>
        <v>1</v>
      </c>
      <c r="L944" s="5">
        <f>INDEX(Products!$A$1:$G$49,MATCH($D944,Products!$A$1:$A$49,0),MATCH(L$1,Products!$A$1:$G$1,0))</f>
        <v>11.95</v>
      </c>
      <c r="M944" s="5">
        <f t="shared" si="14"/>
        <v>35.849999999999994</v>
      </c>
      <c r="N944" t="str" cm="1">
        <f t="array" ref="N944">_xlfn.IFS(I944="Rob","Robusta",I944="Exc","Excelsa",I944="Ara","Arabica",I944="Lib","Liberica")</f>
        <v>Robusta</v>
      </c>
      <c r="O944" t="str" cm="1">
        <f t="array" ref="O944">_xlfn.IFS(J944="M","Medium",J944="L","Light",J944="D","Dark")</f>
        <v>Light</v>
      </c>
      <c r="P944" t="str">
        <f>_xlfn.XLOOKUP(OrderTable[[#This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INDEX(Products!$A$1:$G$49,MATCH($D945,Products!$A$1:$A$49,0),MATCH(I$1,Products!$A$1:$G$1,0))</f>
        <v>Ara</v>
      </c>
      <c r="J945" t="str">
        <f>INDEX(Products!$A$1:$G$49,MATCH($D945,Products!$A$1:$A$49,0),MATCH(J$1,Products!$A$1:$G$1,0))</f>
        <v>L</v>
      </c>
      <c r="K945" s="4">
        <f>INDEX(Products!$A$1:$G$49,MATCH($D945,Products!$A$1:$A$49,0),MATCH(K$1,Products!$A$1:$G$1,0))</f>
        <v>0.5</v>
      </c>
      <c r="L945" s="5">
        <f>INDEX(Products!$A$1:$G$49,MATCH($D945,Products!$A$1:$A$49,0),MATCH(L$1,Products!$A$1:$G$1,0))</f>
        <v>7.77</v>
      </c>
      <c r="M945" s="5">
        <f t="shared" si="14"/>
        <v>46.62</v>
      </c>
      <c r="N945" t="str" cm="1">
        <f t="array" ref="N945">_xlfn.IFS(I945="Rob","Robusta",I945="Exc","Excelsa",I945="Ara","Arabica",I945="Lib","Liberica")</f>
        <v>Arabica</v>
      </c>
      <c r="O945" t="str" cm="1">
        <f t="array" ref="O945">_xlfn.IFS(J945="M","Medium",J945="L","Light",J945="D","Dark")</f>
        <v>Light</v>
      </c>
      <c r="P945" t="str">
        <f>_xlfn.XLOOKUP(OrderTable[[#This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INDEX(Products!$A$1:$G$49,MATCH($D946,Products!$A$1:$A$49,0),MATCH(I$1,Products!$A$1:$G$1,0))</f>
        <v>Rob</v>
      </c>
      <c r="J946" t="str">
        <f>INDEX(Products!$A$1:$G$49,MATCH($D946,Products!$A$1:$A$49,0),MATCH(J$1,Products!$A$1:$G$1,0))</f>
        <v>L</v>
      </c>
      <c r="K946" s="4">
        <f>INDEX(Products!$A$1:$G$49,MATCH($D946,Products!$A$1:$A$49,0),MATCH(K$1,Products!$A$1:$G$1,0))</f>
        <v>0.5</v>
      </c>
      <c r="L946" s="5">
        <f>INDEX(Products!$A$1:$G$49,MATCH($D946,Products!$A$1:$A$49,0),MATCH(L$1,Products!$A$1:$G$1,0))</f>
        <v>7.169999999999999</v>
      </c>
      <c r="M946" s="5">
        <f t="shared" si="14"/>
        <v>35.849999999999994</v>
      </c>
      <c r="N946" t="str" cm="1">
        <f t="array" ref="N946">_xlfn.IFS(I946="Rob","Robusta",I946="Exc","Excelsa",I946="Ara","Arabica",I946="Lib","Liberica")</f>
        <v>Robusta</v>
      </c>
      <c r="O946" t="str" cm="1">
        <f t="array" ref="O946">_xlfn.IFS(J946="M","Medium",J946="L","Light",J946="D","Dark")</f>
        <v>Light</v>
      </c>
      <c r="P946" t="str">
        <f>_xlfn.XLOOKUP(OrderTable[[#This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INDEX(Products!$A$1:$G$49,MATCH($D947,Products!$A$1:$A$49,0),MATCH(I$1,Products!$A$1:$G$1,0))</f>
        <v>Lib</v>
      </c>
      <c r="J947" t="str">
        <f>INDEX(Products!$A$1:$G$49,MATCH($D947,Products!$A$1:$A$49,0),MATCH(J$1,Products!$A$1:$G$1,0))</f>
        <v>D</v>
      </c>
      <c r="K947" s="4">
        <f>INDEX(Products!$A$1:$G$49,MATCH($D947,Products!$A$1:$A$49,0),MATCH(K$1,Products!$A$1:$G$1,0))</f>
        <v>2.5</v>
      </c>
      <c r="L947" s="5">
        <f>INDEX(Products!$A$1:$G$49,MATCH($D947,Products!$A$1:$A$49,0),MATCH(L$1,Products!$A$1:$G$1,0))</f>
        <v>29.784999999999997</v>
      </c>
      <c r="M947" s="5">
        <f t="shared" si="14"/>
        <v>119.13999999999999</v>
      </c>
      <c r="N947" t="str" cm="1">
        <f t="array" ref="N947">_xlfn.IFS(I947="Rob","Robusta",I947="Exc","Excelsa",I947="Ara","Arabica",I947="Lib","Liberica")</f>
        <v>Liberica</v>
      </c>
      <c r="O947" t="str" cm="1">
        <f t="array" ref="O947">_xlfn.IFS(J947="M","Medium",J947="L","Light",J947="D","Dark")</f>
        <v>Dark</v>
      </c>
      <c r="P947" t="str">
        <f>_xlfn.XLOOKUP(OrderTable[[#This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INDEX(Products!$A$1:$G$49,MATCH($D948,Products!$A$1:$A$49,0),MATCH(I$1,Products!$A$1:$G$1,0))</f>
        <v>Lib</v>
      </c>
      <c r="J948" t="str">
        <f>INDEX(Products!$A$1:$G$49,MATCH($D948,Products!$A$1:$A$49,0),MATCH(J$1,Products!$A$1:$G$1,0))</f>
        <v>D</v>
      </c>
      <c r="K948" s="4">
        <f>INDEX(Products!$A$1:$G$49,MATCH($D948,Products!$A$1:$A$49,0),MATCH(K$1,Products!$A$1:$G$1,0))</f>
        <v>0.5</v>
      </c>
      <c r="L948" s="5">
        <f>INDEX(Products!$A$1:$G$49,MATCH($D948,Products!$A$1:$A$49,0),MATCH(L$1,Products!$A$1:$G$1,0))</f>
        <v>7.77</v>
      </c>
      <c r="M948" s="5">
        <f t="shared" si="14"/>
        <v>23.31</v>
      </c>
      <c r="N948" t="str" cm="1">
        <f t="array" ref="N948">_xlfn.IFS(I948="Rob","Robusta",I948="Exc","Excelsa",I948="Ara","Arabica",I948="Lib","Liberica")</f>
        <v>Liberica</v>
      </c>
      <c r="O948" t="str" cm="1">
        <f t="array" ref="O948">_xlfn.IFS(J948="M","Medium",J948="L","Light",J948="D","Dark")</f>
        <v>Dark</v>
      </c>
      <c r="P948" t="str">
        <f>_xlfn.XLOOKUP(OrderTable[[#This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INDEX(Products!$A$1:$G$49,MATCH($D949,Products!$A$1:$A$49,0),MATCH(I$1,Products!$A$1:$G$1,0))</f>
        <v>Ara</v>
      </c>
      <c r="J949" t="str">
        <f>INDEX(Products!$A$1:$G$49,MATCH($D949,Products!$A$1:$A$49,0),MATCH(J$1,Products!$A$1:$G$1,0))</f>
        <v>M</v>
      </c>
      <c r="K949" s="4">
        <f>INDEX(Products!$A$1:$G$49,MATCH($D949,Products!$A$1:$A$49,0),MATCH(K$1,Products!$A$1:$G$1,0))</f>
        <v>1</v>
      </c>
      <c r="L949" s="5">
        <f>INDEX(Products!$A$1:$G$49,MATCH($D949,Products!$A$1:$A$49,0),MATCH(L$1,Products!$A$1:$G$1,0))</f>
        <v>11.25</v>
      </c>
      <c r="M949" s="5">
        <f t="shared" si="14"/>
        <v>11.25</v>
      </c>
      <c r="N949" t="str" cm="1">
        <f t="array" ref="N949">_xlfn.IFS(I949="Rob","Robusta",I949="Exc","Excelsa",I949="Ara","Arabica",I949="Lib","Liberica")</f>
        <v>Arabica</v>
      </c>
      <c r="O949" t="str" cm="1">
        <f t="array" ref="O949">_xlfn.IFS(J949="M","Medium",J949="L","Light",J949="D","Dark")</f>
        <v>Medium</v>
      </c>
      <c r="P949" t="str">
        <f>_xlfn.XLOOKUP(OrderTable[[#This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INDEX(Products!$A$1:$G$49,MATCH($D950,Products!$A$1:$A$49,0),MATCH(I$1,Products!$A$1:$G$1,0))</f>
        <v>Exc</v>
      </c>
      <c r="J950" t="str">
        <f>INDEX(Products!$A$1:$G$49,MATCH($D950,Products!$A$1:$A$49,0),MATCH(J$1,Products!$A$1:$G$1,0))</f>
        <v>D</v>
      </c>
      <c r="K950" s="4">
        <f>INDEX(Products!$A$1:$G$49,MATCH($D950,Products!$A$1:$A$49,0),MATCH(K$1,Products!$A$1:$G$1,0))</f>
        <v>2.5</v>
      </c>
      <c r="L950" s="5">
        <f>INDEX(Products!$A$1:$G$49,MATCH($D950,Products!$A$1:$A$49,0),MATCH(L$1,Products!$A$1:$G$1,0))</f>
        <v>27.945</v>
      </c>
      <c r="M950" s="5">
        <f t="shared" si="14"/>
        <v>83.835000000000008</v>
      </c>
      <c r="N950" t="str" cm="1">
        <f t="array" ref="N950">_xlfn.IFS(I950="Rob","Robusta",I950="Exc","Excelsa",I950="Ara","Arabica",I950="Lib","Liberica")</f>
        <v>Excelsa</v>
      </c>
      <c r="O950" t="str" cm="1">
        <f t="array" ref="O950">_xlfn.IFS(J950="M","Medium",J950="L","Light",J950="D","Dark")</f>
        <v>Dark</v>
      </c>
      <c r="P950" t="str">
        <f>_xlfn.XLOOKUP(OrderTable[[#This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INDEX(Products!$A$1:$G$49,MATCH($D951,Products!$A$1:$A$49,0),MATCH(I$1,Products!$A$1:$G$1,0))</f>
        <v>Rob</v>
      </c>
      <c r="J951" t="str">
        <f>INDEX(Products!$A$1:$G$49,MATCH($D951,Products!$A$1:$A$49,0),MATCH(J$1,Products!$A$1:$G$1,0))</f>
        <v>L</v>
      </c>
      <c r="K951" s="4">
        <f>INDEX(Products!$A$1:$G$49,MATCH($D951,Products!$A$1:$A$49,0),MATCH(K$1,Products!$A$1:$G$1,0))</f>
        <v>2.5</v>
      </c>
      <c r="L951" s="5">
        <f>INDEX(Products!$A$1:$G$49,MATCH($D951,Products!$A$1:$A$49,0),MATCH(L$1,Products!$A$1:$G$1,0))</f>
        <v>27.484999999999996</v>
      </c>
      <c r="M951" s="5">
        <f t="shared" si="14"/>
        <v>109.93999999999998</v>
      </c>
      <c r="N951" t="str" cm="1">
        <f t="array" ref="N951">_xlfn.IFS(I951="Rob","Robusta",I951="Exc","Excelsa",I951="Ara","Arabica",I951="Lib","Liberica")</f>
        <v>Robusta</v>
      </c>
      <c r="O951" t="str" cm="1">
        <f t="array" ref="O951">_xlfn.IFS(J951="M","Medium",J951="L","Light",J951="D","Dark")</f>
        <v>Light</v>
      </c>
      <c r="P951" t="str">
        <f>_xlfn.XLOOKUP(OrderTable[[#This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INDEX(Products!$A$1:$G$49,MATCH($D952,Products!$A$1:$A$49,0),MATCH(I$1,Products!$A$1:$G$1,0))</f>
        <v>Rob</v>
      </c>
      <c r="J952" t="str">
        <f>INDEX(Products!$A$1:$G$49,MATCH($D952,Products!$A$1:$A$49,0),MATCH(J$1,Products!$A$1:$G$1,0))</f>
        <v>L</v>
      </c>
      <c r="K952" s="4">
        <f>INDEX(Products!$A$1:$G$49,MATCH($D952,Products!$A$1:$A$49,0),MATCH(K$1,Products!$A$1:$G$1,0))</f>
        <v>0.2</v>
      </c>
      <c r="L952" s="5">
        <f>INDEX(Products!$A$1:$G$49,MATCH($D952,Products!$A$1:$A$49,0),MATCH(L$1,Products!$A$1:$G$1,0))</f>
        <v>3.5849999999999995</v>
      </c>
      <c r="M952" s="5">
        <f t="shared" si="14"/>
        <v>14.339999999999998</v>
      </c>
      <c r="N952" t="str" cm="1">
        <f t="array" ref="N952">_xlfn.IFS(I952="Rob","Robusta",I952="Exc","Excelsa",I952="Ara","Arabica",I952="Lib","Liberica")</f>
        <v>Robusta</v>
      </c>
      <c r="O952" t="str" cm="1">
        <f t="array" ref="O952">_xlfn.IFS(J952="M","Medium",J952="L","Light",J952="D","Dark")</f>
        <v>Light</v>
      </c>
      <c r="P952" t="str">
        <f>_xlfn.XLOOKUP(OrderTable[[#This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INDEX(Products!$A$1:$G$49,MATCH($D953,Products!$A$1:$A$49,0),MATCH(I$1,Products!$A$1:$G$1,0))</f>
        <v>Rob</v>
      </c>
      <c r="J953" t="str">
        <f>INDEX(Products!$A$1:$G$49,MATCH($D953,Products!$A$1:$A$49,0),MATCH(J$1,Products!$A$1:$G$1,0))</f>
        <v>L</v>
      </c>
      <c r="K953" s="4">
        <f>INDEX(Products!$A$1:$G$49,MATCH($D953,Products!$A$1:$A$49,0),MATCH(K$1,Products!$A$1:$G$1,0))</f>
        <v>0.2</v>
      </c>
      <c r="L953" s="5">
        <f>INDEX(Products!$A$1:$G$49,MATCH($D953,Products!$A$1:$A$49,0),MATCH(L$1,Products!$A$1:$G$1,0))</f>
        <v>3.5849999999999995</v>
      </c>
      <c r="M953" s="5">
        <f t="shared" si="14"/>
        <v>21.509999999999998</v>
      </c>
      <c r="N953" t="str" cm="1">
        <f t="array" ref="N953">_xlfn.IFS(I953="Rob","Robusta",I953="Exc","Excelsa",I953="Ara","Arabica",I953="Lib","Liberica")</f>
        <v>Robusta</v>
      </c>
      <c r="O953" t="str" cm="1">
        <f t="array" ref="O953">_xlfn.IFS(J953="M","Medium",J953="L","Light",J953="D","Dark")</f>
        <v>Light</v>
      </c>
      <c r="P953" t="str">
        <f>_xlfn.XLOOKUP(OrderTable[[#This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INDEX(Products!$A$1:$G$49,MATCH($D954,Products!$A$1:$A$49,0),MATCH(I$1,Products!$A$1:$G$1,0))</f>
        <v>Ara</v>
      </c>
      <c r="J954" t="str">
        <f>INDEX(Products!$A$1:$G$49,MATCH($D954,Products!$A$1:$A$49,0),MATCH(J$1,Products!$A$1:$G$1,0))</f>
        <v>M</v>
      </c>
      <c r="K954" s="4">
        <f>INDEX(Products!$A$1:$G$49,MATCH($D954,Products!$A$1:$A$49,0),MATCH(K$1,Products!$A$1:$G$1,0))</f>
        <v>1</v>
      </c>
      <c r="L954" s="5">
        <f>INDEX(Products!$A$1:$G$49,MATCH($D954,Products!$A$1:$A$49,0),MATCH(L$1,Products!$A$1:$G$1,0))</f>
        <v>11.25</v>
      </c>
      <c r="M954" s="5">
        <f t="shared" si="14"/>
        <v>22.5</v>
      </c>
      <c r="N954" t="str" cm="1">
        <f t="array" ref="N954">_xlfn.IFS(I954="Rob","Robusta",I954="Exc","Excelsa",I954="Ara","Arabica",I954="Lib","Liberica")</f>
        <v>Arabica</v>
      </c>
      <c r="O954" t="str" cm="1">
        <f t="array" ref="O954">_xlfn.IFS(J954="M","Medium",J954="L","Light",J954="D","Dark")</f>
        <v>Medium</v>
      </c>
      <c r="P954" t="str">
        <f>_xlfn.XLOOKUP(OrderTable[[#This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INDEX(Products!$A$1:$G$49,MATCH($D955,Products!$A$1:$A$49,0),MATCH(I$1,Products!$A$1:$G$1,0))</f>
        <v>Ara</v>
      </c>
      <c r="J955" t="str">
        <f>INDEX(Products!$A$1:$G$49,MATCH($D955,Products!$A$1:$A$49,0),MATCH(J$1,Products!$A$1:$G$1,0))</f>
        <v>L</v>
      </c>
      <c r="K955" s="4">
        <f>INDEX(Products!$A$1:$G$49,MATCH($D955,Products!$A$1:$A$49,0),MATCH(K$1,Products!$A$1:$G$1,0))</f>
        <v>0.2</v>
      </c>
      <c r="L955" s="5">
        <f>INDEX(Products!$A$1:$G$49,MATCH($D955,Products!$A$1:$A$49,0),MATCH(L$1,Products!$A$1:$G$1,0))</f>
        <v>3.8849999999999998</v>
      </c>
      <c r="M955" s="5">
        <f t="shared" si="14"/>
        <v>3.8849999999999998</v>
      </c>
      <c r="N955" t="str" cm="1">
        <f t="array" ref="N955">_xlfn.IFS(I955="Rob","Robusta",I955="Exc","Excelsa",I955="Ara","Arabica",I955="Lib","Liberica")</f>
        <v>Arabica</v>
      </c>
      <c r="O955" t="str" cm="1">
        <f t="array" ref="O955">_xlfn.IFS(J955="M","Medium",J955="L","Light",J955="D","Dark")</f>
        <v>Light</v>
      </c>
      <c r="P955" t="str">
        <f>_xlfn.XLOOKUP(OrderTable[[#This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INDEX(Products!$A$1:$G$49,MATCH($D956,Products!$A$1:$A$49,0),MATCH(I$1,Products!$A$1:$G$1,0))</f>
        <v>Exc</v>
      </c>
      <c r="J956" t="str">
        <f>INDEX(Products!$A$1:$G$49,MATCH($D956,Products!$A$1:$A$49,0),MATCH(J$1,Products!$A$1:$G$1,0))</f>
        <v>D</v>
      </c>
      <c r="K956" s="4">
        <f>INDEX(Products!$A$1:$G$49,MATCH($D956,Products!$A$1:$A$49,0),MATCH(K$1,Products!$A$1:$G$1,0))</f>
        <v>2.5</v>
      </c>
      <c r="L956" s="5">
        <f>INDEX(Products!$A$1:$G$49,MATCH($D956,Products!$A$1:$A$49,0),MATCH(L$1,Products!$A$1:$G$1,0))</f>
        <v>27.945</v>
      </c>
      <c r="M956" s="5">
        <f t="shared" si="14"/>
        <v>27.945</v>
      </c>
      <c r="N956" t="str" cm="1">
        <f t="array" ref="N956">_xlfn.IFS(I956="Rob","Robusta",I956="Exc","Excelsa",I956="Ara","Arabica",I956="Lib","Liberica")</f>
        <v>Excelsa</v>
      </c>
      <c r="O956" t="str" cm="1">
        <f t="array" ref="O956">_xlfn.IFS(J956="M","Medium",J956="L","Light",J956="D","Dark")</f>
        <v>Dark</v>
      </c>
      <c r="P956" t="str">
        <f>_xlfn.XLOOKUP(OrderTable[[#This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INDEX(Products!$A$1:$G$49,MATCH($D957,Products!$A$1:$A$49,0),MATCH(I$1,Products!$A$1:$G$1,0))</f>
        <v>Exc</v>
      </c>
      <c r="J957" t="str">
        <f>INDEX(Products!$A$1:$G$49,MATCH($D957,Products!$A$1:$A$49,0),MATCH(J$1,Products!$A$1:$G$1,0))</f>
        <v>L</v>
      </c>
      <c r="K957" s="4">
        <f>INDEX(Products!$A$1:$G$49,MATCH($D957,Products!$A$1:$A$49,0),MATCH(K$1,Products!$A$1:$G$1,0))</f>
        <v>2.5</v>
      </c>
      <c r="L957" s="5">
        <f>INDEX(Products!$A$1:$G$49,MATCH($D957,Products!$A$1:$A$49,0),MATCH(L$1,Products!$A$1:$G$1,0))</f>
        <v>34.154999999999994</v>
      </c>
      <c r="M957" s="5">
        <f t="shared" si="14"/>
        <v>170.77499999999998</v>
      </c>
      <c r="N957" t="str" cm="1">
        <f t="array" ref="N957">_xlfn.IFS(I957="Rob","Robusta",I957="Exc","Excelsa",I957="Ara","Arabica",I957="Lib","Liberica")</f>
        <v>Excelsa</v>
      </c>
      <c r="O957" t="str" cm="1">
        <f t="array" ref="O957">_xlfn.IFS(J957="M","Medium",J957="L","Light",J957="D","Dark")</f>
        <v>Light</v>
      </c>
      <c r="P957" t="str">
        <f>_xlfn.XLOOKUP(OrderTable[[#This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INDEX(Products!$A$1:$G$49,MATCH($D958,Products!$A$1:$A$49,0),MATCH(I$1,Products!$A$1:$G$1,0))</f>
        <v>Rob</v>
      </c>
      <c r="J958" t="str">
        <f>INDEX(Products!$A$1:$G$49,MATCH($D958,Products!$A$1:$A$49,0),MATCH(J$1,Products!$A$1:$G$1,0))</f>
        <v>L</v>
      </c>
      <c r="K958" s="4">
        <f>INDEX(Products!$A$1:$G$49,MATCH($D958,Products!$A$1:$A$49,0),MATCH(K$1,Products!$A$1:$G$1,0))</f>
        <v>2.5</v>
      </c>
      <c r="L958" s="5">
        <f>INDEX(Products!$A$1:$G$49,MATCH($D958,Products!$A$1:$A$49,0),MATCH(L$1,Products!$A$1:$G$1,0))</f>
        <v>27.484999999999996</v>
      </c>
      <c r="M958" s="5">
        <f t="shared" si="14"/>
        <v>54.969999999999992</v>
      </c>
      <c r="N958" t="str" cm="1">
        <f t="array" ref="N958">_xlfn.IFS(I958="Rob","Robusta",I958="Exc","Excelsa",I958="Ara","Arabica",I958="Lib","Liberica")</f>
        <v>Robusta</v>
      </c>
      <c r="O958" t="str" cm="1">
        <f t="array" ref="O958">_xlfn.IFS(J958="M","Medium",J958="L","Light",J958="D","Dark")</f>
        <v>Light</v>
      </c>
      <c r="P958" t="str">
        <f>_xlfn.XLOOKUP(OrderTable[[#This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INDEX(Products!$A$1:$G$49,MATCH($D959,Products!$A$1:$A$49,0),MATCH(I$1,Products!$A$1:$G$1,0))</f>
        <v>Exc</v>
      </c>
      <c r="J959" t="str">
        <f>INDEX(Products!$A$1:$G$49,MATCH($D959,Products!$A$1:$A$49,0),MATCH(J$1,Products!$A$1:$G$1,0))</f>
        <v>L</v>
      </c>
      <c r="K959" s="4">
        <f>INDEX(Products!$A$1:$G$49,MATCH($D959,Products!$A$1:$A$49,0),MATCH(K$1,Products!$A$1:$G$1,0))</f>
        <v>1</v>
      </c>
      <c r="L959" s="5">
        <f>INDEX(Products!$A$1:$G$49,MATCH($D959,Products!$A$1:$A$49,0),MATCH(L$1,Products!$A$1:$G$1,0))</f>
        <v>14.85</v>
      </c>
      <c r="M959" s="5">
        <f t="shared" si="14"/>
        <v>14.85</v>
      </c>
      <c r="N959" t="str" cm="1">
        <f t="array" ref="N959">_xlfn.IFS(I959="Rob","Robusta",I959="Exc","Excelsa",I959="Ara","Arabica",I959="Lib","Liberica")</f>
        <v>Excelsa</v>
      </c>
      <c r="O959" t="str" cm="1">
        <f t="array" ref="O959">_xlfn.IFS(J959="M","Medium",J959="L","Light",J959="D","Dark")</f>
        <v>Light</v>
      </c>
      <c r="P959" t="str">
        <f>_xlfn.XLOOKUP(OrderTable[[#This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INDEX(Products!$A$1:$G$49,MATCH($D960,Products!$A$1:$A$49,0),MATCH(I$1,Products!$A$1:$G$1,0))</f>
        <v>Ara</v>
      </c>
      <c r="J960" t="str">
        <f>INDEX(Products!$A$1:$G$49,MATCH($D960,Products!$A$1:$A$49,0),MATCH(J$1,Products!$A$1:$G$1,0))</f>
        <v>L</v>
      </c>
      <c r="K960" s="4">
        <f>INDEX(Products!$A$1:$G$49,MATCH($D960,Products!$A$1:$A$49,0),MATCH(K$1,Products!$A$1:$G$1,0))</f>
        <v>0.2</v>
      </c>
      <c r="L960" s="5">
        <f>INDEX(Products!$A$1:$G$49,MATCH($D960,Products!$A$1:$A$49,0),MATCH(L$1,Products!$A$1:$G$1,0))</f>
        <v>3.8849999999999998</v>
      </c>
      <c r="M960" s="5">
        <f t="shared" si="14"/>
        <v>7.77</v>
      </c>
      <c r="N960" t="str" cm="1">
        <f t="array" ref="N960">_xlfn.IFS(I960="Rob","Robusta",I960="Exc","Excelsa",I960="Ara","Arabica",I960="Lib","Liberica")</f>
        <v>Arabica</v>
      </c>
      <c r="O960" t="str" cm="1">
        <f t="array" ref="O960">_xlfn.IFS(J960="M","Medium",J960="L","Light",J960="D","Dark")</f>
        <v>Light</v>
      </c>
      <c r="P960" t="str">
        <f>_xlfn.XLOOKUP(OrderTable[[#This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INDEX(Products!$A$1:$G$49,MATCH($D961,Products!$A$1:$A$49,0),MATCH(I$1,Products!$A$1:$G$1,0))</f>
        <v>Lib</v>
      </c>
      <c r="J961" t="str">
        <f>INDEX(Products!$A$1:$G$49,MATCH($D961,Products!$A$1:$A$49,0),MATCH(J$1,Products!$A$1:$G$1,0))</f>
        <v>L</v>
      </c>
      <c r="K961" s="4">
        <f>INDEX(Products!$A$1:$G$49,MATCH($D961,Products!$A$1:$A$49,0),MATCH(K$1,Products!$A$1:$G$1,0))</f>
        <v>0.2</v>
      </c>
      <c r="L961" s="5">
        <f>INDEX(Products!$A$1:$G$49,MATCH($D961,Products!$A$1:$A$49,0),MATCH(L$1,Products!$A$1:$G$1,0))</f>
        <v>4.7549999999999999</v>
      </c>
      <c r="M961" s="5">
        <f t="shared" si="14"/>
        <v>23.774999999999999</v>
      </c>
      <c r="N961" t="str" cm="1">
        <f t="array" ref="N961">_xlfn.IFS(I961="Rob","Robusta",I961="Exc","Excelsa",I961="Ara","Arabica",I961="Lib","Liberica")</f>
        <v>Liberica</v>
      </c>
      <c r="O961" t="str" cm="1">
        <f t="array" ref="O961">_xlfn.IFS(J961="M","Medium",J961="L","Light",J961="D","Dark")</f>
        <v>Light</v>
      </c>
      <c r="P961" t="str">
        <f>_xlfn.XLOOKUP(OrderTable[[#This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INDEX(Products!$A$1:$G$49,MATCH($D962,Products!$A$1:$A$49,0),MATCH(I$1,Products!$A$1:$G$1,0))</f>
        <v>Lib</v>
      </c>
      <c r="J962" t="str">
        <f>INDEX(Products!$A$1:$G$49,MATCH($D962,Products!$A$1:$A$49,0),MATCH(J$1,Products!$A$1:$G$1,0))</f>
        <v>L</v>
      </c>
      <c r="K962" s="4">
        <f>INDEX(Products!$A$1:$G$49,MATCH($D962,Products!$A$1:$A$49,0),MATCH(K$1,Products!$A$1:$G$1,0))</f>
        <v>1</v>
      </c>
      <c r="L962" s="5">
        <f>INDEX(Products!$A$1:$G$49,MATCH($D962,Products!$A$1:$A$49,0),MATCH(L$1,Products!$A$1:$G$1,0))</f>
        <v>15.85</v>
      </c>
      <c r="M962" s="5">
        <f t="shared" si="14"/>
        <v>79.25</v>
      </c>
      <c r="N962" t="str" cm="1">
        <f t="array" ref="N962">_xlfn.IFS(I962="Rob","Robusta",I962="Exc","Excelsa",I962="Ara","Arabica",I962="Lib","Liberica")</f>
        <v>Liberica</v>
      </c>
      <c r="O962" t="str" cm="1">
        <f t="array" ref="O962">_xlfn.IFS(J962="M","Medium",J962="L","Light",J962="D","Dark")</f>
        <v>Light</v>
      </c>
      <c r="P962" t="str">
        <f>_xlfn.XLOOKUP(OrderTable[[#This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INDEX(Products!$A$1:$G$49,MATCH($D963,Products!$A$1:$A$49,0),MATCH(I$1,Products!$A$1:$G$1,0))</f>
        <v>Ara</v>
      </c>
      <c r="J963" t="str">
        <f>INDEX(Products!$A$1:$G$49,MATCH($D963,Products!$A$1:$A$49,0),MATCH(J$1,Products!$A$1:$G$1,0))</f>
        <v>D</v>
      </c>
      <c r="K963" s="4">
        <f>INDEX(Products!$A$1:$G$49,MATCH($D963,Products!$A$1:$A$49,0),MATCH(K$1,Products!$A$1:$G$1,0))</f>
        <v>2.5</v>
      </c>
      <c r="L963" s="5">
        <f>INDEX(Products!$A$1:$G$49,MATCH($D963,Products!$A$1:$A$49,0),MATCH(L$1,Products!$A$1:$G$1,0))</f>
        <v>22.884999999999998</v>
      </c>
      <c r="M963" s="5">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_xlfn.XLOOKUP(OrderTable[[#This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INDEX(Products!$A$1:$G$49,MATCH($D964,Products!$A$1:$A$49,0),MATCH(I$1,Products!$A$1:$G$1,0))</f>
        <v>Rob</v>
      </c>
      <c r="J964" t="str">
        <f>INDEX(Products!$A$1:$G$49,MATCH($D964,Products!$A$1:$A$49,0),MATCH(J$1,Products!$A$1:$G$1,0))</f>
        <v>D</v>
      </c>
      <c r="K964" s="4">
        <f>INDEX(Products!$A$1:$G$49,MATCH($D964,Products!$A$1:$A$49,0),MATCH(K$1,Products!$A$1:$G$1,0))</f>
        <v>1</v>
      </c>
      <c r="L964" s="5">
        <f>INDEX(Products!$A$1:$G$49,MATCH($D964,Products!$A$1:$A$49,0),MATCH(L$1,Products!$A$1:$G$1,0))</f>
        <v>8.9499999999999993</v>
      </c>
      <c r="M964" s="5">
        <f t="shared" si="15"/>
        <v>8.9499999999999993</v>
      </c>
      <c r="N964" t="str" cm="1">
        <f t="array" ref="N964">_xlfn.IFS(I964="Rob","Robusta",I964="Exc","Excelsa",I964="Ara","Arabica",I964="Lib","Liberica")</f>
        <v>Robusta</v>
      </c>
      <c r="O964" t="str" cm="1">
        <f t="array" ref="O964">_xlfn.IFS(J964="M","Medium",J964="L","Light",J964="D","Dark")</f>
        <v>Dark</v>
      </c>
      <c r="P964" t="str">
        <f>_xlfn.XLOOKUP(OrderTable[[#This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INDEX(Products!$A$1:$G$49,MATCH($D965,Products!$A$1:$A$49,0),MATCH(I$1,Products!$A$1:$G$1,0))</f>
        <v>Rob</v>
      </c>
      <c r="J965" t="str">
        <f>INDEX(Products!$A$1:$G$49,MATCH($D965,Products!$A$1:$A$49,0),MATCH(J$1,Products!$A$1:$G$1,0))</f>
        <v>M</v>
      </c>
      <c r="K965" s="4">
        <f>INDEX(Products!$A$1:$G$49,MATCH($D965,Products!$A$1:$A$49,0),MATCH(K$1,Products!$A$1:$G$1,0))</f>
        <v>0.5</v>
      </c>
      <c r="L965" s="5">
        <f>INDEX(Products!$A$1:$G$49,MATCH($D965,Products!$A$1:$A$49,0),MATCH(L$1,Products!$A$1:$G$1,0))</f>
        <v>5.97</v>
      </c>
      <c r="M965" s="5">
        <f t="shared" si="15"/>
        <v>23.88</v>
      </c>
      <c r="N965" t="str" cm="1">
        <f t="array" ref="N965">_xlfn.IFS(I965="Rob","Robusta",I965="Exc","Excelsa",I965="Ara","Arabica",I965="Lib","Liberica")</f>
        <v>Robusta</v>
      </c>
      <c r="O965" t="str" cm="1">
        <f t="array" ref="O965">_xlfn.IFS(J965="M","Medium",J965="L","Light",J965="D","Dark")</f>
        <v>Medium</v>
      </c>
      <c r="P965" t="str">
        <f>_xlfn.XLOOKUP(OrderTable[[#This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INDEX(Products!$A$1:$G$49,MATCH($D966,Products!$A$1:$A$49,0),MATCH(I$1,Products!$A$1:$G$1,0))</f>
        <v>Exc</v>
      </c>
      <c r="J966" t="str">
        <f>INDEX(Products!$A$1:$G$49,MATCH($D966,Products!$A$1:$A$49,0),MATCH(J$1,Products!$A$1:$G$1,0))</f>
        <v>L</v>
      </c>
      <c r="K966" s="4">
        <f>INDEX(Products!$A$1:$G$49,MATCH($D966,Products!$A$1:$A$49,0),MATCH(K$1,Products!$A$1:$G$1,0))</f>
        <v>0.2</v>
      </c>
      <c r="L966" s="5">
        <f>INDEX(Products!$A$1:$G$49,MATCH($D966,Products!$A$1:$A$49,0),MATCH(L$1,Products!$A$1:$G$1,0))</f>
        <v>4.4550000000000001</v>
      </c>
      <c r="M966" s="5">
        <f t="shared" si="15"/>
        <v>22.274999999999999</v>
      </c>
      <c r="N966" t="str" cm="1">
        <f t="array" ref="N966">_xlfn.IFS(I966="Rob","Robusta",I966="Exc","Excelsa",I966="Ara","Arabica",I966="Lib","Liberica")</f>
        <v>Excelsa</v>
      </c>
      <c r="O966" t="str" cm="1">
        <f t="array" ref="O966">_xlfn.IFS(J966="M","Medium",J966="L","Light",J966="D","Dark")</f>
        <v>Light</v>
      </c>
      <c r="P966" t="str">
        <f>_xlfn.XLOOKUP(OrderTable[[#This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INDEX(Products!$A$1:$G$49,MATCH($D967,Products!$A$1:$A$49,0),MATCH(I$1,Products!$A$1:$G$1,0))</f>
        <v>Rob</v>
      </c>
      <c r="J967" t="str">
        <f>INDEX(Products!$A$1:$G$49,MATCH($D967,Products!$A$1:$A$49,0),MATCH(J$1,Products!$A$1:$G$1,0))</f>
        <v>M</v>
      </c>
      <c r="K967" s="4">
        <f>INDEX(Products!$A$1:$G$49,MATCH($D967,Products!$A$1:$A$49,0),MATCH(K$1,Products!$A$1:$G$1,0))</f>
        <v>1</v>
      </c>
      <c r="L967" s="5">
        <f>INDEX(Products!$A$1:$G$49,MATCH($D967,Products!$A$1:$A$49,0),MATCH(L$1,Products!$A$1:$G$1,0))</f>
        <v>9.9499999999999993</v>
      </c>
      <c r="M967" s="5">
        <f t="shared" si="15"/>
        <v>29.849999999999998</v>
      </c>
      <c r="N967" t="str" cm="1">
        <f t="array" ref="N967">_xlfn.IFS(I967="Rob","Robusta",I967="Exc","Excelsa",I967="Ara","Arabica",I967="Lib","Liberica")</f>
        <v>Robusta</v>
      </c>
      <c r="O967" t="str" cm="1">
        <f t="array" ref="O967">_xlfn.IFS(J967="M","Medium",J967="L","Light",J967="D","Dark")</f>
        <v>Medium</v>
      </c>
      <c r="P967" t="str">
        <f>_xlfn.XLOOKUP(OrderTable[[#This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INDEX(Products!$A$1:$G$49,MATCH($D968,Products!$A$1:$A$49,0),MATCH(I$1,Products!$A$1:$G$1,0))</f>
        <v>Exc</v>
      </c>
      <c r="J968" t="str">
        <f>INDEX(Products!$A$1:$G$49,MATCH($D968,Products!$A$1:$A$49,0),MATCH(J$1,Products!$A$1:$G$1,0))</f>
        <v>L</v>
      </c>
      <c r="K968" s="4">
        <f>INDEX(Products!$A$1:$G$49,MATCH($D968,Products!$A$1:$A$49,0),MATCH(K$1,Products!$A$1:$G$1,0))</f>
        <v>0.5</v>
      </c>
      <c r="L968" s="5">
        <f>INDEX(Products!$A$1:$G$49,MATCH($D968,Products!$A$1:$A$49,0),MATCH(L$1,Products!$A$1:$G$1,0))</f>
        <v>8.91</v>
      </c>
      <c r="M968" s="5">
        <f t="shared" si="15"/>
        <v>53.46</v>
      </c>
      <c r="N968" t="str" cm="1">
        <f t="array" ref="N968">_xlfn.IFS(I968="Rob","Robusta",I968="Exc","Excelsa",I968="Ara","Arabica",I968="Lib","Liberica")</f>
        <v>Excelsa</v>
      </c>
      <c r="O968" t="str" cm="1">
        <f t="array" ref="O968">_xlfn.IFS(J968="M","Medium",J968="L","Light",J968="D","Dark")</f>
        <v>Light</v>
      </c>
      <c r="P968" t="str">
        <f>_xlfn.XLOOKUP(OrderTable[[#This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INDEX(Products!$A$1:$G$49,MATCH($D969,Products!$A$1:$A$49,0),MATCH(I$1,Products!$A$1:$G$1,0))</f>
        <v>Rob</v>
      </c>
      <c r="J969" t="str">
        <f>INDEX(Products!$A$1:$G$49,MATCH($D969,Products!$A$1:$A$49,0),MATCH(J$1,Products!$A$1:$G$1,0))</f>
        <v>D</v>
      </c>
      <c r="K969" s="4">
        <f>INDEX(Products!$A$1:$G$49,MATCH($D969,Products!$A$1:$A$49,0),MATCH(K$1,Products!$A$1:$G$1,0))</f>
        <v>0.2</v>
      </c>
      <c r="L969" s="5">
        <f>INDEX(Products!$A$1:$G$49,MATCH($D969,Products!$A$1:$A$49,0),MATCH(L$1,Products!$A$1:$G$1,0))</f>
        <v>2.6849999999999996</v>
      </c>
      <c r="M969" s="5">
        <f t="shared" si="15"/>
        <v>2.6849999999999996</v>
      </c>
      <c r="N969" t="str" cm="1">
        <f t="array" ref="N969">_xlfn.IFS(I969="Rob","Robusta",I969="Exc","Excelsa",I969="Ara","Arabica",I969="Lib","Liberica")</f>
        <v>Robusta</v>
      </c>
      <c r="O969" t="str" cm="1">
        <f t="array" ref="O969">_xlfn.IFS(J969="M","Medium",J969="L","Light",J969="D","Dark")</f>
        <v>Dark</v>
      </c>
      <c r="P969" t="str">
        <f>_xlfn.XLOOKUP(OrderTable[[#This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INDEX(Products!$A$1:$G$49,MATCH($D970,Products!$A$1:$A$49,0),MATCH(I$1,Products!$A$1:$G$1,0))</f>
        <v>Rob</v>
      </c>
      <c r="J970" t="str">
        <f>INDEX(Products!$A$1:$G$49,MATCH($D970,Products!$A$1:$A$49,0),MATCH(J$1,Products!$A$1:$G$1,0))</f>
        <v>M</v>
      </c>
      <c r="K970" s="4">
        <f>INDEX(Products!$A$1:$G$49,MATCH($D970,Products!$A$1:$A$49,0),MATCH(K$1,Products!$A$1:$G$1,0))</f>
        <v>0.2</v>
      </c>
      <c r="L970" s="5">
        <f>INDEX(Products!$A$1:$G$49,MATCH($D970,Products!$A$1:$A$49,0),MATCH(L$1,Products!$A$1:$G$1,0))</f>
        <v>2.9849999999999999</v>
      </c>
      <c r="M970" s="5">
        <f t="shared" si="15"/>
        <v>5.97</v>
      </c>
      <c r="N970" t="str" cm="1">
        <f t="array" ref="N970">_xlfn.IFS(I970="Rob","Robusta",I970="Exc","Excelsa",I970="Ara","Arabica",I970="Lib","Liberica")</f>
        <v>Robusta</v>
      </c>
      <c r="O970" t="str" cm="1">
        <f t="array" ref="O970">_xlfn.IFS(J970="M","Medium",J970="L","Light",J970="D","Dark")</f>
        <v>Medium</v>
      </c>
      <c r="P970" t="str">
        <f>_xlfn.XLOOKUP(OrderTable[[#This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INDEX(Products!$A$1:$G$49,MATCH($D971,Products!$A$1:$A$49,0),MATCH(I$1,Products!$A$1:$G$1,0))</f>
        <v>Lib</v>
      </c>
      <c r="J971" t="str">
        <f>INDEX(Products!$A$1:$G$49,MATCH($D971,Products!$A$1:$A$49,0),MATCH(J$1,Products!$A$1:$G$1,0))</f>
        <v>D</v>
      </c>
      <c r="K971" s="4">
        <f>INDEX(Products!$A$1:$G$49,MATCH($D971,Products!$A$1:$A$49,0),MATCH(K$1,Products!$A$1:$G$1,0))</f>
        <v>1</v>
      </c>
      <c r="L971" s="5">
        <f>INDEX(Products!$A$1:$G$49,MATCH($D971,Products!$A$1:$A$49,0),MATCH(L$1,Products!$A$1:$G$1,0))</f>
        <v>12.95</v>
      </c>
      <c r="M971" s="5">
        <f t="shared" si="15"/>
        <v>12.95</v>
      </c>
      <c r="N971" t="str" cm="1">
        <f t="array" ref="N971">_xlfn.IFS(I971="Rob","Robusta",I971="Exc","Excelsa",I971="Ara","Arabica",I971="Lib","Liberica")</f>
        <v>Liberica</v>
      </c>
      <c r="O971" t="str" cm="1">
        <f t="array" ref="O971">_xlfn.IFS(J971="M","Medium",J971="L","Light",J971="D","Dark")</f>
        <v>Dark</v>
      </c>
      <c r="P971" t="str">
        <f>_xlfn.XLOOKUP(OrderTable[[#This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INDEX(Products!$A$1:$G$49,MATCH($D972,Products!$A$1:$A$49,0),MATCH(I$1,Products!$A$1:$G$1,0))</f>
        <v>Exc</v>
      </c>
      <c r="J972" t="str">
        <f>INDEX(Products!$A$1:$G$49,MATCH($D972,Products!$A$1:$A$49,0),MATCH(J$1,Products!$A$1:$G$1,0))</f>
        <v>M</v>
      </c>
      <c r="K972" s="4">
        <f>INDEX(Products!$A$1:$G$49,MATCH($D972,Products!$A$1:$A$49,0),MATCH(K$1,Products!$A$1:$G$1,0))</f>
        <v>0.5</v>
      </c>
      <c r="L972" s="5">
        <f>INDEX(Products!$A$1:$G$49,MATCH($D972,Products!$A$1:$A$49,0),MATCH(L$1,Products!$A$1:$G$1,0))</f>
        <v>8.25</v>
      </c>
      <c r="M972" s="5">
        <f t="shared" si="15"/>
        <v>8.25</v>
      </c>
      <c r="N972" t="str" cm="1">
        <f t="array" ref="N972">_xlfn.IFS(I972="Rob","Robusta",I972="Exc","Excelsa",I972="Ara","Arabica",I972="Lib","Liberica")</f>
        <v>Excelsa</v>
      </c>
      <c r="O972" t="str" cm="1">
        <f t="array" ref="O972">_xlfn.IFS(J972="M","Medium",J972="L","Light",J972="D","Dark")</f>
        <v>Medium</v>
      </c>
      <c r="P972" t="str">
        <f>_xlfn.XLOOKUP(OrderTable[[#This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INDEX(Products!$A$1:$G$49,MATCH($D973,Products!$A$1:$A$49,0),MATCH(I$1,Products!$A$1:$G$1,0))</f>
        <v>Ara</v>
      </c>
      <c r="J973" t="str">
        <f>INDEX(Products!$A$1:$G$49,MATCH($D973,Products!$A$1:$A$49,0),MATCH(J$1,Products!$A$1:$G$1,0))</f>
        <v>L</v>
      </c>
      <c r="K973" s="4">
        <f>INDEX(Products!$A$1:$G$49,MATCH($D973,Products!$A$1:$A$49,0),MATCH(K$1,Products!$A$1:$G$1,0))</f>
        <v>2.5</v>
      </c>
      <c r="L973" s="5">
        <f>INDEX(Products!$A$1:$G$49,MATCH($D973,Products!$A$1:$A$49,0),MATCH(L$1,Products!$A$1:$G$1,0))</f>
        <v>29.784999999999997</v>
      </c>
      <c r="M973" s="5">
        <f t="shared" si="15"/>
        <v>148.92499999999998</v>
      </c>
      <c r="N973" t="str" cm="1">
        <f t="array" ref="N973">_xlfn.IFS(I973="Rob","Robusta",I973="Exc","Excelsa",I973="Ara","Arabica",I973="Lib","Liberica")</f>
        <v>Arabica</v>
      </c>
      <c r="O973" t="str" cm="1">
        <f t="array" ref="O973">_xlfn.IFS(J973="M","Medium",J973="L","Light",J973="D","Dark")</f>
        <v>Light</v>
      </c>
      <c r="P973" t="str">
        <f>_xlfn.XLOOKUP(OrderTable[[#This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INDEX(Products!$A$1:$G$49,MATCH($D974,Products!$A$1:$A$49,0),MATCH(I$1,Products!$A$1:$G$1,0))</f>
        <v>Ara</v>
      </c>
      <c r="J974" t="str">
        <f>INDEX(Products!$A$1:$G$49,MATCH($D974,Products!$A$1:$A$49,0),MATCH(J$1,Products!$A$1:$G$1,0))</f>
        <v>L</v>
      </c>
      <c r="K974" s="4">
        <f>INDEX(Products!$A$1:$G$49,MATCH($D974,Products!$A$1:$A$49,0),MATCH(K$1,Products!$A$1:$G$1,0))</f>
        <v>2.5</v>
      </c>
      <c r="L974" s="5">
        <f>INDEX(Products!$A$1:$G$49,MATCH($D974,Products!$A$1:$A$49,0),MATCH(L$1,Products!$A$1:$G$1,0))</f>
        <v>29.784999999999997</v>
      </c>
      <c r="M974" s="5">
        <f t="shared" si="15"/>
        <v>89.35499999999999</v>
      </c>
      <c r="N974" t="str" cm="1">
        <f t="array" ref="N974">_xlfn.IFS(I974="Rob","Robusta",I974="Exc","Excelsa",I974="Ara","Arabica",I974="Lib","Liberica")</f>
        <v>Arabica</v>
      </c>
      <c r="O974" t="str" cm="1">
        <f t="array" ref="O974">_xlfn.IFS(J974="M","Medium",J974="L","Light",J974="D","Dark")</f>
        <v>Light</v>
      </c>
      <c r="P974" t="str">
        <f>_xlfn.XLOOKUP(OrderTable[[#This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INDEX(Products!$A$1:$G$49,MATCH($D975,Products!$A$1:$A$49,0),MATCH(I$1,Products!$A$1:$G$1,0))</f>
        <v>Lib</v>
      </c>
      <c r="J975" t="str">
        <f>INDEX(Products!$A$1:$G$49,MATCH($D975,Products!$A$1:$A$49,0),MATCH(J$1,Products!$A$1:$G$1,0))</f>
        <v>M</v>
      </c>
      <c r="K975" s="4">
        <f>INDEX(Products!$A$1:$G$49,MATCH($D975,Products!$A$1:$A$49,0),MATCH(K$1,Products!$A$1:$G$1,0))</f>
        <v>1</v>
      </c>
      <c r="L975" s="5">
        <f>INDEX(Products!$A$1:$G$49,MATCH($D975,Products!$A$1:$A$49,0),MATCH(L$1,Products!$A$1:$G$1,0))</f>
        <v>14.55</v>
      </c>
      <c r="M975" s="5">
        <f t="shared" si="15"/>
        <v>87.300000000000011</v>
      </c>
      <c r="N975" t="str" cm="1">
        <f t="array" ref="N975">_xlfn.IFS(I975="Rob","Robusta",I975="Exc","Excelsa",I975="Ara","Arabica",I975="Lib","Liberica")</f>
        <v>Liberica</v>
      </c>
      <c r="O975" t="str" cm="1">
        <f t="array" ref="O975">_xlfn.IFS(J975="M","Medium",J975="L","Light",J975="D","Dark")</f>
        <v>Medium</v>
      </c>
      <c r="P975" t="str">
        <f>_xlfn.XLOOKUP(OrderTable[[#This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INDEX(Products!$A$1:$G$49,MATCH($D976,Products!$A$1:$A$49,0),MATCH(I$1,Products!$A$1:$G$1,0))</f>
        <v>Rob</v>
      </c>
      <c r="J976" t="str">
        <f>INDEX(Products!$A$1:$G$49,MATCH($D976,Products!$A$1:$A$49,0),MATCH(J$1,Products!$A$1:$G$1,0))</f>
        <v>D</v>
      </c>
      <c r="K976" s="4">
        <f>INDEX(Products!$A$1:$G$49,MATCH($D976,Products!$A$1:$A$49,0),MATCH(K$1,Products!$A$1:$G$1,0))</f>
        <v>0.5</v>
      </c>
      <c r="L976" s="5">
        <f>INDEX(Products!$A$1:$G$49,MATCH($D976,Products!$A$1:$A$49,0),MATCH(L$1,Products!$A$1:$G$1,0))</f>
        <v>5.3699999999999992</v>
      </c>
      <c r="M976" s="5">
        <f t="shared" si="15"/>
        <v>5.3699999999999992</v>
      </c>
      <c r="N976" t="str" cm="1">
        <f t="array" ref="N976">_xlfn.IFS(I976="Rob","Robusta",I976="Exc","Excelsa",I976="Ara","Arabica",I976="Lib","Liberica")</f>
        <v>Robusta</v>
      </c>
      <c r="O976" t="str" cm="1">
        <f t="array" ref="O976">_xlfn.IFS(J976="M","Medium",J976="L","Light",J976="D","Dark")</f>
        <v>Dark</v>
      </c>
      <c r="P976" t="str">
        <f>_xlfn.XLOOKUP(OrderTable[[#This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INDEX(Products!$A$1:$G$49,MATCH($D977,Products!$A$1:$A$49,0),MATCH(I$1,Products!$A$1:$G$1,0))</f>
        <v>Ara</v>
      </c>
      <c r="J977" t="str">
        <f>INDEX(Products!$A$1:$G$49,MATCH($D977,Products!$A$1:$A$49,0),MATCH(J$1,Products!$A$1:$G$1,0))</f>
        <v>D</v>
      </c>
      <c r="K977" s="4">
        <f>INDEX(Products!$A$1:$G$49,MATCH($D977,Products!$A$1:$A$49,0),MATCH(K$1,Products!$A$1:$G$1,0))</f>
        <v>0.2</v>
      </c>
      <c r="L977" s="5">
        <f>INDEX(Products!$A$1:$G$49,MATCH($D977,Products!$A$1:$A$49,0),MATCH(L$1,Products!$A$1:$G$1,0))</f>
        <v>2.9849999999999999</v>
      </c>
      <c r="M977" s="5">
        <f t="shared" si="15"/>
        <v>8.9550000000000001</v>
      </c>
      <c r="N977" t="str" cm="1">
        <f t="array" ref="N977">_xlfn.IFS(I977="Rob","Robusta",I977="Exc","Excelsa",I977="Ara","Arabica",I977="Lib","Liberica")</f>
        <v>Arabica</v>
      </c>
      <c r="O977" t="str" cm="1">
        <f t="array" ref="O977">_xlfn.IFS(J977="M","Medium",J977="L","Light",J977="D","Dark")</f>
        <v>Dark</v>
      </c>
      <c r="P977" t="str">
        <f>_xlfn.XLOOKUP(OrderTable[[#This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INDEX(Products!$A$1:$G$49,MATCH($D978,Products!$A$1:$A$49,0),MATCH(I$1,Products!$A$1:$G$1,0))</f>
        <v>Rob</v>
      </c>
      <c r="J978" t="str">
        <f>INDEX(Products!$A$1:$G$49,MATCH($D978,Products!$A$1:$A$49,0),MATCH(J$1,Products!$A$1:$G$1,0))</f>
        <v>L</v>
      </c>
      <c r="K978" s="4">
        <f>INDEX(Products!$A$1:$G$49,MATCH($D978,Products!$A$1:$A$49,0),MATCH(K$1,Products!$A$1:$G$1,0))</f>
        <v>2.5</v>
      </c>
      <c r="L978" s="5">
        <f>INDEX(Products!$A$1:$G$49,MATCH($D978,Products!$A$1:$A$49,0),MATCH(L$1,Products!$A$1:$G$1,0))</f>
        <v>27.484999999999996</v>
      </c>
      <c r="M978" s="5">
        <f t="shared" si="15"/>
        <v>137.42499999999998</v>
      </c>
      <c r="N978" t="str" cm="1">
        <f t="array" ref="N978">_xlfn.IFS(I978="Rob","Robusta",I978="Exc","Excelsa",I978="Ara","Arabica",I978="Lib","Liberica")</f>
        <v>Robusta</v>
      </c>
      <c r="O978" t="str" cm="1">
        <f t="array" ref="O978">_xlfn.IFS(J978="M","Medium",J978="L","Light",J978="D","Dark")</f>
        <v>Light</v>
      </c>
      <c r="P978" t="str">
        <f>_xlfn.XLOOKUP(OrderTable[[#This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INDEX(Products!$A$1:$G$49,MATCH($D979,Products!$A$1:$A$49,0),MATCH(I$1,Products!$A$1:$G$1,0))</f>
        <v>Rob</v>
      </c>
      <c r="J979" t="str">
        <f>INDEX(Products!$A$1:$G$49,MATCH($D979,Products!$A$1:$A$49,0),MATCH(J$1,Products!$A$1:$G$1,0))</f>
        <v>L</v>
      </c>
      <c r="K979" s="4">
        <f>INDEX(Products!$A$1:$G$49,MATCH($D979,Products!$A$1:$A$49,0),MATCH(K$1,Products!$A$1:$G$1,0))</f>
        <v>1</v>
      </c>
      <c r="L979" s="5">
        <f>INDEX(Products!$A$1:$G$49,MATCH($D979,Products!$A$1:$A$49,0),MATCH(L$1,Products!$A$1:$G$1,0))</f>
        <v>11.95</v>
      </c>
      <c r="M979" s="5">
        <f t="shared" si="15"/>
        <v>59.75</v>
      </c>
      <c r="N979" t="str" cm="1">
        <f t="array" ref="N979">_xlfn.IFS(I979="Rob","Robusta",I979="Exc","Excelsa",I979="Ara","Arabica",I979="Lib","Liberica")</f>
        <v>Robusta</v>
      </c>
      <c r="O979" t="str" cm="1">
        <f t="array" ref="O979">_xlfn.IFS(J979="M","Medium",J979="L","Light",J979="D","Dark")</f>
        <v>Light</v>
      </c>
      <c r="P979" t="str">
        <f>_xlfn.XLOOKUP(OrderTable[[#This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INDEX(Products!$A$1:$G$49,MATCH($D980,Products!$A$1:$A$49,0),MATCH(I$1,Products!$A$1:$G$1,0))</f>
        <v>Ara</v>
      </c>
      <c r="J980" t="str">
        <f>INDEX(Products!$A$1:$G$49,MATCH($D980,Products!$A$1:$A$49,0),MATCH(J$1,Products!$A$1:$G$1,0))</f>
        <v>L</v>
      </c>
      <c r="K980" s="4">
        <f>INDEX(Products!$A$1:$G$49,MATCH($D980,Products!$A$1:$A$49,0),MATCH(K$1,Products!$A$1:$G$1,0))</f>
        <v>0.5</v>
      </c>
      <c r="L980" s="5">
        <f>INDEX(Products!$A$1:$G$49,MATCH($D980,Products!$A$1:$A$49,0),MATCH(L$1,Products!$A$1:$G$1,0))</f>
        <v>7.77</v>
      </c>
      <c r="M980" s="5">
        <f t="shared" si="15"/>
        <v>23.31</v>
      </c>
      <c r="N980" t="str" cm="1">
        <f t="array" ref="N980">_xlfn.IFS(I980="Rob","Robusta",I980="Exc","Excelsa",I980="Ara","Arabica",I980="Lib","Liberica")</f>
        <v>Arabica</v>
      </c>
      <c r="O980" t="str" cm="1">
        <f t="array" ref="O980">_xlfn.IFS(J980="M","Medium",J980="L","Light",J980="D","Dark")</f>
        <v>Light</v>
      </c>
      <c r="P980" t="str">
        <f>_xlfn.XLOOKUP(OrderTable[[#This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INDEX(Products!$A$1:$G$49,MATCH($D981,Products!$A$1:$A$49,0),MATCH(I$1,Products!$A$1:$G$1,0))</f>
        <v>Rob</v>
      </c>
      <c r="J981" t="str">
        <f>INDEX(Products!$A$1:$G$49,MATCH($D981,Products!$A$1:$A$49,0),MATCH(J$1,Products!$A$1:$G$1,0))</f>
        <v>D</v>
      </c>
      <c r="K981" s="4">
        <f>INDEX(Products!$A$1:$G$49,MATCH($D981,Products!$A$1:$A$49,0),MATCH(K$1,Products!$A$1:$G$1,0))</f>
        <v>0.5</v>
      </c>
      <c r="L981" s="5">
        <f>INDEX(Products!$A$1:$G$49,MATCH($D981,Products!$A$1:$A$49,0),MATCH(L$1,Products!$A$1:$G$1,0))</f>
        <v>5.3699999999999992</v>
      </c>
      <c r="M981" s="5">
        <f t="shared" si="15"/>
        <v>10.739999999999998</v>
      </c>
      <c r="N981" t="str" cm="1">
        <f t="array" ref="N981">_xlfn.IFS(I981="Rob","Robusta",I981="Exc","Excelsa",I981="Ara","Arabica",I981="Lib","Liberica")</f>
        <v>Robusta</v>
      </c>
      <c r="O981" t="str" cm="1">
        <f t="array" ref="O981">_xlfn.IFS(J981="M","Medium",J981="L","Light",J981="D","Dark")</f>
        <v>Dark</v>
      </c>
      <c r="P981" t="str">
        <f>_xlfn.XLOOKUP(OrderTable[[#This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INDEX(Products!$A$1:$G$49,MATCH($D982,Products!$A$1:$A$49,0),MATCH(I$1,Products!$A$1:$G$1,0))</f>
        <v>Exc</v>
      </c>
      <c r="J982" t="str">
        <f>INDEX(Products!$A$1:$G$49,MATCH($D982,Products!$A$1:$A$49,0),MATCH(J$1,Products!$A$1:$G$1,0))</f>
        <v>D</v>
      </c>
      <c r="K982" s="4">
        <f>INDEX(Products!$A$1:$G$49,MATCH($D982,Products!$A$1:$A$49,0),MATCH(K$1,Products!$A$1:$G$1,0))</f>
        <v>2.5</v>
      </c>
      <c r="L982" s="5">
        <f>INDEX(Products!$A$1:$G$49,MATCH($D982,Products!$A$1:$A$49,0),MATCH(L$1,Products!$A$1:$G$1,0))</f>
        <v>27.945</v>
      </c>
      <c r="M982" s="5">
        <f t="shared" si="15"/>
        <v>167.67000000000002</v>
      </c>
      <c r="N982" t="str" cm="1">
        <f t="array" ref="N982">_xlfn.IFS(I982="Rob","Robusta",I982="Exc","Excelsa",I982="Ara","Arabica",I982="Lib","Liberica")</f>
        <v>Excelsa</v>
      </c>
      <c r="O982" t="str" cm="1">
        <f t="array" ref="O982">_xlfn.IFS(J982="M","Medium",J982="L","Light",J982="D","Dark")</f>
        <v>Dark</v>
      </c>
      <c r="P982" t="str">
        <f>_xlfn.XLOOKUP(OrderTable[[#This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INDEX(Products!$A$1:$G$49,MATCH($D983,Products!$A$1:$A$49,0),MATCH(I$1,Products!$A$1:$G$1,0))</f>
        <v>Exc</v>
      </c>
      <c r="J983" t="str">
        <f>INDEX(Products!$A$1:$G$49,MATCH($D983,Products!$A$1:$A$49,0),MATCH(J$1,Products!$A$1:$G$1,0))</f>
        <v>D</v>
      </c>
      <c r="K983" s="4">
        <f>INDEX(Products!$A$1:$G$49,MATCH($D983,Products!$A$1:$A$49,0),MATCH(K$1,Products!$A$1:$G$1,0))</f>
        <v>0.2</v>
      </c>
      <c r="L983" s="5">
        <f>INDEX(Products!$A$1:$G$49,MATCH($D983,Products!$A$1:$A$49,0),MATCH(L$1,Products!$A$1:$G$1,0))</f>
        <v>3.645</v>
      </c>
      <c r="M983" s="5">
        <f t="shared" si="15"/>
        <v>21.87</v>
      </c>
      <c r="N983" t="str" cm="1">
        <f t="array" ref="N983">_xlfn.IFS(I983="Rob","Robusta",I983="Exc","Excelsa",I983="Ara","Arabica",I983="Lib","Liberica")</f>
        <v>Excelsa</v>
      </c>
      <c r="O983" t="str" cm="1">
        <f t="array" ref="O983">_xlfn.IFS(J983="M","Medium",J983="L","Light",J983="D","Dark")</f>
        <v>Dark</v>
      </c>
      <c r="P983" t="str">
        <f>_xlfn.XLOOKUP(OrderTable[[#This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INDEX(Products!$A$1:$G$49,MATCH($D984,Products!$A$1:$A$49,0),MATCH(I$1,Products!$A$1:$G$1,0))</f>
        <v>Rob</v>
      </c>
      <c r="J984" t="str">
        <f>INDEX(Products!$A$1:$G$49,MATCH($D984,Products!$A$1:$A$49,0),MATCH(J$1,Products!$A$1:$G$1,0))</f>
        <v>L</v>
      </c>
      <c r="K984" s="4">
        <f>INDEX(Products!$A$1:$G$49,MATCH($D984,Products!$A$1:$A$49,0),MATCH(K$1,Products!$A$1:$G$1,0))</f>
        <v>1</v>
      </c>
      <c r="L984" s="5">
        <f>INDEX(Products!$A$1:$G$49,MATCH($D984,Products!$A$1:$A$49,0),MATCH(L$1,Products!$A$1:$G$1,0))</f>
        <v>11.95</v>
      </c>
      <c r="M984" s="5">
        <f t="shared" si="15"/>
        <v>23.9</v>
      </c>
      <c r="N984" t="str" cm="1">
        <f t="array" ref="N984">_xlfn.IFS(I984="Rob","Robusta",I984="Exc","Excelsa",I984="Ara","Arabica",I984="Lib","Liberica")</f>
        <v>Robusta</v>
      </c>
      <c r="O984" t="str" cm="1">
        <f t="array" ref="O984">_xlfn.IFS(J984="M","Medium",J984="L","Light",J984="D","Dark")</f>
        <v>Light</v>
      </c>
      <c r="P984" t="str">
        <f>_xlfn.XLOOKUP(OrderTable[[#This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INDEX(Products!$A$1:$G$49,MATCH($D985,Products!$A$1:$A$49,0),MATCH(I$1,Products!$A$1:$G$1,0))</f>
        <v>Ara</v>
      </c>
      <c r="J985" t="str">
        <f>INDEX(Products!$A$1:$G$49,MATCH($D985,Products!$A$1:$A$49,0),MATCH(J$1,Products!$A$1:$G$1,0))</f>
        <v>M</v>
      </c>
      <c r="K985" s="4">
        <f>INDEX(Products!$A$1:$G$49,MATCH($D985,Products!$A$1:$A$49,0),MATCH(K$1,Products!$A$1:$G$1,0))</f>
        <v>0.2</v>
      </c>
      <c r="L985" s="5">
        <f>INDEX(Products!$A$1:$G$49,MATCH($D985,Products!$A$1:$A$49,0),MATCH(L$1,Products!$A$1:$G$1,0))</f>
        <v>3.375</v>
      </c>
      <c r="M985" s="5">
        <f t="shared" si="15"/>
        <v>6.75</v>
      </c>
      <c r="N985" t="str" cm="1">
        <f t="array" ref="N985">_xlfn.IFS(I985="Rob","Robusta",I985="Exc","Excelsa",I985="Ara","Arabica",I985="Lib","Liberica")</f>
        <v>Arabica</v>
      </c>
      <c r="O985" t="str" cm="1">
        <f t="array" ref="O985">_xlfn.IFS(J985="M","Medium",J985="L","Light",J985="D","Dark")</f>
        <v>Medium</v>
      </c>
      <c r="P985" t="str">
        <f>_xlfn.XLOOKUP(OrderTable[[#This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INDEX(Products!$A$1:$G$49,MATCH($D986,Products!$A$1:$A$49,0),MATCH(I$1,Products!$A$1:$G$1,0))</f>
        <v>Exc</v>
      </c>
      <c r="J986" t="str">
        <f>INDEX(Products!$A$1:$G$49,MATCH($D986,Products!$A$1:$A$49,0),MATCH(J$1,Products!$A$1:$G$1,0))</f>
        <v>M</v>
      </c>
      <c r="K986" s="4">
        <f>INDEX(Products!$A$1:$G$49,MATCH($D986,Products!$A$1:$A$49,0),MATCH(K$1,Products!$A$1:$G$1,0))</f>
        <v>2.5</v>
      </c>
      <c r="L986" s="5">
        <f>INDEX(Products!$A$1:$G$49,MATCH($D986,Products!$A$1:$A$49,0),MATCH(L$1,Products!$A$1:$G$1,0))</f>
        <v>31.624999999999996</v>
      </c>
      <c r="M986" s="5">
        <f t="shared" si="15"/>
        <v>31.624999999999996</v>
      </c>
      <c r="N986" t="str" cm="1">
        <f t="array" ref="N986">_xlfn.IFS(I986="Rob","Robusta",I986="Exc","Excelsa",I986="Ara","Arabica",I986="Lib","Liberica")</f>
        <v>Excelsa</v>
      </c>
      <c r="O986" t="str" cm="1">
        <f t="array" ref="O986">_xlfn.IFS(J986="M","Medium",J986="L","Light",J986="D","Dark")</f>
        <v>Medium</v>
      </c>
      <c r="P986" t="str">
        <f>_xlfn.XLOOKUP(OrderTable[[#This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INDEX(Products!$A$1:$G$49,MATCH($D987,Products!$A$1:$A$49,0),MATCH(I$1,Products!$A$1:$G$1,0))</f>
        <v>Rob</v>
      </c>
      <c r="J987" t="str">
        <f>INDEX(Products!$A$1:$G$49,MATCH($D987,Products!$A$1:$A$49,0),MATCH(J$1,Products!$A$1:$G$1,0))</f>
        <v>L</v>
      </c>
      <c r="K987" s="4">
        <f>INDEX(Products!$A$1:$G$49,MATCH($D987,Products!$A$1:$A$49,0),MATCH(K$1,Products!$A$1:$G$1,0))</f>
        <v>1</v>
      </c>
      <c r="L987" s="5">
        <f>INDEX(Products!$A$1:$G$49,MATCH($D987,Products!$A$1:$A$49,0),MATCH(L$1,Products!$A$1:$G$1,0))</f>
        <v>11.95</v>
      </c>
      <c r="M987" s="5">
        <f t="shared" si="15"/>
        <v>47.8</v>
      </c>
      <c r="N987" t="str" cm="1">
        <f t="array" ref="N987">_xlfn.IFS(I987="Rob","Robusta",I987="Exc","Excelsa",I987="Ara","Arabica",I987="Lib","Liberica")</f>
        <v>Robusta</v>
      </c>
      <c r="O987" t="str" cm="1">
        <f t="array" ref="O987">_xlfn.IFS(J987="M","Medium",J987="L","Light",J987="D","Dark")</f>
        <v>Light</v>
      </c>
      <c r="P987" t="str">
        <f>_xlfn.XLOOKUP(OrderTable[[#This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INDEX(Products!$A$1:$G$49,MATCH($D988,Products!$A$1:$A$49,0),MATCH(I$1,Products!$A$1:$G$1,0))</f>
        <v>Lib</v>
      </c>
      <c r="J988" t="str">
        <f>INDEX(Products!$A$1:$G$49,MATCH($D988,Products!$A$1:$A$49,0),MATCH(J$1,Products!$A$1:$G$1,0))</f>
        <v>M</v>
      </c>
      <c r="K988" s="4">
        <f>INDEX(Products!$A$1:$G$49,MATCH($D988,Products!$A$1:$A$49,0),MATCH(K$1,Products!$A$1:$G$1,0))</f>
        <v>2.5</v>
      </c>
      <c r="L988" s="5">
        <f>INDEX(Products!$A$1:$G$49,MATCH($D988,Products!$A$1:$A$49,0),MATCH(L$1,Products!$A$1:$G$1,0))</f>
        <v>33.464999999999996</v>
      </c>
      <c r="M988" s="5">
        <f t="shared" si="15"/>
        <v>33.464999999999996</v>
      </c>
      <c r="N988" t="str" cm="1">
        <f t="array" ref="N988">_xlfn.IFS(I988="Rob","Robusta",I988="Exc","Excelsa",I988="Ara","Arabica",I988="Lib","Liberica")</f>
        <v>Liberica</v>
      </c>
      <c r="O988" t="str" cm="1">
        <f t="array" ref="O988">_xlfn.IFS(J988="M","Medium",J988="L","Light",J988="D","Dark")</f>
        <v>Medium</v>
      </c>
      <c r="P988" t="str">
        <f>_xlfn.XLOOKUP(OrderTable[[#This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INDEX(Products!$A$1:$G$49,MATCH($D989,Products!$A$1:$A$49,0),MATCH(I$1,Products!$A$1:$G$1,0))</f>
        <v>Ara</v>
      </c>
      <c r="J989" t="str">
        <f>INDEX(Products!$A$1:$G$49,MATCH($D989,Products!$A$1:$A$49,0),MATCH(J$1,Products!$A$1:$G$1,0))</f>
        <v>D</v>
      </c>
      <c r="K989" s="4">
        <f>INDEX(Products!$A$1:$G$49,MATCH($D989,Products!$A$1:$A$49,0),MATCH(K$1,Products!$A$1:$G$1,0))</f>
        <v>0.5</v>
      </c>
      <c r="L989" s="5">
        <f>INDEX(Products!$A$1:$G$49,MATCH($D989,Products!$A$1:$A$49,0),MATCH(L$1,Products!$A$1:$G$1,0))</f>
        <v>5.97</v>
      </c>
      <c r="M989" s="5">
        <f t="shared" si="15"/>
        <v>29.849999999999998</v>
      </c>
      <c r="N989" t="str" cm="1">
        <f t="array" ref="N989">_xlfn.IFS(I989="Rob","Robusta",I989="Exc","Excelsa",I989="Ara","Arabica",I989="Lib","Liberica")</f>
        <v>Arabica</v>
      </c>
      <c r="O989" t="str" cm="1">
        <f t="array" ref="O989">_xlfn.IFS(J989="M","Medium",J989="L","Light",J989="D","Dark")</f>
        <v>Dark</v>
      </c>
      <c r="P989" t="str">
        <f>_xlfn.XLOOKUP(OrderTable[[#This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INDEX(Products!$A$1:$G$49,MATCH($D990,Products!$A$1:$A$49,0),MATCH(I$1,Products!$A$1:$G$1,0))</f>
        <v>Rob</v>
      </c>
      <c r="J990" t="str">
        <f>INDEX(Products!$A$1:$G$49,MATCH($D990,Products!$A$1:$A$49,0),MATCH(J$1,Products!$A$1:$G$1,0))</f>
        <v>M</v>
      </c>
      <c r="K990" s="4">
        <f>INDEX(Products!$A$1:$G$49,MATCH($D990,Products!$A$1:$A$49,0),MATCH(K$1,Products!$A$1:$G$1,0))</f>
        <v>1</v>
      </c>
      <c r="L990" s="5">
        <f>INDEX(Products!$A$1:$G$49,MATCH($D990,Products!$A$1:$A$49,0),MATCH(L$1,Products!$A$1:$G$1,0))</f>
        <v>9.9499999999999993</v>
      </c>
      <c r="M990" s="5">
        <f t="shared" si="15"/>
        <v>29.849999999999998</v>
      </c>
      <c r="N990" t="str" cm="1">
        <f t="array" ref="N990">_xlfn.IFS(I990="Rob","Robusta",I990="Exc","Excelsa",I990="Ara","Arabica",I990="Lib","Liberica")</f>
        <v>Robusta</v>
      </c>
      <c r="O990" t="str" cm="1">
        <f t="array" ref="O990">_xlfn.IFS(J990="M","Medium",J990="L","Light",J990="D","Dark")</f>
        <v>Medium</v>
      </c>
      <c r="P990" t="str">
        <f>_xlfn.XLOOKUP(OrderTable[[#This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INDEX(Products!$A$1:$G$49,MATCH($D991,Products!$A$1:$A$49,0),MATCH(I$1,Products!$A$1:$G$1,0))</f>
        <v>Ara</v>
      </c>
      <c r="J991" t="str">
        <f>INDEX(Products!$A$1:$G$49,MATCH($D991,Products!$A$1:$A$49,0),MATCH(J$1,Products!$A$1:$G$1,0))</f>
        <v>M</v>
      </c>
      <c r="K991" s="4">
        <f>INDEX(Products!$A$1:$G$49,MATCH($D991,Products!$A$1:$A$49,0),MATCH(K$1,Products!$A$1:$G$1,0))</f>
        <v>2.5</v>
      </c>
      <c r="L991" s="5">
        <f>INDEX(Products!$A$1:$G$49,MATCH($D991,Products!$A$1:$A$49,0),MATCH(L$1,Products!$A$1:$G$1,0))</f>
        <v>25.874999999999996</v>
      </c>
      <c r="M991" s="5">
        <f t="shared" si="15"/>
        <v>155.24999999999997</v>
      </c>
      <c r="N991" t="str" cm="1">
        <f t="array" ref="N991">_xlfn.IFS(I991="Rob","Robusta",I991="Exc","Excelsa",I991="Ara","Arabica",I991="Lib","Liberica")</f>
        <v>Arabica</v>
      </c>
      <c r="O991" t="str" cm="1">
        <f t="array" ref="O991">_xlfn.IFS(J991="M","Medium",J991="L","Light",J991="D","Dark")</f>
        <v>Medium</v>
      </c>
      <c r="P991" t="str">
        <f>_xlfn.XLOOKUP(OrderTable[[#This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INDEX(Products!$A$1:$G$49,MATCH($D992,Products!$A$1:$A$49,0),MATCH(I$1,Products!$A$1:$G$1,0))</f>
        <v>Exc</v>
      </c>
      <c r="J992" t="str">
        <f>INDEX(Products!$A$1:$G$49,MATCH($D992,Products!$A$1:$A$49,0),MATCH(J$1,Products!$A$1:$G$1,0))</f>
        <v>D</v>
      </c>
      <c r="K992" s="4">
        <f>INDEX(Products!$A$1:$G$49,MATCH($D992,Products!$A$1:$A$49,0),MATCH(K$1,Products!$A$1:$G$1,0))</f>
        <v>0.2</v>
      </c>
      <c r="L992" s="5">
        <f>INDEX(Products!$A$1:$G$49,MATCH($D992,Products!$A$1:$A$49,0),MATCH(L$1,Products!$A$1:$G$1,0))</f>
        <v>3.645</v>
      </c>
      <c r="M992" s="5">
        <f t="shared" si="15"/>
        <v>18.225000000000001</v>
      </c>
      <c r="N992" t="str" cm="1">
        <f t="array" ref="N992">_xlfn.IFS(I992="Rob","Robusta",I992="Exc","Excelsa",I992="Ara","Arabica",I992="Lib","Liberica")</f>
        <v>Excelsa</v>
      </c>
      <c r="O992" t="str" cm="1">
        <f t="array" ref="O992">_xlfn.IFS(J992="M","Medium",J992="L","Light",J992="D","Dark")</f>
        <v>Dark</v>
      </c>
      <c r="P992" t="str">
        <f>_xlfn.XLOOKUP(OrderTable[[#This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INDEX(Products!$A$1:$G$49,MATCH($D993,Products!$A$1:$A$49,0),MATCH(I$1,Products!$A$1:$G$1,0))</f>
        <v>Lib</v>
      </c>
      <c r="J993" t="str">
        <f>INDEX(Products!$A$1:$G$49,MATCH($D993,Products!$A$1:$A$49,0),MATCH(J$1,Products!$A$1:$G$1,0))</f>
        <v>D</v>
      </c>
      <c r="K993" s="4">
        <f>INDEX(Products!$A$1:$G$49,MATCH($D993,Products!$A$1:$A$49,0),MATCH(K$1,Products!$A$1:$G$1,0))</f>
        <v>0.5</v>
      </c>
      <c r="L993" s="5">
        <f>INDEX(Products!$A$1:$G$49,MATCH($D993,Products!$A$1:$A$49,0),MATCH(L$1,Products!$A$1:$G$1,0))</f>
        <v>7.77</v>
      </c>
      <c r="M993" s="5">
        <f t="shared" si="15"/>
        <v>15.54</v>
      </c>
      <c r="N993" t="str" cm="1">
        <f t="array" ref="N993">_xlfn.IFS(I993="Rob","Robusta",I993="Exc","Excelsa",I993="Ara","Arabica",I993="Lib","Liberica")</f>
        <v>Liberica</v>
      </c>
      <c r="O993" t="str" cm="1">
        <f t="array" ref="O993">_xlfn.IFS(J993="M","Medium",J993="L","Light",J993="D","Dark")</f>
        <v>Dark</v>
      </c>
      <c r="P993" t="str">
        <f>_xlfn.XLOOKUP(OrderTable[[#This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INDEX(Products!$A$1:$G$49,MATCH($D994,Products!$A$1:$A$49,0),MATCH(I$1,Products!$A$1:$G$1,0))</f>
        <v>Lib</v>
      </c>
      <c r="J994" t="str">
        <f>INDEX(Products!$A$1:$G$49,MATCH($D994,Products!$A$1:$A$49,0),MATCH(J$1,Products!$A$1:$G$1,0))</f>
        <v>L</v>
      </c>
      <c r="K994" s="4">
        <f>INDEX(Products!$A$1:$G$49,MATCH($D994,Products!$A$1:$A$49,0),MATCH(K$1,Products!$A$1:$G$1,0))</f>
        <v>2.5</v>
      </c>
      <c r="L994" s="5">
        <f>INDEX(Products!$A$1:$G$49,MATCH($D994,Products!$A$1:$A$49,0),MATCH(L$1,Products!$A$1:$G$1,0))</f>
        <v>36.454999999999998</v>
      </c>
      <c r="M994" s="5">
        <f t="shared" si="15"/>
        <v>109.36499999999999</v>
      </c>
      <c r="N994" t="str" cm="1">
        <f t="array" ref="N994">_xlfn.IFS(I994="Rob","Robusta",I994="Exc","Excelsa",I994="Ara","Arabica",I994="Lib","Liberica")</f>
        <v>Liberica</v>
      </c>
      <c r="O994" t="str" cm="1">
        <f t="array" ref="O994">_xlfn.IFS(J994="M","Medium",J994="L","Light",J994="D","Dark")</f>
        <v>Light</v>
      </c>
      <c r="P994" t="str">
        <f>_xlfn.XLOOKUP(OrderTable[[#This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INDEX(Products!$A$1:$G$49,MATCH($D995,Products!$A$1:$A$49,0),MATCH(I$1,Products!$A$1:$G$1,0))</f>
        <v>Ara</v>
      </c>
      <c r="J995" t="str">
        <f>INDEX(Products!$A$1:$G$49,MATCH($D995,Products!$A$1:$A$49,0),MATCH(J$1,Products!$A$1:$G$1,0))</f>
        <v>L</v>
      </c>
      <c r="K995" s="4">
        <f>INDEX(Products!$A$1:$G$49,MATCH($D995,Products!$A$1:$A$49,0),MATCH(K$1,Products!$A$1:$G$1,0))</f>
        <v>1</v>
      </c>
      <c r="L995" s="5">
        <f>INDEX(Products!$A$1:$G$49,MATCH($D995,Products!$A$1:$A$49,0),MATCH(L$1,Products!$A$1:$G$1,0))</f>
        <v>12.95</v>
      </c>
      <c r="M995" s="5">
        <f t="shared" si="15"/>
        <v>77.699999999999989</v>
      </c>
      <c r="N995" t="str" cm="1">
        <f t="array" ref="N995">_xlfn.IFS(I995="Rob","Robusta",I995="Exc","Excelsa",I995="Ara","Arabica",I995="Lib","Liberica")</f>
        <v>Arabica</v>
      </c>
      <c r="O995" t="str" cm="1">
        <f t="array" ref="O995">_xlfn.IFS(J995="M","Medium",J995="L","Light",J995="D","Dark")</f>
        <v>Light</v>
      </c>
      <c r="P995" t="str">
        <f>_xlfn.XLOOKUP(OrderTable[[#This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INDEX(Products!$A$1:$G$49,MATCH($D996,Products!$A$1:$A$49,0),MATCH(I$1,Products!$A$1:$G$1,0))</f>
        <v>Ara</v>
      </c>
      <c r="J996" t="str">
        <f>INDEX(Products!$A$1:$G$49,MATCH($D996,Products!$A$1:$A$49,0),MATCH(J$1,Products!$A$1:$G$1,0))</f>
        <v>D</v>
      </c>
      <c r="K996" s="4">
        <f>INDEX(Products!$A$1:$G$49,MATCH($D996,Products!$A$1:$A$49,0),MATCH(K$1,Products!$A$1:$G$1,0))</f>
        <v>0.2</v>
      </c>
      <c r="L996" s="5">
        <f>INDEX(Products!$A$1:$G$49,MATCH($D996,Products!$A$1:$A$49,0),MATCH(L$1,Products!$A$1:$G$1,0))</f>
        <v>2.9849999999999999</v>
      </c>
      <c r="M996" s="5">
        <f t="shared" si="15"/>
        <v>8.9550000000000001</v>
      </c>
      <c r="N996" t="str" cm="1">
        <f t="array" ref="N996">_xlfn.IFS(I996="Rob","Robusta",I996="Exc","Excelsa",I996="Ara","Arabica",I996="Lib","Liberica")</f>
        <v>Arabica</v>
      </c>
      <c r="O996" t="str" cm="1">
        <f t="array" ref="O996">_xlfn.IFS(J996="M","Medium",J996="L","Light",J996="D","Dark")</f>
        <v>Dark</v>
      </c>
      <c r="P996" t="str">
        <f>_xlfn.XLOOKUP(OrderTable[[#This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INDEX(Products!$A$1:$G$49,MATCH($D997,Products!$A$1:$A$49,0),MATCH(I$1,Products!$A$1:$G$1,0))</f>
        <v>Rob</v>
      </c>
      <c r="J997" t="str">
        <f>INDEX(Products!$A$1:$G$49,MATCH($D997,Products!$A$1:$A$49,0),MATCH(J$1,Products!$A$1:$G$1,0))</f>
        <v>L</v>
      </c>
      <c r="K997" s="4">
        <f>INDEX(Products!$A$1:$G$49,MATCH($D997,Products!$A$1:$A$49,0),MATCH(K$1,Products!$A$1:$G$1,0))</f>
        <v>2.5</v>
      </c>
      <c r="L997" s="5">
        <f>INDEX(Products!$A$1:$G$49,MATCH($D997,Products!$A$1:$A$49,0),MATCH(L$1,Products!$A$1:$G$1,0))</f>
        <v>27.484999999999996</v>
      </c>
      <c r="M997" s="5">
        <f t="shared" si="15"/>
        <v>27.484999999999996</v>
      </c>
      <c r="N997" t="str" cm="1">
        <f t="array" ref="N997">_xlfn.IFS(I997="Rob","Robusta",I997="Exc","Excelsa",I997="Ara","Arabica",I997="Lib","Liberica")</f>
        <v>Robusta</v>
      </c>
      <c r="O997" t="str" cm="1">
        <f t="array" ref="O997">_xlfn.IFS(J997="M","Medium",J997="L","Light",J997="D","Dark")</f>
        <v>Light</v>
      </c>
      <c r="P997" t="str">
        <f>_xlfn.XLOOKUP(OrderTable[[#This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INDEX(Products!$A$1:$G$49,MATCH($D998,Products!$A$1:$A$49,0),MATCH(I$1,Products!$A$1:$G$1,0))</f>
        <v>Rob</v>
      </c>
      <c r="J998" t="str">
        <f>INDEX(Products!$A$1:$G$49,MATCH($D998,Products!$A$1:$A$49,0),MATCH(J$1,Products!$A$1:$G$1,0))</f>
        <v>M</v>
      </c>
      <c r="K998" s="4">
        <f>INDEX(Products!$A$1:$G$49,MATCH($D998,Products!$A$1:$A$49,0),MATCH(K$1,Products!$A$1:$G$1,0))</f>
        <v>0.5</v>
      </c>
      <c r="L998" s="5">
        <f>INDEX(Products!$A$1:$G$49,MATCH($D998,Products!$A$1:$A$49,0),MATCH(L$1,Products!$A$1:$G$1,0))</f>
        <v>5.97</v>
      </c>
      <c r="M998" s="5">
        <f t="shared" si="15"/>
        <v>29.849999999999998</v>
      </c>
      <c r="N998" t="str" cm="1">
        <f t="array" ref="N998">_xlfn.IFS(I998="Rob","Robusta",I998="Exc","Excelsa",I998="Ara","Arabica",I998="Lib","Liberica")</f>
        <v>Robusta</v>
      </c>
      <c r="O998" t="str" cm="1">
        <f t="array" ref="O998">_xlfn.IFS(J998="M","Medium",J998="L","Light",J998="D","Dark")</f>
        <v>Medium</v>
      </c>
      <c r="P998" t="str">
        <f>_xlfn.XLOOKUP(OrderTable[[#This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INDEX(Products!$A$1:$G$49,MATCH($D999,Products!$A$1:$A$49,0),MATCH(I$1,Products!$A$1:$G$1,0))</f>
        <v>Ara</v>
      </c>
      <c r="J999" t="str">
        <f>INDEX(Products!$A$1:$G$49,MATCH($D999,Products!$A$1:$A$49,0),MATCH(J$1,Products!$A$1:$G$1,0))</f>
        <v>M</v>
      </c>
      <c r="K999" s="4">
        <f>INDEX(Products!$A$1:$G$49,MATCH($D999,Products!$A$1:$A$49,0),MATCH(K$1,Products!$A$1:$G$1,0))</f>
        <v>0.5</v>
      </c>
      <c r="L999" s="5">
        <f>INDEX(Products!$A$1:$G$49,MATCH($D999,Products!$A$1:$A$49,0),MATCH(L$1,Products!$A$1:$G$1,0))</f>
        <v>6.75</v>
      </c>
      <c r="M999" s="5">
        <f t="shared" si="15"/>
        <v>27</v>
      </c>
      <c r="N999" t="str" cm="1">
        <f t="array" ref="N999">_xlfn.IFS(I999="Rob","Robusta",I999="Exc","Excelsa",I999="Ara","Arabica",I999="Lib","Liberica")</f>
        <v>Arabica</v>
      </c>
      <c r="O999" t="str" cm="1">
        <f t="array" ref="O999">_xlfn.IFS(J999="M","Medium",J999="L","Light",J999="D","Dark")</f>
        <v>Medium</v>
      </c>
      <c r="P999" t="str">
        <f>_xlfn.XLOOKUP(OrderTable[[#This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INDEX(Products!$A$1:$G$49,MATCH($D1000,Products!$A$1:$A$49,0),MATCH(I$1,Products!$A$1:$G$1,0))</f>
        <v>Ara</v>
      </c>
      <c r="J1000" t="str">
        <f>INDEX(Products!$A$1:$G$49,MATCH($D1000,Products!$A$1:$A$49,0),MATCH(J$1,Products!$A$1:$G$1,0))</f>
        <v>D</v>
      </c>
      <c r="K1000" s="4">
        <f>INDEX(Products!$A$1:$G$49,MATCH($D1000,Products!$A$1:$A$49,0),MATCH(K$1,Products!$A$1:$G$1,0))</f>
        <v>1</v>
      </c>
      <c r="L1000" s="5">
        <f>INDEX(Products!$A$1:$G$49,MATCH($D1000,Products!$A$1:$A$49,0),MATCH(L$1,Products!$A$1:$G$1,0))</f>
        <v>9.9499999999999993</v>
      </c>
      <c r="M1000" s="5">
        <f t="shared" si="15"/>
        <v>9.9499999999999993</v>
      </c>
      <c r="N1000" t="str" cm="1">
        <f t="array" ref="N1000">_xlfn.IFS(I1000="Rob","Robusta",I1000="Exc","Excelsa",I1000="Ara","Arabica",I1000="Lib","Liberica")</f>
        <v>Arabica</v>
      </c>
      <c r="O1000" t="str" cm="1">
        <f t="array" ref="O1000">_xlfn.IFS(J1000="M","Medium",J1000="L","Light",J1000="D","Dark")</f>
        <v>Dark</v>
      </c>
      <c r="P1000" t="str">
        <f>_xlfn.XLOOKUP(OrderTable[[#This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INDEX(Products!$A$1:$G$49,MATCH($D1001,Products!$A$1:$A$49,0),MATCH(I$1,Products!$A$1:$G$1,0))</f>
        <v>Exc</v>
      </c>
      <c r="J1001" t="str">
        <f>INDEX(Products!$A$1:$G$49,MATCH($D1001,Products!$A$1:$A$49,0),MATCH(J$1,Products!$A$1:$G$1,0))</f>
        <v>M</v>
      </c>
      <c r="K1001" s="4">
        <f>INDEX(Products!$A$1:$G$49,MATCH($D1001,Products!$A$1:$A$49,0),MATCH(K$1,Products!$A$1:$G$1,0))</f>
        <v>0.2</v>
      </c>
      <c r="L1001" s="5">
        <f>INDEX(Products!$A$1:$G$49,MATCH($D1001,Products!$A$1:$A$49,0),MATCH(L$1,Products!$A$1:$G$1,0))</f>
        <v>4.125</v>
      </c>
      <c r="M1001" s="5">
        <f t="shared" si="15"/>
        <v>12.375</v>
      </c>
      <c r="N1001" t="str" cm="1">
        <f t="array" ref="N1001">_xlfn.IFS(I1001="Rob","Robusta",I1001="Exc","Excelsa",I1001="Ara","Arabica",I1001="Lib","Liberica")</f>
        <v>Excelsa</v>
      </c>
      <c r="O1001" t="str" cm="1">
        <f t="array" ref="O1001">_xlfn.IFS(J1001="M","Medium",J1001="L","Light",J1001="D","Dark")</f>
        <v>Medium</v>
      </c>
      <c r="P1001" t="str">
        <f>_xlfn.XLOOKUP(OrderTable[[#This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75" workbookViewId="0">
      <selection activeCell="B4" sqref="B4"/>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Piotr Grzegorzyński</cp:lastModifiedBy>
  <cp:revision/>
  <dcterms:created xsi:type="dcterms:W3CDTF">2022-11-26T09:51:45Z</dcterms:created>
  <dcterms:modified xsi:type="dcterms:W3CDTF">2024-12-30T19:47:48Z</dcterms:modified>
  <cp:category/>
  <cp:contentStatus/>
</cp:coreProperties>
</file>