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acion\Java\Programación Avanzada\PhantomKick\SEL\"/>
    </mc:Choice>
  </mc:AlternateContent>
  <bookViews>
    <workbookView xWindow="0" yWindow="0" windowWidth="20490" windowHeight="7530"/>
  </bookViews>
  <sheets>
    <sheet name="Métricas" sheetId="2" r:id="rId1"/>
  </sheets>
  <calcPr calcId="171027"/>
</workbook>
</file>

<file path=xl/calcChain.xml><?xml version="1.0" encoding="utf-8"?>
<calcChain xmlns="http://schemas.openxmlformats.org/spreadsheetml/2006/main">
  <c r="J18" i="2" l="1"/>
  <c r="N18" i="2" s="1"/>
  <c r="N13" i="2"/>
  <c r="M19" i="2"/>
  <c r="L19" i="2"/>
  <c r="K19" i="2"/>
  <c r="I19" i="2"/>
  <c r="H19" i="2"/>
  <c r="G19" i="2"/>
  <c r="F19" i="2"/>
  <c r="J14" i="2"/>
  <c r="N14" i="2" s="1"/>
  <c r="J15" i="2"/>
  <c r="N15" i="2" s="1"/>
  <c r="J16" i="2"/>
  <c r="N16" i="2" s="1"/>
  <c r="J17" i="2"/>
  <c r="N17" i="2" s="1"/>
  <c r="J13" i="2"/>
  <c r="J19" i="2" l="1"/>
  <c r="N19" i="2"/>
  <c r="B17" i="2"/>
  <c r="E33" i="2" l="1"/>
  <c r="E23" i="2"/>
  <c r="E32" i="2" s="1"/>
  <c r="E8" i="2"/>
  <c r="E31" i="2" s="1"/>
  <c r="E4" i="2"/>
  <c r="E30" i="2" s="1"/>
  <c r="B14" i="2"/>
  <c r="B16" i="2"/>
  <c r="B13" i="2"/>
  <c r="E26" i="2"/>
  <c r="E27" i="2" l="1"/>
  <c r="E34" i="2"/>
  <c r="E28" i="2"/>
  <c r="E29" i="2"/>
  <c r="E35" i="2" l="1"/>
  <c r="F33" i="2" s="1"/>
  <c r="F30" i="2" l="1"/>
  <c r="F34" i="2"/>
  <c r="F31" i="2"/>
  <c r="F32" i="2"/>
</calcChain>
</file>

<file path=xl/sharedStrings.xml><?xml version="1.0" encoding="utf-8"?>
<sst xmlns="http://schemas.openxmlformats.org/spreadsheetml/2006/main" count="50" uniqueCount="38">
  <si>
    <t>Preparación de la Prueba</t>
  </si>
  <si>
    <t>Tiempo Estimado</t>
  </si>
  <si>
    <t>Tiempo Real</t>
  </si>
  <si>
    <t>Análisis</t>
  </si>
  <si>
    <t>Hora Inicio</t>
  </si>
  <si>
    <t>Hora Fin</t>
  </si>
  <si>
    <t>Tiempo Total</t>
  </si>
  <si>
    <t>TOTALES</t>
  </si>
  <si>
    <t>Desarrollo y correctivos</t>
  </si>
  <si>
    <t>Nº Incremento</t>
  </si>
  <si>
    <t>Descripción de las tareas del Incremento</t>
  </si>
  <si>
    <t>Tiempo</t>
  </si>
  <si>
    <t>Estimación</t>
  </si>
  <si>
    <t>Líneas Cód.</t>
  </si>
  <si>
    <t>Desarrollo</t>
  </si>
  <si>
    <t>Errores Lógicos</t>
  </si>
  <si>
    <t>Correctivos</t>
  </si>
  <si>
    <t>Tiempo Correción E.L.</t>
  </si>
  <si>
    <t>Líneas Reales</t>
  </si>
  <si>
    <t>Ejecución de la Prueba</t>
  </si>
  <si>
    <t>PROYECTO:</t>
  </si>
  <si>
    <t>Resumen</t>
  </si>
  <si>
    <t>Errores Lógicos / 100 LOC</t>
  </si>
  <si>
    <t>Líneas de Código (LOC)</t>
  </si>
  <si>
    <t>LOC / Hora</t>
  </si>
  <si>
    <t>Porcentaje Errores Lógicos</t>
  </si>
  <si>
    <t>Tiempo Resolución Errores Lógicos</t>
  </si>
  <si>
    <t>Tiempo Efectivo de Desarrollo</t>
  </si>
  <si>
    <t>Tiempo de Análisis</t>
  </si>
  <si>
    <t>Tiempo de Preparación de Prueba</t>
  </si>
  <si>
    <t>Tiempo de Ejecución de Prueba</t>
  </si>
  <si>
    <t>Creacion Constructores</t>
  </si>
  <si>
    <t>Getter &amp; Setter</t>
  </si>
  <si>
    <t>Creación Productos</t>
  </si>
  <si>
    <t>Creación de Normas</t>
  </si>
  <si>
    <t>Creación Suma y Resta de vectores</t>
  </si>
  <si>
    <t>Clase Vector Math</t>
  </si>
  <si>
    <t>Metodos equals-clone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</si>
</sst>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h:mm;@"/>
    <numFmt numFmtId="165" formatCode="[h]:mm"/>
    <numFmt numFmtId="166" formatCode="0.0%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97">
    <xf numFmtId="0" fontId="0" fillId="0" borderId="0" xfId="0"/>
    <xf numFmtId="0" fontId="0" fillId="0" borderId="0" xfId="0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5" borderId="4" xfId="0" applyFill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165" fontId="2" fillId="6" borderId="2" xfId="0" applyNumberFormat="1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vertical="center" wrapText="1"/>
    </xf>
    <xf numFmtId="1" fontId="2" fillId="6" borderId="10" xfId="0" applyNumberFormat="1" applyFont="1" applyFill="1" applyBorder="1" applyAlignment="1">
      <alignment horizontal="center" vertical="center" wrapText="1"/>
    </xf>
    <xf numFmtId="165" fontId="2" fillId="6" borderId="11" xfId="0" applyNumberFormat="1" applyFont="1" applyFill="1" applyBorder="1" applyAlignment="1">
      <alignment horizontal="center" vertical="center" wrapText="1"/>
    </xf>
    <xf numFmtId="1" fontId="2" fillId="6" borderId="16" xfId="0" applyNumberFormat="1" applyFont="1" applyFill="1" applyBorder="1" applyAlignment="1">
      <alignment horizontal="center" vertical="center" wrapText="1"/>
    </xf>
    <xf numFmtId="165" fontId="2" fillId="6" borderId="17" xfId="0" applyNumberFormat="1" applyFont="1" applyFill="1" applyBorder="1" applyAlignment="1">
      <alignment horizontal="center" vertical="center" wrapText="1"/>
    </xf>
    <xf numFmtId="165" fontId="2" fillId="6" borderId="18" xfId="0" applyNumberFormat="1" applyFont="1" applyFill="1" applyBorder="1" applyAlignment="1">
      <alignment horizontal="center" vertical="center" wrapText="1"/>
    </xf>
    <xf numFmtId="165" fontId="2" fillId="6" borderId="13" xfId="0" applyNumberFormat="1" applyFont="1" applyFill="1" applyBorder="1" applyAlignment="1">
      <alignment horizontal="center" vertical="center" wrapText="1"/>
    </xf>
    <xf numFmtId="165" fontId="2" fillId="6" borderId="15" xfId="0" applyNumberFormat="1" applyFont="1" applyFill="1" applyBorder="1" applyAlignment="1">
      <alignment horizontal="center" vertical="center" wrapText="1"/>
    </xf>
    <xf numFmtId="0" fontId="2" fillId="6" borderId="16" xfId="0" applyFont="1" applyFill="1" applyBorder="1" applyAlignment="1">
      <alignment horizontal="center" vertical="center" wrapText="1"/>
    </xf>
    <xf numFmtId="1" fontId="2" fillId="6" borderId="18" xfId="0" applyNumberFormat="1" applyFont="1" applyFill="1" applyBorder="1" applyAlignment="1">
      <alignment horizontal="center" vertical="center" wrapText="1"/>
    </xf>
    <xf numFmtId="165" fontId="2" fillId="6" borderId="14" xfId="0" applyNumberFormat="1" applyFont="1" applyFill="1" applyBorder="1" applyAlignment="1">
      <alignment horizontal="center" vertical="center" wrapText="1"/>
    </xf>
    <xf numFmtId="0" fontId="0" fillId="6" borderId="20" xfId="0" applyFill="1" applyBorder="1" applyAlignment="1">
      <alignment vertical="center" wrapText="1"/>
    </xf>
    <xf numFmtId="0" fontId="0" fillId="6" borderId="21" xfId="0" applyFill="1" applyBorder="1" applyAlignment="1">
      <alignment vertical="center" wrapText="1"/>
    </xf>
    <xf numFmtId="0" fontId="0" fillId="6" borderId="22" xfId="0" applyFill="1" applyBorder="1" applyAlignment="1">
      <alignment vertical="center" wrapText="1"/>
    </xf>
    <xf numFmtId="0" fontId="0" fillId="6" borderId="0" xfId="0" applyFill="1" applyBorder="1" applyAlignment="1">
      <alignment vertical="center" wrapText="1"/>
    </xf>
    <xf numFmtId="0" fontId="0" fillId="6" borderId="23" xfId="0" applyFill="1" applyBorder="1" applyAlignment="1">
      <alignment vertical="center" wrapText="1"/>
    </xf>
    <xf numFmtId="0" fontId="0" fillId="6" borderId="24" xfId="0" applyFill="1" applyBorder="1" applyAlignment="1">
      <alignment vertical="center" wrapText="1"/>
    </xf>
    <xf numFmtId="0" fontId="0" fillId="6" borderId="27" xfId="0" applyFill="1" applyBorder="1" applyAlignment="1">
      <alignment vertical="center" wrapText="1"/>
    </xf>
    <xf numFmtId="0" fontId="0" fillId="6" borderId="28" xfId="0" applyFill="1" applyBorder="1" applyAlignment="1">
      <alignment vertical="center" wrapText="1"/>
    </xf>
    <xf numFmtId="0" fontId="0" fillId="6" borderId="29" xfId="0" applyFill="1" applyBorder="1" applyAlignment="1">
      <alignment vertical="center" wrapText="1"/>
    </xf>
    <xf numFmtId="165" fontId="2" fillId="6" borderId="1" xfId="0" applyNumberFormat="1" applyFont="1" applyFill="1" applyBorder="1" applyAlignment="1">
      <alignment horizontal="center" vertical="center" wrapText="1"/>
    </xf>
    <xf numFmtId="166" fontId="2" fillId="6" borderId="1" xfId="1" applyNumberFormat="1" applyFont="1" applyFill="1" applyBorder="1" applyAlignment="1">
      <alignment horizontal="center" vertical="center" wrapText="1"/>
    </xf>
    <xf numFmtId="165" fontId="0" fillId="5" borderId="12" xfId="0" applyNumberFormat="1" applyFill="1" applyBorder="1" applyAlignment="1" applyProtection="1">
      <alignment horizontal="center" vertical="center" wrapText="1"/>
      <protection locked="0"/>
    </xf>
    <xf numFmtId="164" fontId="0" fillId="5" borderId="13" xfId="0" applyNumberFormat="1" applyFill="1" applyBorder="1" applyAlignment="1" applyProtection="1">
      <alignment horizontal="center" vertical="center" wrapText="1"/>
      <protection locked="0"/>
    </xf>
    <xf numFmtId="1" fontId="0" fillId="5" borderId="5" xfId="0" applyNumberFormat="1" applyFill="1" applyBorder="1" applyAlignment="1" applyProtection="1">
      <alignment horizontal="center" vertical="center" wrapText="1"/>
      <protection locked="0"/>
    </xf>
    <xf numFmtId="165" fontId="0" fillId="5" borderId="6" xfId="0" applyNumberFormat="1" applyFill="1" applyBorder="1" applyAlignment="1" applyProtection="1">
      <alignment horizontal="center" vertical="center" wrapText="1"/>
      <protection locked="0"/>
    </xf>
    <xf numFmtId="164" fontId="0" fillId="5" borderId="4" xfId="0" applyNumberFormat="1" applyFill="1" applyBorder="1" applyAlignment="1" applyProtection="1">
      <alignment horizontal="center" vertical="center" wrapText="1"/>
      <protection locked="0"/>
    </xf>
    <xf numFmtId="164" fontId="0" fillId="5" borderId="1" xfId="0" applyNumberFormat="1" applyFill="1" applyBorder="1" applyAlignment="1" applyProtection="1">
      <alignment horizontal="center" vertical="center" wrapText="1"/>
      <protection locked="0"/>
    </xf>
    <xf numFmtId="0" fontId="0" fillId="5" borderId="5" xfId="0" applyFill="1" applyBorder="1" applyAlignment="1" applyProtection="1">
      <alignment horizontal="center" vertical="center" wrapText="1"/>
      <protection locked="0"/>
    </xf>
    <xf numFmtId="164" fontId="0" fillId="5" borderId="6" xfId="0" applyNumberFormat="1" applyFill="1" applyBorder="1" applyAlignment="1" applyProtection="1">
      <alignment horizontal="center" vertical="center" wrapText="1"/>
      <protection locked="0"/>
    </xf>
    <xf numFmtId="1" fontId="0" fillId="5" borderId="4" xfId="0" applyNumberFormat="1" applyFill="1" applyBorder="1" applyAlignment="1" applyProtection="1">
      <alignment horizontal="center" vertical="center" wrapText="1"/>
      <protection locked="0"/>
    </xf>
    <xf numFmtId="0" fontId="0" fillId="2" borderId="0" xfId="0" applyFill="1" applyBorder="1" applyAlignment="1">
      <alignment horizontal="center" vertical="center" wrapText="1"/>
    </xf>
    <xf numFmtId="1" fontId="2" fillId="6" borderId="31" xfId="0" applyNumberFormat="1" applyFont="1" applyFill="1" applyBorder="1" applyAlignment="1">
      <alignment horizontal="center" vertical="center" wrapText="1"/>
    </xf>
    <xf numFmtId="1" fontId="0" fillId="5" borderId="32" xfId="0" applyNumberFormat="1" applyFill="1" applyBorder="1" applyAlignment="1" applyProtection="1">
      <alignment horizontal="center" vertical="center" wrapText="1"/>
      <protection locked="0"/>
    </xf>
    <xf numFmtId="165" fontId="0" fillId="5" borderId="33" xfId="0" applyNumberFormat="1" applyFill="1" applyBorder="1" applyAlignment="1" applyProtection="1">
      <alignment horizontal="center" vertical="center" wrapText="1"/>
      <protection locked="0"/>
    </xf>
    <xf numFmtId="164" fontId="0" fillId="5" borderId="34" xfId="0" applyNumberFormat="1" applyFill="1" applyBorder="1" applyAlignment="1" applyProtection="1">
      <alignment horizontal="center" vertical="center" wrapText="1"/>
      <protection locked="0"/>
    </xf>
    <xf numFmtId="164" fontId="0" fillId="5" borderId="35" xfId="0" applyNumberFormat="1" applyFill="1" applyBorder="1" applyAlignment="1" applyProtection="1">
      <alignment horizontal="center" vertical="center" wrapText="1"/>
      <protection locked="0"/>
    </xf>
    <xf numFmtId="0" fontId="0" fillId="5" borderId="32" xfId="0" applyFill="1" applyBorder="1" applyAlignment="1" applyProtection="1">
      <alignment horizontal="center" vertical="center" wrapText="1"/>
      <protection locked="0"/>
    </xf>
    <xf numFmtId="164" fontId="0" fillId="5" borderId="33" xfId="0" applyNumberFormat="1" applyFill="1" applyBorder="1" applyAlignment="1" applyProtection="1">
      <alignment horizontal="center" vertical="center" wrapText="1"/>
      <protection locked="0"/>
    </xf>
    <xf numFmtId="1" fontId="0" fillId="5" borderId="34" xfId="0" applyNumberFormat="1" applyFill="1" applyBorder="1" applyAlignment="1" applyProtection="1">
      <alignment horizontal="center" vertical="center" wrapText="1"/>
      <protection locked="0"/>
    </xf>
    <xf numFmtId="166" fontId="2" fillId="6" borderId="2" xfId="1" applyNumberFormat="1" applyFont="1" applyFill="1" applyBorder="1" applyAlignment="1">
      <alignment horizontal="center" vertical="center" wrapText="1"/>
    </xf>
    <xf numFmtId="166" fontId="2" fillId="6" borderId="4" xfId="1" applyNumberFormat="1" applyFont="1" applyFill="1" applyBorder="1" applyAlignment="1">
      <alignment horizontal="center" vertical="center" wrapText="1"/>
    </xf>
    <xf numFmtId="49" fontId="2" fillId="6" borderId="19" xfId="0" applyNumberFormat="1" applyFont="1" applyFill="1" applyBorder="1" applyAlignment="1">
      <alignment horizontal="left" vertical="center" wrapText="1"/>
    </xf>
    <xf numFmtId="49" fontId="2" fillId="6" borderId="3" xfId="0" applyNumberFormat="1" applyFont="1" applyFill="1" applyBorder="1" applyAlignment="1">
      <alignment horizontal="left" vertical="center" wrapText="1"/>
    </xf>
    <xf numFmtId="49" fontId="2" fillId="6" borderId="4" xfId="0" applyNumberFormat="1" applyFont="1" applyFill="1" applyBorder="1" applyAlignment="1">
      <alignment horizontal="left" vertical="center" wrapText="1"/>
    </xf>
    <xf numFmtId="165" fontId="2" fillId="6" borderId="15" xfId="0" applyNumberFormat="1" applyFont="1" applyFill="1" applyBorder="1" applyAlignment="1">
      <alignment horizontal="center" vertical="center" wrapText="1"/>
    </xf>
    <xf numFmtId="165" fontId="2" fillId="6" borderId="18" xfId="0" applyNumberFormat="1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left" vertical="center" wrapText="1"/>
    </xf>
    <xf numFmtId="0" fontId="0" fillId="2" borderId="0" xfId="0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49" fontId="2" fillId="6" borderId="25" xfId="0" applyNumberFormat="1" applyFont="1" applyFill="1" applyBorder="1" applyAlignment="1">
      <alignment horizontal="left" vertical="center" wrapText="1"/>
    </xf>
    <xf numFmtId="49" fontId="2" fillId="6" borderId="26" xfId="0" applyNumberFormat="1" applyFont="1" applyFill="1" applyBorder="1" applyAlignment="1">
      <alignment horizontal="left" vertical="center" wrapText="1"/>
    </xf>
    <xf numFmtId="49" fontId="2" fillId="6" borderId="18" xfId="0" applyNumberFormat="1" applyFont="1" applyFill="1" applyBorder="1" applyAlignment="1">
      <alignment horizontal="left" vertical="center" wrapText="1"/>
    </xf>
    <xf numFmtId="49" fontId="0" fillId="5" borderId="2" xfId="0" applyNumberFormat="1" applyFill="1" applyBorder="1" applyAlignment="1" applyProtection="1">
      <alignment horizontal="left" vertical="center" wrapText="1"/>
      <protection locked="0"/>
    </xf>
    <xf numFmtId="49" fontId="0" fillId="5" borderId="3" xfId="0" applyNumberFormat="1" applyFill="1" applyBorder="1" applyAlignment="1" applyProtection="1">
      <alignment horizontal="left" vertical="center" wrapText="1"/>
      <protection locked="0"/>
    </xf>
    <xf numFmtId="49" fontId="0" fillId="5" borderId="30" xfId="0" applyNumberFormat="1" applyFill="1" applyBorder="1" applyAlignment="1" applyProtection="1">
      <alignment horizontal="left" vertical="center" wrapText="1"/>
      <protection locked="0"/>
    </xf>
    <xf numFmtId="1" fontId="2" fillId="6" borderId="2" xfId="0" applyNumberFormat="1" applyFont="1" applyFill="1" applyBorder="1" applyAlignment="1">
      <alignment horizontal="center" vertical="center" wrapText="1"/>
    </xf>
    <xf numFmtId="1" fontId="2" fillId="6" borderId="4" xfId="0" applyNumberFormat="1" applyFont="1" applyFill="1" applyBorder="1" applyAlignment="1">
      <alignment horizontal="center" vertical="center" wrapText="1"/>
    </xf>
    <xf numFmtId="2" fontId="2" fillId="6" borderId="2" xfId="0" applyNumberFormat="1" applyFont="1" applyFill="1" applyBorder="1" applyAlignment="1">
      <alignment horizontal="center" vertical="center" wrapText="1"/>
    </xf>
    <xf numFmtId="2" fontId="2" fillId="6" borderId="4" xfId="0" applyNumberFormat="1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49" fontId="0" fillId="5" borderId="1" xfId="0" applyNumberFormat="1" applyFill="1" applyBorder="1" applyAlignment="1" applyProtection="1">
      <alignment horizontal="left" vertical="center" wrapText="1"/>
      <protection locked="0"/>
    </xf>
    <xf numFmtId="0" fontId="4" fillId="2" borderId="0" xfId="0" applyFont="1" applyFill="1" applyBorder="1" applyAlignment="1" applyProtection="1">
      <alignment horizontal="left" vertical="center" wrapText="1"/>
      <protection locked="0"/>
    </xf>
    <xf numFmtId="0" fontId="2" fillId="6" borderId="1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6" borderId="12" xfId="0" applyFont="1" applyFill="1" applyBorder="1" applyAlignment="1">
      <alignment horizontal="right" vertical="center" wrapText="1"/>
    </xf>
    <xf numFmtId="0" fontId="2" fillId="6" borderId="13" xfId="0" applyFont="1" applyFill="1" applyBorder="1" applyAlignment="1">
      <alignment horizontal="right" vertical="center" wrapText="1"/>
    </xf>
    <xf numFmtId="0" fontId="2" fillId="6" borderId="15" xfId="0" applyFont="1" applyFill="1" applyBorder="1" applyAlignment="1">
      <alignment horizontal="right" vertical="center" wrapText="1"/>
    </xf>
  </cellXfs>
  <cellStyles count="2">
    <cellStyle name="Normal" xfId="0" builtinId="0"/>
    <cellStyle name="Percent" xfId="1" builtinId="5"/>
  </cellStyles>
  <dxfs count="2">
    <dxf>
      <font>
        <color theme="0"/>
      </font>
      <fill>
        <patternFill>
          <bgColor rgb="FFC00000"/>
        </patternFill>
      </fill>
    </dxf>
    <dxf>
      <font>
        <color auto="1"/>
      </font>
      <fill>
        <patternFill>
          <bgColor rgb="FFFFC000"/>
        </patternFill>
      </fill>
    </dxf>
  </dxfs>
  <tableStyles count="0" defaultTableStyle="TableStyleMedium9" defaultPivotStyle="PivotStyleLight16"/>
  <colors>
    <mruColors>
      <color rgb="FFCCFF33"/>
      <color rgb="FF0066FF"/>
      <color rgb="FF009900"/>
      <color rgb="FF3399FF"/>
      <color rgb="FFFF6600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3565974707706982E-2"/>
          <c:y val="7.4074152627750078E-2"/>
          <c:w val="0.40158680164979388"/>
          <c:h val="0.85185169474449995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CCFF33"/>
              </a:solidFill>
            </c:spPr>
            <c:extLst>
              <c:ext xmlns:c16="http://schemas.microsoft.com/office/drawing/2014/chart" uri="{C3380CC4-5D6E-409C-BE32-E72D297353CC}">
                <c16:uniqueId val="{00000001-0B80-4F0C-91EB-6EA95F044C4E}"/>
              </c:ext>
            </c:extLst>
          </c:dPt>
          <c:dPt>
            <c:idx val="1"/>
            <c:bubble3D val="0"/>
            <c:spPr>
              <a:solidFill>
                <a:srgbClr val="00B0F0"/>
              </a:solidFill>
            </c:spPr>
            <c:extLst>
              <c:ext xmlns:c16="http://schemas.microsoft.com/office/drawing/2014/chart" uri="{C3380CC4-5D6E-409C-BE32-E72D297353CC}">
                <c16:uniqueId val="{00000003-0B80-4F0C-91EB-6EA95F044C4E}"/>
              </c:ext>
            </c:extLst>
          </c:dPt>
          <c:dPt>
            <c:idx val="2"/>
            <c:bubble3D val="0"/>
            <c:spPr>
              <a:solidFill>
                <a:srgbClr val="0066FF"/>
              </a:solidFill>
            </c:spPr>
            <c:extLst>
              <c:ext xmlns:c16="http://schemas.microsoft.com/office/drawing/2014/chart" uri="{C3380CC4-5D6E-409C-BE32-E72D297353CC}">
                <c16:uniqueId val="{00000005-0B80-4F0C-91EB-6EA95F044C4E}"/>
              </c:ext>
            </c:extLst>
          </c:dPt>
          <c:dPt>
            <c:idx val="3"/>
            <c:bubble3D val="0"/>
            <c:spPr>
              <a:solidFill>
                <a:srgbClr val="C00000"/>
              </a:solidFill>
            </c:spPr>
            <c:extLst>
              <c:ext xmlns:c16="http://schemas.microsoft.com/office/drawing/2014/chart" uri="{C3380CC4-5D6E-409C-BE32-E72D297353CC}">
                <c16:uniqueId val="{00000007-0B80-4F0C-91EB-6EA95F044C4E}"/>
              </c:ext>
            </c:extLst>
          </c:dPt>
          <c:dPt>
            <c:idx val="4"/>
            <c:bubble3D val="0"/>
            <c:spPr>
              <a:solidFill>
                <a:srgbClr val="009900"/>
              </a:solidFill>
            </c:spPr>
            <c:extLst>
              <c:ext xmlns:c16="http://schemas.microsoft.com/office/drawing/2014/chart" uri="{C3380CC4-5D6E-409C-BE32-E72D297353CC}">
                <c16:uniqueId val="{00000009-0B80-4F0C-91EB-6EA95F044C4E}"/>
              </c:ext>
            </c:extLst>
          </c:dPt>
          <c:cat>
            <c:strRef>
              <c:f>Métricas!$B$30:$D$34</c:f>
              <c:strCache>
                <c:ptCount val="5"/>
                <c:pt idx="0">
                  <c:v>Tiempo de Análisis</c:v>
                </c:pt>
                <c:pt idx="1">
                  <c:v>Tiempo de Preparación de Prueba</c:v>
                </c:pt>
                <c:pt idx="2">
                  <c:v>Tiempo de Ejecución de Prueba</c:v>
                </c:pt>
                <c:pt idx="3">
                  <c:v>Tiempo Resolución Errores Lógicos</c:v>
                </c:pt>
                <c:pt idx="4">
                  <c:v>Tiempo Efectivo de Desarrollo</c:v>
                </c:pt>
              </c:strCache>
            </c:strRef>
          </c:cat>
          <c:val>
            <c:numRef>
              <c:f>Métricas!$E$30:$E$34</c:f>
              <c:numCache>
                <c:formatCode>[h]:mm</c:formatCode>
                <c:ptCount val="5"/>
                <c:pt idx="0">
                  <c:v>9.7222222222221877E-3</c:v>
                </c:pt>
                <c:pt idx="1">
                  <c:v>1.0416666666666741E-2</c:v>
                </c:pt>
                <c:pt idx="2">
                  <c:v>4.1666666666667629E-3</c:v>
                </c:pt>
                <c:pt idx="3">
                  <c:v>7.6388888888888895E-3</c:v>
                </c:pt>
                <c:pt idx="4">
                  <c:v>2.0138888888888928E-2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B80-4F0C-91EB-6EA95F044C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45060916249105226"/>
          <c:y val="0.22139263648838675"/>
          <c:w val="0.50307062753519471"/>
          <c:h val="0.52354412740966338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25</xdr:row>
      <xdr:rowOff>9527</xdr:rowOff>
    </xdr:from>
    <xdr:to>
      <xdr:col>11</xdr:col>
      <xdr:colOff>419100</xdr:colOff>
      <xdr:row>34</xdr:row>
      <xdr:rowOff>180975</xdr:rowOff>
    </xdr:to>
    <xdr:graphicFrame macro="">
      <xdr:nvGraphicFramePr>
        <xdr:cNvPr id="6" name="5 Gráfico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1"/>
  <sheetViews>
    <sheetView tabSelected="1" topLeftCell="A5" zoomScaleNormal="100" workbookViewId="0">
      <selection activeCell="M5" sqref="M5"/>
    </sheetView>
  </sheetViews>
  <sheetFormatPr defaultColWidth="0" defaultRowHeight="15" zeroHeight="1" x14ac:dyDescent="0.25"/>
  <cols>
    <col min="1" max="1" width="1.140625" style="16" customWidth="1"/>
    <col min="2" max="2" width="11.85546875" style="1" customWidth="1"/>
    <col min="3" max="11" width="11.42578125" style="1" customWidth="1"/>
    <col min="12" max="12" width="13" style="1" customWidth="1"/>
    <col min="13" max="14" width="11.42578125" style="1" customWidth="1"/>
    <col min="15" max="15" width="1.140625" style="16" customWidth="1"/>
    <col min="16" max="16384" width="11.42578125" style="1" hidden="1"/>
  </cols>
  <sheetData>
    <row r="1" spans="1:16" s="23" customFormat="1" ht="23.25" customHeight="1" thickBot="1" x14ac:dyDescent="0.3">
      <c r="B1" s="23" t="s">
        <v>20</v>
      </c>
      <c r="C1" s="91" t="s">
        <v>36</v>
      </c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</row>
    <row r="2" spans="1:16" s="2" customFormat="1" x14ac:dyDescent="0.25">
      <c r="A2" s="13"/>
      <c r="B2" s="70" t="s">
        <v>3</v>
      </c>
      <c r="C2" s="71"/>
      <c r="D2" s="71"/>
      <c r="E2" s="72"/>
      <c r="F2" s="12"/>
      <c r="G2" s="12"/>
      <c r="H2" s="12"/>
      <c r="I2" s="12"/>
      <c r="J2" s="12"/>
      <c r="K2" s="12"/>
      <c r="L2" s="12"/>
      <c r="M2" s="12"/>
      <c r="N2" s="12"/>
      <c r="O2" s="13"/>
    </row>
    <row r="3" spans="1:16" s="5" customFormat="1" ht="30" x14ac:dyDescent="0.25">
      <c r="A3" s="14"/>
      <c r="B3" s="21" t="s">
        <v>1</v>
      </c>
      <c r="C3" s="5" t="s">
        <v>4</v>
      </c>
      <c r="D3" s="5" t="s">
        <v>5</v>
      </c>
      <c r="E3" s="22" t="s">
        <v>2</v>
      </c>
      <c r="F3" s="93"/>
      <c r="G3" s="93"/>
      <c r="H3" s="93"/>
      <c r="I3" s="93"/>
      <c r="J3" s="93"/>
      <c r="K3" s="93"/>
      <c r="L3" s="93"/>
      <c r="M3" s="93"/>
      <c r="N3" s="93"/>
      <c r="O3" s="14"/>
      <c r="P3" s="9"/>
    </row>
    <row r="4" spans="1:16" s="3" customFormat="1" ht="15.75" thickBot="1" x14ac:dyDescent="0.3">
      <c r="A4" s="15"/>
      <c r="B4" s="45">
        <v>6.9444444444444441E-3</v>
      </c>
      <c r="C4" s="46">
        <v>0.59861111111111109</v>
      </c>
      <c r="D4" s="46">
        <v>0.60833333333333328</v>
      </c>
      <c r="E4" s="33">
        <f>IFERROR(IF(OR(ISBLANK(C4),ISBLANK(D4)),"Completar",IF(D4&gt;=C4,D4-C4,"Error")),"Error")</f>
        <v>9.7222222222221877E-3</v>
      </c>
      <c r="F4" s="73"/>
      <c r="G4" s="73"/>
      <c r="H4" s="73"/>
      <c r="I4" s="73"/>
      <c r="J4" s="73"/>
      <c r="K4" s="73"/>
      <c r="L4" s="73"/>
      <c r="M4" s="73"/>
      <c r="N4" s="73"/>
      <c r="O4" s="15"/>
      <c r="P4" s="11"/>
    </row>
    <row r="5" spans="1:16" s="6" customFormat="1" ht="6" customHeight="1" thickBot="1" x14ac:dyDescent="0.3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7"/>
    </row>
    <row r="6" spans="1:16" s="2" customFormat="1" ht="15" customHeight="1" x14ac:dyDescent="0.25">
      <c r="A6" s="13"/>
      <c r="B6" s="70" t="s">
        <v>0</v>
      </c>
      <c r="C6" s="71"/>
      <c r="D6" s="71"/>
      <c r="E6" s="72"/>
      <c r="F6" s="12"/>
      <c r="G6" s="12"/>
      <c r="H6" s="12"/>
      <c r="I6" s="12"/>
      <c r="J6" s="12"/>
      <c r="K6" s="12"/>
      <c r="L6" s="12"/>
      <c r="M6" s="12"/>
      <c r="N6" s="12"/>
      <c r="O6" s="13"/>
    </row>
    <row r="7" spans="1:16" s="5" customFormat="1" ht="30" x14ac:dyDescent="0.25">
      <c r="A7" s="14"/>
      <c r="B7" s="21" t="s">
        <v>1</v>
      </c>
      <c r="C7" s="5" t="s">
        <v>4</v>
      </c>
      <c r="D7" s="5" t="s">
        <v>5</v>
      </c>
      <c r="E7" s="22" t="s">
        <v>2</v>
      </c>
      <c r="F7" s="93"/>
      <c r="G7" s="93"/>
      <c r="H7" s="93"/>
      <c r="I7" s="93"/>
      <c r="J7" s="93"/>
      <c r="K7" s="93"/>
      <c r="L7" s="93"/>
      <c r="M7" s="93"/>
      <c r="N7" s="93"/>
      <c r="O7" s="14"/>
      <c r="P7" s="9"/>
    </row>
    <row r="8" spans="1:16" s="3" customFormat="1" ht="15.75" thickBot="1" x14ac:dyDescent="0.3">
      <c r="A8" s="15"/>
      <c r="B8" s="45">
        <v>1.3888888888888888E-2</v>
      </c>
      <c r="C8" s="46">
        <v>0.61111111111111105</v>
      </c>
      <c r="D8" s="46">
        <v>0.62152777777777779</v>
      </c>
      <c r="E8" s="33">
        <f>IFERROR(IF(OR(ISBLANK(C8),ISBLANK(D8)),"Completar",IF(D8&gt;=C8,D8-C8,"Error")),"Error")</f>
        <v>1.0416666666666741E-2</v>
      </c>
      <c r="F8" s="73"/>
      <c r="G8" s="73"/>
      <c r="H8" s="73"/>
      <c r="I8" s="73"/>
      <c r="J8" s="73"/>
      <c r="K8" s="73"/>
      <c r="L8" s="73"/>
      <c r="M8" s="73"/>
      <c r="N8" s="73"/>
      <c r="O8" s="15"/>
      <c r="P8" s="11"/>
    </row>
    <row r="9" spans="1:16" s="6" customFormat="1" ht="6" customHeight="1" thickBot="1" x14ac:dyDescent="0.3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7"/>
    </row>
    <row r="10" spans="1:16" s="2" customFormat="1" ht="15" customHeight="1" x14ac:dyDescent="0.25">
      <c r="A10" s="13"/>
      <c r="B10" s="70" t="s">
        <v>8</v>
      </c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2"/>
      <c r="O10" s="13"/>
    </row>
    <row r="11" spans="1:16" s="5" customFormat="1" ht="16.5" customHeight="1" x14ac:dyDescent="0.25">
      <c r="A11" s="14"/>
      <c r="B11" s="74" t="s">
        <v>9</v>
      </c>
      <c r="C11" s="86" t="s">
        <v>10</v>
      </c>
      <c r="D11" s="86"/>
      <c r="E11" s="87"/>
      <c r="F11" s="88" t="s">
        <v>12</v>
      </c>
      <c r="G11" s="89"/>
      <c r="H11" s="85" t="s">
        <v>14</v>
      </c>
      <c r="I11" s="86"/>
      <c r="J11" s="87"/>
      <c r="K11" s="88" t="s">
        <v>16</v>
      </c>
      <c r="L11" s="89"/>
      <c r="M11" s="85" t="s">
        <v>18</v>
      </c>
      <c r="N11" s="92" t="s">
        <v>2</v>
      </c>
      <c r="O11" s="14"/>
      <c r="P11" s="9"/>
    </row>
    <row r="12" spans="1:16" s="5" customFormat="1" ht="30" x14ac:dyDescent="0.25">
      <c r="A12" s="14"/>
      <c r="B12" s="74"/>
      <c r="C12" s="86"/>
      <c r="D12" s="86"/>
      <c r="E12" s="87"/>
      <c r="F12" s="18" t="s">
        <v>13</v>
      </c>
      <c r="G12" s="19" t="s">
        <v>11</v>
      </c>
      <c r="H12" s="9" t="s">
        <v>4</v>
      </c>
      <c r="I12" s="5" t="s">
        <v>5</v>
      </c>
      <c r="J12" s="8" t="s">
        <v>11</v>
      </c>
      <c r="K12" s="18" t="s">
        <v>15</v>
      </c>
      <c r="L12" s="19" t="s">
        <v>17</v>
      </c>
      <c r="M12" s="85"/>
      <c r="N12" s="92"/>
      <c r="O12" s="14"/>
      <c r="P12" s="9"/>
    </row>
    <row r="13" spans="1:16" s="3" customFormat="1" x14ac:dyDescent="0.25">
      <c r="A13" s="15"/>
      <c r="B13" s="24">
        <f>ROW($B13)-12</f>
        <v>1</v>
      </c>
      <c r="C13" s="90" t="s">
        <v>31</v>
      </c>
      <c r="D13" s="90"/>
      <c r="E13" s="78"/>
      <c r="F13" s="47">
        <v>10</v>
      </c>
      <c r="G13" s="48">
        <v>2.7777777777777779E-3</v>
      </c>
      <c r="H13" s="49">
        <v>0.625</v>
      </c>
      <c r="I13" s="50">
        <v>0.62847222222222221</v>
      </c>
      <c r="J13" s="20">
        <f>I13-H13</f>
        <v>3.4722222222222099E-3</v>
      </c>
      <c r="K13" s="51">
        <v>0</v>
      </c>
      <c r="L13" s="52">
        <v>0</v>
      </c>
      <c r="M13" s="53">
        <v>15</v>
      </c>
      <c r="N13" s="25">
        <f>J13+L13</f>
        <v>3.4722222222222099E-3</v>
      </c>
      <c r="O13" s="15"/>
      <c r="P13" s="11"/>
    </row>
    <row r="14" spans="1:16" s="3" customFormat="1" x14ac:dyDescent="0.25">
      <c r="A14" s="15"/>
      <c r="B14" s="24">
        <f t="shared" ref="B14:B17" si="0">ROW($B14)-12</f>
        <v>2</v>
      </c>
      <c r="C14" s="90" t="s">
        <v>32</v>
      </c>
      <c r="D14" s="90"/>
      <c r="E14" s="78"/>
      <c r="F14" s="47">
        <v>9</v>
      </c>
      <c r="G14" s="48">
        <v>6.9444444444444447E-4</v>
      </c>
      <c r="H14" s="49">
        <v>0.62916666666666665</v>
      </c>
      <c r="I14" s="50">
        <v>0.63055555555555554</v>
      </c>
      <c r="J14" s="20">
        <f t="shared" ref="J14:J18" si="1">I14-H14</f>
        <v>1.388888888888884E-3</v>
      </c>
      <c r="K14" s="51">
        <v>0</v>
      </c>
      <c r="L14" s="52">
        <v>0</v>
      </c>
      <c r="M14" s="53">
        <v>12</v>
      </c>
      <c r="N14" s="25">
        <f t="shared" ref="N14:N18" si="2">J14+L14</f>
        <v>1.388888888888884E-3</v>
      </c>
      <c r="O14" s="15"/>
      <c r="P14" s="11"/>
    </row>
    <row r="15" spans="1:16" s="3" customFormat="1" x14ac:dyDescent="0.25">
      <c r="A15" s="54"/>
      <c r="B15" s="24">
        <v>3</v>
      </c>
      <c r="C15" s="78" t="s">
        <v>37</v>
      </c>
      <c r="D15" s="79"/>
      <c r="E15" s="80"/>
      <c r="F15" s="47">
        <v>13</v>
      </c>
      <c r="G15" s="48">
        <v>1.3888888888888889E-3</v>
      </c>
      <c r="H15" s="49">
        <v>0.63124999999999998</v>
      </c>
      <c r="I15" s="50">
        <v>0.63263888888888886</v>
      </c>
      <c r="J15" s="20">
        <f t="shared" si="1"/>
        <v>1.388888888888884E-3</v>
      </c>
      <c r="K15" s="51">
        <v>0</v>
      </c>
      <c r="L15" s="52">
        <v>0</v>
      </c>
      <c r="M15" s="53">
        <v>15</v>
      </c>
      <c r="N15" s="25">
        <f t="shared" si="2"/>
        <v>1.388888888888884E-3</v>
      </c>
      <c r="O15" s="54"/>
      <c r="P15" s="11"/>
    </row>
    <row r="16" spans="1:16" s="3" customFormat="1" ht="32.25" customHeight="1" x14ac:dyDescent="0.25">
      <c r="A16" s="15"/>
      <c r="B16" s="24">
        <f t="shared" si="0"/>
        <v>4</v>
      </c>
      <c r="C16" s="90" t="s">
        <v>35</v>
      </c>
      <c r="D16" s="90"/>
      <c r="E16" s="78"/>
      <c r="F16" s="47">
        <v>20</v>
      </c>
      <c r="G16" s="48">
        <v>6.9444444444444441E-3</v>
      </c>
      <c r="H16" s="49">
        <v>0.63472222222222219</v>
      </c>
      <c r="I16" s="50">
        <v>0.63888888888888895</v>
      </c>
      <c r="J16" s="20">
        <f t="shared" si="1"/>
        <v>4.1666666666667629E-3</v>
      </c>
      <c r="K16" s="51">
        <v>1</v>
      </c>
      <c r="L16" s="52">
        <v>1.3888888888888889E-3</v>
      </c>
      <c r="M16" s="53">
        <v>12</v>
      </c>
      <c r="N16" s="25">
        <f t="shared" si="2"/>
        <v>5.555555555555652E-3</v>
      </c>
      <c r="O16" s="15"/>
      <c r="P16" s="11"/>
    </row>
    <row r="17" spans="1:16" s="3" customFormat="1" x14ac:dyDescent="0.25">
      <c r="A17" s="15"/>
      <c r="B17" s="24">
        <f t="shared" si="0"/>
        <v>5</v>
      </c>
      <c r="C17" s="78" t="s">
        <v>33</v>
      </c>
      <c r="D17" s="79"/>
      <c r="E17" s="80"/>
      <c r="F17" s="47">
        <v>13</v>
      </c>
      <c r="G17" s="48">
        <v>6.9444444444444441E-3</v>
      </c>
      <c r="H17" s="49">
        <v>0.63958333333333328</v>
      </c>
      <c r="I17" s="50">
        <v>0.64513888888888882</v>
      </c>
      <c r="J17" s="20">
        <f t="shared" si="1"/>
        <v>5.5555555555555358E-3</v>
      </c>
      <c r="K17" s="51">
        <v>1</v>
      </c>
      <c r="L17" s="52">
        <v>4.1666666666666666E-3</v>
      </c>
      <c r="M17" s="53">
        <v>15</v>
      </c>
      <c r="N17" s="25">
        <f t="shared" si="2"/>
        <v>9.7222222222222016E-3</v>
      </c>
      <c r="O17" s="15"/>
      <c r="P17" s="11"/>
    </row>
    <row r="18" spans="1:16" s="3" customFormat="1" ht="30" customHeight="1" x14ac:dyDescent="0.25">
      <c r="A18" s="54"/>
      <c r="B18" s="55">
        <v>6</v>
      </c>
      <c r="C18" s="78" t="s">
        <v>34</v>
      </c>
      <c r="D18" s="79"/>
      <c r="E18" s="80"/>
      <c r="F18" s="56">
        <v>10</v>
      </c>
      <c r="G18" s="57">
        <v>5.5555555555555558E-3</v>
      </c>
      <c r="H18" s="58">
        <v>0.64652777777777781</v>
      </c>
      <c r="I18" s="59">
        <v>0.65069444444444446</v>
      </c>
      <c r="J18" s="20">
        <f t="shared" si="1"/>
        <v>4.1666666666666519E-3</v>
      </c>
      <c r="K18" s="60">
        <v>1</v>
      </c>
      <c r="L18" s="61">
        <v>2.0833333333333333E-3</v>
      </c>
      <c r="M18" s="62">
        <v>7</v>
      </c>
      <c r="N18" s="25">
        <f t="shared" si="2"/>
        <v>6.2499999999999847E-3</v>
      </c>
      <c r="O18" s="54"/>
      <c r="P18" s="11"/>
    </row>
    <row r="19" spans="1:16" s="4" customFormat="1" ht="15.75" thickBot="1" x14ac:dyDescent="0.3">
      <c r="A19" s="14"/>
      <c r="B19" s="94" t="s">
        <v>7</v>
      </c>
      <c r="C19" s="95"/>
      <c r="D19" s="95"/>
      <c r="E19" s="96"/>
      <c r="F19" s="26">
        <f>SUM(F13:F18)</f>
        <v>75</v>
      </c>
      <c r="G19" s="27">
        <f>SUM(G13:G18)</f>
        <v>2.4305555555555556E-2</v>
      </c>
      <c r="H19" s="28">
        <f>MIN(H13:H18)</f>
        <v>0.625</v>
      </c>
      <c r="I19" s="29">
        <f>MAX(I13:I18)</f>
        <v>0.65069444444444446</v>
      </c>
      <c r="J19" s="30">
        <f>SUM(J13:J18)</f>
        <v>2.0138888888888928E-2</v>
      </c>
      <c r="K19" s="31">
        <f>SUM(K13:K18)</f>
        <v>3</v>
      </c>
      <c r="L19" s="27">
        <f>SUM(L13:L18)</f>
        <v>7.6388888888888895E-3</v>
      </c>
      <c r="M19" s="32">
        <f>SUM(M13:M18)</f>
        <v>76</v>
      </c>
      <c r="N19" s="33">
        <f>SUM(N13:N18)</f>
        <v>2.7777777777777818E-2</v>
      </c>
      <c r="O19" s="14"/>
      <c r="P19" s="17"/>
    </row>
    <row r="20" spans="1:16" s="7" customFormat="1" ht="6" customHeight="1" thickBot="1" x14ac:dyDescent="0.3">
      <c r="A20" s="16"/>
      <c r="B20" s="1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</row>
    <row r="21" spans="1:16" s="2" customFormat="1" ht="15" customHeight="1" x14ac:dyDescent="0.25">
      <c r="A21" s="13"/>
      <c r="B21" s="70" t="s">
        <v>19</v>
      </c>
      <c r="C21" s="71"/>
      <c r="D21" s="71"/>
      <c r="E21" s="72"/>
      <c r="F21" s="12"/>
      <c r="G21" s="12"/>
      <c r="H21" s="12"/>
      <c r="I21" s="12"/>
      <c r="J21" s="12"/>
      <c r="K21" s="12"/>
      <c r="L21" s="12"/>
      <c r="M21" s="12"/>
      <c r="N21" s="12"/>
      <c r="O21" s="13"/>
    </row>
    <row r="22" spans="1:16" s="5" customFormat="1" ht="30" x14ac:dyDescent="0.25">
      <c r="A22" s="14"/>
      <c r="B22" s="21" t="s">
        <v>1</v>
      </c>
      <c r="C22" s="5" t="s">
        <v>4</v>
      </c>
      <c r="D22" s="5" t="s">
        <v>5</v>
      </c>
      <c r="E22" s="22" t="s">
        <v>2</v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9"/>
    </row>
    <row r="23" spans="1:16" s="3" customFormat="1" ht="15.75" thickBot="1" x14ac:dyDescent="0.3">
      <c r="A23" s="15"/>
      <c r="B23" s="45">
        <v>1.0416666666666666E-2</v>
      </c>
      <c r="C23" s="46">
        <v>0.68055555555555547</v>
      </c>
      <c r="D23" s="46">
        <v>0.68472222222222223</v>
      </c>
      <c r="E23" s="33">
        <f>IFERROR(IF(OR(ISBLANK(C23),ISBLANK(D23)),"Completar",IF(D23&gt;=C23,D23-C23,"Error")),"Error")</f>
        <v>4.1666666666667629E-3</v>
      </c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1"/>
    </row>
    <row r="24" spans="1:16" s="7" customFormat="1" ht="6" customHeight="1" thickBot="1" x14ac:dyDescent="0.3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</row>
    <row r="25" spans="1:16" x14ac:dyDescent="0.25">
      <c r="B25" s="70" t="s">
        <v>21</v>
      </c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2"/>
    </row>
    <row r="26" spans="1:16" ht="15" customHeight="1" x14ac:dyDescent="0.25">
      <c r="B26" s="65" t="s">
        <v>23</v>
      </c>
      <c r="C26" s="66"/>
      <c r="D26" s="67"/>
      <c r="E26" s="81">
        <f>M19</f>
        <v>76</v>
      </c>
      <c r="F26" s="82"/>
      <c r="G26" s="34"/>
      <c r="H26" s="35"/>
      <c r="I26" s="35"/>
      <c r="J26" s="35"/>
      <c r="K26" s="35"/>
      <c r="L26" s="35"/>
      <c r="M26" s="35"/>
      <c r="N26" s="38"/>
    </row>
    <row r="27" spans="1:16" x14ac:dyDescent="0.25">
      <c r="B27" s="65" t="s">
        <v>24</v>
      </c>
      <c r="C27" s="66"/>
      <c r="D27" s="67"/>
      <c r="E27" s="83">
        <f>IF(M19=0,0,IFERROR(M19/(N19*24),"Error"))</f>
        <v>113.99999999999983</v>
      </c>
      <c r="F27" s="84"/>
      <c r="G27" s="36"/>
      <c r="H27" s="37"/>
      <c r="I27" s="37"/>
      <c r="J27" s="37"/>
      <c r="K27" s="37"/>
      <c r="L27" s="37"/>
      <c r="M27" s="37"/>
      <c r="N27" s="39"/>
    </row>
    <row r="28" spans="1:16" ht="15" customHeight="1" x14ac:dyDescent="0.25">
      <c r="B28" s="65" t="s">
        <v>22</v>
      </c>
      <c r="C28" s="66"/>
      <c r="D28" s="67"/>
      <c r="E28" s="81">
        <f>IF(K19=0,0,IFERROR(ROUNDUP(K19/(M19/100),0),"Error"))</f>
        <v>4</v>
      </c>
      <c r="F28" s="82"/>
      <c r="G28" s="36"/>
      <c r="H28" s="37"/>
      <c r="I28" s="37"/>
      <c r="J28" s="37"/>
      <c r="K28" s="37"/>
      <c r="L28" s="37"/>
      <c r="M28" s="37"/>
      <c r="N28" s="39"/>
    </row>
    <row r="29" spans="1:16" ht="15" customHeight="1" x14ac:dyDescent="0.25">
      <c r="B29" s="65" t="s">
        <v>25</v>
      </c>
      <c r="C29" s="66"/>
      <c r="D29" s="67"/>
      <c r="E29" s="63">
        <f>IF(K19=0,0,IFERROR(K19/M19,"Error"))</f>
        <v>3.9473684210526314E-2</v>
      </c>
      <c r="F29" s="64"/>
      <c r="G29" s="36"/>
      <c r="H29" s="37"/>
      <c r="I29" s="37"/>
      <c r="J29" s="37"/>
      <c r="K29" s="37"/>
      <c r="L29" s="37"/>
      <c r="M29" s="37"/>
      <c r="N29" s="39"/>
    </row>
    <row r="30" spans="1:16" ht="15" customHeight="1" x14ac:dyDescent="0.25">
      <c r="B30" s="65" t="s">
        <v>28</v>
      </c>
      <c r="C30" s="66"/>
      <c r="D30" s="67"/>
      <c r="E30" s="43">
        <f>E4</f>
        <v>9.7222222222221877E-3</v>
      </c>
      <c r="F30" s="44">
        <f t="shared" ref="F30:F34" si="3">IF(E30="Completar",E30,IFERROR(E30/$E$35,"Error"))</f>
        <v>0.18666666666666537</v>
      </c>
      <c r="G30" s="36"/>
      <c r="H30" s="37"/>
      <c r="I30" s="37"/>
      <c r="J30" s="37"/>
      <c r="K30" s="37"/>
      <c r="L30" s="37"/>
      <c r="M30" s="37"/>
      <c r="N30" s="39"/>
    </row>
    <row r="31" spans="1:16" ht="15" customHeight="1" x14ac:dyDescent="0.25">
      <c r="B31" s="65" t="s">
        <v>29</v>
      </c>
      <c r="C31" s="66"/>
      <c r="D31" s="67"/>
      <c r="E31" s="43">
        <f>E8</f>
        <v>1.0416666666666741E-2</v>
      </c>
      <c r="F31" s="44">
        <f t="shared" si="3"/>
        <v>0.20000000000000073</v>
      </c>
      <c r="G31" s="36"/>
      <c r="H31" s="37"/>
      <c r="I31" s="37"/>
      <c r="J31" s="37"/>
      <c r="K31" s="37"/>
      <c r="L31" s="37"/>
      <c r="M31" s="37"/>
      <c r="N31" s="39"/>
    </row>
    <row r="32" spans="1:16" ht="15" customHeight="1" x14ac:dyDescent="0.25">
      <c r="B32" s="65" t="s">
        <v>30</v>
      </c>
      <c r="C32" s="66"/>
      <c r="D32" s="67"/>
      <c r="E32" s="43">
        <f>E23</f>
        <v>4.1666666666667629E-3</v>
      </c>
      <c r="F32" s="44">
        <f>IF(E32="Completar",E32,IFERROR(E32/$E$35,"Error"))</f>
        <v>8.0000000000001584E-2</v>
      </c>
      <c r="G32" s="36"/>
      <c r="H32" s="37"/>
      <c r="I32" s="37"/>
      <c r="J32" s="37"/>
      <c r="K32" s="37"/>
      <c r="L32" s="37"/>
      <c r="M32" s="37"/>
      <c r="N32" s="39"/>
    </row>
    <row r="33" spans="1:15" ht="15" customHeight="1" x14ac:dyDescent="0.25">
      <c r="B33" s="65" t="s">
        <v>26</v>
      </c>
      <c r="C33" s="66"/>
      <c r="D33" s="67"/>
      <c r="E33" s="43">
        <f>L19</f>
        <v>7.6388888888888895E-3</v>
      </c>
      <c r="F33" s="44">
        <f t="shared" si="3"/>
        <v>0.1466666666666662</v>
      </c>
      <c r="G33" s="36"/>
      <c r="H33" s="37"/>
      <c r="I33" s="37"/>
      <c r="J33" s="37"/>
      <c r="K33" s="37"/>
      <c r="L33" s="37"/>
      <c r="M33" s="37"/>
      <c r="N33" s="39"/>
    </row>
    <row r="34" spans="1:15" ht="15" customHeight="1" x14ac:dyDescent="0.25">
      <c r="B34" s="65" t="s">
        <v>27</v>
      </c>
      <c r="C34" s="66"/>
      <c r="D34" s="67"/>
      <c r="E34" s="43">
        <f>J19</f>
        <v>2.0138888888888928E-2</v>
      </c>
      <c r="F34" s="44">
        <f t="shared" si="3"/>
        <v>0.3866666666666661</v>
      </c>
      <c r="G34" s="36"/>
      <c r="H34" s="37"/>
      <c r="I34" s="37"/>
      <c r="J34" s="37"/>
      <c r="K34" s="37"/>
      <c r="L34" s="37"/>
      <c r="M34" s="37"/>
      <c r="N34" s="39"/>
    </row>
    <row r="35" spans="1:15" ht="15" customHeight="1" thickBot="1" x14ac:dyDescent="0.3">
      <c r="B35" s="75" t="s">
        <v>6</v>
      </c>
      <c r="C35" s="76"/>
      <c r="D35" s="77"/>
      <c r="E35" s="68">
        <f>IF(COUNTIF(E30:E34,"Error")=0,SUM(E30:E34),"Error")</f>
        <v>5.2083333333333509E-2</v>
      </c>
      <c r="F35" s="69"/>
      <c r="G35" s="40"/>
      <c r="H35" s="41"/>
      <c r="I35" s="41"/>
      <c r="J35" s="41"/>
      <c r="K35" s="41"/>
      <c r="L35" s="41"/>
      <c r="M35" s="41"/>
      <c r="N35" s="42"/>
    </row>
    <row r="36" spans="1:15" s="10" customFormat="1" ht="6" customHeight="1" x14ac:dyDescent="0.25">
      <c r="A36" s="16"/>
      <c r="O36" s="16"/>
    </row>
    <row r="37" spans="1:15" hidden="1" x14ac:dyDescent="0.25"/>
    <row r="38" spans="1:15" hidden="1" x14ac:dyDescent="0.25"/>
    <row r="39" spans="1:15" hidden="1" x14ac:dyDescent="0.25"/>
    <row r="40" spans="1:15" hidden="1" x14ac:dyDescent="0.25"/>
    <row r="41" spans="1:15" hidden="1" x14ac:dyDescent="0.25"/>
    <row r="42" spans="1:15" hidden="1" x14ac:dyDescent="0.25"/>
    <row r="43" spans="1:15" hidden="1" x14ac:dyDescent="0.25"/>
    <row r="44" spans="1:15" hidden="1" x14ac:dyDescent="0.25"/>
    <row r="45" spans="1:15" hidden="1" x14ac:dyDescent="0.25"/>
    <row r="46" spans="1:15" hidden="1" x14ac:dyDescent="0.25"/>
    <row r="47" spans="1:15" hidden="1" x14ac:dyDescent="0.25"/>
    <row r="48" spans="1:15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x14ac:dyDescent="0.25"/>
  </sheetData>
  <sheetProtection formatCells="0" formatColumns="0" formatRows="0" insertColumns="0" insertRows="0" deleteColumns="0" deleteRows="0"/>
  <mergeCells count="39">
    <mergeCell ref="C1:N1"/>
    <mergeCell ref="B6:E6"/>
    <mergeCell ref="B2:E2"/>
    <mergeCell ref="B21:E21"/>
    <mergeCell ref="B26:D26"/>
    <mergeCell ref="K11:L11"/>
    <mergeCell ref="M11:M12"/>
    <mergeCell ref="N11:N12"/>
    <mergeCell ref="F7:N7"/>
    <mergeCell ref="F8:N8"/>
    <mergeCell ref="B10:N10"/>
    <mergeCell ref="C14:E14"/>
    <mergeCell ref="C16:E16"/>
    <mergeCell ref="C17:E17"/>
    <mergeCell ref="B19:E19"/>
    <mergeCell ref="F3:N3"/>
    <mergeCell ref="E28:F28"/>
    <mergeCell ref="H11:J11"/>
    <mergeCell ref="F11:G11"/>
    <mergeCell ref="C11:E12"/>
    <mergeCell ref="C13:E13"/>
    <mergeCell ref="B27:D27"/>
    <mergeCell ref="B28:D28"/>
    <mergeCell ref="E29:F29"/>
    <mergeCell ref="B34:D34"/>
    <mergeCell ref="E35:F35"/>
    <mergeCell ref="B25:N25"/>
    <mergeCell ref="F4:N4"/>
    <mergeCell ref="B11:B12"/>
    <mergeCell ref="B35:D35"/>
    <mergeCell ref="B33:D33"/>
    <mergeCell ref="B29:D29"/>
    <mergeCell ref="B32:D32"/>
    <mergeCell ref="B30:D30"/>
    <mergeCell ref="B31:D31"/>
    <mergeCell ref="C15:E15"/>
    <mergeCell ref="C18:E18"/>
    <mergeCell ref="E26:F26"/>
    <mergeCell ref="E27:F27"/>
  </mergeCells>
  <conditionalFormatting sqref="A1:XFD13 A16:I17 A15:C15 F15:I15 A19:XFD1048576 A18:C18 F18:I18 A14:I14 J14:XFD18">
    <cfRule type="cellIs" dxfId="1" priority="1" operator="equal">
      <formula>"Completar"</formula>
    </cfRule>
    <cfRule type="cellIs" dxfId="0" priority="11" operator="equal">
      <formula>"Error"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Métricas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Planilla de Métricas</dc:title>
  <dc:creator>Lucas Ponce de Léon</dc:creator>
  <dc:description>Universidad Nacional de La Matanza
Cátedra de Programación Avanzada</dc:description>
  <cp:lastModifiedBy>Of</cp:lastModifiedBy>
  <dcterms:created xsi:type="dcterms:W3CDTF">2014-04-14T14:00:11Z</dcterms:created>
  <dcterms:modified xsi:type="dcterms:W3CDTF">2017-05-02T21:45:23Z</dcterms:modified>
</cp:coreProperties>
</file>