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a\Documents\COLLEGE (FIT - Aerospace Engineering)\JUNIOR\Spring 2024\AEE 3291 (JUNIOR)\Rocket Lander\RocketLander_Simulations\"/>
    </mc:Choice>
  </mc:AlternateContent>
  <xr:revisionPtr revIDLastSave="0" documentId="13_ncr:1_{122DD882-4CAA-44D2-B2C1-3BE9DB6384C2}" xr6:coauthVersionLast="47" xr6:coauthVersionMax="47" xr10:uidLastSave="{00000000-0000-0000-0000-000000000000}"/>
  <bookViews>
    <workbookView xWindow="-108" yWindow="-108" windowWidth="23256" windowHeight="12576" xr2:uid="{103F6BC0-70E3-4D43-BB30-E9D0BEBAAF41}"/>
  </bookViews>
  <sheets>
    <sheet name="Altitude, h=0.01" sheetId="10" r:id="rId1"/>
    <sheet name="S-T" sheetId="2" r:id="rId2"/>
    <sheet name="V-T" sheetId="5" r:id="rId3"/>
    <sheet name="A-T" sheetId="4" r:id="rId4"/>
    <sheet name="D12 Data" sheetId="11" r:id="rId5"/>
    <sheet name="Cross Checks" sheetId="9" r:id="rId6"/>
    <sheet name="Estes Graphs" sheetId="12" r:id="rId7"/>
  </sheets>
  <definedNames>
    <definedName name="A" localSheetId="0">'Altitude, h=0.01'!$O$3</definedName>
    <definedName name="a_c" localSheetId="0">'Altitude, h=0.01'!$R1</definedName>
    <definedName name="a_D" localSheetId="0">'Altitude, h=0.01'!$W1</definedName>
    <definedName name="adx">'Altitude, h=0.01'!$U1</definedName>
    <definedName name="ady">'Altitude, h=0.01'!$V1</definedName>
    <definedName name="atx">'Altitude, h=0.01'!$S1</definedName>
    <definedName name="aty">'Altitude, h=0.01'!$T1</definedName>
    <definedName name="ax">'Altitude, h=0.01'!$AD1</definedName>
    <definedName name="ay">'Altitude, h=0.01'!$AE1</definedName>
    <definedName name="C_D" localSheetId="0">'Altitude, h=0.01'!$M$3</definedName>
    <definedName name="g" localSheetId="0">'Altitude, h=0.01'!$F$3</definedName>
    <definedName name="h">'Altitude, h=0.01'!$E$3</definedName>
    <definedName name="I" localSheetId="0">'Altitude, h=0.01'!$H$3</definedName>
    <definedName name="m" localSheetId="0">'Altitude, h=0.01'!$I$3</definedName>
    <definedName name="m_f" localSheetId="0">'Altitude, h=0.01'!$J$3</definedName>
    <definedName name="rho" localSheetId="0">'Altitude, h=0.01'!$L$3</definedName>
    <definedName name="s">'Altitude, h=0.01'!$Z1</definedName>
    <definedName name="t">'Altitude, h=0.01'!$Q1</definedName>
    <definedName name="t_thrust" localSheetId="0">'Altitude, h=0.01'!$K$3</definedName>
    <definedName name="v">'Altitude, h=0.01'!$AC1</definedName>
    <definedName name="vx">'Altitude, h=0.01'!$AA1</definedName>
    <definedName name="vy">'Altitude, h=0.01'!$AB1</definedName>
    <definedName name="x">'Altitude, h=0.01'!$X1</definedName>
    <definedName name="y">'Altitude, h=0.01'!$Y1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32" i="10" l="1"/>
  <c r="R1332" i="10" s="1"/>
  <c r="AG1332" i="10"/>
  <c r="Q1333" i="10"/>
  <c r="AG1333" i="10"/>
  <c r="Q1334" i="10"/>
  <c r="R1334" i="10" s="1"/>
  <c r="AG1334" i="10"/>
  <c r="Q1335" i="10"/>
  <c r="R1335" i="10"/>
  <c r="AG1335" i="10"/>
  <c r="Q1336" i="10"/>
  <c r="R1336" i="10"/>
  <c r="AG1336" i="10"/>
  <c r="Q1337" i="10"/>
  <c r="R1337" i="10"/>
  <c r="AG1337" i="10"/>
  <c r="Q1338" i="10"/>
  <c r="R1338" i="10"/>
  <c r="AG1338" i="10"/>
  <c r="Q1339" i="10"/>
  <c r="R1339" i="10"/>
  <c r="AG1339" i="10"/>
  <c r="Q1340" i="10"/>
  <c r="R1340" i="10"/>
  <c r="AG1340" i="10"/>
  <c r="Q1341" i="10"/>
  <c r="R1341" i="10"/>
  <c r="AG1341" i="10"/>
  <c r="Q1342" i="10"/>
  <c r="R1342" i="10"/>
  <c r="AG1342" i="10"/>
  <c r="Q1343" i="10"/>
  <c r="R1343" i="10"/>
  <c r="AG1343" i="10"/>
  <c r="Q1344" i="10"/>
  <c r="R1344" i="10"/>
  <c r="AG1344" i="10"/>
  <c r="Q1345" i="10"/>
  <c r="R1345" i="10"/>
  <c r="AG1345" i="10"/>
  <c r="Q1346" i="10"/>
  <c r="R1346" i="10"/>
  <c r="AG1346" i="10"/>
  <c r="Q1347" i="10"/>
  <c r="R1347" i="10"/>
  <c r="AG1347" i="10"/>
  <c r="Q1348" i="10"/>
  <c r="Q1349" i="10" s="1"/>
  <c r="R1348" i="10"/>
  <c r="AG1348" i="10"/>
  <c r="R1349" i="10"/>
  <c r="AH3" i="10"/>
  <c r="AH2" i="10"/>
  <c r="AC2" i="10"/>
  <c r="D3" i="10"/>
  <c r="T1334" i="10" s="1"/>
  <c r="I3" i="10"/>
  <c r="AG2" i="10"/>
  <c r="AG1" i="10"/>
  <c r="J3" i="10"/>
  <c r="B4" i="12"/>
  <c r="B5" i="12" s="1"/>
  <c r="B2" i="12"/>
  <c r="B1" i="12"/>
  <c r="G19" i="9"/>
  <c r="C3" i="11"/>
  <c r="C4" i="11" s="1"/>
  <c r="Q3" i="10"/>
  <c r="X3" i="10" s="1"/>
  <c r="O3" i="10"/>
  <c r="U2" i="10" s="1"/>
  <c r="B4" i="9"/>
  <c r="G18" i="9" s="1"/>
  <c r="B2" i="9"/>
  <c r="B1" i="9"/>
  <c r="S1334" i="10" l="1"/>
  <c r="S1336" i="10"/>
  <c r="S1347" i="10"/>
  <c r="T1342" i="10"/>
  <c r="S1340" i="10"/>
  <c r="T1348" i="10"/>
  <c r="T1344" i="10"/>
  <c r="S1342" i="10"/>
  <c r="S1337" i="10"/>
  <c r="S1341" i="10"/>
  <c r="S1348" i="10"/>
  <c r="T1340" i="10"/>
  <c r="S1349" i="10"/>
  <c r="S1344" i="10"/>
  <c r="T1336" i="10"/>
  <c r="S1346" i="10"/>
  <c r="S1339" i="10"/>
  <c r="S1345" i="10"/>
  <c r="S1338" i="10"/>
  <c r="S1335" i="10"/>
  <c r="T1335" i="10"/>
  <c r="S1343" i="10"/>
  <c r="T1343" i="10"/>
  <c r="T1345" i="10"/>
  <c r="T1337" i="10"/>
  <c r="AG1349" i="10"/>
  <c r="Q1350" i="10"/>
  <c r="T1347" i="10"/>
  <c r="T1339" i="10"/>
  <c r="T1341" i="10"/>
  <c r="T1349" i="10"/>
  <c r="T1346" i="10"/>
  <c r="T1338" i="10"/>
  <c r="S1332" i="10"/>
  <c r="T1332" i="10"/>
  <c r="R1333" i="10"/>
  <c r="Z3" i="10"/>
  <c r="V2" i="10"/>
  <c r="W2" i="10"/>
  <c r="Y3" i="10"/>
  <c r="B3" i="12"/>
  <c r="B3" i="9" s="1"/>
  <c r="Q4" i="10"/>
  <c r="AG3" i="10"/>
  <c r="R2" i="10"/>
  <c r="D3" i="11"/>
  <c r="R3" i="10" s="1"/>
  <c r="C5" i="11"/>
  <c r="D4" i="11"/>
  <c r="G3" i="10"/>
  <c r="AG1350" i="10" l="1"/>
  <c r="Q1351" i="10"/>
  <c r="R1350" i="10"/>
  <c r="S1333" i="10"/>
  <c r="T1333" i="10"/>
  <c r="R4" i="10"/>
  <c r="S3" i="10"/>
  <c r="T3" i="10"/>
  <c r="T2" i="10"/>
  <c r="AE2" i="10" s="1"/>
  <c r="AB3" i="10" s="1"/>
  <c r="S2" i="10"/>
  <c r="Q5" i="10"/>
  <c r="AG4" i="10"/>
  <c r="C6" i="11"/>
  <c r="D5" i="11"/>
  <c r="R5" i="10" s="1"/>
  <c r="S1350" i="10" l="1"/>
  <c r="T1350" i="10"/>
  <c r="Q1352" i="10"/>
  <c r="AG1351" i="10"/>
  <c r="R1351" i="10"/>
  <c r="AD2" i="10"/>
  <c r="AA3" i="10" s="1"/>
  <c r="Y4" i="10"/>
  <c r="V3" i="10"/>
  <c r="AE3" i="10" s="1"/>
  <c r="AB4" i="10" s="1"/>
  <c r="V4" i="10" s="1"/>
  <c r="AE4" i="10" s="1"/>
  <c r="S5" i="10"/>
  <c r="T5" i="10"/>
  <c r="S4" i="10"/>
  <c r="T4" i="10"/>
  <c r="Q6" i="10"/>
  <c r="AG5" i="10"/>
  <c r="C7" i="11"/>
  <c r="D6" i="11"/>
  <c r="S1351" i="10" l="1"/>
  <c r="T1351" i="10"/>
  <c r="AG1352" i="10"/>
  <c r="Q1353" i="10"/>
  <c r="R1352" i="10"/>
  <c r="AF2" i="10"/>
  <c r="Y5" i="10"/>
  <c r="X4" i="10"/>
  <c r="Z4" i="10" s="1"/>
  <c r="U3" i="10"/>
  <c r="AD3" i="10" s="1"/>
  <c r="AC3" i="10"/>
  <c r="W3" i="10" s="1"/>
  <c r="AB5" i="10"/>
  <c r="R6" i="10"/>
  <c r="S6" i="10" s="1"/>
  <c r="Q7" i="10"/>
  <c r="AG6" i="10"/>
  <c r="C8" i="11"/>
  <c r="D7" i="11"/>
  <c r="AF3" i="10" l="1"/>
  <c r="AA4" i="10"/>
  <c r="S1352" i="10"/>
  <c r="T1352" i="10"/>
  <c r="AG1353" i="10"/>
  <c r="Q1354" i="10"/>
  <c r="R1353" i="10"/>
  <c r="AH4" i="10"/>
  <c r="R7" i="10"/>
  <c r="S7" i="10" s="1"/>
  <c r="X5" i="10"/>
  <c r="Z5" i="10" s="1"/>
  <c r="V5" i="10"/>
  <c r="AE5" i="10" s="1"/>
  <c r="Y6" i="10"/>
  <c r="T6" i="10"/>
  <c r="Q8" i="10"/>
  <c r="AG7" i="10"/>
  <c r="C9" i="11"/>
  <c r="D8" i="11"/>
  <c r="R8" i="10" s="1"/>
  <c r="S1353" i="10" l="1"/>
  <c r="T1353" i="10"/>
  <c r="AG1354" i="10"/>
  <c r="Q1355" i="10"/>
  <c r="R1354" i="10"/>
  <c r="AH5" i="10"/>
  <c r="T7" i="10"/>
  <c r="U4" i="10"/>
  <c r="AD4" i="10" s="1"/>
  <c r="AF4" i="10" s="1"/>
  <c r="AC4" i="10"/>
  <c r="W4" i="10" s="1"/>
  <c r="S8" i="10"/>
  <c r="T8" i="10"/>
  <c r="Q9" i="10"/>
  <c r="AG8" i="10"/>
  <c r="C10" i="11"/>
  <c r="D9" i="11"/>
  <c r="R9" i="10" s="1"/>
  <c r="Q1356" i="10" l="1"/>
  <c r="AG1355" i="10"/>
  <c r="R1355" i="10"/>
  <c r="S1354" i="10"/>
  <c r="T1354" i="10"/>
  <c r="AA5" i="10"/>
  <c r="AB6" i="10"/>
  <c r="S9" i="10"/>
  <c r="T9" i="10"/>
  <c r="Q10" i="10"/>
  <c r="AG9" i="10"/>
  <c r="C11" i="11"/>
  <c r="D10" i="11"/>
  <c r="R10" i="10" s="1"/>
  <c r="AG1356" i="10" l="1"/>
  <c r="Q1357" i="10"/>
  <c r="R1356" i="10"/>
  <c r="S1355" i="10"/>
  <c r="T1355" i="10"/>
  <c r="U5" i="10"/>
  <c r="AD5" i="10" s="1"/>
  <c r="AF5" i="10" s="1"/>
  <c r="AC5" i="10"/>
  <c r="W5" i="10" s="1"/>
  <c r="X6" i="10"/>
  <c r="Z6" i="10" s="1"/>
  <c r="V6" i="10"/>
  <c r="Y7" i="10"/>
  <c r="S10" i="10"/>
  <c r="T10" i="10"/>
  <c r="Q11" i="10"/>
  <c r="AG10" i="10"/>
  <c r="C12" i="11"/>
  <c r="D11" i="11"/>
  <c r="R11" i="10" s="1"/>
  <c r="S1356" i="10" l="1"/>
  <c r="T1356" i="10"/>
  <c r="AG1357" i="10"/>
  <c r="Q1358" i="10"/>
  <c r="R1357" i="10"/>
  <c r="AH6" i="10"/>
  <c r="AA6" i="10"/>
  <c r="AE6" i="10"/>
  <c r="S11" i="10"/>
  <c r="T11" i="10"/>
  <c r="Q12" i="10"/>
  <c r="AG11" i="10"/>
  <c r="C13" i="11"/>
  <c r="D12" i="11"/>
  <c r="R12" i="10" s="1"/>
  <c r="S1357" i="10" l="1"/>
  <c r="T1357" i="10"/>
  <c r="AG1358" i="10"/>
  <c r="Q1359" i="10"/>
  <c r="R1358" i="10"/>
  <c r="U6" i="10"/>
  <c r="AD6" i="10" s="1"/>
  <c r="AF6" i="10" s="1"/>
  <c r="AC6" i="10"/>
  <c r="W6" i="10" s="1"/>
  <c r="X7" i="10"/>
  <c r="Z7" i="10" s="1"/>
  <c r="AB7" i="10"/>
  <c r="Y8" i="10" s="1"/>
  <c r="S12" i="10"/>
  <c r="T12" i="10"/>
  <c r="Q13" i="10"/>
  <c r="AG12" i="10"/>
  <c r="C14" i="11"/>
  <c r="D13" i="11"/>
  <c r="V7" i="10" l="1"/>
  <c r="AE7" i="10" s="1"/>
  <c r="AB8" i="10" s="1"/>
  <c r="Q1360" i="10"/>
  <c r="AG1359" i="10"/>
  <c r="R1359" i="10"/>
  <c r="S1358" i="10"/>
  <c r="T1358" i="10"/>
  <c r="AH7" i="10"/>
  <c r="AA7" i="10"/>
  <c r="X8" i="10" s="1"/>
  <c r="Z8" i="10" s="1"/>
  <c r="R13" i="10"/>
  <c r="S13" i="10" s="1"/>
  <c r="Q14" i="10"/>
  <c r="AG13" i="10"/>
  <c r="C15" i="11"/>
  <c r="D14" i="11"/>
  <c r="R14" i="10" s="1"/>
  <c r="S1359" i="10" l="1"/>
  <c r="T1359" i="10"/>
  <c r="AG1360" i="10"/>
  <c r="Q1361" i="10"/>
  <c r="R1360" i="10"/>
  <c r="AH8" i="10"/>
  <c r="U7" i="10"/>
  <c r="AD7" i="10" s="1"/>
  <c r="AA8" i="10" s="1"/>
  <c r="U8" i="10" s="1"/>
  <c r="AD8" i="10" s="1"/>
  <c r="AA9" i="10" s="1"/>
  <c r="T13" i="10"/>
  <c r="AC7" i="10"/>
  <c r="W7" i="10" s="1"/>
  <c r="V8" i="10"/>
  <c r="AE8" i="10" s="1"/>
  <c r="Y9" i="10"/>
  <c r="S14" i="10"/>
  <c r="T14" i="10"/>
  <c r="Q15" i="10"/>
  <c r="AG14" i="10"/>
  <c r="C16" i="11"/>
  <c r="D15" i="11"/>
  <c r="S1360" i="10" l="1"/>
  <c r="T1360" i="10"/>
  <c r="AG1361" i="10"/>
  <c r="Q1362" i="10"/>
  <c r="R1361" i="10"/>
  <c r="AC8" i="10"/>
  <c r="W8" i="10" s="1"/>
  <c r="AF7" i="10"/>
  <c r="X9" i="10"/>
  <c r="Z9" i="10" s="1"/>
  <c r="AF8" i="10"/>
  <c r="U9" i="10"/>
  <c r="AD9" i="10" s="1"/>
  <c r="AA10" i="10" s="1"/>
  <c r="AB9" i="10"/>
  <c r="Y10" i="10" s="1"/>
  <c r="R15" i="10"/>
  <c r="S15" i="10" s="1"/>
  <c r="Q16" i="10"/>
  <c r="AG15" i="10"/>
  <c r="C17" i="11"/>
  <c r="D16" i="11"/>
  <c r="R16" i="10" s="1"/>
  <c r="AG1362" i="10" l="1"/>
  <c r="Q1363" i="10"/>
  <c r="R1362" i="10"/>
  <c r="S1361" i="10"/>
  <c r="T1361" i="10"/>
  <c r="X10" i="10"/>
  <c r="Z10" i="10" s="1"/>
  <c r="AH9" i="10"/>
  <c r="U10" i="10"/>
  <c r="AD10" i="10" s="1"/>
  <c r="AA11" i="10" s="1"/>
  <c r="T15" i="10"/>
  <c r="V9" i="10"/>
  <c r="AE9" i="10" s="1"/>
  <c r="AF9" i="10" s="1"/>
  <c r="AC9" i="10"/>
  <c r="W9" i="10" s="1"/>
  <c r="S16" i="10"/>
  <c r="T16" i="10"/>
  <c r="Q17" i="10"/>
  <c r="AG16" i="10"/>
  <c r="C18" i="11"/>
  <c r="D17" i="11"/>
  <c r="Q1364" i="10" l="1"/>
  <c r="AG1363" i="10"/>
  <c r="R1363" i="10"/>
  <c r="S1362" i="10"/>
  <c r="T1362" i="10"/>
  <c r="AH10" i="10"/>
  <c r="X11" i="10"/>
  <c r="X12" i="10" s="1"/>
  <c r="AB10" i="10"/>
  <c r="Y11" i="10" s="1"/>
  <c r="U11" i="10"/>
  <c r="AD11" i="10" s="1"/>
  <c r="AA12" i="10" s="1"/>
  <c r="R17" i="10"/>
  <c r="S17" i="10" s="1"/>
  <c r="Q18" i="10"/>
  <c r="AG17" i="10"/>
  <c r="C19" i="11"/>
  <c r="D18" i="11"/>
  <c r="R18" i="10" s="1"/>
  <c r="Z11" i="10" l="1"/>
  <c r="AH11" i="10" s="1"/>
  <c r="AG1364" i="10"/>
  <c r="Q1365" i="10"/>
  <c r="R1364" i="10"/>
  <c r="S1363" i="10"/>
  <c r="T1363" i="10"/>
  <c r="T17" i="10"/>
  <c r="AC10" i="10"/>
  <c r="W10" i="10" s="1"/>
  <c r="V10" i="10"/>
  <c r="AE10" i="10" s="1"/>
  <c r="AF10" i="10" s="1"/>
  <c r="U12" i="10"/>
  <c r="AD12" i="10" s="1"/>
  <c r="AA13" i="10" s="1"/>
  <c r="X13" i="10"/>
  <c r="S18" i="10"/>
  <c r="T18" i="10"/>
  <c r="Q19" i="10"/>
  <c r="AG18" i="10"/>
  <c r="C20" i="11"/>
  <c r="D19" i="11"/>
  <c r="AG1365" i="10" l="1"/>
  <c r="Q1366" i="10"/>
  <c r="R1365" i="10"/>
  <c r="S1364" i="10"/>
  <c r="T1364" i="10"/>
  <c r="AB11" i="10"/>
  <c r="AC11" i="10" s="1"/>
  <c r="W11" i="10" s="1"/>
  <c r="U13" i="10"/>
  <c r="AD13" i="10" s="1"/>
  <c r="AA14" i="10" s="1"/>
  <c r="X14" i="10"/>
  <c r="R19" i="10"/>
  <c r="T19" i="10" s="1"/>
  <c r="Q20" i="10"/>
  <c r="AG19" i="10"/>
  <c r="C21" i="11"/>
  <c r="D20" i="11"/>
  <c r="R20" i="10" s="1"/>
  <c r="AG1366" i="10" l="1"/>
  <c r="Q1367" i="10"/>
  <c r="R1366" i="10"/>
  <c r="S1365" i="10"/>
  <c r="T1365" i="10"/>
  <c r="Y12" i="10"/>
  <c r="Z12" i="10" s="1"/>
  <c r="V11" i="10"/>
  <c r="AE11" i="10" s="1"/>
  <c r="AF11" i="10" s="1"/>
  <c r="S19" i="10"/>
  <c r="U14" i="10"/>
  <c r="AD14" i="10" s="1"/>
  <c r="AA15" i="10" s="1"/>
  <c r="X15" i="10"/>
  <c r="S20" i="10"/>
  <c r="T20" i="10"/>
  <c r="Q21" i="10"/>
  <c r="AG20" i="10"/>
  <c r="C22" i="11"/>
  <c r="D21" i="11"/>
  <c r="S1366" i="10" l="1"/>
  <c r="T1366" i="10"/>
  <c r="Q1368" i="10"/>
  <c r="AG1367" i="10"/>
  <c r="R1367" i="10"/>
  <c r="AH12" i="10"/>
  <c r="AB12" i="10"/>
  <c r="Y13" i="10" s="1"/>
  <c r="Z13" i="10" s="1"/>
  <c r="AH13" i="10" s="1"/>
  <c r="U15" i="10"/>
  <c r="AD15" i="10" s="1"/>
  <c r="AA16" i="10" s="1"/>
  <c r="X16" i="10"/>
  <c r="R21" i="10"/>
  <c r="T21" i="10" s="1"/>
  <c r="Q22" i="10"/>
  <c r="AG21" i="10"/>
  <c r="C23" i="11"/>
  <c r="D22" i="11"/>
  <c r="R22" i="10" s="1"/>
  <c r="V12" i="10" l="1"/>
  <c r="AE12" i="10" s="1"/>
  <c r="AF12" i="10" s="1"/>
  <c r="AG1368" i="10"/>
  <c r="Q1369" i="10"/>
  <c r="R1368" i="10"/>
  <c r="S1367" i="10"/>
  <c r="T1367" i="10"/>
  <c r="AC12" i="10"/>
  <c r="W12" i="10" s="1"/>
  <c r="S21" i="10"/>
  <c r="U16" i="10"/>
  <c r="AD16" i="10" s="1"/>
  <c r="AA17" i="10" s="1"/>
  <c r="X17" i="10"/>
  <c r="S22" i="10"/>
  <c r="T22" i="10"/>
  <c r="Q23" i="10"/>
  <c r="AG22" i="10"/>
  <c r="C24" i="11"/>
  <c r="D23" i="11"/>
  <c r="R23" i="10" s="1"/>
  <c r="AB13" i="10" l="1"/>
  <c r="AC13" i="10" s="1"/>
  <c r="W13" i="10" s="1"/>
  <c r="S1368" i="10"/>
  <c r="T1368" i="10"/>
  <c r="AG1369" i="10"/>
  <c r="Q1370" i="10"/>
  <c r="R1369" i="10"/>
  <c r="U17" i="10"/>
  <c r="AD17" i="10" s="1"/>
  <c r="AA18" i="10" s="1"/>
  <c r="X18" i="10"/>
  <c r="S23" i="10"/>
  <c r="T23" i="10"/>
  <c r="Q24" i="10"/>
  <c r="AG23" i="10"/>
  <c r="C25" i="11"/>
  <c r="D24" i="11"/>
  <c r="R24" i="10" s="1"/>
  <c r="Y14" i="10" l="1"/>
  <c r="Z14" i="10" s="1"/>
  <c r="AH14" i="10" s="1"/>
  <c r="V13" i="10"/>
  <c r="AE13" i="10" s="1"/>
  <c r="AF13" i="10" s="1"/>
  <c r="S1369" i="10"/>
  <c r="T1369" i="10"/>
  <c r="AG1370" i="10"/>
  <c r="Q1371" i="10"/>
  <c r="R1370" i="10"/>
  <c r="U18" i="10"/>
  <c r="AD18" i="10" s="1"/>
  <c r="AA19" i="10" s="1"/>
  <c r="X19" i="10"/>
  <c r="S24" i="10"/>
  <c r="T24" i="10"/>
  <c r="Q25" i="10"/>
  <c r="AG24" i="10"/>
  <c r="C26" i="11"/>
  <c r="D25" i="11"/>
  <c r="AB14" i="10" l="1"/>
  <c r="Y15" i="10" s="1"/>
  <c r="Z15" i="10" s="1"/>
  <c r="AH15" i="10" s="1"/>
  <c r="S1370" i="10"/>
  <c r="T1370" i="10"/>
  <c r="Q1372" i="10"/>
  <c r="AG1371" i="10"/>
  <c r="R1371" i="10"/>
  <c r="U19" i="10"/>
  <c r="AD19" i="10" s="1"/>
  <c r="AA20" i="10" s="1"/>
  <c r="X20" i="10"/>
  <c r="R25" i="10"/>
  <c r="S25" i="10" s="1"/>
  <c r="Q26" i="10"/>
  <c r="AG25" i="10"/>
  <c r="C27" i="11"/>
  <c r="D26" i="11"/>
  <c r="R26" i="10" s="1"/>
  <c r="AC14" i="10" l="1"/>
  <c r="W14" i="10" s="1"/>
  <c r="V14" i="10"/>
  <c r="AE14" i="10" s="1"/>
  <c r="AF14" i="10" s="1"/>
  <c r="AG1372" i="10"/>
  <c r="Q1373" i="10"/>
  <c r="R1372" i="10"/>
  <c r="S1371" i="10"/>
  <c r="T1371" i="10"/>
  <c r="U20" i="10"/>
  <c r="AD20" i="10" s="1"/>
  <c r="AA21" i="10" s="1"/>
  <c r="X21" i="10"/>
  <c r="T25" i="10"/>
  <c r="S26" i="10"/>
  <c r="T26" i="10"/>
  <c r="Q27" i="10"/>
  <c r="AG26" i="10"/>
  <c r="C28" i="11"/>
  <c r="D27" i="11"/>
  <c r="R27" i="10" s="1"/>
  <c r="AB15" i="10" l="1"/>
  <c r="V15" i="10" s="1"/>
  <c r="AE15" i="10" s="1"/>
  <c r="AF15" i="10" s="1"/>
  <c r="AG1373" i="10"/>
  <c r="Q1374" i="10"/>
  <c r="R1373" i="10"/>
  <c r="S1372" i="10"/>
  <c r="T1372" i="10"/>
  <c r="U21" i="10"/>
  <c r="AD21" i="10" s="1"/>
  <c r="AA22" i="10" s="1"/>
  <c r="X22" i="10"/>
  <c r="S27" i="10"/>
  <c r="T27" i="10"/>
  <c r="Q28" i="10"/>
  <c r="AG27" i="10"/>
  <c r="C29" i="11"/>
  <c r="D28" i="11"/>
  <c r="R28" i="10" s="1"/>
  <c r="AC15" i="10" l="1"/>
  <c r="W15" i="10" s="1"/>
  <c r="Y16" i="10"/>
  <c r="Z16" i="10" s="1"/>
  <c r="AH16" i="10" s="1"/>
  <c r="S1373" i="10"/>
  <c r="T1373" i="10"/>
  <c r="Q1375" i="10"/>
  <c r="AG1374" i="10"/>
  <c r="R1374" i="10"/>
  <c r="AB16" i="10"/>
  <c r="U22" i="10"/>
  <c r="AD22" i="10" s="1"/>
  <c r="AA23" i="10" s="1"/>
  <c r="X23" i="10"/>
  <c r="S28" i="10"/>
  <c r="T28" i="10"/>
  <c r="Q29" i="10"/>
  <c r="AG28" i="10"/>
  <c r="C30" i="11"/>
  <c r="D29" i="11"/>
  <c r="R29" i="10" s="1"/>
  <c r="Y17" i="10" l="1"/>
  <c r="Z17" i="10" s="1"/>
  <c r="AH17" i="10" s="1"/>
  <c r="Q1376" i="10"/>
  <c r="AG1375" i="10"/>
  <c r="R1375" i="10"/>
  <c r="S1374" i="10"/>
  <c r="T1374" i="10"/>
  <c r="AC16" i="10"/>
  <c r="W16" i="10" s="1"/>
  <c r="V16" i="10"/>
  <c r="AE16" i="10" s="1"/>
  <c r="AF16" i="10" s="1"/>
  <c r="X24" i="10"/>
  <c r="U23" i="10"/>
  <c r="AD23" i="10" s="1"/>
  <c r="AA24" i="10" s="1"/>
  <c r="S29" i="10"/>
  <c r="T29" i="10"/>
  <c r="Q30" i="10"/>
  <c r="AG29" i="10"/>
  <c r="C31" i="11"/>
  <c r="D30" i="11"/>
  <c r="R30" i="10" s="1"/>
  <c r="S1375" i="10" l="1"/>
  <c r="T1375" i="10"/>
  <c r="Q1377" i="10"/>
  <c r="AG1376" i="10"/>
  <c r="R1376" i="10"/>
  <c r="AB17" i="10"/>
  <c r="U24" i="10"/>
  <c r="AD24" i="10" s="1"/>
  <c r="AA25" i="10" s="1"/>
  <c r="X25" i="10"/>
  <c r="S30" i="10"/>
  <c r="T30" i="10"/>
  <c r="Q31" i="10"/>
  <c r="AG30" i="10"/>
  <c r="C32" i="11"/>
  <c r="D31" i="11"/>
  <c r="R31" i="10" s="1"/>
  <c r="AG1377" i="10" l="1"/>
  <c r="R1377" i="10"/>
  <c r="Q1378" i="10"/>
  <c r="S1376" i="10"/>
  <c r="T1376" i="10"/>
  <c r="Y18" i="10"/>
  <c r="Z18" i="10" s="1"/>
  <c r="AH18" i="10" s="1"/>
  <c r="AC17" i="10"/>
  <c r="W17" i="10" s="1"/>
  <c r="V17" i="10"/>
  <c r="AE17" i="10" s="1"/>
  <c r="AF17" i="10" s="1"/>
  <c r="U25" i="10"/>
  <c r="AD25" i="10" s="1"/>
  <c r="AA26" i="10" s="1"/>
  <c r="X26" i="10"/>
  <c r="S31" i="10"/>
  <c r="T31" i="10"/>
  <c r="Q32" i="10"/>
  <c r="AG31" i="10"/>
  <c r="C33" i="11"/>
  <c r="D32" i="11"/>
  <c r="R32" i="10" s="1"/>
  <c r="T1377" i="10" l="1"/>
  <c r="S1377" i="10"/>
  <c r="R1378" i="10"/>
  <c r="AG1378" i="10"/>
  <c r="Q1379" i="10"/>
  <c r="AB18" i="10"/>
  <c r="Y19" i="10" s="1"/>
  <c r="Z19" i="10" s="1"/>
  <c r="AH19" i="10" s="1"/>
  <c r="U26" i="10"/>
  <c r="AD26" i="10" s="1"/>
  <c r="AA27" i="10" s="1"/>
  <c r="X27" i="10"/>
  <c r="S32" i="10"/>
  <c r="T32" i="10"/>
  <c r="Q33" i="10"/>
  <c r="AG32" i="10"/>
  <c r="C34" i="11"/>
  <c r="D33" i="11"/>
  <c r="R33" i="10" s="1"/>
  <c r="R1379" i="10" l="1"/>
  <c r="AG1379" i="10"/>
  <c r="Q1380" i="10"/>
  <c r="T1378" i="10"/>
  <c r="S1378" i="10"/>
  <c r="V18" i="10"/>
  <c r="AE18" i="10" s="1"/>
  <c r="AF18" i="10" s="1"/>
  <c r="AC18" i="10"/>
  <c r="W18" i="10" s="1"/>
  <c r="U27" i="10"/>
  <c r="AD27" i="10" s="1"/>
  <c r="AA28" i="10" s="1"/>
  <c r="X28" i="10"/>
  <c r="S33" i="10"/>
  <c r="T33" i="10"/>
  <c r="Q34" i="10"/>
  <c r="AG33" i="10"/>
  <c r="C35" i="11"/>
  <c r="D34" i="11"/>
  <c r="R34" i="10" s="1"/>
  <c r="T1379" i="10" l="1"/>
  <c r="S1379" i="10"/>
  <c r="Q1381" i="10"/>
  <c r="R1380" i="10"/>
  <c r="AG1380" i="10"/>
  <c r="AB19" i="10"/>
  <c r="AC19" i="10" s="1"/>
  <c r="W19" i="10" s="1"/>
  <c r="U28" i="10"/>
  <c r="AD28" i="10" s="1"/>
  <c r="AA29" i="10" s="1"/>
  <c r="X29" i="10"/>
  <c r="S34" i="10"/>
  <c r="T34" i="10"/>
  <c r="Q35" i="10"/>
  <c r="AG34" i="10"/>
  <c r="C36" i="11"/>
  <c r="D35" i="11"/>
  <c r="R35" i="10" s="1"/>
  <c r="S1380" i="10" l="1"/>
  <c r="T1380" i="10"/>
  <c r="AG1381" i="10"/>
  <c r="Q1382" i="10"/>
  <c r="R1381" i="10"/>
  <c r="V19" i="10"/>
  <c r="AE19" i="10" s="1"/>
  <c r="AF19" i="10" s="1"/>
  <c r="Y20" i="10"/>
  <c r="Z20" i="10" s="1"/>
  <c r="AH20" i="10" s="1"/>
  <c r="U29" i="10"/>
  <c r="AD29" i="10" s="1"/>
  <c r="AA30" i="10" s="1"/>
  <c r="X30" i="10"/>
  <c r="S35" i="10"/>
  <c r="T35" i="10"/>
  <c r="Q36" i="10"/>
  <c r="AG35" i="10"/>
  <c r="C37" i="11"/>
  <c r="D36" i="11"/>
  <c r="R36" i="10" s="1"/>
  <c r="S1381" i="10" l="1"/>
  <c r="T1381" i="10"/>
  <c r="AG1382" i="10"/>
  <c r="Q1383" i="10"/>
  <c r="R1382" i="10"/>
  <c r="AB20" i="10"/>
  <c r="V20" i="10" s="1"/>
  <c r="AE20" i="10" s="1"/>
  <c r="U30" i="10"/>
  <c r="AD30" i="10" s="1"/>
  <c r="AA31" i="10" s="1"/>
  <c r="X31" i="10"/>
  <c r="S36" i="10"/>
  <c r="T36" i="10"/>
  <c r="Q37" i="10"/>
  <c r="AG36" i="10"/>
  <c r="C38" i="11"/>
  <c r="D37" i="11"/>
  <c r="R37" i="10" s="1"/>
  <c r="AC20" i="10" l="1"/>
  <c r="W20" i="10" s="1"/>
  <c r="AG1383" i="10"/>
  <c r="Q1384" i="10"/>
  <c r="R1383" i="10"/>
  <c r="S1382" i="10"/>
  <c r="T1382" i="10"/>
  <c r="Y21" i="10"/>
  <c r="Z21" i="10" s="1"/>
  <c r="AH21" i="10" s="1"/>
  <c r="AB21" i="10"/>
  <c r="AF20" i="10"/>
  <c r="U31" i="10"/>
  <c r="AD31" i="10" s="1"/>
  <c r="AA32" i="10" s="1"/>
  <c r="X32" i="10"/>
  <c r="S37" i="10"/>
  <c r="T37" i="10"/>
  <c r="Q38" i="10"/>
  <c r="AG37" i="10"/>
  <c r="C39" i="11"/>
  <c r="D38" i="11"/>
  <c r="R38" i="10" s="1"/>
  <c r="Q1385" i="10" l="1"/>
  <c r="AG1384" i="10"/>
  <c r="R1384" i="10"/>
  <c r="S1383" i="10"/>
  <c r="T1383" i="10"/>
  <c r="Y22" i="10"/>
  <c r="Z22" i="10" s="1"/>
  <c r="AH22" i="10" s="1"/>
  <c r="V21" i="10"/>
  <c r="AE21" i="10" s="1"/>
  <c r="AC21" i="10"/>
  <c r="W21" i="10" s="1"/>
  <c r="U32" i="10"/>
  <c r="AD32" i="10" s="1"/>
  <c r="AA33" i="10" s="1"/>
  <c r="X33" i="10"/>
  <c r="S38" i="10"/>
  <c r="T38" i="10"/>
  <c r="Q39" i="10"/>
  <c r="AG38" i="10"/>
  <c r="C40" i="11"/>
  <c r="D39" i="11"/>
  <c r="R39" i="10" s="1"/>
  <c r="AG1385" i="10" l="1"/>
  <c r="R1385" i="10"/>
  <c r="Q1386" i="10"/>
  <c r="S1384" i="10"/>
  <c r="T1384" i="10"/>
  <c r="AB22" i="10"/>
  <c r="AF21" i="10"/>
  <c r="U33" i="10"/>
  <c r="AD33" i="10" s="1"/>
  <c r="AA34" i="10" s="1"/>
  <c r="X34" i="10"/>
  <c r="S39" i="10"/>
  <c r="T39" i="10"/>
  <c r="Q40" i="10"/>
  <c r="AG39" i="10"/>
  <c r="D40" i="11"/>
  <c r="R40" i="10" s="1"/>
  <c r="C41" i="11"/>
  <c r="AG1386" i="10" l="1"/>
  <c r="Q1387" i="10"/>
  <c r="R1386" i="10"/>
  <c r="T1385" i="10"/>
  <c r="S1385" i="10"/>
  <c r="V22" i="10"/>
  <c r="AE22" i="10" s="1"/>
  <c r="Y23" i="10"/>
  <c r="Z23" i="10" s="1"/>
  <c r="AH23" i="10" s="1"/>
  <c r="AC22" i="10"/>
  <c r="W22" i="10" s="1"/>
  <c r="U34" i="10"/>
  <c r="AD34" i="10" s="1"/>
  <c r="AA35" i="10" s="1"/>
  <c r="X35" i="10"/>
  <c r="S40" i="10"/>
  <c r="T40" i="10"/>
  <c r="Q41" i="10"/>
  <c r="AG40" i="10"/>
  <c r="C42" i="11"/>
  <c r="D41" i="11"/>
  <c r="R41" i="10" s="1"/>
  <c r="T1386" i="10" l="1"/>
  <c r="S1386" i="10"/>
  <c r="AG1387" i="10"/>
  <c r="R1387" i="10"/>
  <c r="Q1388" i="10"/>
  <c r="AB23" i="10"/>
  <c r="AF22" i="10"/>
  <c r="U35" i="10"/>
  <c r="AD35" i="10" s="1"/>
  <c r="AA36" i="10" s="1"/>
  <c r="X36" i="10"/>
  <c r="S41" i="10"/>
  <c r="T41" i="10"/>
  <c r="Q42" i="10"/>
  <c r="AG41" i="10"/>
  <c r="C43" i="11"/>
  <c r="D42" i="11"/>
  <c r="R42" i="10" s="1"/>
  <c r="Q1389" i="10" l="1"/>
  <c r="AG1388" i="10"/>
  <c r="R1388" i="10"/>
  <c r="T1387" i="10"/>
  <c r="S1387" i="10"/>
  <c r="Y24" i="10"/>
  <c r="Z24" i="10" s="1"/>
  <c r="AH24" i="10" s="1"/>
  <c r="V23" i="10"/>
  <c r="AE23" i="10" s="1"/>
  <c r="AC23" i="10"/>
  <c r="W23" i="10" s="1"/>
  <c r="U36" i="10"/>
  <c r="AD36" i="10" s="1"/>
  <c r="AA37" i="10" s="1"/>
  <c r="X37" i="10"/>
  <c r="S42" i="10"/>
  <c r="T42" i="10"/>
  <c r="Q43" i="10"/>
  <c r="AG42" i="10"/>
  <c r="C44" i="11"/>
  <c r="D43" i="11"/>
  <c r="R43" i="10" s="1"/>
  <c r="AG1389" i="10" l="1"/>
  <c r="R1389" i="10"/>
  <c r="Q1390" i="10"/>
  <c r="S1388" i="10"/>
  <c r="T1388" i="10"/>
  <c r="AF23" i="10"/>
  <c r="AB24" i="10"/>
  <c r="U37" i="10"/>
  <c r="AD37" i="10" s="1"/>
  <c r="AA38" i="10" s="1"/>
  <c r="X38" i="10"/>
  <c r="S43" i="10"/>
  <c r="T43" i="10"/>
  <c r="Q44" i="10"/>
  <c r="AG43" i="10"/>
  <c r="C45" i="11"/>
  <c r="D44" i="11"/>
  <c r="R44" i="10" s="1"/>
  <c r="R1390" i="10" l="1"/>
  <c r="AG1390" i="10"/>
  <c r="Q1391" i="10"/>
  <c r="S1389" i="10"/>
  <c r="T1389" i="10"/>
  <c r="AC24" i="10"/>
  <c r="W24" i="10" s="1"/>
  <c r="Y25" i="10"/>
  <c r="Z25" i="10" s="1"/>
  <c r="AH25" i="10" s="1"/>
  <c r="V24" i="10"/>
  <c r="AE24" i="10" s="1"/>
  <c r="AF24" i="10" s="1"/>
  <c r="U38" i="10"/>
  <c r="AD38" i="10" s="1"/>
  <c r="AA39" i="10" s="1"/>
  <c r="X39" i="10"/>
  <c r="S44" i="10"/>
  <c r="T44" i="10"/>
  <c r="Q45" i="10"/>
  <c r="AG44" i="10"/>
  <c r="C46" i="11"/>
  <c r="D45" i="11"/>
  <c r="R45" i="10" s="1"/>
  <c r="S1390" i="10" l="1"/>
  <c r="T1390" i="10"/>
  <c r="R1391" i="10"/>
  <c r="Q1392" i="10"/>
  <c r="AG1391" i="10"/>
  <c r="AB25" i="10"/>
  <c r="U39" i="10"/>
  <c r="AD39" i="10" s="1"/>
  <c r="AA40" i="10" s="1"/>
  <c r="X40" i="10"/>
  <c r="S45" i="10"/>
  <c r="T45" i="10"/>
  <c r="Q46" i="10"/>
  <c r="AG45" i="10"/>
  <c r="C47" i="11"/>
  <c r="D46" i="11"/>
  <c r="R46" i="10" s="1"/>
  <c r="Q1393" i="10" l="1"/>
  <c r="R1392" i="10"/>
  <c r="AG1392" i="10"/>
  <c r="S1391" i="10"/>
  <c r="T1391" i="10"/>
  <c r="AC25" i="10"/>
  <c r="W25" i="10" s="1"/>
  <c r="Y26" i="10"/>
  <c r="Z26" i="10" s="1"/>
  <c r="AH26" i="10" s="1"/>
  <c r="V25" i="10"/>
  <c r="AE25" i="10" s="1"/>
  <c r="U40" i="10"/>
  <c r="AD40" i="10" s="1"/>
  <c r="AA41" i="10" s="1"/>
  <c r="X41" i="10"/>
  <c r="S46" i="10"/>
  <c r="T46" i="10"/>
  <c r="Q47" i="10"/>
  <c r="AG46" i="10"/>
  <c r="C48" i="11"/>
  <c r="D47" i="11"/>
  <c r="R47" i="10" s="1"/>
  <c r="T1392" i="10" l="1"/>
  <c r="S1392" i="10"/>
  <c r="Q1394" i="10"/>
  <c r="R1393" i="10"/>
  <c r="AG1393" i="10"/>
  <c r="AF25" i="10"/>
  <c r="AB26" i="10"/>
  <c r="U41" i="10"/>
  <c r="AD41" i="10" s="1"/>
  <c r="AA42" i="10" s="1"/>
  <c r="X42" i="10"/>
  <c r="S47" i="10"/>
  <c r="T47" i="10"/>
  <c r="Q48" i="10"/>
  <c r="AG47" i="10"/>
  <c r="C49" i="11"/>
  <c r="D48" i="11"/>
  <c r="R48" i="10" s="1"/>
  <c r="S1393" i="10" l="1"/>
  <c r="T1393" i="10"/>
  <c r="AG1394" i="10"/>
  <c r="R1394" i="10"/>
  <c r="Q1395" i="10"/>
  <c r="V26" i="10"/>
  <c r="AE26" i="10" s="1"/>
  <c r="AF26" i="10" s="1"/>
  <c r="Y27" i="10"/>
  <c r="Z27" i="10" s="1"/>
  <c r="AH27" i="10" s="1"/>
  <c r="AC26" i="10"/>
  <c r="W26" i="10" s="1"/>
  <c r="U42" i="10"/>
  <c r="AD42" i="10" s="1"/>
  <c r="AA43" i="10" s="1"/>
  <c r="X43" i="10"/>
  <c r="S48" i="10"/>
  <c r="T48" i="10"/>
  <c r="Q49" i="10"/>
  <c r="AG48" i="10"/>
  <c r="C50" i="11"/>
  <c r="D49" i="11"/>
  <c r="R49" i="10" s="1"/>
  <c r="S1394" i="10" l="1"/>
  <c r="T1394" i="10"/>
  <c r="AG1395" i="10"/>
  <c r="R1395" i="10"/>
  <c r="Q1396" i="10"/>
  <c r="AB27" i="10"/>
  <c r="U43" i="10"/>
  <c r="AD43" i="10" s="1"/>
  <c r="AA44" i="10" s="1"/>
  <c r="X44" i="10"/>
  <c r="S49" i="10"/>
  <c r="T49" i="10"/>
  <c r="Q50" i="10"/>
  <c r="AG49" i="10"/>
  <c r="C51" i="11"/>
  <c r="D50" i="11"/>
  <c r="R50" i="10" s="1"/>
  <c r="AG1396" i="10" l="1"/>
  <c r="R1396" i="10"/>
  <c r="Q1397" i="10"/>
  <c r="S1395" i="10"/>
  <c r="T1395" i="10"/>
  <c r="V27" i="10"/>
  <c r="AE27" i="10" s="1"/>
  <c r="AC27" i="10"/>
  <c r="W27" i="10" s="1"/>
  <c r="Y28" i="10"/>
  <c r="Z28" i="10" s="1"/>
  <c r="AH28" i="10" s="1"/>
  <c r="U44" i="10"/>
  <c r="AD44" i="10" s="1"/>
  <c r="AA45" i="10" s="1"/>
  <c r="X45" i="10"/>
  <c r="S50" i="10"/>
  <c r="T50" i="10"/>
  <c r="Q51" i="10"/>
  <c r="AG50" i="10"/>
  <c r="C52" i="11"/>
  <c r="D51" i="11"/>
  <c r="R51" i="10" s="1"/>
  <c r="S1396" i="10" l="1"/>
  <c r="T1396" i="10"/>
  <c r="Q1398" i="10"/>
  <c r="AG1397" i="10"/>
  <c r="R1397" i="10"/>
  <c r="AB28" i="10"/>
  <c r="AF27" i="10"/>
  <c r="U45" i="10"/>
  <c r="AD45" i="10" s="1"/>
  <c r="AA46" i="10" s="1"/>
  <c r="X46" i="10"/>
  <c r="S51" i="10"/>
  <c r="T51" i="10"/>
  <c r="Q52" i="10"/>
  <c r="AG51" i="10"/>
  <c r="C53" i="11"/>
  <c r="D52" i="11"/>
  <c r="R52" i="10" s="1"/>
  <c r="S1397" i="10" l="1"/>
  <c r="T1397" i="10"/>
  <c r="AG1398" i="10"/>
  <c r="R1398" i="10"/>
  <c r="Q1399" i="10"/>
  <c r="V28" i="10"/>
  <c r="AE28" i="10" s="1"/>
  <c r="AF28" i="10" s="1"/>
  <c r="AC28" i="10"/>
  <c r="W28" i="10" s="1"/>
  <c r="Y29" i="10"/>
  <c r="Z29" i="10" s="1"/>
  <c r="AH29" i="10" s="1"/>
  <c r="U46" i="10"/>
  <c r="AD46" i="10" s="1"/>
  <c r="AA47" i="10" s="1"/>
  <c r="X47" i="10"/>
  <c r="S52" i="10"/>
  <c r="T52" i="10"/>
  <c r="Q53" i="10"/>
  <c r="AG52" i="10"/>
  <c r="C54" i="11"/>
  <c r="D53" i="11"/>
  <c r="R53" i="10" s="1"/>
  <c r="S1398" i="10" l="1"/>
  <c r="T1398" i="10"/>
  <c r="R1399" i="10"/>
  <c r="Q1400" i="10"/>
  <c r="AG1399" i="10"/>
  <c r="AB29" i="10"/>
  <c r="U47" i="10"/>
  <c r="AD47" i="10" s="1"/>
  <c r="AA48" i="10" s="1"/>
  <c r="X48" i="10"/>
  <c r="S53" i="10"/>
  <c r="T53" i="10"/>
  <c r="Q54" i="10"/>
  <c r="AG53" i="10"/>
  <c r="C55" i="11"/>
  <c r="D54" i="11"/>
  <c r="R54" i="10" s="1"/>
  <c r="S1399" i="10" l="1"/>
  <c r="T1399" i="10"/>
  <c r="AG1400" i="10"/>
  <c r="R1400" i="10"/>
  <c r="Q1401" i="10"/>
  <c r="V29" i="10"/>
  <c r="AE29" i="10" s="1"/>
  <c r="AF29" i="10" s="1"/>
  <c r="AC29" i="10"/>
  <c r="W29" i="10" s="1"/>
  <c r="Y30" i="10"/>
  <c r="Z30" i="10" s="1"/>
  <c r="AH30" i="10" s="1"/>
  <c r="U48" i="10"/>
  <c r="AD48" i="10" s="1"/>
  <c r="AA49" i="10" s="1"/>
  <c r="X49" i="10"/>
  <c r="S54" i="10"/>
  <c r="T54" i="10"/>
  <c r="Q55" i="10"/>
  <c r="AG54" i="10"/>
  <c r="C56" i="11"/>
  <c r="D55" i="11"/>
  <c r="R55" i="10" s="1"/>
  <c r="S1400" i="10" l="1"/>
  <c r="T1400" i="10"/>
  <c r="Q1402" i="10"/>
  <c r="AG1401" i="10"/>
  <c r="R1401" i="10"/>
  <c r="AB30" i="10"/>
  <c r="V30" i="10" s="1"/>
  <c r="AE30" i="10" s="1"/>
  <c r="AF30" i="10" s="1"/>
  <c r="U49" i="10"/>
  <c r="AD49" i="10" s="1"/>
  <c r="AA50" i="10" s="1"/>
  <c r="X50" i="10"/>
  <c r="S55" i="10"/>
  <c r="T55" i="10"/>
  <c r="Q56" i="10"/>
  <c r="AG55" i="10"/>
  <c r="C57" i="11"/>
  <c r="D56" i="11"/>
  <c r="R56" i="10" s="1"/>
  <c r="AG1402" i="10" l="1"/>
  <c r="R1402" i="10"/>
  <c r="Q1403" i="10"/>
  <c r="S1401" i="10"/>
  <c r="T1401" i="10"/>
  <c r="AC30" i="10"/>
  <c r="W30" i="10" s="1"/>
  <c r="Y31" i="10"/>
  <c r="Z31" i="10" s="1"/>
  <c r="AH31" i="10" s="1"/>
  <c r="AB31" i="10"/>
  <c r="U50" i="10"/>
  <c r="AD50" i="10" s="1"/>
  <c r="AA51" i="10" s="1"/>
  <c r="X51" i="10"/>
  <c r="S56" i="10"/>
  <c r="T56" i="10"/>
  <c r="Q57" i="10"/>
  <c r="AG56" i="10"/>
  <c r="C58" i="11"/>
  <c r="D57" i="11"/>
  <c r="R57" i="10" s="1"/>
  <c r="AG1403" i="10" l="1"/>
  <c r="Q1404" i="10"/>
  <c r="R1403" i="10"/>
  <c r="T1402" i="10"/>
  <c r="S1402" i="10"/>
  <c r="AC31" i="10"/>
  <c r="W31" i="10" s="1"/>
  <c r="V31" i="10"/>
  <c r="AE31" i="10" s="1"/>
  <c r="AF31" i="10" s="1"/>
  <c r="Y32" i="10"/>
  <c r="Z32" i="10" s="1"/>
  <c r="AH32" i="10" s="1"/>
  <c r="U51" i="10"/>
  <c r="AD51" i="10" s="1"/>
  <c r="AA52" i="10" s="1"/>
  <c r="X52" i="10"/>
  <c r="S57" i="10"/>
  <c r="T57" i="10"/>
  <c r="Q58" i="10"/>
  <c r="AG57" i="10"/>
  <c r="C59" i="11"/>
  <c r="D58" i="11"/>
  <c r="R58" i="10" s="1"/>
  <c r="T1403" i="10" l="1"/>
  <c r="S1403" i="10"/>
  <c r="AG1404" i="10"/>
  <c r="R1404" i="10"/>
  <c r="Q1405" i="10"/>
  <c r="AB32" i="10"/>
  <c r="U52" i="10"/>
  <c r="AD52" i="10" s="1"/>
  <c r="AA53" i="10" s="1"/>
  <c r="X53" i="10"/>
  <c r="S58" i="10"/>
  <c r="T58" i="10"/>
  <c r="Q59" i="10"/>
  <c r="AG58" i="10"/>
  <c r="C60" i="11"/>
  <c r="D59" i="11"/>
  <c r="R59" i="10" s="1"/>
  <c r="T1404" i="10" l="1"/>
  <c r="S1404" i="10"/>
  <c r="Q1406" i="10"/>
  <c r="AG1405" i="10"/>
  <c r="R1405" i="10"/>
  <c r="V32" i="10"/>
  <c r="AE32" i="10" s="1"/>
  <c r="AC32" i="10"/>
  <c r="W32" i="10" s="1"/>
  <c r="Y33" i="10"/>
  <c r="Z33" i="10" s="1"/>
  <c r="AH33" i="10" s="1"/>
  <c r="U53" i="10"/>
  <c r="AD53" i="10" s="1"/>
  <c r="AA54" i="10" s="1"/>
  <c r="X54" i="10"/>
  <c r="S59" i="10"/>
  <c r="T59" i="10"/>
  <c r="Q60" i="10"/>
  <c r="AG59" i="10"/>
  <c r="C61" i="11"/>
  <c r="D60" i="11"/>
  <c r="R60" i="10" s="1"/>
  <c r="AG1406" i="10" l="1"/>
  <c r="R1406" i="10"/>
  <c r="Q1407" i="10"/>
  <c r="S1405" i="10"/>
  <c r="T1405" i="10"/>
  <c r="AF32" i="10"/>
  <c r="AB33" i="10"/>
  <c r="U54" i="10"/>
  <c r="AD54" i="10" s="1"/>
  <c r="AA55" i="10" s="1"/>
  <c r="X55" i="10"/>
  <c r="S60" i="10"/>
  <c r="T60" i="10"/>
  <c r="Q61" i="10"/>
  <c r="AG60" i="10"/>
  <c r="C62" i="11"/>
  <c r="D61" i="11"/>
  <c r="S1406" i="10" l="1"/>
  <c r="T1406" i="10"/>
  <c r="R1407" i="10"/>
  <c r="AG1407" i="10"/>
  <c r="Q1408" i="10"/>
  <c r="V33" i="10"/>
  <c r="AE33" i="10" s="1"/>
  <c r="Y34" i="10"/>
  <c r="Z34" i="10" s="1"/>
  <c r="AH34" i="10" s="1"/>
  <c r="AC33" i="10"/>
  <c r="W33" i="10" s="1"/>
  <c r="U55" i="10"/>
  <c r="AD55" i="10" s="1"/>
  <c r="AA56" i="10" s="1"/>
  <c r="X56" i="10"/>
  <c r="R61" i="10"/>
  <c r="S61" i="10" s="1"/>
  <c r="Q62" i="10"/>
  <c r="AG61" i="10"/>
  <c r="C63" i="11"/>
  <c r="D62" i="11"/>
  <c r="R62" i="10" s="1"/>
  <c r="T1407" i="10" l="1"/>
  <c r="S1407" i="10"/>
  <c r="Q1409" i="10"/>
  <c r="AG1408" i="10"/>
  <c r="R1408" i="10"/>
  <c r="AF33" i="10"/>
  <c r="AB34" i="10"/>
  <c r="U56" i="10"/>
  <c r="AD56" i="10" s="1"/>
  <c r="AA57" i="10" s="1"/>
  <c r="X57" i="10"/>
  <c r="T61" i="10"/>
  <c r="S62" i="10"/>
  <c r="T62" i="10"/>
  <c r="Q63" i="10"/>
  <c r="AG62" i="10"/>
  <c r="C64" i="11"/>
  <c r="D63" i="11"/>
  <c r="R63" i="10" s="1"/>
  <c r="S1408" i="10" l="1"/>
  <c r="T1408" i="10"/>
  <c r="R1409" i="10"/>
  <c r="Q1410" i="10"/>
  <c r="AG1409" i="10"/>
  <c r="Y35" i="10"/>
  <c r="Z35" i="10" s="1"/>
  <c r="AH35" i="10" s="1"/>
  <c r="AC34" i="10"/>
  <c r="W34" i="10" s="1"/>
  <c r="V34" i="10"/>
  <c r="AE34" i="10" s="1"/>
  <c r="AF34" i="10" s="1"/>
  <c r="U57" i="10"/>
  <c r="AD57" i="10" s="1"/>
  <c r="AA58" i="10" s="1"/>
  <c r="X58" i="10"/>
  <c r="S63" i="10"/>
  <c r="T63" i="10"/>
  <c r="Q64" i="10"/>
  <c r="AG63" i="10"/>
  <c r="C65" i="11"/>
  <c r="D64" i="11"/>
  <c r="R64" i="10" s="1"/>
  <c r="Q1411" i="10" l="1"/>
  <c r="AG1410" i="10"/>
  <c r="R1410" i="10"/>
  <c r="S1409" i="10"/>
  <c r="T1409" i="10"/>
  <c r="AB35" i="10"/>
  <c r="U58" i="10"/>
  <c r="AD58" i="10" s="1"/>
  <c r="AA59" i="10" s="1"/>
  <c r="X59" i="10"/>
  <c r="S64" i="10"/>
  <c r="T64" i="10"/>
  <c r="Q65" i="10"/>
  <c r="AG64" i="10"/>
  <c r="C66" i="11"/>
  <c r="D65" i="11"/>
  <c r="R65" i="10" s="1"/>
  <c r="S1410" i="10" l="1"/>
  <c r="T1410" i="10"/>
  <c r="AG1411" i="10"/>
  <c r="R1411" i="10"/>
  <c r="Q1412" i="10"/>
  <c r="AC35" i="10"/>
  <c r="W35" i="10" s="1"/>
  <c r="V35" i="10"/>
  <c r="AE35" i="10" s="1"/>
  <c r="Y36" i="10"/>
  <c r="Z36" i="10" s="1"/>
  <c r="AH36" i="10" s="1"/>
  <c r="U59" i="10"/>
  <c r="AD59" i="10" s="1"/>
  <c r="AA60" i="10" s="1"/>
  <c r="X60" i="10"/>
  <c r="S65" i="10"/>
  <c r="T65" i="10"/>
  <c r="Q66" i="10"/>
  <c r="AG65" i="10"/>
  <c r="C67" i="11"/>
  <c r="D66" i="11"/>
  <c r="R66" i="10" s="1"/>
  <c r="Q1413" i="10" l="1"/>
  <c r="R1412" i="10"/>
  <c r="AG1412" i="10"/>
  <c r="T1411" i="10"/>
  <c r="S1411" i="10"/>
  <c r="AF35" i="10"/>
  <c r="AB36" i="10"/>
  <c r="U60" i="10"/>
  <c r="AD60" i="10" s="1"/>
  <c r="AA61" i="10" s="1"/>
  <c r="X61" i="10"/>
  <c r="S66" i="10"/>
  <c r="T66" i="10"/>
  <c r="Q67" i="10"/>
  <c r="AG66" i="10"/>
  <c r="C68" i="11"/>
  <c r="D67" i="11"/>
  <c r="R67" i="10" s="1"/>
  <c r="S1412" i="10" l="1"/>
  <c r="T1412" i="10"/>
  <c r="Q1414" i="10"/>
  <c r="R1413" i="10"/>
  <c r="AG1413" i="10"/>
  <c r="V36" i="10"/>
  <c r="AE36" i="10" s="1"/>
  <c r="AF36" i="10" s="1"/>
  <c r="AC36" i="10"/>
  <c r="W36" i="10" s="1"/>
  <c r="Y37" i="10"/>
  <c r="Z37" i="10" s="1"/>
  <c r="AH37" i="10" s="1"/>
  <c r="U61" i="10"/>
  <c r="AD61" i="10" s="1"/>
  <c r="AA62" i="10" s="1"/>
  <c r="X62" i="10"/>
  <c r="S67" i="10"/>
  <c r="T67" i="10"/>
  <c r="Q68" i="10"/>
  <c r="AG67" i="10"/>
  <c r="C69" i="11"/>
  <c r="D68" i="11"/>
  <c r="R68" i="10" s="1"/>
  <c r="Q1415" i="10" l="1"/>
  <c r="R1414" i="10"/>
  <c r="AG1414" i="10"/>
  <c r="S1413" i="10"/>
  <c r="T1413" i="10"/>
  <c r="AB37" i="10"/>
  <c r="U62" i="10"/>
  <c r="AD62" i="10" s="1"/>
  <c r="AA63" i="10" s="1"/>
  <c r="X63" i="10"/>
  <c r="S68" i="10"/>
  <c r="T68" i="10"/>
  <c r="Q69" i="10"/>
  <c r="AG68" i="10"/>
  <c r="C70" i="11"/>
  <c r="D69" i="11"/>
  <c r="R69" i="10" s="1"/>
  <c r="S1414" i="10" l="1"/>
  <c r="T1414" i="10"/>
  <c r="AG1415" i="10"/>
  <c r="R1415" i="10"/>
  <c r="Q1416" i="10"/>
  <c r="AC37" i="10"/>
  <c r="W37" i="10" s="1"/>
  <c r="V37" i="10"/>
  <c r="AE37" i="10" s="1"/>
  <c r="Y38" i="10"/>
  <c r="Z38" i="10" s="1"/>
  <c r="AH38" i="10" s="1"/>
  <c r="U63" i="10"/>
  <c r="AD63" i="10" s="1"/>
  <c r="AA64" i="10" s="1"/>
  <c r="X64" i="10"/>
  <c r="S69" i="10"/>
  <c r="T69" i="10"/>
  <c r="Q70" i="10"/>
  <c r="AG69" i="10"/>
  <c r="C71" i="11"/>
  <c r="D70" i="11"/>
  <c r="R70" i="10" s="1"/>
  <c r="R1416" i="10" l="1"/>
  <c r="AG1416" i="10"/>
  <c r="Q1417" i="10"/>
  <c r="S1415" i="10"/>
  <c r="T1415" i="10"/>
  <c r="AF37" i="10"/>
  <c r="AB38" i="10"/>
  <c r="U64" i="10"/>
  <c r="AD64" i="10" s="1"/>
  <c r="AA65" i="10" s="1"/>
  <c r="X65" i="10"/>
  <c r="S70" i="10"/>
  <c r="T70" i="10"/>
  <c r="Q71" i="10"/>
  <c r="AG70" i="10"/>
  <c r="C72" i="11"/>
  <c r="D71" i="11"/>
  <c r="R71" i="10" s="1"/>
  <c r="S1416" i="10" l="1"/>
  <c r="T1416" i="10"/>
  <c r="R1417" i="10"/>
  <c r="AG1417" i="10"/>
  <c r="Q1418" i="10"/>
  <c r="Y39" i="10"/>
  <c r="Z39" i="10" s="1"/>
  <c r="AH39" i="10" s="1"/>
  <c r="V38" i="10"/>
  <c r="AE38" i="10" s="1"/>
  <c r="AF38" i="10" s="1"/>
  <c r="AC38" i="10"/>
  <c r="W38" i="10" s="1"/>
  <c r="U65" i="10"/>
  <c r="AD65" i="10" s="1"/>
  <c r="AA66" i="10" s="1"/>
  <c r="X66" i="10"/>
  <c r="S71" i="10"/>
  <c r="T71" i="10"/>
  <c r="Q72" i="10"/>
  <c r="AG71" i="10"/>
  <c r="C73" i="11"/>
  <c r="D72" i="11"/>
  <c r="R72" i="10" s="1"/>
  <c r="Q1419" i="10" l="1"/>
  <c r="R1418" i="10"/>
  <c r="AG1418" i="10"/>
  <c r="S1417" i="10"/>
  <c r="T1417" i="10"/>
  <c r="AB39" i="10"/>
  <c r="U66" i="10"/>
  <c r="AD66" i="10" s="1"/>
  <c r="AA67" i="10" s="1"/>
  <c r="X67" i="10"/>
  <c r="S72" i="10"/>
  <c r="T72" i="10"/>
  <c r="Q73" i="10"/>
  <c r="AG72" i="10"/>
  <c r="C74" i="11"/>
  <c r="D73" i="11"/>
  <c r="S1418" i="10" l="1"/>
  <c r="T1418" i="10"/>
  <c r="AG1419" i="10"/>
  <c r="Q1420" i="10"/>
  <c r="R1419" i="10"/>
  <c r="R73" i="10"/>
  <c r="AC39" i="10"/>
  <c r="W39" i="10" s="1"/>
  <c r="V39" i="10"/>
  <c r="AE39" i="10" s="1"/>
  <c r="Y40" i="10"/>
  <c r="Z40" i="10" s="1"/>
  <c r="AH40" i="10" s="1"/>
  <c r="U67" i="10"/>
  <c r="AD67" i="10" s="1"/>
  <c r="AA68" i="10" s="1"/>
  <c r="X68" i="10"/>
  <c r="Q74" i="10"/>
  <c r="AG73" i="10"/>
  <c r="C75" i="11"/>
  <c r="D74" i="11"/>
  <c r="S1419" i="10" l="1"/>
  <c r="T1419" i="10"/>
  <c r="AG1420" i="10"/>
  <c r="Q1421" i="10"/>
  <c r="R1420" i="10"/>
  <c r="R74" i="10"/>
  <c r="T73" i="10"/>
  <c r="S73" i="10"/>
  <c r="AF39" i="10"/>
  <c r="AB40" i="10"/>
  <c r="U68" i="10"/>
  <c r="AD68" i="10" s="1"/>
  <c r="AA69" i="10" s="1"/>
  <c r="X69" i="10"/>
  <c r="Q75" i="10"/>
  <c r="AG74" i="10"/>
  <c r="C76" i="11"/>
  <c r="D75" i="11"/>
  <c r="S1420" i="10" l="1"/>
  <c r="T1420" i="10"/>
  <c r="AG1421" i="10"/>
  <c r="Q1422" i="10"/>
  <c r="R1421" i="10"/>
  <c r="R75" i="10"/>
  <c r="T74" i="10"/>
  <c r="S74" i="10"/>
  <c r="V40" i="10"/>
  <c r="AE40" i="10" s="1"/>
  <c r="AF40" i="10" s="1"/>
  <c r="AC40" i="10"/>
  <c r="W40" i="10" s="1"/>
  <c r="Y41" i="10"/>
  <c r="Z41" i="10" s="1"/>
  <c r="AH41" i="10" s="1"/>
  <c r="U69" i="10"/>
  <c r="AD69" i="10" s="1"/>
  <c r="AA70" i="10" s="1"/>
  <c r="X70" i="10"/>
  <c r="Q76" i="10"/>
  <c r="AG75" i="10"/>
  <c r="C77" i="11"/>
  <c r="D76" i="11"/>
  <c r="AG1422" i="10" l="1"/>
  <c r="Q1423" i="10"/>
  <c r="R1422" i="10"/>
  <c r="S1421" i="10"/>
  <c r="T1421" i="10"/>
  <c r="R76" i="10"/>
  <c r="S75" i="10"/>
  <c r="T75" i="10"/>
  <c r="AB41" i="10"/>
  <c r="AC41" i="10" s="1"/>
  <c r="W41" i="10" s="1"/>
  <c r="U70" i="10"/>
  <c r="AD70" i="10" s="1"/>
  <c r="AA71" i="10" s="1"/>
  <c r="X71" i="10"/>
  <c r="Q77" i="10"/>
  <c r="AG76" i="10"/>
  <c r="C78" i="11"/>
  <c r="D77" i="11"/>
  <c r="S1422" i="10" l="1"/>
  <c r="T1422" i="10"/>
  <c r="Q1424" i="10"/>
  <c r="R1423" i="10"/>
  <c r="AG1423" i="10"/>
  <c r="R77" i="10"/>
  <c r="T76" i="10"/>
  <c r="S76" i="10"/>
  <c r="V41" i="10"/>
  <c r="AE41" i="10" s="1"/>
  <c r="Y42" i="10"/>
  <c r="Z42" i="10" s="1"/>
  <c r="AH42" i="10" s="1"/>
  <c r="U71" i="10"/>
  <c r="AD71" i="10" s="1"/>
  <c r="AA72" i="10" s="1"/>
  <c r="X72" i="10"/>
  <c r="Q78" i="10"/>
  <c r="AG77" i="10"/>
  <c r="C79" i="11"/>
  <c r="D78" i="11"/>
  <c r="S1423" i="10" l="1"/>
  <c r="T1423" i="10"/>
  <c r="AG1424" i="10"/>
  <c r="Q1425" i="10"/>
  <c r="R1424" i="10"/>
  <c r="R78" i="10"/>
  <c r="S77" i="10"/>
  <c r="T77" i="10"/>
  <c r="AF41" i="10"/>
  <c r="AB42" i="10"/>
  <c r="X73" i="10"/>
  <c r="U72" i="10"/>
  <c r="AD72" i="10" s="1"/>
  <c r="AA73" i="10" s="1"/>
  <c r="Q79" i="10"/>
  <c r="AG78" i="10"/>
  <c r="C80" i="11"/>
  <c r="D79" i="11"/>
  <c r="S1424" i="10" l="1"/>
  <c r="T1424" i="10"/>
  <c r="AG1425" i="10"/>
  <c r="R1425" i="10"/>
  <c r="Q1426" i="10"/>
  <c r="R79" i="10"/>
  <c r="T78" i="10"/>
  <c r="S78" i="10"/>
  <c r="Y43" i="10"/>
  <c r="Z43" i="10" s="1"/>
  <c r="AH43" i="10" s="1"/>
  <c r="V42" i="10"/>
  <c r="AE42" i="10" s="1"/>
  <c r="AF42" i="10" s="1"/>
  <c r="AC42" i="10"/>
  <c r="W42" i="10" s="1"/>
  <c r="U73" i="10"/>
  <c r="AD73" i="10" s="1"/>
  <c r="AA74" i="10" s="1"/>
  <c r="X74" i="10"/>
  <c r="Q80" i="10"/>
  <c r="AG79" i="10"/>
  <c r="C81" i="11"/>
  <c r="D80" i="11"/>
  <c r="AG1426" i="10" l="1"/>
  <c r="Q1427" i="10"/>
  <c r="R1426" i="10"/>
  <c r="S1425" i="10"/>
  <c r="T1425" i="10"/>
  <c r="R80" i="10"/>
  <c r="S79" i="10"/>
  <c r="T79" i="10"/>
  <c r="AB43" i="10"/>
  <c r="Y44" i="10" s="1"/>
  <c r="Z44" i="10" s="1"/>
  <c r="AH44" i="10" s="1"/>
  <c r="U74" i="10"/>
  <c r="AD74" i="10" s="1"/>
  <c r="AA75" i="10" s="1"/>
  <c r="X75" i="10"/>
  <c r="Q81" i="10"/>
  <c r="AG80" i="10"/>
  <c r="C82" i="11"/>
  <c r="D81" i="11"/>
  <c r="S1426" i="10" l="1"/>
  <c r="T1426" i="10"/>
  <c r="Q1428" i="10"/>
  <c r="AG1427" i="10"/>
  <c r="R1427" i="10"/>
  <c r="R81" i="10"/>
  <c r="T80" i="10"/>
  <c r="S80" i="10"/>
  <c r="V43" i="10"/>
  <c r="AE43" i="10" s="1"/>
  <c r="AF43" i="10" s="1"/>
  <c r="AC43" i="10"/>
  <c r="W43" i="10" s="1"/>
  <c r="U75" i="10"/>
  <c r="AD75" i="10" s="1"/>
  <c r="AA76" i="10" s="1"/>
  <c r="X76" i="10"/>
  <c r="Q82" i="10"/>
  <c r="AG81" i="10"/>
  <c r="C83" i="11"/>
  <c r="D82" i="11"/>
  <c r="AG1428" i="10" l="1"/>
  <c r="Q1429" i="10"/>
  <c r="R1428" i="10"/>
  <c r="S1427" i="10"/>
  <c r="T1427" i="10"/>
  <c r="R82" i="10"/>
  <c r="T81" i="10"/>
  <c r="S81" i="10"/>
  <c r="AB44" i="10"/>
  <c r="Y45" i="10" s="1"/>
  <c r="Z45" i="10" s="1"/>
  <c r="AH45" i="10" s="1"/>
  <c r="U76" i="10"/>
  <c r="AD76" i="10" s="1"/>
  <c r="AA77" i="10" s="1"/>
  <c r="X77" i="10"/>
  <c r="Q83" i="10"/>
  <c r="AG82" i="10"/>
  <c r="C84" i="11"/>
  <c r="D83" i="11"/>
  <c r="V44" i="10" l="1"/>
  <c r="AE44" i="10" s="1"/>
  <c r="AB45" i="10" s="1"/>
  <c r="AG1429" i="10"/>
  <c r="Q1430" i="10"/>
  <c r="R1429" i="10"/>
  <c r="S1428" i="10"/>
  <c r="T1428" i="10"/>
  <c r="AC44" i="10"/>
  <c r="W44" i="10" s="1"/>
  <c r="R83" i="10"/>
  <c r="T82" i="10"/>
  <c r="S82" i="10"/>
  <c r="AF44" i="10"/>
  <c r="U77" i="10"/>
  <c r="AD77" i="10" s="1"/>
  <c r="AA78" i="10" s="1"/>
  <c r="X78" i="10"/>
  <c r="Q84" i="10"/>
  <c r="AG83" i="10"/>
  <c r="C85" i="11"/>
  <c r="D84" i="11"/>
  <c r="S1429" i="10" l="1"/>
  <c r="T1429" i="10"/>
  <c r="AG1430" i="10"/>
  <c r="Q1431" i="10"/>
  <c r="R1430" i="10"/>
  <c r="R84" i="10"/>
  <c r="S83" i="10"/>
  <c r="T83" i="10"/>
  <c r="V45" i="10"/>
  <c r="AE45" i="10" s="1"/>
  <c r="AC45" i="10"/>
  <c r="W45" i="10" s="1"/>
  <c r="Y46" i="10"/>
  <c r="Z46" i="10" s="1"/>
  <c r="AH46" i="10" s="1"/>
  <c r="U78" i="10"/>
  <c r="AD78" i="10" s="1"/>
  <c r="AA79" i="10" s="1"/>
  <c r="X79" i="10"/>
  <c r="Q85" i="10"/>
  <c r="AG84" i="10"/>
  <c r="C86" i="11"/>
  <c r="D85" i="11"/>
  <c r="S1430" i="10" l="1"/>
  <c r="T1430" i="10"/>
  <c r="Q1432" i="10"/>
  <c r="R1431" i="10"/>
  <c r="AG1431" i="10"/>
  <c r="R85" i="10"/>
  <c r="S84" i="10"/>
  <c r="T84" i="10"/>
  <c r="AF45" i="10"/>
  <c r="AB46" i="10"/>
  <c r="X80" i="10"/>
  <c r="U79" i="10"/>
  <c r="AD79" i="10" s="1"/>
  <c r="AA80" i="10" s="1"/>
  <c r="Q86" i="10"/>
  <c r="AG85" i="10"/>
  <c r="C87" i="11"/>
  <c r="D86" i="11"/>
  <c r="S1431" i="10" l="1"/>
  <c r="T1431" i="10"/>
  <c r="AG1432" i="10"/>
  <c r="Q1433" i="10"/>
  <c r="R1432" i="10"/>
  <c r="R86" i="10"/>
  <c r="S85" i="10"/>
  <c r="T85" i="10"/>
  <c r="AC46" i="10"/>
  <c r="W46" i="10" s="1"/>
  <c r="V46" i="10"/>
  <c r="AE46" i="10" s="1"/>
  <c r="Y47" i="10"/>
  <c r="Z47" i="10" s="1"/>
  <c r="AH47" i="10" s="1"/>
  <c r="U80" i="10"/>
  <c r="AD80" i="10" s="1"/>
  <c r="AA81" i="10" s="1"/>
  <c r="X81" i="10"/>
  <c r="Q87" i="10"/>
  <c r="AG86" i="10"/>
  <c r="C88" i="11"/>
  <c r="D87" i="11"/>
  <c r="S1432" i="10" l="1"/>
  <c r="T1432" i="10"/>
  <c r="AG1433" i="10"/>
  <c r="Q1434" i="10"/>
  <c r="R1433" i="10"/>
  <c r="R87" i="10"/>
  <c r="T86" i="10"/>
  <c r="S86" i="10"/>
  <c r="AF46" i="10"/>
  <c r="AB47" i="10"/>
  <c r="X82" i="10"/>
  <c r="U81" i="10"/>
  <c r="AD81" i="10" s="1"/>
  <c r="AA82" i="10" s="1"/>
  <c r="Q88" i="10"/>
  <c r="AG87" i="10"/>
  <c r="C89" i="11"/>
  <c r="D88" i="11"/>
  <c r="AG1434" i="10" l="1"/>
  <c r="Q1435" i="10"/>
  <c r="R1434" i="10"/>
  <c r="S1433" i="10"/>
  <c r="T1433" i="10"/>
  <c r="R88" i="10"/>
  <c r="S87" i="10"/>
  <c r="T87" i="10"/>
  <c r="V47" i="10"/>
  <c r="AE47" i="10" s="1"/>
  <c r="AF47" i="10" s="1"/>
  <c r="AC47" i="10"/>
  <c r="W47" i="10" s="1"/>
  <c r="Y48" i="10"/>
  <c r="Z48" i="10" s="1"/>
  <c r="AH48" i="10" s="1"/>
  <c r="U82" i="10"/>
  <c r="AD82" i="10" s="1"/>
  <c r="AA83" i="10" s="1"/>
  <c r="X83" i="10"/>
  <c r="Q89" i="10"/>
  <c r="AG88" i="10"/>
  <c r="C90" i="11"/>
  <c r="D89" i="11"/>
  <c r="Q1436" i="10" l="1"/>
  <c r="AG1435" i="10"/>
  <c r="R1435" i="10"/>
  <c r="S1434" i="10"/>
  <c r="T1434" i="10"/>
  <c r="R89" i="10"/>
  <c r="S88" i="10"/>
  <c r="T88" i="10"/>
  <c r="AB48" i="10"/>
  <c r="Y49" i="10" s="1"/>
  <c r="Z49" i="10" s="1"/>
  <c r="AH49" i="10" s="1"/>
  <c r="U83" i="10"/>
  <c r="AD83" i="10" s="1"/>
  <c r="AA84" i="10" s="1"/>
  <c r="X84" i="10"/>
  <c r="Q90" i="10"/>
  <c r="AG89" i="10"/>
  <c r="C91" i="11"/>
  <c r="D90" i="11"/>
  <c r="S1435" i="10" l="1"/>
  <c r="T1435" i="10"/>
  <c r="AG1436" i="10"/>
  <c r="R1436" i="10"/>
  <c r="Q1437" i="10"/>
  <c r="AC48" i="10"/>
  <c r="W48" i="10" s="1"/>
  <c r="V48" i="10"/>
  <c r="AE48" i="10" s="1"/>
  <c r="AF48" i="10" s="1"/>
  <c r="R90" i="10"/>
  <c r="T89" i="10"/>
  <c r="S89" i="10"/>
  <c r="U84" i="10"/>
  <c r="AD84" i="10" s="1"/>
  <c r="AA85" i="10" s="1"/>
  <c r="X85" i="10"/>
  <c r="Q91" i="10"/>
  <c r="AG90" i="10"/>
  <c r="C92" i="11"/>
  <c r="D91" i="11"/>
  <c r="AG1437" i="10" l="1"/>
  <c r="R1437" i="10"/>
  <c r="Q1438" i="10"/>
  <c r="S1436" i="10"/>
  <c r="T1436" i="10"/>
  <c r="AB49" i="10"/>
  <c r="V49" i="10" s="1"/>
  <c r="AE49" i="10" s="1"/>
  <c r="R91" i="10"/>
  <c r="T90" i="10"/>
  <c r="S90" i="10"/>
  <c r="U85" i="10"/>
  <c r="AD85" i="10" s="1"/>
  <c r="AA86" i="10" s="1"/>
  <c r="X86" i="10"/>
  <c r="Q92" i="10"/>
  <c r="AG91" i="10"/>
  <c r="C93" i="11"/>
  <c r="D92" i="11"/>
  <c r="AG1438" i="10" l="1"/>
  <c r="R1438" i="10"/>
  <c r="Q1439" i="10"/>
  <c r="S1437" i="10"/>
  <c r="T1437" i="10"/>
  <c r="AC49" i="10"/>
  <c r="W49" i="10" s="1"/>
  <c r="Y50" i="10"/>
  <c r="Z50" i="10" s="1"/>
  <c r="AH50" i="10" s="1"/>
  <c r="R92" i="10"/>
  <c r="S91" i="10"/>
  <c r="T91" i="10"/>
  <c r="AF49" i="10"/>
  <c r="AB50" i="10"/>
  <c r="U86" i="10"/>
  <c r="AD86" i="10" s="1"/>
  <c r="AA87" i="10" s="1"/>
  <c r="X87" i="10"/>
  <c r="Q93" i="10"/>
  <c r="AG92" i="10"/>
  <c r="C94" i="11"/>
  <c r="D93" i="11"/>
  <c r="R1439" i="10" l="1"/>
  <c r="Q1440" i="10"/>
  <c r="AG1439" i="10"/>
  <c r="S1438" i="10"/>
  <c r="T1438" i="10"/>
  <c r="R93" i="10"/>
  <c r="S92" i="10"/>
  <c r="T92" i="10"/>
  <c r="V50" i="10"/>
  <c r="AE50" i="10" s="1"/>
  <c r="AC50" i="10"/>
  <c r="W50" i="10" s="1"/>
  <c r="Y51" i="10"/>
  <c r="Z51" i="10" s="1"/>
  <c r="AH51" i="10" s="1"/>
  <c r="U87" i="10"/>
  <c r="AD87" i="10" s="1"/>
  <c r="AA88" i="10" s="1"/>
  <c r="X88" i="10"/>
  <c r="Q94" i="10"/>
  <c r="AG93" i="10"/>
  <c r="C95" i="11"/>
  <c r="D94" i="11"/>
  <c r="AG1440" i="10" l="1"/>
  <c r="R1440" i="10"/>
  <c r="Q1441" i="10"/>
  <c r="S1439" i="10"/>
  <c r="T1439" i="10"/>
  <c r="R94" i="10"/>
  <c r="S93" i="10"/>
  <c r="T93" i="10"/>
  <c r="AF50" i="10"/>
  <c r="AB51" i="10"/>
  <c r="U88" i="10"/>
  <c r="AD88" i="10" s="1"/>
  <c r="AA89" i="10" s="1"/>
  <c r="X89" i="10"/>
  <c r="Q95" i="10"/>
  <c r="AG94" i="10"/>
  <c r="C96" i="11"/>
  <c r="D95" i="11"/>
  <c r="AG1441" i="10" l="1"/>
  <c r="R1441" i="10"/>
  <c r="Q1442" i="10"/>
  <c r="S1440" i="10"/>
  <c r="T1440" i="10"/>
  <c r="R95" i="10"/>
  <c r="T94" i="10"/>
  <c r="S94" i="10"/>
  <c r="V51" i="10"/>
  <c r="AE51" i="10" s="1"/>
  <c r="AC51" i="10"/>
  <c r="W51" i="10" s="1"/>
  <c r="Y52" i="10"/>
  <c r="Z52" i="10" s="1"/>
  <c r="AH52" i="10" s="1"/>
  <c r="U89" i="10"/>
  <c r="AD89" i="10" s="1"/>
  <c r="AA90" i="10" s="1"/>
  <c r="X90" i="10"/>
  <c r="Q96" i="10"/>
  <c r="AG95" i="10"/>
  <c r="C97" i="11"/>
  <c r="D96" i="11"/>
  <c r="R1442" i="10" l="1"/>
  <c r="AG1442" i="10"/>
  <c r="Q1443" i="10"/>
  <c r="T1441" i="10"/>
  <c r="S1441" i="10"/>
  <c r="R96" i="10"/>
  <c r="T95" i="10"/>
  <c r="S95" i="10"/>
  <c r="AF51" i="10"/>
  <c r="AB52" i="10"/>
  <c r="U90" i="10"/>
  <c r="AD90" i="10" s="1"/>
  <c r="AA91" i="10" s="1"/>
  <c r="X91" i="10"/>
  <c r="Q97" i="10"/>
  <c r="AG96" i="10"/>
  <c r="C98" i="11"/>
  <c r="D97" i="11"/>
  <c r="S1442" i="10" l="1"/>
  <c r="T1442" i="10"/>
  <c r="Q1444" i="10"/>
  <c r="AG1443" i="10"/>
  <c r="R1443" i="10"/>
  <c r="R97" i="10"/>
  <c r="S96" i="10"/>
  <c r="T96" i="10"/>
  <c r="V52" i="10"/>
  <c r="AE52" i="10" s="1"/>
  <c r="AC52" i="10"/>
  <c r="W52" i="10" s="1"/>
  <c r="Y53" i="10"/>
  <c r="Z53" i="10" s="1"/>
  <c r="AH53" i="10" s="1"/>
  <c r="U91" i="10"/>
  <c r="AD91" i="10" s="1"/>
  <c r="AA92" i="10" s="1"/>
  <c r="X92" i="10"/>
  <c r="Q98" i="10"/>
  <c r="AG97" i="10"/>
  <c r="C99" i="11"/>
  <c r="D98" i="11"/>
  <c r="S1443" i="10" l="1"/>
  <c r="T1443" i="10"/>
  <c r="AG1444" i="10"/>
  <c r="R1444" i="10"/>
  <c r="Q1445" i="10"/>
  <c r="R98" i="10"/>
  <c r="S97" i="10"/>
  <c r="T97" i="10"/>
  <c r="AF52" i="10"/>
  <c r="AB53" i="10"/>
  <c r="X93" i="10"/>
  <c r="U92" i="10"/>
  <c r="AD92" i="10" s="1"/>
  <c r="AA93" i="10" s="1"/>
  <c r="Q99" i="10"/>
  <c r="AG98" i="10"/>
  <c r="C100" i="11"/>
  <c r="D99" i="11"/>
  <c r="R1445" i="10" l="1"/>
  <c r="Q1446" i="10"/>
  <c r="AG1445" i="10"/>
  <c r="T1444" i="10"/>
  <c r="S1444" i="10"/>
  <c r="R99" i="10"/>
  <c r="T98" i="10"/>
  <c r="S98" i="10"/>
  <c r="V53" i="10"/>
  <c r="AE53" i="10" s="1"/>
  <c r="Y54" i="10"/>
  <c r="Z54" i="10" s="1"/>
  <c r="AH54" i="10" s="1"/>
  <c r="AC53" i="10"/>
  <c r="W53" i="10" s="1"/>
  <c r="U93" i="10"/>
  <c r="AD93" i="10" s="1"/>
  <c r="AA94" i="10" s="1"/>
  <c r="X94" i="10"/>
  <c r="Q100" i="10"/>
  <c r="AG99" i="10"/>
  <c r="C101" i="11"/>
  <c r="D100" i="11"/>
  <c r="T1445" i="10" l="1"/>
  <c r="S1445" i="10"/>
  <c r="R1446" i="10"/>
  <c r="AG1446" i="10"/>
  <c r="Q1447" i="10"/>
  <c r="R100" i="10"/>
  <c r="S99" i="10"/>
  <c r="T99" i="10"/>
  <c r="AF53" i="10"/>
  <c r="AB54" i="10"/>
  <c r="U94" i="10"/>
  <c r="AD94" i="10" s="1"/>
  <c r="AA95" i="10" s="1"/>
  <c r="X95" i="10"/>
  <c r="Q101" i="10"/>
  <c r="AG100" i="10"/>
  <c r="C102" i="11"/>
  <c r="D101" i="11"/>
  <c r="Q1448" i="10" l="1"/>
  <c r="R1447" i="10"/>
  <c r="AG1447" i="10"/>
  <c r="S1446" i="10"/>
  <c r="T1446" i="10"/>
  <c r="R101" i="10"/>
  <c r="S100" i="10"/>
  <c r="T100" i="10"/>
  <c r="AC54" i="10"/>
  <c r="W54" i="10" s="1"/>
  <c r="V54" i="10"/>
  <c r="AE54" i="10" s="1"/>
  <c r="Y55" i="10"/>
  <c r="Z55" i="10" s="1"/>
  <c r="AH55" i="10" s="1"/>
  <c r="U95" i="10"/>
  <c r="AD95" i="10" s="1"/>
  <c r="AA96" i="10" s="1"/>
  <c r="X96" i="10"/>
  <c r="Q102" i="10"/>
  <c r="AG101" i="10"/>
  <c r="C103" i="11"/>
  <c r="D102" i="11"/>
  <c r="S1447" i="10" l="1"/>
  <c r="T1447" i="10"/>
  <c r="AG1448" i="10"/>
  <c r="Q1449" i="10"/>
  <c r="R1448" i="10"/>
  <c r="R102" i="10"/>
  <c r="S101" i="10"/>
  <c r="T101" i="10"/>
  <c r="AF54" i="10"/>
  <c r="AB55" i="10"/>
  <c r="X97" i="10"/>
  <c r="U96" i="10"/>
  <c r="AD96" i="10" s="1"/>
  <c r="AA97" i="10" s="1"/>
  <c r="Q103" i="10"/>
  <c r="AG102" i="10"/>
  <c r="C104" i="11"/>
  <c r="D103" i="11"/>
  <c r="T1448" i="10" l="1"/>
  <c r="S1448" i="10"/>
  <c r="R1449" i="10"/>
  <c r="AG1449" i="10"/>
  <c r="Q1450" i="10"/>
  <c r="R103" i="10"/>
  <c r="T102" i="10"/>
  <c r="S102" i="10"/>
  <c r="V55" i="10"/>
  <c r="AE55" i="10" s="1"/>
  <c r="AF55" i="10" s="1"/>
  <c r="Y56" i="10"/>
  <c r="Z56" i="10" s="1"/>
  <c r="AH56" i="10" s="1"/>
  <c r="AC55" i="10"/>
  <c r="W55" i="10" s="1"/>
  <c r="U97" i="10"/>
  <c r="AD97" i="10" s="1"/>
  <c r="AA98" i="10" s="1"/>
  <c r="X98" i="10"/>
  <c r="Q104" i="10"/>
  <c r="AG103" i="10"/>
  <c r="C105" i="11"/>
  <c r="D104" i="11"/>
  <c r="R1450" i="10" l="1"/>
  <c r="Q1451" i="10"/>
  <c r="AG1450" i="10"/>
  <c r="T1449" i="10"/>
  <c r="S1449" i="10"/>
  <c r="R104" i="10"/>
  <c r="T103" i="10"/>
  <c r="S103" i="10"/>
  <c r="AB56" i="10"/>
  <c r="U98" i="10"/>
  <c r="AD98" i="10" s="1"/>
  <c r="AA99" i="10" s="1"/>
  <c r="X99" i="10"/>
  <c r="Q105" i="10"/>
  <c r="AG104" i="10"/>
  <c r="C106" i="11"/>
  <c r="D105" i="11"/>
  <c r="S1450" i="10" l="1"/>
  <c r="T1450" i="10"/>
  <c r="Q1452" i="10"/>
  <c r="R1451" i="10"/>
  <c r="AG1451" i="10"/>
  <c r="R105" i="10"/>
  <c r="S104" i="10"/>
  <c r="T104" i="10"/>
  <c r="V56" i="10"/>
  <c r="AE56" i="10" s="1"/>
  <c r="Y57" i="10"/>
  <c r="Z57" i="10" s="1"/>
  <c r="AH57" i="10" s="1"/>
  <c r="AC56" i="10"/>
  <c r="W56" i="10" s="1"/>
  <c r="U99" i="10"/>
  <c r="AD99" i="10" s="1"/>
  <c r="AA100" i="10" s="1"/>
  <c r="X100" i="10"/>
  <c r="Q106" i="10"/>
  <c r="AG105" i="10"/>
  <c r="C107" i="11"/>
  <c r="D106" i="11"/>
  <c r="S1451" i="10" l="1"/>
  <c r="T1451" i="10"/>
  <c r="AG1452" i="10"/>
  <c r="R1452" i="10"/>
  <c r="Q1453" i="10"/>
  <c r="R106" i="10"/>
  <c r="S105" i="10"/>
  <c r="T105" i="10"/>
  <c r="AF56" i="10"/>
  <c r="AB57" i="10"/>
  <c r="U100" i="10"/>
  <c r="AD100" i="10" s="1"/>
  <c r="AA101" i="10" s="1"/>
  <c r="X101" i="10"/>
  <c r="Q107" i="10"/>
  <c r="AG106" i="10"/>
  <c r="C108" i="11"/>
  <c r="D107" i="11"/>
  <c r="S1452" i="10" l="1"/>
  <c r="T1452" i="10"/>
  <c r="R1453" i="10"/>
  <c r="AG1453" i="10"/>
  <c r="Q1454" i="10"/>
  <c r="R107" i="10"/>
  <c r="T106" i="10"/>
  <c r="S106" i="10"/>
  <c r="Y58" i="10"/>
  <c r="Z58" i="10" s="1"/>
  <c r="AH58" i="10" s="1"/>
  <c r="V57" i="10"/>
  <c r="AE57" i="10" s="1"/>
  <c r="AC57" i="10"/>
  <c r="W57" i="10" s="1"/>
  <c r="U101" i="10"/>
  <c r="AD101" i="10" s="1"/>
  <c r="AA102" i="10" s="1"/>
  <c r="X102" i="10"/>
  <c r="Q108" i="10"/>
  <c r="AG107" i="10"/>
  <c r="C109" i="11"/>
  <c r="D108" i="11"/>
  <c r="R1454" i="10" l="1"/>
  <c r="AG1454" i="10"/>
  <c r="Q1455" i="10"/>
  <c r="S1453" i="10"/>
  <c r="T1453" i="10"/>
  <c r="R108" i="10"/>
  <c r="S107" i="10"/>
  <c r="T107" i="10"/>
  <c r="AF57" i="10"/>
  <c r="AB58" i="10"/>
  <c r="X103" i="10"/>
  <c r="U102" i="10"/>
  <c r="AD102" i="10" s="1"/>
  <c r="AA103" i="10" s="1"/>
  <c r="Q109" i="10"/>
  <c r="AG108" i="10"/>
  <c r="C110" i="11"/>
  <c r="D109" i="11"/>
  <c r="Q1456" i="10" l="1"/>
  <c r="R1455" i="10"/>
  <c r="AG1455" i="10"/>
  <c r="S1454" i="10"/>
  <c r="T1454" i="10"/>
  <c r="R109" i="10"/>
  <c r="S108" i="10"/>
  <c r="T108" i="10"/>
  <c r="V58" i="10"/>
  <c r="AE58" i="10" s="1"/>
  <c r="Y59" i="10"/>
  <c r="Z59" i="10" s="1"/>
  <c r="AH59" i="10" s="1"/>
  <c r="AC58" i="10"/>
  <c r="W58" i="10" s="1"/>
  <c r="X104" i="10"/>
  <c r="U103" i="10"/>
  <c r="AD103" i="10" s="1"/>
  <c r="AA104" i="10" s="1"/>
  <c r="Q110" i="10"/>
  <c r="AG109" i="10"/>
  <c r="C111" i="11"/>
  <c r="D110" i="11"/>
  <c r="S1455" i="10" l="1"/>
  <c r="T1455" i="10"/>
  <c r="AG1456" i="10"/>
  <c r="Q1457" i="10"/>
  <c r="R1456" i="10"/>
  <c r="R110" i="10"/>
  <c r="S109" i="10"/>
  <c r="T109" i="10"/>
  <c r="AF58" i="10"/>
  <c r="AB59" i="10"/>
  <c r="U104" i="10"/>
  <c r="AD104" i="10" s="1"/>
  <c r="AA105" i="10" s="1"/>
  <c r="X105" i="10"/>
  <c r="Q111" i="10"/>
  <c r="AG110" i="10"/>
  <c r="C112" i="11"/>
  <c r="D111" i="11"/>
  <c r="AG1457" i="10" l="1"/>
  <c r="Q1458" i="10"/>
  <c r="R1457" i="10"/>
  <c r="S1456" i="10"/>
  <c r="T1456" i="10"/>
  <c r="R111" i="10"/>
  <c r="T110" i="10"/>
  <c r="S110" i="10"/>
  <c r="V59" i="10"/>
  <c r="AE59" i="10" s="1"/>
  <c r="Y60" i="10"/>
  <c r="Z60" i="10" s="1"/>
  <c r="AH60" i="10" s="1"/>
  <c r="AC59" i="10"/>
  <c r="W59" i="10" s="1"/>
  <c r="U105" i="10"/>
  <c r="AD105" i="10" s="1"/>
  <c r="AA106" i="10" s="1"/>
  <c r="X106" i="10"/>
  <c r="Q112" i="10"/>
  <c r="AG111" i="10"/>
  <c r="C113" i="11"/>
  <c r="D112" i="11"/>
  <c r="S1457" i="10" l="1"/>
  <c r="T1457" i="10"/>
  <c r="AG1458" i="10"/>
  <c r="Q1459" i="10"/>
  <c r="R1458" i="10"/>
  <c r="R112" i="10"/>
  <c r="S111" i="10"/>
  <c r="T111" i="10"/>
  <c r="AF59" i="10"/>
  <c r="AB60" i="10"/>
  <c r="X107" i="10"/>
  <c r="U106" i="10"/>
  <c r="AD106" i="10" s="1"/>
  <c r="AA107" i="10" s="1"/>
  <c r="Q113" i="10"/>
  <c r="AG112" i="10"/>
  <c r="C114" i="11"/>
  <c r="D113" i="11"/>
  <c r="S1458" i="10" l="1"/>
  <c r="T1458" i="10"/>
  <c r="Q1460" i="10"/>
  <c r="AG1459" i="10"/>
  <c r="R1459" i="10"/>
  <c r="R113" i="10"/>
  <c r="S112" i="10"/>
  <c r="T112" i="10"/>
  <c r="V60" i="10"/>
  <c r="AE60" i="10" s="1"/>
  <c r="AC60" i="10"/>
  <c r="W60" i="10" s="1"/>
  <c r="Y61" i="10"/>
  <c r="Z61" i="10" s="1"/>
  <c r="AH61" i="10" s="1"/>
  <c r="U107" i="10"/>
  <c r="AD107" i="10" s="1"/>
  <c r="AA108" i="10" s="1"/>
  <c r="X108" i="10"/>
  <c r="Q114" i="10"/>
  <c r="AG113" i="10"/>
  <c r="C115" i="11"/>
  <c r="D114" i="11"/>
  <c r="S1459" i="10" l="1"/>
  <c r="T1459" i="10"/>
  <c r="AG1460" i="10"/>
  <c r="Q1461" i="10"/>
  <c r="R1460" i="10"/>
  <c r="R114" i="10"/>
  <c r="T113" i="10"/>
  <c r="S113" i="10"/>
  <c r="AF60" i="10"/>
  <c r="AB61" i="10"/>
  <c r="U108" i="10"/>
  <c r="AD108" i="10" s="1"/>
  <c r="AA109" i="10" s="1"/>
  <c r="X109" i="10"/>
  <c r="Q115" i="10"/>
  <c r="AG114" i="10"/>
  <c r="C116" i="11"/>
  <c r="D115" i="11"/>
  <c r="AG1461" i="10" l="1"/>
  <c r="Q1462" i="10"/>
  <c r="R1461" i="10"/>
  <c r="T1460" i="10"/>
  <c r="S1460" i="10"/>
  <c r="R115" i="10"/>
  <c r="T114" i="10"/>
  <c r="S114" i="10"/>
  <c r="Y62" i="10"/>
  <c r="Z62" i="10" s="1"/>
  <c r="AH62" i="10" s="1"/>
  <c r="V61" i="10"/>
  <c r="AE61" i="10" s="1"/>
  <c r="AF61" i="10" s="1"/>
  <c r="AC61" i="10"/>
  <c r="W61" i="10" s="1"/>
  <c r="X110" i="10"/>
  <c r="U109" i="10"/>
  <c r="AD109" i="10" s="1"/>
  <c r="AA110" i="10" s="1"/>
  <c r="Q116" i="10"/>
  <c r="AG115" i="10"/>
  <c r="C117" i="11"/>
  <c r="D116" i="11"/>
  <c r="T1461" i="10" l="1"/>
  <c r="S1461" i="10"/>
  <c r="AG1462" i="10"/>
  <c r="Q1463" i="10"/>
  <c r="R1462" i="10"/>
  <c r="R116" i="10"/>
  <c r="S115" i="10"/>
  <c r="T115" i="10"/>
  <c r="AB62" i="10"/>
  <c r="U110" i="10"/>
  <c r="AD110" i="10" s="1"/>
  <c r="AA111" i="10" s="1"/>
  <c r="X111" i="10"/>
  <c r="Q117" i="10"/>
  <c r="AG116" i="10"/>
  <c r="C118" i="11"/>
  <c r="D117" i="11"/>
  <c r="T1462" i="10" l="1"/>
  <c r="S1462" i="10"/>
  <c r="Q1464" i="10"/>
  <c r="AG1463" i="10"/>
  <c r="R1463" i="10"/>
  <c r="R117" i="10"/>
  <c r="S116" i="10"/>
  <c r="T116" i="10"/>
  <c r="Y63" i="10"/>
  <c r="Z63" i="10" s="1"/>
  <c r="AH63" i="10" s="1"/>
  <c r="V62" i="10"/>
  <c r="AE62" i="10" s="1"/>
  <c r="AC62" i="10"/>
  <c r="W62" i="10" s="1"/>
  <c r="U111" i="10"/>
  <c r="AD111" i="10" s="1"/>
  <c r="AA112" i="10" s="1"/>
  <c r="X112" i="10"/>
  <c r="Q118" i="10"/>
  <c r="AG117" i="10"/>
  <c r="C119" i="11"/>
  <c r="D118" i="11"/>
  <c r="AG1464" i="10" l="1"/>
  <c r="Q1465" i="10"/>
  <c r="R1464" i="10"/>
  <c r="S1463" i="10"/>
  <c r="T1463" i="10"/>
  <c r="R118" i="10"/>
  <c r="T117" i="10"/>
  <c r="S117" i="10"/>
  <c r="AF62" i="10"/>
  <c r="AB63" i="10"/>
  <c r="U112" i="10"/>
  <c r="AD112" i="10" s="1"/>
  <c r="AA113" i="10" s="1"/>
  <c r="X113" i="10"/>
  <c r="Q119" i="10"/>
  <c r="AG118" i="10"/>
  <c r="C120" i="11"/>
  <c r="D119" i="11"/>
  <c r="S1464" i="10" l="1"/>
  <c r="T1464" i="10"/>
  <c r="AG1465" i="10"/>
  <c r="Q1466" i="10"/>
  <c r="R1465" i="10"/>
  <c r="R119" i="10"/>
  <c r="T118" i="10"/>
  <c r="S118" i="10"/>
  <c r="Y64" i="10"/>
  <c r="Z64" i="10" s="1"/>
  <c r="AH64" i="10" s="1"/>
  <c r="V63" i="10"/>
  <c r="AE63" i="10" s="1"/>
  <c r="AC63" i="10"/>
  <c r="W63" i="10" s="1"/>
  <c r="X114" i="10"/>
  <c r="U113" i="10"/>
  <c r="AD113" i="10" s="1"/>
  <c r="AA114" i="10" s="1"/>
  <c r="Q120" i="10"/>
  <c r="AG119" i="10"/>
  <c r="C121" i="11"/>
  <c r="D120" i="11"/>
  <c r="S1465" i="10" l="1"/>
  <c r="T1465" i="10"/>
  <c r="AG1466" i="10"/>
  <c r="Q1467" i="10"/>
  <c r="R1466" i="10"/>
  <c r="R120" i="10"/>
  <c r="S119" i="10"/>
  <c r="T119" i="10"/>
  <c r="AF63" i="10"/>
  <c r="AB64" i="10"/>
  <c r="U114" i="10"/>
  <c r="AD114" i="10" s="1"/>
  <c r="AA115" i="10" s="1"/>
  <c r="X115" i="10"/>
  <c r="Q121" i="10"/>
  <c r="AG120" i="10"/>
  <c r="C122" i="11"/>
  <c r="D121" i="11"/>
  <c r="S1466" i="10" l="1"/>
  <c r="T1466" i="10"/>
  <c r="Q1468" i="10"/>
  <c r="AG1467" i="10"/>
  <c r="R1467" i="10"/>
  <c r="R121" i="10"/>
  <c r="S120" i="10"/>
  <c r="T120" i="10"/>
  <c r="Y65" i="10"/>
  <c r="Z65" i="10" s="1"/>
  <c r="AH65" i="10" s="1"/>
  <c r="AC64" i="10"/>
  <c r="W64" i="10" s="1"/>
  <c r="V64" i="10"/>
  <c r="AE64" i="10" s="1"/>
  <c r="X116" i="10"/>
  <c r="U115" i="10"/>
  <c r="AD115" i="10" s="1"/>
  <c r="AA116" i="10" s="1"/>
  <c r="Q122" i="10"/>
  <c r="AG121" i="10"/>
  <c r="C123" i="11"/>
  <c r="D122" i="11"/>
  <c r="AG1468" i="10" l="1"/>
  <c r="Q1469" i="10"/>
  <c r="R1468" i="10"/>
  <c r="S1467" i="10"/>
  <c r="T1467" i="10"/>
  <c r="R122" i="10"/>
  <c r="T121" i="10"/>
  <c r="S121" i="10"/>
  <c r="AF64" i="10"/>
  <c r="AB65" i="10"/>
  <c r="U116" i="10"/>
  <c r="AD116" i="10" s="1"/>
  <c r="AA117" i="10" s="1"/>
  <c r="X117" i="10"/>
  <c r="Q123" i="10"/>
  <c r="AG122" i="10"/>
  <c r="C124" i="11"/>
  <c r="D123" i="11"/>
  <c r="S1468" i="10" l="1"/>
  <c r="T1468" i="10"/>
  <c r="AG1469" i="10"/>
  <c r="Q1470" i="10"/>
  <c r="R1469" i="10"/>
  <c r="R123" i="10"/>
  <c r="T122" i="10"/>
  <c r="S122" i="10"/>
  <c r="Y66" i="10"/>
  <c r="Z66" i="10" s="1"/>
  <c r="AH66" i="10" s="1"/>
  <c r="V65" i="10"/>
  <c r="AE65" i="10" s="1"/>
  <c r="AC65" i="10"/>
  <c r="W65" i="10" s="1"/>
  <c r="U117" i="10"/>
  <c r="AD117" i="10" s="1"/>
  <c r="AA118" i="10" s="1"/>
  <c r="X118" i="10"/>
  <c r="Q124" i="10"/>
  <c r="AG123" i="10"/>
  <c r="C125" i="11"/>
  <c r="D124" i="11"/>
  <c r="AG1470" i="10" l="1"/>
  <c r="Q1471" i="10"/>
  <c r="R1470" i="10"/>
  <c r="S1469" i="10"/>
  <c r="T1469" i="10"/>
  <c r="R124" i="10"/>
  <c r="S123" i="10"/>
  <c r="T123" i="10"/>
  <c r="AF65" i="10"/>
  <c r="AB66" i="10"/>
  <c r="U118" i="10"/>
  <c r="AD118" i="10" s="1"/>
  <c r="AA119" i="10" s="1"/>
  <c r="X119" i="10"/>
  <c r="Q125" i="10"/>
  <c r="AG124" i="10"/>
  <c r="C126" i="11"/>
  <c r="D125" i="11"/>
  <c r="Q1472" i="10" l="1"/>
  <c r="AG1471" i="10"/>
  <c r="R1471" i="10"/>
  <c r="S1470" i="10"/>
  <c r="T1470" i="10"/>
  <c r="T124" i="10"/>
  <c r="S124" i="10"/>
  <c r="R125" i="10"/>
  <c r="Y67" i="10"/>
  <c r="Z67" i="10" s="1"/>
  <c r="AH67" i="10" s="1"/>
  <c r="AC66" i="10"/>
  <c r="W66" i="10" s="1"/>
  <c r="V66" i="10"/>
  <c r="AE66" i="10" s="1"/>
  <c r="U119" i="10"/>
  <c r="AD119" i="10" s="1"/>
  <c r="AA120" i="10" s="1"/>
  <c r="X120" i="10"/>
  <c r="Q126" i="10"/>
  <c r="AG125" i="10"/>
  <c r="C127" i="11"/>
  <c r="D126" i="11"/>
  <c r="S1471" i="10" l="1"/>
  <c r="T1471" i="10"/>
  <c r="AG1472" i="10"/>
  <c r="Q1473" i="10"/>
  <c r="R1472" i="10"/>
  <c r="S125" i="10"/>
  <c r="T125" i="10"/>
  <c r="R126" i="10"/>
  <c r="AF66" i="10"/>
  <c r="AB67" i="10"/>
  <c r="Y68" i="10" s="1"/>
  <c r="Z68" i="10" s="1"/>
  <c r="AH68" i="10" s="1"/>
  <c r="X121" i="10"/>
  <c r="U120" i="10"/>
  <c r="AD120" i="10" s="1"/>
  <c r="AA121" i="10" s="1"/>
  <c r="Q127" i="10"/>
  <c r="AG126" i="10"/>
  <c r="C128" i="11"/>
  <c r="D127" i="11"/>
  <c r="AG1473" i="10" l="1"/>
  <c r="Q1474" i="10"/>
  <c r="R1473" i="10"/>
  <c r="S1472" i="10"/>
  <c r="T1472" i="10"/>
  <c r="R127" i="10"/>
  <c r="S126" i="10"/>
  <c r="T126" i="10"/>
  <c r="V67" i="10"/>
  <c r="AE67" i="10" s="1"/>
  <c r="AC67" i="10"/>
  <c r="W67" i="10" s="1"/>
  <c r="U121" i="10"/>
  <c r="AD121" i="10" s="1"/>
  <c r="AA122" i="10" s="1"/>
  <c r="X122" i="10"/>
  <c r="Q128" i="10"/>
  <c r="AG127" i="10"/>
  <c r="C129" i="11"/>
  <c r="D128" i="11"/>
  <c r="AG1474" i="10" l="1"/>
  <c r="Q1475" i="10"/>
  <c r="R1474" i="10"/>
  <c r="S1473" i="10"/>
  <c r="T1473" i="10"/>
  <c r="R128" i="10"/>
  <c r="T127" i="10"/>
  <c r="S127" i="10"/>
  <c r="AF67" i="10"/>
  <c r="AB68" i="10"/>
  <c r="U122" i="10"/>
  <c r="AD122" i="10" s="1"/>
  <c r="AA123" i="10" s="1"/>
  <c r="X123" i="10"/>
  <c r="Q129" i="10"/>
  <c r="AG128" i="10"/>
  <c r="C130" i="11"/>
  <c r="D129" i="11"/>
  <c r="Q1476" i="10" l="1"/>
  <c r="AG1475" i="10"/>
  <c r="R1475" i="10"/>
  <c r="S1474" i="10"/>
  <c r="T1474" i="10"/>
  <c r="R129" i="10"/>
  <c r="S128" i="10"/>
  <c r="T128" i="10"/>
  <c r="Y69" i="10"/>
  <c r="Z69" i="10" s="1"/>
  <c r="AH69" i="10" s="1"/>
  <c r="V68" i="10"/>
  <c r="AE68" i="10" s="1"/>
  <c r="AC68" i="10"/>
  <c r="W68" i="10" s="1"/>
  <c r="U123" i="10"/>
  <c r="AD123" i="10" s="1"/>
  <c r="AA124" i="10" s="1"/>
  <c r="X124" i="10"/>
  <c r="Q130" i="10"/>
  <c r="AG129" i="10"/>
  <c r="C131" i="11"/>
  <c r="D130" i="11"/>
  <c r="S1475" i="10" l="1"/>
  <c r="T1475" i="10"/>
  <c r="AG1476" i="10"/>
  <c r="Q1477" i="10"/>
  <c r="R1476" i="10"/>
  <c r="R130" i="10"/>
  <c r="S129" i="10"/>
  <c r="T129" i="10"/>
  <c r="AF68" i="10"/>
  <c r="AB69" i="10"/>
  <c r="Y70" i="10" s="1"/>
  <c r="Z70" i="10" s="1"/>
  <c r="AH70" i="10" s="1"/>
  <c r="U124" i="10"/>
  <c r="AD124" i="10" s="1"/>
  <c r="AA125" i="10" s="1"/>
  <c r="X125" i="10"/>
  <c r="Q131" i="10"/>
  <c r="AG130" i="10"/>
  <c r="C132" i="11"/>
  <c r="D131" i="11"/>
  <c r="Q1478" i="10" l="1"/>
  <c r="R1477" i="10"/>
  <c r="AG1477" i="10"/>
  <c r="S1476" i="10"/>
  <c r="T1476" i="10"/>
  <c r="R131" i="10"/>
  <c r="S130" i="10"/>
  <c r="T130" i="10"/>
  <c r="V69" i="10"/>
  <c r="AE69" i="10" s="1"/>
  <c r="AC69" i="10"/>
  <c r="W69" i="10" s="1"/>
  <c r="U125" i="10"/>
  <c r="AD125" i="10" s="1"/>
  <c r="AA126" i="10" s="1"/>
  <c r="X126" i="10"/>
  <c r="Q132" i="10"/>
  <c r="AG131" i="10"/>
  <c r="C133" i="11"/>
  <c r="D132" i="11"/>
  <c r="S1477" i="10" l="1"/>
  <c r="T1477" i="10"/>
  <c r="Q1479" i="10"/>
  <c r="R1478" i="10"/>
  <c r="AG1478" i="10"/>
  <c r="R132" i="10"/>
  <c r="T131" i="10"/>
  <c r="S131" i="10"/>
  <c r="AF69" i="10"/>
  <c r="AB70" i="10"/>
  <c r="X127" i="10"/>
  <c r="U126" i="10"/>
  <c r="AD126" i="10" s="1"/>
  <c r="AA127" i="10" s="1"/>
  <c r="Q133" i="10"/>
  <c r="AG132" i="10"/>
  <c r="C134" i="11"/>
  <c r="D133" i="11"/>
  <c r="Q1480" i="10" l="1"/>
  <c r="R1479" i="10"/>
  <c r="AG1479" i="10"/>
  <c r="S1478" i="10"/>
  <c r="T1478" i="10"/>
  <c r="R133" i="10"/>
  <c r="S132" i="10"/>
  <c r="T132" i="10"/>
  <c r="V70" i="10"/>
  <c r="AE70" i="10" s="1"/>
  <c r="AC70" i="10"/>
  <c r="W70" i="10" s="1"/>
  <c r="Y71" i="10"/>
  <c r="Z71" i="10" s="1"/>
  <c r="AH71" i="10" s="1"/>
  <c r="U127" i="10"/>
  <c r="AD127" i="10" s="1"/>
  <c r="AA128" i="10" s="1"/>
  <c r="X128" i="10"/>
  <c r="Q134" i="10"/>
  <c r="AG133" i="10"/>
  <c r="C135" i="11"/>
  <c r="D134" i="11"/>
  <c r="S1479" i="10" l="1"/>
  <c r="T1479" i="10"/>
  <c r="AG1480" i="10"/>
  <c r="R1480" i="10"/>
  <c r="Q1481" i="10"/>
  <c r="R134" i="10"/>
  <c r="S133" i="10"/>
  <c r="T133" i="10"/>
  <c r="AF70" i="10"/>
  <c r="AB71" i="10"/>
  <c r="U128" i="10"/>
  <c r="AD128" i="10" s="1"/>
  <c r="AA129" i="10" s="1"/>
  <c r="X129" i="10"/>
  <c r="Q135" i="10"/>
  <c r="AG134" i="10"/>
  <c r="C136" i="11"/>
  <c r="D135" i="11"/>
  <c r="R1481" i="10" l="1"/>
  <c r="AG1481" i="10"/>
  <c r="Q1482" i="10"/>
  <c r="S1480" i="10"/>
  <c r="T1480" i="10"/>
  <c r="R135" i="10"/>
  <c r="S134" i="10"/>
  <c r="T134" i="10"/>
  <c r="AC71" i="10"/>
  <c r="W71" i="10" s="1"/>
  <c r="V71" i="10"/>
  <c r="AE71" i="10" s="1"/>
  <c r="Y72" i="10"/>
  <c r="Z72" i="10" s="1"/>
  <c r="AH72" i="10" s="1"/>
  <c r="X130" i="10"/>
  <c r="U129" i="10"/>
  <c r="AD129" i="10" s="1"/>
  <c r="AA130" i="10" s="1"/>
  <c r="Q136" i="10"/>
  <c r="AG135" i="10"/>
  <c r="C137" i="11"/>
  <c r="D136" i="11"/>
  <c r="R1482" i="10" l="1"/>
  <c r="AG1482" i="10"/>
  <c r="Q1483" i="10"/>
  <c r="S1481" i="10"/>
  <c r="T1481" i="10"/>
  <c r="R136" i="10"/>
  <c r="T135" i="10"/>
  <c r="S135" i="10"/>
  <c r="AF71" i="10"/>
  <c r="AB72" i="10"/>
  <c r="U130" i="10"/>
  <c r="AD130" i="10" s="1"/>
  <c r="AA131" i="10" s="1"/>
  <c r="X131" i="10"/>
  <c r="Q137" i="10"/>
  <c r="AG136" i="10"/>
  <c r="C138" i="11"/>
  <c r="D137" i="11"/>
  <c r="Q1484" i="10" l="1"/>
  <c r="R1483" i="10"/>
  <c r="AG1483" i="10"/>
  <c r="S1482" i="10"/>
  <c r="T1482" i="10"/>
  <c r="R137" i="10"/>
  <c r="S136" i="10"/>
  <c r="T136" i="10"/>
  <c r="Y73" i="10"/>
  <c r="Z73" i="10" s="1"/>
  <c r="AH73" i="10" s="1"/>
  <c r="AC72" i="10"/>
  <c r="W72" i="10" s="1"/>
  <c r="V72" i="10"/>
  <c r="AE72" i="10" s="1"/>
  <c r="U131" i="10"/>
  <c r="AD131" i="10" s="1"/>
  <c r="AA132" i="10" s="1"/>
  <c r="X132" i="10"/>
  <c r="Q138" i="10"/>
  <c r="AG137" i="10"/>
  <c r="C139" i="11"/>
  <c r="D138" i="11"/>
  <c r="S1483" i="10" l="1"/>
  <c r="T1483" i="10"/>
  <c r="AG1484" i="10"/>
  <c r="Q1485" i="10"/>
  <c r="R1484" i="10"/>
  <c r="R138" i="10"/>
  <c r="S137" i="10"/>
  <c r="T137" i="10"/>
  <c r="AF72" i="10"/>
  <c r="AB73" i="10"/>
  <c r="X133" i="10"/>
  <c r="U132" i="10"/>
  <c r="AD132" i="10" s="1"/>
  <c r="AA133" i="10" s="1"/>
  <c r="Q139" i="10"/>
  <c r="AG138" i="10"/>
  <c r="C140" i="11"/>
  <c r="D139" i="11"/>
  <c r="T1484" i="10" l="1"/>
  <c r="S1484" i="10"/>
  <c r="AG1485" i="10"/>
  <c r="Q1486" i="10"/>
  <c r="R1485" i="10"/>
  <c r="R139" i="10"/>
  <c r="S138" i="10"/>
  <c r="T138" i="10"/>
  <c r="AC73" i="10"/>
  <c r="W73" i="10" s="1"/>
  <c r="Y74" i="10"/>
  <c r="Z74" i="10" s="1"/>
  <c r="AH74" i="10" s="1"/>
  <c r="V73" i="10"/>
  <c r="AE73" i="10" s="1"/>
  <c r="U133" i="10"/>
  <c r="AD133" i="10" s="1"/>
  <c r="AA134" i="10" s="1"/>
  <c r="X134" i="10"/>
  <c r="Q140" i="10"/>
  <c r="AG139" i="10"/>
  <c r="C141" i="11"/>
  <c r="D140" i="11"/>
  <c r="AG1486" i="10" l="1"/>
  <c r="Q1487" i="10"/>
  <c r="R1486" i="10"/>
  <c r="T1485" i="10"/>
  <c r="S1485" i="10"/>
  <c r="R140" i="10"/>
  <c r="T139" i="10"/>
  <c r="S139" i="10"/>
  <c r="AF73" i="10"/>
  <c r="AB74" i="10"/>
  <c r="Y75" i="10" s="1"/>
  <c r="Z75" i="10" s="1"/>
  <c r="AH75" i="10" s="1"/>
  <c r="X135" i="10"/>
  <c r="U134" i="10"/>
  <c r="AD134" i="10" s="1"/>
  <c r="AA135" i="10" s="1"/>
  <c r="Q141" i="10"/>
  <c r="AG140" i="10"/>
  <c r="C142" i="11"/>
  <c r="D141" i="11"/>
  <c r="T1486" i="10" l="1"/>
  <c r="S1486" i="10"/>
  <c r="Q1488" i="10"/>
  <c r="AG1487" i="10"/>
  <c r="R1487" i="10"/>
  <c r="R141" i="10"/>
  <c r="S140" i="10"/>
  <c r="T140" i="10"/>
  <c r="V74" i="10"/>
  <c r="AE74" i="10" s="1"/>
  <c r="AC74" i="10"/>
  <c r="W74" i="10" s="1"/>
  <c r="U135" i="10"/>
  <c r="AD135" i="10" s="1"/>
  <c r="AA136" i="10" s="1"/>
  <c r="X136" i="10"/>
  <c r="Q142" i="10"/>
  <c r="AG141" i="10"/>
  <c r="C143" i="11"/>
  <c r="D142" i="11"/>
  <c r="S1487" i="10" l="1"/>
  <c r="T1487" i="10"/>
  <c r="AG1488" i="10"/>
  <c r="Q1489" i="10"/>
  <c r="R1488" i="10"/>
  <c r="R142" i="10"/>
  <c r="S141" i="10"/>
  <c r="T141" i="10"/>
  <c r="AB75" i="10"/>
  <c r="AF74" i="10"/>
  <c r="U136" i="10"/>
  <c r="AD136" i="10" s="1"/>
  <c r="AA137" i="10" s="1"/>
  <c r="X137" i="10"/>
  <c r="Q143" i="10"/>
  <c r="AG142" i="10"/>
  <c r="C144" i="11"/>
  <c r="D143" i="11"/>
  <c r="AG1489" i="10" l="1"/>
  <c r="R1489" i="10"/>
  <c r="Q1490" i="10"/>
  <c r="S1488" i="10"/>
  <c r="T1488" i="10"/>
  <c r="R143" i="10"/>
  <c r="S142" i="10"/>
  <c r="T142" i="10"/>
  <c r="V75" i="10"/>
  <c r="AE75" i="10" s="1"/>
  <c r="AC75" i="10"/>
  <c r="W75" i="10" s="1"/>
  <c r="Y76" i="10"/>
  <c r="Z76" i="10" s="1"/>
  <c r="AH76" i="10" s="1"/>
  <c r="U137" i="10"/>
  <c r="AD137" i="10" s="1"/>
  <c r="AA138" i="10" s="1"/>
  <c r="X138" i="10"/>
  <c r="Q144" i="10"/>
  <c r="AG143" i="10"/>
  <c r="C145" i="11"/>
  <c r="D144" i="11"/>
  <c r="R1490" i="10" l="1"/>
  <c r="AG1490" i="10"/>
  <c r="Q1491" i="10"/>
  <c r="S1489" i="10"/>
  <c r="T1489" i="10"/>
  <c r="R144" i="10"/>
  <c r="T143" i="10"/>
  <c r="S143" i="10"/>
  <c r="AB76" i="10"/>
  <c r="AF75" i="10"/>
  <c r="U138" i="10"/>
  <c r="AD138" i="10" s="1"/>
  <c r="AA139" i="10" s="1"/>
  <c r="X139" i="10"/>
  <c r="Q145" i="10"/>
  <c r="AG144" i="10"/>
  <c r="C146" i="11"/>
  <c r="D145" i="11"/>
  <c r="Q1492" i="10" l="1"/>
  <c r="AG1491" i="10"/>
  <c r="R1491" i="10"/>
  <c r="S1490" i="10"/>
  <c r="T1490" i="10"/>
  <c r="R145" i="10"/>
  <c r="S144" i="10"/>
  <c r="T144" i="10"/>
  <c r="AC76" i="10"/>
  <c r="W76" i="10" s="1"/>
  <c r="V76" i="10"/>
  <c r="AE76" i="10" s="1"/>
  <c r="Y77" i="10"/>
  <c r="Z77" i="10" s="1"/>
  <c r="AH77" i="10" s="1"/>
  <c r="U139" i="10"/>
  <c r="AD139" i="10" s="1"/>
  <c r="AA140" i="10" s="1"/>
  <c r="X140" i="10"/>
  <c r="Q146" i="10"/>
  <c r="AG145" i="10"/>
  <c r="C147" i="11"/>
  <c r="D146" i="11"/>
  <c r="AG1492" i="10" l="1"/>
  <c r="R1492" i="10"/>
  <c r="Q1493" i="10"/>
  <c r="S1491" i="10"/>
  <c r="T1491" i="10"/>
  <c r="R146" i="10"/>
  <c r="S145" i="10"/>
  <c r="T145" i="10"/>
  <c r="AB77" i="10"/>
  <c r="Y78" i="10" s="1"/>
  <c r="Z78" i="10" s="1"/>
  <c r="AH78" i="10" s="1"/>
  <c r="AF76" i="10"/>
  <c r="U140" i="10"/>
  <c r="AD140" i="10" s="1"/>
  <c r="AA141" i="10" s="1"/>
  <c r="X141" i="10"/>
  <c r="Q147" i="10"/>
  <c r="AG146" i="10"/>
  <c r="C148" i="11"/>
  <c r="D147" i="11"/>
  <c r="S1492" i="10" l="1"/>
  <c r="T1492" i="10"/>
  <c r="AG1493" i="10"/>
  <c r="Q1494" i="10"/>
  <c r="R1493" i="10"/>
  <c r="R147" i="10"/>
  <c r="S146" i="10"/>
  <c r="T146" i="10"/>
  <c r="AC77" i="10"/>
  <c r="W77" i="10" s="1"/>
  <c r="V77" i="10"/>
  <c r="AE77" i="10" s="1"/>
  <c r="X142" i="10"/>
  <c r="U141" i="10"/>
  <c r="AD141" i="10" s="1"/>
  <c r="AA142" i="10" s="1"/>
  <c r="Q148" i="10"/>
  <c r="AG147" i="10"/>
  <c r="C149" i="11"/>
  <c r="D148" i="11"/>
  <c r="R1494" i="10" l="1"/>
  <c r="AG1494" i="10"/>
  <c r="Q1495" i="10"/>
  <c r="T1493" i="10"/>
  <c r="S1493" i="10"/>
  <c r="R148" i="10"/>
  <c r="T147" i="10"/>
  <c r="S147" i="10"/>
  <c r="AF77" i="10"/>
  <c r="AB78" i="10"/>
  <c r="U142" i="10"/>
  <c r="AD142" i="10" s="1"/>
  <c r="AA143" i="10" s="1"/>
  <c r="X143" i="10"/>
  <c r="Q149" i="10"/>
  <c r="AG148" i="10"/>
  <c r="C150" i="11"/>
  <c r="D149" i="11"/>
  <c r="S1494" i="10" l="1"/>
  <c r="T1494" i="10"/>
  <c r="R1495" i="10"/>
  <c r="AG1495" i="10"/>
  <c r="Q1496" i="10"/>
  <c r="S148" i="10"/>
  <c r="T148" i="10"/>
  <c r="R149" i="10"/>
  <c r="V78" i="10"/>
  <c r="AE78" i="10" s="1"/>
  <c r="AC78" i="10"/>
  <c r="W78" i="10" s="1"/>
  <c r="Y79" i="10"/>
  <c r="Z79" i="10" s="1"/>
  <c r="AH79" i="10" s="1"/>
  <c r="X144" i="10"/>
  <c r="U143" i="10"/>
  <c r="AD143" i="10" s="1"/>
  <c r="Q150" i="10"/>
  <c r="AG149" i="10"/>
  <c r="C151" i="11"/>
  <c r="D150" i="11"/>
  <c r="T1495" i="10" l="1"/>
  <c r="S1495" i="10"/>
  <c r="R1496" i="10"/>
  <c r="Q1497" i="10"/>
  <c r="AG1496" i="10"/>
  <c r="R150" i="10"/>
  <c r="S149" i="10"/>
  <c r="T149" i="10"/>
  <c r="AB79" i="10"/>
  <c r="AF78" i="10"/>
  <c r="AA144" i="10"/>
  <c r="X145" i="10" s="1"/>
  <c r="Q151" i="10"/>
  <c r="AG150" i="10"/>
  <c r="C152" i="11"/>
  <c r="D151" i="11"/>
  <c r="S1496" i="10" l="1"/>
  <c r="T1496" i="10"/>
  <c r="AG1497" i="10"/>
  <c r="Q1498" i="10"/>
  <c r="R1497" i="10"/>
  <c r="R151" i="10"/>
  <c r="S150" i="10"/>
  <c r="T150" i="10"/>
  <c r="Y80" i="10"/>
  <c r="Z80" i="10" s="1"/>
  <c r="AH80" i="10" s="1"/>
  <c r="AC79" i="10"/>
  <c r="W79" i="10" s="1"/>
  <c r="V79" i="10"/>
  <c r="AE79" i="10" s="1"/>
  <c r="U144" i="10"/>
  <c r="AD144" i="10" s="1"/>
  <c r="AA145" i="10" s="1"/>
  <c r="Q152" i="10"/>
  <c r="AG151" i="10"/>
  <c r="C153" i="11"/>
  <c r="D152" i="11"/>
  <c r="S1497" i="10" l="1"/>
  <c r="T1497" i="10"/>
  <c r="Q1499" i="10"/>
  <c r="R1498" i="10"/>
  <c r="AG1498" i="10"/>
  <c r="R152" i="10"/>
  <c r="T151" i="10"/>
  <c r="S151" i="10"/>
  <c r="AB80" i="10"/>
  <c r="AF79" i="10"/>
  <c r="X146" i="10"/>
  <c r="U145" i="10"/>
  <c r="AD145" i="10" s="1"/>
  <c r="AA146" i="10" s="1"/>
  <c r="Q153" i="10"/>
  <c r="AG152" i="10"/>
  <c r="C154" i="11"/>
  <c r="D153" i="11"/>
  <c r="Q1500" i="10" l="1"/>
  <c r="R1499" i="10"/>
  <c r="AG1499" i="10"/>
  <c r="S1498" i="10"/>
  <c r="T1498" i="10"/>
  <c r="R153" i="10"/>
  <c r="S152" i="10"/>
  <c r="T152" i="10"/>
  <c r="Y81" i="10"/>
  <c r="Z81" i="10" s="1"/>
  <c r="AH81" i="10" s="1"/>
  <c r="AC80" i="10"/>
  <c r="W80" i="10" s="1"/>
  <c r="V80" i="10"/>
  <c r="AE80" i="10" s="1"/>
  <c r="U146" i="10"/>
  <c r="AD146" i="10" s="1"/>
  <c r="AA147" i="10" s="1"/>
  <c r="X147" i="10"/>
  <c r="Q154" i="10"/>
  <c r="AG153" i="10"/>
  <c r="C155" i="11"/>
  <c r="D154" i="11"/>
  <c r="S1499" i="10" l="1"/>
  <c r="T1499" i="10"/>
  <c r="Q1501" i="10"/>
  <c r="R1500" i="10"/>
  <c r="AG1500" i="10"/>
  <c r="R154" i="10"/>
  <c r="T153" i="10"/>
  <c r="S153" i="10"/>
  <c r="AB81" i="10"/>
  <c r="AF80" i="10"/>
  <c r="U147" i="10"/>
  <c r="AD147" i="10" s="1"/>
  <c r="AA148" i="10" s="1"/>
  <c r="X148" i="10"/>
  <c r="Q155" i="10"/>
  <c r="AG154" i="10"/>
  <c r="C156" i="11"/>
  <c r="D155" i="11"/>
  <c r="AG1501" i="10" l="1"/>
  <c r="Q1502" i="10"/>
  <c r="R1501" i="10"/>
  <c r="S1500" i="10"/>
  <c r="T1500" i="10"/>
  <c r="R155" i="10"/>
  <c r="S154" i="10"/>
  <c r="T154" i="10"/>
  <c r="Y82" i="10"/>
  <c r="Z82" i="10" s="1"/>
  <c r="AH82" i="10" s="1"/>
  <c r="AC81" i="10"/>
  <c r="W81" i="10" s="1"/>
  <c r="V81" i="10"/>
  <c r="AE81" i="10" s="1"/>
  <c r="U148" i="10"/>
  <c r="AD148" i="10" s="1"/>
  <c r="AA149" i="10" s="1"/>
  <c r="X149" i="10"/>
  <c r="Q156" i="10"/>
  <c r="AG155" i="10"/>
  <c r="C157" i="11"/>
  <c r="D156" i="11"/>
  <c r="Q1503" i="10" l="1"/>
  <c r="R1502" i="10"/>
  <c r="AG1502" i="10"/>
  <c r="S1501" i="10"/>
  <c r="T1501" i="10"/>
  <c r="R156" i="10"/>
  <c r="S155" i="10"/>
  <c r="T155" i="10"/>
  <c r="AF81" i="10"/>
  <c r="AB82" i="10"/>
  <c r="U149" i="10"/>
  <c r="AD149" i="10" s="1"/>
  <c r="AA150" i="10" s="1"/>
  <c r="X150" i="10"/>
  <c r="Q157" i="10"/>
  <c r="AG156" i="10"/>
  <c r="C158" i="11"/>
  <c r="D157" i="11"/>
  <c r="Q1504" i="10" l="1"/>
  <c r="R1503" i="10"/>
  <c r="AG1503" i="10"/>
  <c r="S1502" i="10"/>
  <c r="T1502" i="10"/>
  <c r="R157" i="10"/>
  <c r="S156" i="10"/>
  <c r="T156" i="10"/>
  <c r="X151" i="10"/>
  <c r="Y83" i="10"/>
  <c r="Z83" i="10" s="1"/>
  <c r="AH83" i="10" s="1"/>
  <c r="AC82" i="10"/>
  <c r="W82" i="10" s="1"/>
  <c r="V82" i="10"/>
  <c r="AE82" i="10" s="1"/>
  <c r="U150" i="10"/>
  <c r="AD150" i="10" s="1"/>
  <c r="AA151" i="10" s="1"/>
  <c r="Q158" i="10"/>
  <c r="AG157" i="10"/>
  <c r="C159" i="11"/>
  <c r="D158" i="11"/>
  <c r="S1503" i="10" l="1"/>
  <c r="T1503" i="10"/>
  <c r="Q1505" i="10"/>
  <c r="R1504" i="10"/>
  <c r="AG1504" i="10"/>
  <c r="R158" i="10"/>
  <c r="S157" i="10"/>
  <c r="T157" i="10"/>
  <c r="AB83" i="10"/>
  <c r="AF82" i="10"/>
  <c r="U151" i="10"/>
  <c r="AD151" i="10" s="1"/>
  <c r="X152" i="10"/>
  <c r="Q159" i="10"/>
  <c r="AG158" i="10"/>
  <c r="C160" i="11"/>
  <c r="D159" i="11"/>
  <c r="AG1505" i="10" l="1"/>
  <c r="R1505" i="10"/>
  <c r="Q1506" i="10"/>
  <c r="S1504" i="10"/>
  <c r="T1504" i="10"/>
  <c r="R159" i="10"/>
  <c r="S158" i="10"/>
  <c r="T158" i="10"/>
  <c r="AC83" i="10"/>
  <c r="W83" i="10" s="1"/>
  <c r="Y84" i="10"/>
  <c r="Z84" i="10" s="1"/>
  <c r="AH84" i="10" s="1"/>
  <c r="V83" i="10"/>
  <c r="AE83" i="10" s="1"/>
  <c r="AA152" i="10"/>
  <c r="X153" i="10" s="1"/>
  <c r="Q160" i="10"/>
  <c r="AG159" i="10"/>
  <c r="C161" i="11"/>
  <c r="D160" i="11"/>
  <c r="S1505" i="10" l="1"/>
  <c r="T1505" i="10"/>
  <c r="R1506" i="10"/>
  <c r="AG1506" i="10"/>
  <c r="Q1507" i="10"/>
  <c r="R160" i="10"/>
  <c r="S159" i="10"/>
  <c r="T159" i="10"/>
  <c r="AB84" i="10"/>
  <c r="Y85" i="10" s="1"/>
  <c r="Z85" i="10" s="1"/>
  <c r="AH85" i="10" s="1"/>
  <c r="AF83" i="10"/>
  <c r="U152" i="10"/>
  <c r="AD152" i="10" s="1"/>
  <c r="Q161" i="10"/>
  <c r="AG160" i="10"/>
  <c r="C162" i="11"/>
  <c r="D161" i="11"/>
  <c r="R1507" i="10" l="1"/>
  <c r="AG1507" i="10"/>
  <c r="Q1508" i="10"/>
  <c r="S1506" i="10"/>
  <c r="T1506" i="10"/>
  <c r="R161" i="10"/>
  <c r="S160" i="10"/>
  <c r="T160" i="10"/>
  <c r="V84" i="10"/>
  <c r="AE84" i="10" s="1"/>
  <c r="AC84" i="10"/>
  <c r="W84" i="10" s="1"/>
  <c r="AA153" i="10"/>
  <c r="Q162" i="10"/>
  <c r="AG161" i="10"/>
  <c r="C163" i="11"/>
  <c r="D162" i="11"/>
  <c r="S1507" i="10" l="1"/>
  <c r="T1507" i="10"/>
  <c r="Q1509" i="10"/>
  <c r="R1508" i="10"/>
  <c r="AG1508" i="10"/>
  <c r="R162" i="10"/>
  <c r="S161" i="10"/>
  <c r="T161" i="10"/>
  <c r="AF84" i="10"/>
  <c r="AB85" i="10"/>
  <c r="U153" i="10"/>
  <c r="AD153" i="10" s="1"/>
  <c r="X154" i="10"/>
  <c r="Q163" i="10"/>
  <c r="AG162" i="10"/>
  <c r="C164" i="11"/>
  <c r="D163" i="11"/>
  <c r="AG1509" i="10" l="1"/>
  <c r="Q1510" i="10"/>
  <c r="R1509" i="10"/>
  <c r="S1508" i="10"/>
  <c r="T1508" i="10"/>
  <c r="R163" i="10"/>
  <c r="S162" i="10"/>
  <c r="T162" i="10"/>
  <c r="AC85" i="10"/>
  <c r="W85" i="10" s="1"/>
  <c r="V85" i="10"/>
  <c r="AE85" i="10" s="1"/>
  <c r="Y86" i="10"/>
  <c r="Z86" i="10" s="1"/>
  <c r="AH86" i="10" s="1"/>
  <c r="AA154" i="10"/>
  <c r="Q164" i="10"/>
  <c r="AG163" i="10"/>
  <c r="C165" i="11"/>
  <c r="D164" i="11"/>
  <c r="AG1510" i="10" l="1"/>
  <c r="R1510" i="10"/>
  <c r="Q1511" i="10"/>
  <c r="S1509" i="10"/>
  <c r="T1509" i="10"/>
  <c r="R164" i="10"/>
  <c r="S163" i="10"/>
  <c r="T163" i="10"/>
  <c r="AB86" i="10"/>
  <c r="AF85" i="10"/>
  <c r="U154" i="10"/>
  <c r="AD154" i="10" s="1"/>
  <c r="X155" i="10"/>
  <c r="Q165" i="10"/>
  <c r="AG164" i="10"/>
  <c r="C166" i="11"/>
  <c r="D165" i="11"/>
  <c r="AG1511" i="10" l="1"/>
  <c r="Q1512" i="10"/>
  <c r="R1511" i="10"/>
  <c r="S1510" i="10"/>
  <c r="T1510" i="10"/>
  <c r="R165" i="10"/>
  <c r="S164" i="10"/>
  <c r="T164" i="10"/>
  <c r="AC86" i="10"/>
  <c r="W86" i="10" s="1"/>
  <c r="V86" i="10"/>
  <c r="AE86" i="10" s="1"/>
  <c r="Y87" i="10"/>
  <c r="Z87" i="10" s="1"/>
  <c r="AH87" i="10" s="1"/>
  <c r="AA155" i="10"/>
  <c r="Q166" i="10"/>
  <c r="AG165" i="10"/>
  <c r="C167" i="11"/>
  <c r="D166" i="11"/>
  <c r="Q1513" i="10" l="1"/>
  <c r="AG1512" i="10"/>
  <c r="R1512" i="10"/>
  <c r="S1511" i="10"/>
  <c r="T1511" i="10"/>
  <c r="R166" i="10"/>
  <c r="S165" i="10"/>
  <c r="T165" i="10"/>
  <c r="AB87" i="10"/>
  <c r="AF86" i="10"/>
  <c r="U155" i="10"/>
  <c r="AD155" i="10" s="1"/>
  <c r="X156" i="10"/>
  <c r="Q167" i="10"/>
  <c r="R167" i="10" s="1"/>
  <c r="AG166" i="10"/>
  <c r="AG1513" i="10" l="1"/>
  <c r="Q1514" i="10"/>
  <c r="R1513" i="10"/>
  <c r="S1512" i="10"/>
  <c r="T1512" i="10"/>
  <c r="S167" i="10"/>
  <c r="T167" i="10"/>
  <c r="S166" i="10"/>
  <c r="T166" i="10"/>
  <c r="V87" i="10"/>
  <c r="AE87" i="10" s="1"/>
  <c r="Y88" i="10"/>
  <c r="Z88" i="10" s="1"/>
  <c r="AH88" i="10" s="1"/>
  <c r="AC87" i="10"/>
  <c r="W87" i="10" s="1"/>
  <c r="AA156" i="10"/>
  <c r="X157" i="10" s="1"/>
  <c r="Q168" i="10"/>
  <c r="R168" i="10" s="1"/>
  <c r="AG167" i="10"/>
  <c r="T1513" i="10" l="1"/>
  <c r="S1513" i="10"/>
  <c r="AG1514" i="10"/>
  <c r="Q1515" i="10"/>
  <c r="R1514" i="10"/>
  <c r="T168" i="10"/>
  <c r="S168" i="10"/>
  <c r="AB88" i="10"/>
  <c r="AF87" i="10"/>
  <c r="U156" i="10"/>
  <c r="AD156" i="10" s="1"/>
  <c r="Q169" i="10"/>
  <c r="R169" i="10" s="1"/>
  <c r="AG168" i="10"/>
  <c r="AG1515" i="10" l="1"/>
  <c r="Q1516" i="10"/>
  <c r="R1515" i="10"/>
  <c r="T1514" i="10"/>
  <c r="S1514" i="10"/>
  <c r="S169" i="10"/>
  <c r="T169" i="10"/>
  <c r="V88" i="10"/>
  <c r="AE88" i="10" s="1"/>
  <c r="AC88" i="10"/>
  <c r="W88" i="10" s="1"/>
  <c r="Y89" i="10"/>
  <c r="Z89" i="10" s="1"/>
  <c r="AH89" i="10" s="1"/>
  <c r="AA157" i="10"/>
  <c r="Q170" i="10"/>
  <c r="R170" i="10" s="1"/>
  <c r="AG169" i="10"/>
  <c r="T1515" i="10" l="1"/>
  <c r="S1515" i="10"/>
  <c r="Q1517" i="10"/>
  <c r="AG1516" i="10"/>
  <c r="R1516" i="10"/>
  <c r="S170" i="10"/>
  <c r="T170" i="10"/>
  <c r="AB89" i="10"/>
  <c r="AF88" i="10"/>
  <c r="U157" i="10"/>
  <c r="AD157" i="10" s="1"/>
  <c r="X158" i="10"/>
  <c r="Q171" i="10"/>
  <c r="R171" i="10" s="1"/>
  <c r="AG170" i="10"/>
  <c r="S1516" i="10" l="1"/>
  <c r="T1516" i="10"/>
  <c r="AG1517" i="10"/>
  <c r="Q1518" i="10"/>
  <c r="R1517" i="10"/>
  <c r="S171" i="10"/>
  <c r="T171" i="10"/>
  <c r="AC89" i="10"/>
  <c r="W89" i="10" s="1"/>
  <c r="Y90" i="10"/>
  <c r="Z90" i="10" s="1"/>
  <c r="AH90" i="10" s="1"/>
  <c r="V89" i="10"/>
  <c r="AE89" i="10" s="1"/>
  <c r="AA158" i="10"/>
  <c r="Q172" i="10"/>
  <c r="R172" i="10" s="1"/>
  <c r="AG171" i="10"/>
  <c r="T1517" i="10" l="1"/>
  <c r="S1517" i="10"/>
  <c r="AG1518" i="10"/>
  <c r="Q1519" i="10"/>
  <c r="R1518" i="10"/>
  <c r="S172" i="10"/>
  <c r="T172" i="10"/>
  <c r="AB90" i="10"/>
  <c r="AF89" i="10"/>
  <c r="U158" i="10"/>
  <c r="AD158" i="10" s="1"/>
  <c r="X159" i="10"/>
  <c r="Q173" i="10"/>
  <c r="R173" i="10" s="1"/>
  <c r="AG172" i="10"/>
  <c r="AG1519" i="10" l="1"/>
  <c r="Q1520" i="10"/>
  <c r="R1519" i="10"/>
  <c r="S1518" i="10"/>
  <c r="T1518" i="10"/>
  <c r="T173" i="10"/>
  <c r="S173" i="10"/>
  <c r="AC90" i="10"/>
  <c r="W90" i="10" s="1"/>
  <c r="V90" i="10"/>
  <c r="AE90" i="10" s="1"/>
  <c r="Y91" i="10"/>
  <c r="Z91" i="10" s="1"/>
  <c r="AH91" i="10" s="1"/>
  <c r="AA159" i="10"/>
  <c r="Q174" i="10"/>
  <c r="R174" i="10" s="1"/>
  <c r="AG173" i="10"/>
  <c r="T1519" i="10" l="1"/>
  <c r="S1519" i="10"/>
  <c r="Q1521" i="10"/>
  <c r="AG1520" i="10"/>
  <c r="R1520" i="10"/>
  <c r="S174" i="10"/>
  <c r="T174" i="10"/>
  <c r="AB91" i="10"/>
  <c r="AF90" i="10"/>
  <c r="U159" i="10"/>
  <c r="AD159" i="10" s="1"/>
  <c r="X160" i="10"/>
  <c r="Q175" i="10"/>
  <c r="R175" i="10" s="1"/>
  <c r="AG174" i="10"/>
  <c r="S1520" i="10" l="1"/>
  <c r="T1520" i="10"/>
  <c r="AG1521" i="10"/>
  <c r="Q1522" i="10"/>
  <c r="R1521" i="10"/>
  <c r="S175" i="10"/>
  <c r="T175" i="10"/>
  <c r="AC91" i="10"/>
  <c r="W91" i="10" s="1"/>
  <c r="V91" i="10"/>
  <c r="AE91" i="10" s="1"/>
  <c r="Y92" i="10"/>
  <c r="Z92" i="10" s="1"/>
  <c r="AH92" i="10" s="1"/>
  <c r="AA160" i="10"/>
  <c r="Q176" i="10"/>
  <c r="R176" i="10" s="1"/>
  <c r="AG175" i="10"/>
  <c r="S1521" i="10" l="1"/>
  <c r="T1521" i="10"/>
  <c r="AG1522" i="10"/>
  <c r="R1522" i="10"/>
  <c r="Q1523" i="10"/>
  <c r="S176" i="10"/>
  <c r="T176" i="10"/>
  <c r="AF91" i="10"/>
  <c r="AB92" i="10"/>
  <c r="U160" i="10"/>
  <c r="AD160" i="10" s="1"/>
  <c r="X161" i="10"/>
  <c r="Q177" i="10"/>
  <c r="R177" i="10" s="1"/>
  <c r="AG176" i="10"/>
  <c r="AG1523" i="10" l="1"/>
  <c r="Q1524" i="10"/>
  <c r="R1523" i="10"/>
  <c r="S1522" i="10"/>
  <c r="T1522" i="10"/>
  <c r="S177" i="10"/>
  <c r="T177" i="10"/>
  <c r="Y93" i="10"/>
  <c r="Z93" i="10" s="1"/>
  <c r="AH93" i="10" s="1"/>
  <c r="V92" i="10"/>
  <c r="AE92" i="10" s="1"/>
  <c r="AC92" i="10"/>
  <c r="W92" i="10" s="1"/>
  <c r="AA161" i="10"/>
  <c r="Q178" i="10"/>
  <c r="R178" i="10" s="1"/>
  <c r="AG177" i="10"/>
  <c r="T1523" i="10" l="1"/>
  <c r="S1523" i="10"/>
  <c r="R1524" i="10"/>
  <c r="Q1525" i="10"/>
  <c r="AG1524" i="10"/>
  <c r="S178" i="10"/>
  <c r="T178" i="10"/>
  <c r="AB93" i="10"/>
  <c r="AF92" i="10"/>
  <c r="U161" i="10"/>
  <c r="AD161" i="10" s="1"/>
  <c r="X162" i="10"/>
  <c r="Q179" i="10"/>
  <c r="R179" i="10" s="1"/>
  <c r="AG178" i="10"/>
  <c r="AG1525" i="10" l="1"/>
  <c r="R1525" i="10"/>
  <c r="Q1526" i="10"/>
  <c r="S1524" i="10"/>
  <c r="T1524" i="10"/>
  <c r="S179" i="10"/>
  <c r="T179" i="10"/>
  <c r="AC93" i="10"/>
  <c r="W93" i="10" s="1"/>
  <c r="Y94" i="10"/>
  <c r="Z94" i="10" s="1"/>
  <c r="AH94" i="10" s="1"/>
  <c r="V93" i="10"/>
  <c r="AE93" i="10" s="1"/>
  <c r="AA162" i="10"/>
  <c r="Q180" i="10"/>
  <c r="R180" i="10" s="1"/>
  <c r="AG179" i="10"/>
  <c r="AG1526" i="10" l="1"/>
  <c r="Q1527" i="10"/>
  <c r="R1526" i="10"/>
  <c r="S1525" i="10"/>
  <c r="T1525" i="10"/>
  <c r="T180" i="10"/>
  <c r="S180" i="10"/>
  <c r="AF93" i="10"/>
  <c r="AB94" i="10"/>
  <c r="U162" i="10"/>
  <c r="AD162" i="10" s="1"/>
  <c r="X163" i="10"/>
  <c r="Q181" i="10"/>
  <c r="R181" i="10" s="1"/>
  <c r="AG180" i="10"/>
  <c r="S1526" i="10" l="1"/>
  <c r="T1526" i="10"/>
  <c r="AG1527" i="10"/>
  <c r="R1527" i="10"/>
  <c r="Q1528" i="10"/>
  <c r="S181" i="10"/>
  <c r="T181" i="10"/>
  <c r="Y95" i="10"/>
  <c r="Z95" i="10" s="1"/>
  <c r="AH95" i="10" s="1"/>
  <c r="AC94" i="10"/>
  <c r="W94" i="10" s="1"/>
  <c r="V94" i="10"/>
  <c r="AE94" i="10" s="1"/>
  <c r="AA163" i="10"/>
  <c r="Q182" i="10"/>
  <c r="R182" i="10" s="1"/>
  <c r="AG181" i="10"/>
  <c r="R1528" i="10" l="1"/>
  <c r="Q1529" i="10"/>
  <c r="AG1528" i="10"/>
  <c r="T1527" i="10"/>
  <c r="S1527" i="10"/>
  <c r="S182" i="10"/>
  <c r="T182" i="10"/>
  <c r="AB95" i="10"/>
  <c r="AF94" i="10"/>
  <c r="U163" i="10"/>
  <c r="AD163" i="10" s="1"/>
  <c r="X164" i="10"/>
  <c r="Q183" i="10"/>
  <c r="R183" i="10" s="1"/>
  <c r="AG182" i="10"/>
  <c r="S1528" i="10" l="1"/>
  <c r="T1528" i="10"/>
  <c r="AG1529" i="10"/>
  <c r="R1529" i="10"/>
  <c r="Q1530" i="10"/>
  <c r="S183" i="10"/>
  <c r="T183" i="10"/>
  <c r="AC95" i="10"/>
  <c r="W95" i="10" s="1"/>
  <c r="Y96" i="10"/>
  <c r="Z96" i="10" s="1"/>
  <c r="AH96" i="10" s="1"/>
  <c r="V95" i="10"/>
  <c r="AE95" i="10" s="1"/>
  <c r="AA164" i="10"/>
  <c r="Q184" i="10"/>
  <c r="R184" i="10" s="1"/>
  <c r="AG183" i="10"/>
  <c r="AG1530" i="10" l="1"/>
  <c r="Q1531" i="10"/>
  <c r="R1530" i="10"/>
  <c r="S1529" i="10"/>
  <c r="T1529" i="10"/>
  <c r="T184" i="10"/>
  <c r="S184" i="10"/>
  <c r="AF95" i="10"/>
  <c r="AB96" i="10"/>
  <c r="U164" i="10"/>
  <c r="AD164" i="10" s="1"/>
  <c r="X165" i="10"/>
  <c r="Q185" i="10"/>
  <c r="R185" i="10" s="1"/>
  <c r="AG184" i="10"/>
  <c r="S1530" i="10" l="1"/>
  <c r="T1530" i="10"/>
  <c r="AG1531" i="10"/>
  <c r="R1531" i="10"/>
  <c r="Q1532" i="10"/>
  <c r="S185" i="10"/>
  <c r="T185" i="10"/>
  <c r="AC96" i="10"/>
  <c r="W96" i="10" s="1"/>
  <c r="V96" i="10"/>
  <c r="AE96" i="10" s="1"/>
  <c r="AF96" i="10" s="1"/>
  <c r="Y97" i="10"/>
  <c r="Z97" i="10" s="1"/>
  <c r="AH97" i="10" s="1"/>
  <c r="AA165" i="10"/>
  <c r="X166" i="10" s="1"/>
  <c r="Q186" i="10"/>
  <c r="R186" i="10" s="1"/>
  <c r="AG185" i="10"/>
  <c r="S1531" i="10" l="1"/>
  <c r="T1531" i="10"/>
  <c r="Q1533" i="10"/>
  <c r="R1532" i="10"/>
  <c r="AG1532" i="10"/>
  <c r="T186" i="10"/>
  <c r="S186" i="10"/>
  <c r="AB97" i="10"/>
  <c r="U165" i="10"/>
  <c r="AD165" i="10" s="1"/>
  <c r="Q187" i="10"/>
  <c r="R187" i="10" s="1"/>
  <c r="AG186" i="10"/>
  <c r="S1532" i="10" l="1"/>
  <c r="T1532" i="10"/>
  <c r="AG1533" i="10"/>
  <c r="Q1534" i="10"/>
  <c r="R1533" i="10"/>
  <c r="T187" i="10"/>
  <c r="S187" i="10"/>
  <c r="V97" i="10"/>
  <c r="AE97" i="10" s="1"/>
  <c r="AC97" i="10"/>
  <c r="W97" i="10" s="1"/>
  <c r="Y98" i="10"/>
  <c r="Z98" i="10" s="1"/>
  <c r="AH98" i="10" s="1"/>
  <c r="AA166" i="10"/>
  <c r="Q188" i="10"/>
  <c r="R188" i="10" s="1"/>
  <c r="AG187" i="10"/>
  <c r="AG1534" i="10" l="1"/>
  <c r="Q1535" i="10"/>
  <c r="R1534" i="10"/>
  <c r="S1533" i="10"/>
  <c r="T1533" i="10"/>
  <c r="T188" i="10"/>
  <c r="S188" i="10"/>
  <c r="AF97" i="10"/>
  <c r="AB98" i="10"/>
  <c r="U166" i="10"/>
  <c r="AD166" i="10" s="1"/>
  <c r="X167" i="10"/>
  <c r="Q189" i="10"/>
  <c r="R189" i="10" s="1"/>
  <c r="AG188" i="10"/>
  <c r="S1534" i="10" l="1"/>
  <c r="T1534" i="10"/>
  <c r="AG1535" i="10"/>
  <c r="Q1536" i="10"/>
  <c r="R1535" i="10"/>
  <c r="S189" i="10"/>
  <c r="T189" i="10"/>
  <c r="V98" i="10"/>
  <c r="AE98" i="10" s="1"/>
  <c r="AC98" i="10"/>
  <c r="W98" i="10" s="1"/>
  <c r="Y99" i="10"/>
  <c r="Z99" i="10" s="1"/>
  <c r="AH99" i="10" s="1"/>
  <c r="AA167" i="10"/>
  <c r="Q190" i="10"/>
  <c r="R190" i="10" s="1"/>
  <c r="AG189" i="10"/>
  <c r="T1535" i="10" l="1"/>
  <c r="S1535" i="10"/>
  <c r="Q1537" i="10"/>
  <c r="R1536" i="10"/>
  <c r="AG1536" i="10"/>
  <c r="T190" i="10"/>
  <c r="S190" i="10"/>
  <c r="AB99" i="10"/>
  <c r="AF98" i="10"/>
  <c r="U167" i="10"/>
  <c r="AD167" i="10" s="1"/>
  <c r="X168" i="10"/>
  <c r="Q191" i="10"/>
  <c r="R191" i="10" s="1"/>
  <c r="AG190" i="10"/>
  <c r="S1536" i="10" l="1"/>
  <c r="T1536" i="10"/>
  <c r="AG1537" i="10"/>
  <c r="Q1538" i="10"/>
  <c r="R1537" i="10"/>
  <c r="S191" i="10"/>
  <c r="T191" i="10"/>
  <c r="Y100" i="10"/>
  <c r="Z100" i="10" s="1"/>
  <c r="AH100" i="10" s="1"/>
  <c r="AC99" i="10"/>
  <c r="W99" i="10" s="1"/>
  <c r="V99" i="10"/>
  <c r="AE99" i="10" s="1"/>
  <c r="AA168" i="10"/>
  <c r="Q192" i="10"/>
  <c r="R192" i="10" s="1"/>
  <c r="AG191" i="10"/>
  <c r="S1537" i="10" l="1"/>
  <c r="T1537" i="10"/>
  <c r="AG1538" i="10"/>
  <c r="Q1539" i="10"/>
  <c r="R1538" i="10"/>
  <c r="T192" i="10"/>
  <c r="S192" i="10"/>
  <c r="AF99" i="10"/>
  <c r="AB100" i="10"/>
  <c r="U168" i="10"/>
  <c r="AD168" i="10" s="1"/>
  <c r="X169" i="10"/>
  <c r="Q193" i="10"/>
  <c r="R193" i="10" s="1"/>
  <c r="AG192" i="10"/>
  <c r="S1538" i="10" l="1"/>
  <c r="T1538" i="10"/>
  <c r="AG1539" i="10"/>
  <c r="R1539" i="10"/>
  <c r="Q1540" i="10"/>
  <c r="S193" i="10"/>
  <c r="T193" i="10"/>
  <c r="AC100" i="10"/>
  <c r="W100" i="10" s="1"/>
  <c r="Y101" i="10"/>
  <c r="Z101" i="10" s="1"/>
  <c r="AH101" i="10" s="1"/>
  <c r="V100" i="10"/>
  <c r="AE100" i="10" s="1"/>
  <c r="AA169" i="10"/>
  <c r="Q194" i="10"/>
  <c r="R194" i="10" s="1"/>
  <c r="AG193" i="10"/>
  <c r="Q1541" i="10" l="1"/>
  <c r="AG1540" i="10"/>
  <c r="R1540" i="10"/>
  <c r="S1539" i="10"/>
  <c r="T1539" i="10"/>
  <c r="T194" i="10"/>
  <c r="S194" i="10"/>
  <c r="AB101" i="10"/>
  <c r="AF100" i="10"/>
  <c r="U169" i="10"/>
  <c r="AD169" i="10" s="1"/>
  <c r="X170" i="10"/>
  <c r="Q195" i="10"/>
  <c r="R195" i="10" s="1"/>
  <c r="AG194" i="10"/>
  <c r="S1540" i="10" l="1"/>
  <c r="T1540" i="10"/>
  <c r="AG1541" i="10"/>
  <c r="Q1542" i="10"/>
  <c r="R1541" i="10"/>
  <c r="S195" i="10"/>
  <c r="T195" i="10"/>
  <c r="AC101" i="10"/>
  <c r="W101" i="10" s="1"/>
  <c r="Y102" i="10"/>
  <c r="Z102" i="10" s="1"/>
  <c r="AH102" i="10" s="1"/>
  <c r="V101" i="10"/>
  <c r="AE101" i="10" s="1"/>
  <c r="AA170" i="10"/>
  <c r="Q196" i="10"/>
  <c r="R196" i="10" s="1"/>
  <c r="AG195" i="10"/>
  <c r="S1541" i="10" l="1"/>
  <c r="T1541" i="10"/>
  <c r="AG1542" i="10"/>
  <c r="Q1543" i="10"/>
  <c r="R1542" i="10"/>
  <c r="T196" i="10"/>
  <c r="S196" i="10"/>
  <c r="AF101" i="10"/>
  <c r="AB102" i="10"/>
  <c r="U170" i="10"/>
  <c r="AD170" i="10" s="1"/>
  <c r="X171" i="10"/>
  <c r="Q197" i="10"/>
  <c r="R197" i="10" s="1"/>
  <c r="AG196" i="10"/>
  <c r="AG1543" i="10" l="1"/>
  <c r="R1543" i="10"/>
  <c r="Q1544" i="10"/>
  <c r="S1542" i="10"/>
  <c r="T1542" i="10"/>
  <c r="S197" i="10"/>
  <c r="T197" i="10"/>
  <c r="Y103" i="10"/>
  <c r="Z103" i="10" s="1"/>
  <c r="AH103" i="10" s="1"/>
  <c r="AC102" i="10"/>
  <c r="W102" i="10" s="1"/>
  <c r="V102" i="10"/>
  <c r="AE102" i="10" s="1"/>
  <c r="AA171" i="10"/>
  <c r="Q198" i="10"/>
  <c r="R198" i="10" s="1"/>
  <c r="AG197" i="10"/>
  <c r="Q1545" i="10" l="1"/>
  <c r="R1544" i="10"/>
  <c r="AG1544" i="10"/>
  <c r="S1543" i="10"/>
  <c r="T1543" i="10"/>
  <c r="T198" i="10"/>
  <c r="S198" i="10"/>
  <c r="AB103" i="10"/>
  <c r="AF102" i="10"/>
  <c r="U171" i="10"/>
  <c r="AD171" i="10" s="1"/>
  <c r="X172" i="10"/>
  <c r="Q199" i="10"/>
  <c r="R199" i="10" s="1"/>
  <c r="AG198" i="10"/>
  <c r="AG1545" i="10" l="1"/>
  <c r="Q1546" i="10"/>
  <c r="R1545" i="10"/>
  <c r="S1544" i="10"/>
  <c r="T1544" i="10"/>
  <c r="T199" i="10"/>
  <c r="S199" i="10"/>
  <c r="V103" i="10"/>
  <c r="AE103" i="10" s="1"/>
  <c r="Y104" i="10"/>
  <c r="Z104" i="10" s="1"/>
  <c r="AH104" i="10" s="1"/>
  <c r="AC103" i="10"/>
  <c r="W103" i="10" s="1"/>
  <c r="AA172" i="10"/>
  <c r="Q200" i="10"/>
  <c r="R200" i="10" s="1"/>
  <c r="AG199" i="10"/>
  <c r="AG1546" i="10" l="1"/>
  <c r="Q1547" i="10"/>
  <c r="R1546" i="10"/>
  <c r="S1545" i="10"/>
  <c r="T1545" i="10"/>
  <c r="T200" i="10"/>
  <c r="S200" i="10"/>
  <c r="AF103" i="10"/>
  <c r="AB104" i="10"/>
  <c r="U172" i="10"/>
  <c r="AD172" i="10" s="1"/>
  <c r="X173" i="10"/>
  <c r="Q201" i="10"/>
  <c r="R201" i="10" s="1"/>
  <c r="AG200" i="10"/>
  <c r="AG1547" i="10" l="1"/>
  <c r="Q1548" i="10"/>
  <c r="R1547" i="10"/>
  <c r="S1546" i="10"/>
  <c r="T1546" i="10"/>
  <c r="S201" i="10"/>
  <c r="T201" i="10"/>
  <c r="AC104" i="10"/>
  <c r="W104" i="10" s="1"/>
  <c r="Y105" i="10"/>
  <c r="Z105" i="10" s="1"/>
  <c r="AH105" i="10" s="1"/>
  <c r="V104" i="10"/>
  <c r="AE104" i="10" s="1"/>
  <c r="AA173" i="10"/>
  <c r="Q202" i="10"/>
  <c r="R202" i="10" s="1"/>
  <c r="AG201" i="10"/>
  <c r="T1547" i="10" l="1"/>
  <c r="S1547" i="10"/>
  <c r="Q1549" i="10"/>
  <c r="R1548" i="10"/>
  <c r="AG1548" i="10"/>
  <c r="T202" i="10"/>
  <c r="S202" i="10"/>
  <c r="AB105" i="10"/>
  <c r="Y106" i="10" s="1"/>
  <c r="Z106" i="10" s="1"/>
  <c r="AH106" i="10" s="1"/>
  <c r="AF104" i="10"/>
  <c r="U173" i="10"/>
  <c r="AD173" i="10" s="1"/>
  <c r="X174" i="10"/>
  <c r="Q203" i="10"/>
  <c r="R203" i="10" s="1"/>
  <c r="AG202" i="10"/>
  <c r="S1548" i="10" l="1"/>
  <c r="T1548" i="10"/>
  <c r="AG1549" i="10"/>
  <c r="Q1550" i="10"/>
  <c r="R1549" i="10"/>
  <c r="S203" i="10"/>
  <c r="T203" i="10"/>
  <c r="AC105" i="10"/>
  <c r="W105" i="10" s="1"/>
  <c r="V105" i="10"/>
  <c r="AE105" i="10" s="1"/>
  <c r="AA174" i="10"/>
  <c r="Q204" i="10"/>
  <c r="R204" i="10" s="1"/>
  <c r="AG203" i="10"/>
  <c r="AG1550" i="10" l="1"/>
  <c r="Q1551" i="10"/>
  <c r="R1550" i="10"/>
  <c r="S1549" i="10"/>
  <c r="T1549" i="10"/>
  <c r="T204" i="10"/>
  <c r="S204" i="10"/>
  <c r="AF105" i="10"/>
  <c r="AB106" i="10"/>
  <c r="U174" i="10"/>
  <c r="AD174" i="10" s="1"/>
  <c r="X175" i="10"/>
  <c r="Q205" i="10"/>
  <c r="R205" i="10" s="1"/>
  <c r="AG204" i="10"/>
  <c r="S1550" i="10" l="1"/>
  <c r="T1550" i="10"/>
  <c r="Q1552" i="10"/>
  <c r="R1551" i="10"/>
  <c r="AG1551" i="10"/>
  <c r="S205" i="10"/>
  <c r="T205" i="10"/>
  <c r="AC106" i="10"/>
  <c r="W106" i="10" s="1"/>
  <c r="Y107" i="10"/>
  <c r="Z107" i="10" s="1"/>
  <c r="AH107" i="10" s="1"/>
  <c r="V106" i="10"/>
  <c r="AE106" i="10" s="1"/>
  <c r="AF106" i="10" s="1"/>
  <c r="AA175" i="10"/>
  <c r="Q206" i="10"/>
  <c r="R206" i="10" s="1"/>
  <c r="AG205" i="10"/>
  <c r="S1551" i="10" l="1"/>
  <c r="T1551" i="10"/>
  <c r="Q1553" i="10"/>
  <c r="R1552" i="10"/>
  <c r="AG1552" i="10"/>
  <c r="T206" i="10"/>
  <c r="S206" i="10"/>
  <c r="AB107" i="10"/>
  <c r="Y108" i="10" s="1"/>
  <c r="Z108" i="10" s="1"/>
  <c r="AH108" i="10" s="1"/>
  <c r="U175" i="10"/>
  <c r="AD175" i="10" s="1"/>
  <c r="X176" i="10"/>
  <c r="Q207" i="10"/>
  <c r="R207" i="10" s="1"/>
  <c r="AG206" i="10"/>
  <c r="AG1553" i="10" l="1"/>
  <c r="Q1554" i="10"/>
  <c r="R1553" i="10"/>
  <c r="S1552" i="10"/>
  <c r="T1552" i="10"/>
  <c r="S207" i="10"/>
  <c r="T207" i="10"/>
  <c r="V107" i="10"/>
  <c r="AE107" i="10" s="1"/>
  <c r="AC107" i="10"/>
  <c r="W107" i="10" s="1"/>
  <c r="AA176" i="10"/>
  <c r="X177" i="10" s="1"/>
  <c r="Q208" i="10"/>
  <c r="R208" i="10" s="1"/>
  <c r="AG207" i="10"/>
  <c r="AG1554" i="10" l="1"/>
  <c r="Q1555" i="10"/>
  <c r="R1554" i="10"/>
  <c r="S1553" i="10"/>
  <c r="T1553" i="10"/>
  <c r="T208" i="10"/>
  <c r="S208" i="10"/>
  <c r="AF107" i="10"/>
  <c r="AB108" i="10"/>
  <c r="U176" i="10"/>
  <c r="AD176" i="10" s="1"/>
  <c r="Q209" i="10"/>
  <c r="R209" i="10" s="1"/>
  <c r="AG208" i="10"/>
  <c r="R1555" i="10" l="1"/>
  <c r="AG1555" i="10"/>
  <c r="Q1556" i="10"/>
  <c r="S1554" i="10"/>
  <c r="T1554" i="10"/>
  <c r="S209" i="10"/>
  <c r="T209" i="10"/>
  <c r="Y109" i="10"/>
  <c r="Z109" i="10" s="1"/>
  <c r="AH109" i="10" s="1"/>
  <c r="V108" i="10"/>
  <c r="AE108" i="10" s="1"/>
  <c r="AF108" i="10" s="1"/>
  <c r="AC108" i="10"/>
  <c r="W108" i="10" s="1"/>
  <c r="AA177" i="10"/>
  <c r="Q210" i="10"/>
  <c r="R210" i="10" s="1"/>
  <c r="AG209" i="10"/>
  <c r="Q1557" i="10" l="1"/>
  <c r="AG1556" i="10"/>
  <c r="R1556" i="10"/>
  <c r="S1555" i="10"/>
  <c r="T1555" i="10"/>
  <c r="S210" i="10"/>
  <c r="T210" i="10"/>
  <c r="AB109" i="10"/>
  <c r="Y110" i="10" s="1"/>
  <c r="Z110" i="10" s="1"/>
  <c r="AH110" i="10" s="1"/>
  <c r="U177" i="10"/>
  <c r="AD177" i="10" s="1"/>
  <c r="X178" i="10"/>
  <c r="Q211" i="10"/>
  <c r="R211" i="10" s="1"/>
  <c r="AG210" i="10"/>
  <c r="AG1557" i="10" l="1"/>
  <c r="Q1558" i="10"/>
  <c r="R1557" i="10"/>
  <c r="S1556" i="10"/>
  <c r="T1556" i="10"/>
  <c r="S211" i="10"/>
  <c r="T211" i="10"/>
  <c r="V109" i="10"/>
  <c r="AE109" i="10" s="1"/>
  <c r="AC109" i="10"/>
  <c r="W109" i="10" s="1"/>
  <c r="AA178" i="10"/>
  <c r="Q212" i="10"/>
  <c r="R212" i="10" s="1"/>
  <c r="AG211" i="10"/>
  <c r="S1557" i="10" l="1"/>
  <c r="T1557" i="10"/>
  <c r="AG1558" i="10"/>
  <c r="R1558" i="10"/>
  <c r="Q1559" i="10"/>
  <c r="T212" i="10"/>
  <c r="S212" i="10"/>
  <c r="AF109" i="10"/>
  <c r="AB110" i="10"/>
  <c r="U178" i="10"/>
  <c r="AD178" i="10" s="1"/>
  <c r="X179" i="10"/>
  <c r="Q213" i="10"/>
  <c r="R213" i="10" s="1"/>
  <c r="AG212" i="10"/>
  <c r="AG1559" i="10" l="1"/>
  <c r="Q1560" i="10"/>
  <c r="R1559" i="10"/>
  <c r="S1558" i="10"/>
  <c r="T1558" i="10"/>
  <c r="S213" i="10"/>
  <c r="T213" i="10"/>
  <c r="Y111" i="10"/>
  <c r="Z111" i="10" s="1"/>
  <c r="AH111" i="10" s="1"/>
  <c r="V110" i="10"/>
  <c r="AE110" i="10" s="1"/>
  <c r="AC110" i="10"/>
  <c r="W110" i="10" s="1"/>
  <c r="AA179" i="10"/>
  <c r="Q214" i="10"/>
  <c r="R214" i="10" s="1"/>
  <c r="AG213" i="10"/>
  <c r="T1559" i="10" l="1"/>
  <c r="S1559" i="10"/>
  <c r="Q1561" i="10"/>
  <c r="R1560" i="10"/>
  <c r="AG1560" i="10"/>
  <c r="T214" i="10"/>
  <c r="S214" i="10"/>
  <c r="AB111" i="10"/>
  <c r="AF110" i="10"/>
  <c r="U179" i="10"/>
  <c r="AD179" i="10" s="1"/>
  <c r="X180" i="10"/>
  <c r="Q215" i="10"/>
  <c r="R215" i="10" s="1"/>
  <c r="AG214" i="10"/>
  <c r="R1561" i="10" l="1"/>
  <c r="Q1562" i="10"/>
  <c r="AG1561" i="10"/>
  <c r="S1560" i="10"/>
  <c r="T1560" i="10"/>
  <c r="S215" i="10"/>
  <c r="T215" i="10"/>
  <c r="AC111" i="10"/>
  <c r="W111" i="10" s="1"/>
  <c r="Y112" i="10"/>
  <c r="Z112" i="10" s="1"/>
  <c r="AH112" i="10" s="1"/>
  <c r="V111" i="10"/>
  <c r="AE111" i="10" s="1"/>
  <c r="AA180" i="10"/>
  <c r="Q216" i="10"/>
  <c r="R216" i="10" s="1"/>
  <c r="AG215" i="10"/>
  <c r="AG1562" i="10" l="1"/>
  <c r="R1562" i="10"/>
  <c r="Q1563" i="10"/>
  <c r="S1561" i="10"/>
  <c r="T1561" i="10"/>
  <c r="S216" i="10"/>
  <c r="T216" i="10"/>
  <c r="AB112" i="10"/>
  <c r="AF111" i="10"/>
  <c r="U180" i="10"/>
  <c r="AD180" i="10" s="1"/>
  <c r="X181" i="10"/>
  <c r="Q217" i="10"/>
  <c r="R217" i="10" s="1"/>
  <c r="AG216" i="10"/>
  <c r="S1562" i="10" l="1"/>
  <c r="T1562" i="10"/>
  <c r="AG1563" i="10"/>
  <c r="Q1564" i="10"/>
  <c r="R1563" i="10"/>
  <c r="T217" i="10"/>
  <c r="S217" i="10"/>
  <c r="Y113" i="10"/>
  <c r="Z113" i="10" s="1"/>
  <c r="AH113" i="10" s="1"/>
  <c r="AC112" i="10"/>
  <c r="W112" i="10" s="1"/>
  <c r="V112" i="10"/>
  <c r="AE112" i="10" s="1"/>
  <c r="AA181" i="10"/>
  <c r="Q218" i="10"/>
  <c r="R218" i="10" s="1"/>
  <c r="AG217" i="10"/>
  <c r="S1563" i="10" l="1"/>
  <c r="T1563" i="10"/>
  <c r="R1564" i="10"/>
  <c r="AG1564" i="10"/>
  <c r="Q1565" i="10"/>
  <c r="T218" i="10"/>
  <c r="S218" i="10"/>
  <c r="AF112" i="10"/>
  <c r="AB113" i="10"/>
  <c r="U181" i="10"/>
  <c r="AD181" i="10" s="1"/>
  <c r="X182" i="10"/>
  <c r="Q219" i="10"/>
  <c r="R219" i="10" s="1"/>
  <c r="AG218" i="10"/>
  <c r="R1565" i="10" l="1"/>
  <c r="Q1566" i="10"/>
  <c r="AG1565" i="10"/>
  <c r="T1564" i="10"/>
  <c r="S1564" i="10"/>
  <c r="S219" i="10"/>
  <c r="T219" i="10"/>
  <c r="AC113" i="10"/>
  <c r="W113" i="10" s="1"/>
  <c r="Y114" i="10"/>
  <c r="Z114" i="10" s="1"/>
  <c r="AH114" i="10" s="1"/>
  <c r="V113" i="10"/>
  <c r="AE113" i="10" s="1"/>
  <c r="AA182" i="10"/>
  <c r="X183" i="10" s="1"/>
  <c r="Q220" i="10"/>
  <c r="R220" i="10" s="1"/>
  <c r="AG219" i="10"/>
  <c r="AG1566" i="10" l="1"/>
  <c r="R1566" i="10"/>
  <c r="Q1567" i="10"/>
  <c r="S1565" i="10"/>
  <c r="T1565" i="10"/>
  <c r="S220" i="10"/>
  <c r="T220" i="10"/>
  <c r="AB114" i="10"/>
  <c r="AF113" i="10"/>
  <c r="U182" i="10"/>
  <c r="AD182" i="10" s="1"/>
  <c r="Q221" i="10"/>
  <c r="R221" i="10" s="1"/>
  <c r="AG220" i="10"/>
  <c r="S1566" i="10" l="1"/>
  <c r="T1566" i="10"/>
  <c r="AG1567" i="10"/>
  <c r="R1567" i="10"/>
  <c r="Q1568" i="10"/>
  <c r="S221" i="10"/>
  <c r="T221" i="10"/>
  <c r="V114" i="10"/>
  <c r="AE114" i="10" s="1"/>
  <c r="AC114" i="10"/>
  <c r="W114" i="10" s="1"/>
  <c r="Y115" i="10"/>
  <c r="Z115" i="10" s="1"/>
  <c r="AH115" i="10" s="1"/>
  <c r="AA183" i="10"/>
  <c r="Q222" i="10"/>
  <c r="R222" i="10" s="1"/>
  <c r="AG221" i="10"/>
  <c r="R1568" i="10" l="1"/>
  <c r="AG1568" i="10"/>
  <c r="Q1569" i="10"/>
  <c r="T1567" i="10"/>
  <c r="S1567" i="10"/>
  <c r="T222" i="10"/>
  <c r="S222" i="10"/>
  <c r="AF114" i="10"/>
  <c r="AB115" i="10"/>
  <c r="U183" i="10"/>
  <c r="AD183" i="10" s="1"/>
  <c r="X184" i="10"/>
  <c r="Q223" i="10"/>
  <c r="R223" i="10" s="1"/>
  <c r="AG222" i="10"/>
  <c r="T1568" i="10" l="1"/>
  <c r="S1568" i="10"/>
  <c r="R1569" i="10"/>
  <c r="Q1570" i="10"/>
  <c r="AG1569" i="10"/>
  <c r="S223" i="10"/>
  <c r="T223" i="10"/>
  <c r="AC115" i="10"/>
  <c r="W115" i="10" s="1"/>
  <c r="V115" i="10"/>
  <c r="AE115" i="10" s="1"/>
  <c r="Y116" i="10"/>
  <c r="Z116" i="10" s="1"/>
  <c r="AH116" i="10" s="1"/>
  <c r="AA184" i="10"/>
  <c r="Q224" i="10"/>
  <c r="R224" i="10" s="1"/>
  <c r="AG223" i="10"/>
  <c r="AG1570" i="10" l="1"/>
  <c r="R1570" i="10"/>
  <c r="Q1571" i="10"/>
  <c r="S1569" i="10"/>
  <c r="T1569" i="10"/>
  <c r="S224" i="10"/>
  <c r="T224" i="10"/>
  <c r="AB116" i="10"/>
  <c r="AF115" i="10"/>
  <c r="U184" i="10"/>
  <c r="AD184" i="10" s="1"/>
  <c r="X185" i="10"/>
  <c r="Q225" i="10"/>
  <c r="R225" i="10" s="1"/>
  <c r="AG224" i="10"/>
  <c r="AG1571" i="10" l="1"/>
  <c r="R1571" i="10"/>
  <c r="Q1572" i="10"/>
  <c r="S1570" i="10"/>
  <c r="T1570" i="10"/>
  <c r="T225" i="10"/>
  <c r="S225" i="10"/>
  <c r="AC116" i="10"/>
  <c r="W116" i="10" s="1"/>
  <c r="V116" i="10"/>
  <c r="AE116" i="10" s="1"/>
  <c r="Y117" i="10"/>
  <c r="Z117" i="10" s="1"/>
  <c r="AH117" i="10" s="1"/>
  <c r="AA185" i="10"/>
  <c r="U185" i="10" s="1"/>
  <c r="AD185" i="10" s="1"/>
  <c r="Q226" i="10"/>
  <c r="R226" i="10" s="1"/>
  <c r="AG225" i="10"/>
  <c r="R1572" i="10" l="1"/>
  <c r="AG1572" i="10"/>
  <c r="Q1573" i="10"/>
  <c r="T1571" i="10"/>
  <c r="S1571" i="10"/>
  <c r="T226" i="10"/>
  <c r="S226" i="10"/>
  <c r="AB117" i="10"/>
  <c r="AF116" i="10"/>
  <c r="X186" i="10"/>
  <c r="AA186" i="10"/>
  <c r="Q227" i="10"/>
  <c r="R227" i="10" s="1"/>
  <c r="AG226" i="10"/>
  <c r="R1573" i="10" l="1"/>
  <c r="Q1574" i="10"/>
  <c r="AG1573" i="10"/>
  <c r="T1572" i="10"/>
  <c r="S1572" i="10"/>
  <c r="S227" i="10"/>
  <c r="T227" i="10"/>
  <c r="V117" i="10"/>
  <c r="AE117" i="10" s="1"/>
  <c r="AC117" i="10"/>
  <c r="W117" i="10" s="1"/>
  <c r="Y118" i="10"/>
  <c r="Z118" i="10" s="1"/>
  <c r="AH118" i="10" s="1"/>
  <c r="U186" i="10"/>
  <c r="AD186" i="10" s="1"/>
  <c r="X187" i="10"/>
  <c r="Q228" i="10"/>
  <c r="R228" i="10" s="1"/>
  <c r="AG227" i="10"/>
  <c r="AG1574" i="10" l="1"/>
  <c r="R1574" i="10"/>
  <c r="Q1575" i="10"/>
  <c r="S1573" i="10"/>
  <c r="T1573" i="10"/>
  <c r="S228" i="10"/>
  <c r="T228" i="10"/>
  <c r="AF117" i="10"/>
  <c r="AB118" i="10"/>
  <c r="AA187" i="10"/>
  <c r="X188" i="10" s="1"/>
  <c r="Q229" i="10"/>
  <c r="R229" i="10" s="1"/>
  <c r="AG228" i="10"/>
  <c r="AG1575" i="10" l="1"/>
  <c r="R1575" i="10"/>
  <c r="Q1576" i="10"/>
  <c r="S1574" i="10"/>
  <c r="T1574" i="10"/>
  <c r="S229" i="10"/>
  <c r="T229" i="10"/>
  <c r="AC118" i="10"/>
  <c r="W118" i="10" s="1"/>
  <c r="V118" i="10"/>
  <c r="AE118" i="10" s="1"/>
  <c r="Y119" i="10"/>
  <c r="Z119" i="10" s="1"/>
  <c r="AH119" i="10" s="1"/>
  <c r="U187" i="10"/>
  <c r="AD187" i="10" s="1"/>
  <c r="Q230" i="10"/>
  <c r="R230" i="10" s="1"/>
  <c r="AG229" i="10"/>
  <c r="T1575" i="10" l="1"/>
  <c r="S1575" i="10"/>
  <c r="AG1576" i="10"/>
  <c r="R1576" i="10"/>
  <c r="Q1577" i="10"/>
  <c r="T230" i="10"/>
  <c r="S230" i="10"/>
  <c r="AB119" i="10"/>
  <c r="AF118" i="10"/>
  <c r="AA188" i="10"/>
  <c r="Q231" i="10"/>
  <c r="R231" i="10" s="1"/>
  <c r="AG230" i="10"/>
  <c r="T1576" i="10" l="1"/>
  <c r="S1576" i="10"/>
  <c r="R1577" i="10"/>
  <c r="Q1578" i="10"/>
  <c r="AG1577" i="10"/>
  <c r="T231" i="10"/>
  <c r="S231" i="10"/>
  <c r="V119" i="10"/>
  <c r="AE119" i="10" s="1"/>
  <c r="Y120" i="10"/>
  <c r="Z120" i="10" s="1"/>
  <c r="AH120" i="10" s="1"/>
  <c r="AC119" i="10"/>
  <c r="W119" i="10" s="1"/>
  <c r="U188" i="10"/>
  <c r="AD188" i="10" s="1"/>
  <c r="X189" i="10"/>
  <c r="Q232" i="10"/>
  <c r="R232" i="10" s="1"/>
  <c r="AG231" i="10"/>
  <c r="AG1578" i="10" l="1"/>
  <c r="R1578" i="10"/>
  <c r="Q1579" i="10"/>
  <c r="S1577" i="10"/>
  <c r="T1577" i="10"/>
  <c r="S232" i="10"/>
  <c r="T232" i="10"/>
  <c r="AF119" i="10"/>
  <c r="AB120" i="10"/>
  <c r="AA189" i="10"/>
  <c r="X190" i="10" s="1"/>
  <c r="Q233" i="10"/>
  <c r="R233" i="10" s="1"/>
  <c r="AG232" i="10"/>
  <c r="S1578" i="10" l="1"/>
  <c r="T1578" i="10"/>
  <c r="AG1579" i="10"/>
  <c r="R1579" i="10"/>
  <c r="Q1580" i="10"/>
  <c r="S233" i="10"/>
  <c r="T233" i="10"/>
  <c r="V120" i="10"/>
  <c r="AE120" i="10" s="1"/>
  <c r="AC120" i="10"/>
  <c r="W120" i="10" s="1"/>
  <c r="Y121" i="10"/>
  <c r="Z121" i="10" s="1"/>
  <c r="AH121" i="10" s="1"/>
  <c r="U189" i="10"/>
  <c r="AD189" i="10" s="1"/>
  <c r="Q234" i="10"/>
  <c r="R234" i="10" s="1"/>
  <c r="AG233" i="10"/>
  <c r="T1579" i="10" l="1"/>
  <c r="S1579" i="10"/>
  <c r="R1580" i="10"/>
  <c r="AG1580" i="10"/>
  <c r="T234" i="10"/>
  <c r="S234" i="10"/>
  <c r="AB121" i="10"/>
  <c r="AF120" i="10"/>
  <c r="AA190" i="10"/>
  <c r="Q235" i="10"/>
  <c r="R235" i="10" s="1"/>
  <c r="AG234" i="10"/>
  <c r="T1580" i="10" l="1"/>
  <c r="S1580" i="10"/>
  <c r="S235" i="10"/>
  <c r="T235" i="10"/>
  <c r="Y122" i="10"/>
  <c r="Z122" i="10" s="1"/>
  <c r="AH122" i="10" s="1"/>
  <c r="AC121" i="10"/>
  <c r="W121" i="10" s="1"/>
  <c r="V121" i="10"/>
  <c r="AE121" i="10" s="1"/>
  <c r="U190" i="10"/>
  <c r="AD190" i="10" s="1"/>
  <c r="X191" i="10"/>
  <c r="Q236" i="10"/>
  <c r="R236" i="10" s="1"/>
  <c r="AG235" i="10"/>
  <c r="S236" i="10" l="1"/>
  <c r="T236" i="10"/>
  <c r="AF121" i="10"/>
  <c r="AB122" i="10"/>
  <c r="AA191" i="10"/>
  <c r="Q237" i="10"/>
  <c r="R237" i="10" s="1"/>
  <c r="AG236" i="10"/>
  <c r="S237" i="10" l="1"/>
  <c r="T237" i="10"/>
  <c r="AC122" i="10"/>
  <c r="W122" i="10" s="1"/>
  <c r="V122" i="10"/>
  <c r="AE122" i="10" s="1"/>
  <c r="AF122" i="10" s="1"/>
  <c r="Y123" i="10"/>
  <c r="Z123" i="10" s="1"/>
  <c r="AH123" i="10" s="1"/>
  <c r="U191" i="10"/>
  <c r="AD191" i="10" s="1"/>
  <c r="X192" i="10"/>
  <c r="Q238" i="10"/>
  <c r="R238" i="10" s="1"/>
  <c r="AG237" i="10"/>
  <c r="T238" i="10" l="1"/>
  <c r="S238" i="10"/>
  <c r="AB123" i="10"/>
  <c r="AA192" i="10"/>
  <c r="Q239" i="10"/>
  <c r="R239" i="10" s="1"/>
  <c r="AG238" i="10"/>
  <c r="S239" i="10" l="1"/>
  <c r="T239" i="10"/>
  <c r="AC123" i="10"/>
  <c r="W123" i="10" s="1"/>
  <c r="V123" i="10"/>
  <c r="AE123" i="10" s="1"/>
  <c r="AF123" i="10" s="1"/>
  <c r="Y124" i="10"/>
  <c r="Z124" i="10" s="1"/>
  <c r="AH124" i="10" s="1"/>
  <c r="U192" i="10"/>
  <c r="AD192" i="10" s="1"/>
  <c r="X193" i="10"/>
  <c r="Q240" i="10"/>
  <c r="R240" i="10" s="1"/>
  <c r="AG239" i="10"/>
  <c r="T240" i="10" l="1"/>
  <c r="S240" i="10"/>
  <c r="AB124" i="10"/>
  <c r="Y125" i="10" s="1"/>
  <c r="Z125" i="10" s="1"/>
  <c r="AH125" i="10" s="1"/>
  <c r="AA193" i="10"/>
  <c r="X194" i="10" s="1"/>
  <c r="Q241" i="10"/>
  <c r="R241" i="10" s="1"/>
  <c r="AG240" i="10"/>
  <c r="S241" i="10" l="1"/>
  <c r="T241" i="10"/>
  <c r="V124" i="10"/>
  <c r="AE124" i="10" s="1"/>
  <c r="AC124" i="10"/>
  <c r="W124" i="10" s="1"/>
  <c r="U193" i="10"/>
  <c r="AD193" i="10" s="1"/>
  <c r="Q242" i="10"/>
  <c r="R242" i="10" s="1"/>
  <c r="AG241" i="10"/>
  <c r="S242" i="10" l="1"/>
  <c r="T242" i="10"/>
  <c r="AF124" i="10"/>
  <c r="AB125" i="10"/>
  <c r="AA194" i="10"/>
  <c r="Q243" i="10"/>
  <c r="R243" i="10" s="1"/>
  <c r="AG242" i="10"/>
  <c r="T243" i="10" l="1"/>
  <c r="S243" i="10"/>
  <c r="Y126" i="10"/>
  <c r="Z126" i="10" s="1"/>
  <c r="AH126" i="10" s="1"/>
  <c r="V125" i="10"/>
  <c r="AE125" i="10" s="1"/>
  <c r="AF125" i="10" s="1"/>
  <c r="AC125" i="10"/>
  <c r="W125" i="10" s="1"/>
  <c r="U194" i="10"/>
  <c r="AD194" i="10" s="1"/>
  <c r="X195" i="10"/>
  <c r="Q244" i="10"/>
  <c r="R244" i="10" s="1"/>
  <c r="AG243" i="10"/>
  <c r="T244" i="10" l="1"/>
  <c r="S244" i="10"/>
  <c r="AB126" i="10"/>
  <c r="AA195" i="10"/>
  <c r="X196" i="10" s="1"/>
  <c r="Q245" i="10"/>
  <c r="R245" i="10" s="1"/>
  <c r="AG244" i="10"/>
  <c r="S245" i="10" l="1"/>
  <c r="T245" i="10"/>
  <c r="Y127" i="10"/>
  <c r="Z127" i="10" s="1"/>
  <c r="AH127" i="10" s="1"/>
  <c r="V126" i="10"/>
  <c r="AE126" i="10" s="1"/>
  <c r="AC126" i="10"/>
  <c r="W126" i="10" s="1"/>
  <c r="U195" i="10"/>
  <c r="AD195" i="10" s="1"/>
  <c r="Q246" i="10"/>
  <c r="R246" i="10" s="1"/>
  <c r="AG245" i="10"/>
  <c r="S246" i="10" l="1"/>
  <c r="T246" i="10"/>
  <c r="AB127" i="10"/>
  <c r="AF126" i="10"/>
  <c r="AA196" i="10"/>
  <c r="Q247" i="10"/>
  <c r="R247" i="10" s="1"/>
  <c r="AG246" i="10"/>
  <c r="S247" i="10" l="1"/>
  <c r="T247" i="10"/>
  <c r="V127" i="10"/>
  <c r="AE127" i="10" s="1"/>
  <c r="Y128" i="10"/>
  <c r="Z128" i="10" s="1"/>
  <c r="AH128" i="10" s="1"/>
  <c r="AC127" i="10"/>
  <c r="W127" i="10" s="1"/>
  <c r="U196" i="10"/>
  <c r="AD196" i="10" s="1"/>
  <c r="X197" i="10"/>
  <c r="Q248" i="10"/>
  <c r="R248" i="10" s="1"/>
  <c r="AG247" i="10"/>
  <c r="T248" i="10" l="1"/>
  <c r="S248" i="10"/>
  <c r="AF127" i="10"/>
  <c r="AB128" i="10"/>
  <c r="AA197" i="10"/>
  <c r="X198" i="10" s="1"/>
  <c r="Q249" i="10"/>
  <c r="R249" i="10" s="1"/>
  <c r="AG248" i="10"/>
  <c r="T249" i="10" l="1"/>
  <c r="S249" i="10"/>
  <c r="V128" i="10"/>
  <c r="AE128" i="10" s="1"/>
  <c r="AF128" i="10" s="1"/>
  <c r="AC128" i="10"/>
  <c r="W128" i="10" s="1"/>
  <c r="Y129" i="10"/>
  <c r="Z129" i="10" s="1"/>
  <c r="AH129" i="10" s="1"/>
  <c r="U197" i="10"/>
  <c r="AD197" i="10" s="1"/>
  <c r="Q250" i="10"/>
  <c r="R250" i="10" s="1"/>
  <c r="AG249" i="10"/>
  <c r="S250" i="10" l="1"/>
  <c r="T250" i="10"/>
  <c r="AB129" i="10"/>
  <c r="Y130" i="10" s="1"/>
  <c r="Z130" i="10" s="1"/>
  <c r="AH130" i="10" s="1"/>
  <c r="AA198" i="10"/>
  <c r="Q251" i="10"/>
  <c r="R251" i="10" s="1"/>
  <c r="AG250" i="10"/>
  <c r="T251" i="10" l="1"/>
  <c r="S251" i="10"/>
  <c r="V129" i="10"/>
  <c r="AE129" i="10" s="1"/>
  <c r="AC129" i="10"/>
  <c r="W129" i="10" s="1"/>
  <c r="U198" i="10"/>
  <c r="AD198" i="10" s="1"/>
  <c r="X199" i="10"/>
  <c r="Q252" i="10"/>
  <c r="R252" i="10" s="1"/>
  <c r="AG251" i="10"/>
  <c r="T252" i="10" l="1"/>
  <c r="S252" i="10"/>
  <c r="AB130" i="10"/>
  <c r="AF129" i="10"/>
  <c r="AA199" i="10"/>
  <c r="Q253" i="10"/>
  <c r="R253" i="10" s="1"/>
  <c r="AG252" i="10"/>
  <c r="S253" i="10" l="1"/>
  <c r="T253" i="10"/>
  <c r="Y131" i="10"/>
  <c r="Z131" i="10" s="1"/>
  <c r="AH131" i="10" s="1"/>
  <c r="AC130" i="10"/>
  <c r="W130" i="10" s="1"/>
  <c r="V130" i="10"/>
  <c r="AE130" i="10" s="1"/>
  <c r="U199" i="10"/>
  <c r="AD199" i="10" s="1"/>
  <c r="X200" i="10"/>
  <c r="Q254" i="10"/>
  <c r="R254" i="10" s="1"/>
  <c r="AG253" i="10"/>
  <c r="S254" i="10" l="1"/>
  <c r="T254" i="10"/>
  <c r="AB131" i="10"/>
  <c r="Y132" i="10" s="1"/>
  <c r="Z132" i="10" s="1"/>
  <c r="AH132" i="10" s="1"/>
  <c r="AF130" i="10"/>
  <c r="AA200" i="10"/>
  <c r="X201" i="10" s="1"/>
  <c r="Q255" i="10"/>
  <c r="R255" i="10" s="1"/>
  <c r="AG254" i="10"/>
  <c r="T255" i="10" l="1"/>
  <c r="S255" i="10"/>
  <c r="V131" i="10"/>
  <c r="AE131" i="10" s="1"/>
  <c r="AC131" i="10"/>
  <c r="W131" i="10" s="1"/>
  <c r="U200" i="10"/>
  <c r="AD200" i="10" s="1"/>
  <c r="Q256" i="10"/>
  <c r="R256" i="10" s="1"/>
  <c r="AG255" i="10"/>
  <c r="T256" i="10" l="1"/>
  <c r="S256" i="10"/>
  <c r="AB132" i="10"/>
  <c r="AF131" i="10"/>
  <c r="AA201" i="10"/>
  <c r="Q257" i="10"/>
  <c r="R257" i="10" s="1"/>
  <c r="AG256" i="10"/>
  <c r="S257" i="10" l="1"/>
  <c r="T257" i="10"/>
  <c r="AC132" i="10"/>
  <c r="W132" i="10" s="1"/>
  <c r="Y133" i="10"/>
  <c r="Z133" i="10" s="1"/>
  <c r="AH133" i="10" s="1"/>
  <c r="V132" i="10"/>
  <c r="AE132" i="10" s="1"/>
  <c r="U201" i="10"/>
  <c r="AD201" i="10" s="1"/>
  <c r="X202" i="10"/>
  <c r="Q258" i="10"/>
  <c r="R258" i="10" s="1"/>
  <c r="AG257" i="10"/>
  <c r="S258" i="10" l="1"/>
  <c r="T258" i="10"/>
  <c r="AF132" i="10"/>
  <c r="AB133" i="10"/>
  <c r="AA202" i="10"/>
  <c r="X203" i="10" s="1"/>
  <c r="Q259" i="10"/>
  <c r="R259" i="10" s="1"/>
  <c r="AG258" i="10"/>
  <c r="T259" i="10" l="1"/>
  <c r="S259" i="10"/>
  <c r="AC133" i="10"/>
  <c r="W133" i="10" s="1"/>
  <c r="Y134" i="10"/>
  <c r="Z134" i="10" s="1"/>
  <c r="AH134" i="10" s="1"/>
  <c r="V133" i="10"/>
  <c r="AE133" i="10" s="1"/>
  <c r="AF133" i="10" s="1"/>
  <c r="U202" i="10"/>
  <c r="AD202" i="10" s="1"/>
  <c r="Q260" i="10"/>
  <c r="R260" i="10" s="1"/>
  <c r="AG259" i="10"/>
  <c r="T260" i="10" l="1"/>
  <c r="S260" i="10"/>
  <c r="AB134" i="10"/>
  <c r="AA203" i="10"/>
  <c r="Q261" i="10"/>
  <c r="R261" i="10" s="1"/>
  <c r="AG260" i="10"/>
  <c r="S261" i="10" l="1"/>
  <c r="T261" i="10"/>
  <c r="AC134" i="10"/>
  <c r="W134" i="10" s="1"/>
  <c r="V134" i="10"/>
  <c r="AE134" i="10" s="1"/>
  <c r="Y135" i="10"/>
  <c r="Z135" i="10" s="1"/>
  <c r="AH135" i="10" s="1"/>
  <c r="U203" i="10"/>
  <c r="AD203" i="10" s="1"/>
  <c r="X204" i="10"/>
  <c r="Q262" i="10"/>
  <c r="R262" i="10" s="1"/>
  <c r="AG261" i="10"/>
  <c r="S262" i="10" l="1"/>
  <c r="T262" i="10"/>
  <c r="AF134" i="10"/>
  <c r="AB135" i="10"/>
  <c r="AA204" i="10"/>
  <c r="X205" i="10" s="1"/>
  <c r="Q263" i="10"/>
  <c r="R263" i="10" s="1"/>
  <c r="AG262" i="10"/>
  <c r="T263" i="10" l="1"/>
  <c r="S263" i="10"/>
  <c r="Y136" i="10"/>
  <c r="Z136" i="10" s="1"/>
  <c r="AH136" i="10" s="1"/>
  <c r="AC135" i="10"/>
  <c r="W135" i="10" s="1"/>
  <c r="V135" i="10"/>
  <c r="AE135" i="10" s="1"/>
  <c r="U204" i="10"/>
  <c r="AD204" i="10" s="1"/>
  <c r="Q264" i="10"/>
  <c r="R264" i="10" s="1"/>
  <c r="AG263" i="10"/>
  <c r="T264" i="10" l="1"/>
  <c r="S264" i="10"/>
  <c r="AB136" i="10"/>
  <c r="AF135" i="10"/>
  <c r="AA205" i="10"/>
  <c r="Q265" i="10"/>
  <c r="R265" i="10" s="1"/>
  <c r="AG264" i="10"/>
  <c r="T265" i="10" l="1"/>
  <c r="S265" i="10"/>
  <c r="AC136" i="10"/>
  <c r="W136" i="10" s="1"/>
  <c r="Y137" i="10"/>
  <c r="Z137" i="10" s="1"/>
  <c r="AH137" i="10" s="1"/>
  <c r="V136" i="10"/>
  <c r="AE136" i="10" s="1"/>
  <c r="U205" i="10"/>
  <c r="AD205" i="10" s="1"/>
  <c r="X206" i="10"/>
  <c r="Q266" i="10"/>
  <c r="R266" i="10" s="1"/>
  <c r="AG265" i="10"/>
  <c r="S266" i="10" l="1"/>
  <c r="T266" i="10"/>
  <c r="AF136" i="10"/>
  <c r="AB137" i="10"/>
  <c r="AA206" i="10"/>
  <c r="Q267" i="10"/>
  <c r="R267" i="10" s="1"/>
  <c r="AG266" i="10"/>
  <c r="T267" i="10" l="1"/>
  <c r="S267" i="10"/>
  <c r="AC137" i="10"/>
  <c r="W137" i="10" s="1"/>
  <c r="V137" i="10"/>
  <c r="AE137" i="10" s="1"/>
  <c r="AF137" i="10" s="1"/>
  <c r="Y138" i="10"/>
  <c r="Z138" i="10" s="1"/>
  <c r="AH138" i="10" s="1"/>
  <c r="U206" i="10"/>
  <c r="AD206" i="10" s="1"/>
  <c r="X207" i="10"/>
  <c r="Q268" i="10"/>
  <c r="R268" i="10" s="1"/>
  <c r="AG267" i="10"/>
  <c r="T268" i="10" l="1"/>
  <c r="S268" i="10"/>
  <c r="AB138" i="10"/>
  <c r="AA207" i="10"/>
  <c r="X208" i="10" s="1"/>
  <c r="Q269" i="10"/>
  <c r="R269" i="10" s="1"/>
  <c r="AG268" i="10"/>
  <c r="T269" i="10" l="1"/>
  <c r="S269" i="10"/>
  <c r="V138" i="10"/>
  <c r="AE138" i="10" s="1"/>
  <c r="AC138" i="10"/>
  <c r="W138" i="10" s="1"/>
  <c r="Y139" i="10"/>
  <c r="Z139" i="10" s="1"/>
  <c r="AH139" i="10" s="1"/>
  <c r="U207" i="10"/>
  <c r="AD207" i="10" s="1"/>
  <c r="Q270" i="10"/>
  <c r="R270" i="10" s="1"/>
  <c r="AG269" i="10"/>
  <c r="S270" i="10" l="1"/>
  <c r="T270" i="10"/>
  <c r="AB139" i="10"/>
  <c r="AF138" i="10"/>
  <c r="AA208" i="10"/>
  <c r="Q271" i="10"/>
  <c r="R271" i="10" s="1"/>
  <c r="AG270" i="10"/>
  <c r="T271" i="10" l="1"/>
  <c r="S271" i="10"/>
  <c r="Y140" i="10"/>
  <c r="Z140" i="10" s="1"/>
  <c r="AH140" i="10" s="1"/>
  <c r="AC139" i="10"/>
  <c r="W139" i="10" s="1"/>
  <c r="V139" i="10"/>
  <c r="AE139" i="10" s="1"/>
  <c r="U208" i="10"/>
  <c r="AD208" i="10" s="1"/>
  <c r="X209" i="10"/>
  <c r="Q272" i="10"/>
  <c r="R272" i="10" s="1"/>
  <c r="AG271" i="10"/>
  <c r="T272" i="10" l="1"/>
  <c r="S272" i="10"/>
  <c r="AF139" i="10"/>
  <c r="AB140" i="10"/>
  <c r="AA209" i="10"/>
  <c r="Q273" i="10"/>
  <c r="R273" i="10" s="1"/>
  <c r="AG272" i="10"/>
  <c r="T273" i="10" l="1"/>
  <c r="S273" i="10"/>
  <c r="V140" i="10"/>
  <c r="AE140" i="10" s="1"/>
  <c r="AF140" i="10" s="1"/>
  <c r="Y141" i="10"/>
  <c r="Z141" i="10" s="1"/>
  <c r="AH141" i="10" s="1"/>
  <c r="AC140" i="10"/>
  <c r="W140" i="10" s="1"/>
  <c r="U209" i="10"/>
  <c r="AD209" i="10" s="1"/>
  <c r="X210" i="10"/>
  <c r="Q274" i="10"/>
  <c r="R274" i="10" s="1"/>
  <c r="AG273" i="10"/>
  <c r="S274" i="10" l="1"/>
  <c r="T274" i="10"/>
  <c r="AB141" i="10"/>
  <c r="AA210" i="10"/>
  <c r="Q275" i="10"/>
  <c r="R275" i="10" s="1"/>
  <c r="AG274" i="10"/>
  <c r="T275" i="10" l="1"/>
  <c r="S275" i="10"/>
  <c r="AC141" i="10"/>
  <c r="W141" i="10" s="1"/>
  <c r="V141" i="10"/>
  <c r="AE141" i="10" s="1"/>
  <c r="AF141" i="10" s="1"/>
  <c r="Y142" i="10"/>
  <c r="Z142" i="10" s="1"/>
  <c r="AH142" i="10" s="1"/>
  <c r="U210" i="10"/>
  <c r="AD210" i="10" s="1"/>
  <c r="X211" i="10"/>
  <c r="Q276" i="10"/>
  <c r="R276" i="10" s="1"/>
  <c r="AG275" i="10"/>
  <c r="T276" i="10" l="1"/>
  <c r="S276" i="10"/>
  <c r="AB142" i="10"/>
  <c r="AA211" i="10"/>
  <c r="X212" i="10" s="1"/>
  <c r="Q277" i="10"/>
  <c r="R277" i="10" s="1"/>
  <c r="AG276" i="10"/>
  <c r="T277" i="10" l="1"/>
  <c r="S277" i="10"/>
  <c r="AC142" i="10"/>
  <c r="W142" i="10" s="1"/>
  <c r="V142" i="10"/>
  <c r="AE142" i="10" s="1"/>
  <c r="Y143" i="10"/>
  <c r="Z143" i="10" s="1"/>
  <c r="AH143" i="10" s="1"/>
  <c r="U211" i="10"/>
  <c r="AD211" i="10" s="1"/>
  <c r="Q278" i="10"/>
  <c r="R278" i="10" s="1"/>
  <c r="AG277" i="10"/>
  <c r="S278" i="10" l="1"/>
  <c r="T278" i="10"/>
  <c r="AF142" i="10"/>
  <c r="AB143" i="10"/>
  <c r="AA212" i="10"/>
  <c r="Q279" i="10"/>
  <c r="R279" i="10" s="1"/>
  <c r="AG278" i="10"/>
  <c r="S279" i="10" l="1"/>
  <c r="T279" i="10"/>
  <c r="AC143" i="10"/>
  <c r="W143" i="10" s="1"/>
  <c r="V143" i="10"/>
  <c r="AE143" i="10" s="1"/>
  <c r="Y144" i="10"/>
  <c r="Z144" i="10" s="1"/>
  <c r="AH144" i="10" s="1"/>
  <c r="U212" i="10"/>
  <c r="AD212" i="10" s="1"/>
  <c r="X213" i="10"/>
  <c r="Q280" i="10"/>
  <c r="R280" i="10" s="1"/>
  <c r="AG279" i="10"/>
  <c r="T280" i="10" l="1"/>
  <c r="S280" i="10"/>
  <c r="AB144" i="10"/>
  <c r="AF143" i="10"/>
  <c r="AA213" i="10"/>
  <c r="Q281" i="10"/>
  <c r="R281" i="10" s="1"/>
  <c r="AG280" i="10"/>
  <c r="T281" i="10" l="1"/>
  <c r="S281" i="10"/>
  <c r="V144" i="10"/>
  <c r="AE144" i="10" s="1"/>
  <c r="AC144" i="10"/>
  <c r="W144" i="10" s="1"/>
  <c r="Y145" i="10"/>
  <c r="Z145" i="10" s="1"/>
  <c r="AH145" i="10" s="1"/>
  <c r="U213" i="10"/>
  <c r="AD213" i="10" s="1"/>
  <c r="X214" i="10"/>
  <c r="Q282" i="10"/>
  <c r="R282" i="10" s="1"/>
  <c r="AG281" i="10"/>
  <c r="S282" i="10" l="1"/>
  <c r="T282" i="10"/>
  <c r="AB145" i="10"/>
  <c r="AF144" i="10"/>
  <c r="AA214" i="10"/>
  <c r="Q283" i="10"/>
  <c r="R283" i="10" s="1"/>
  <c r="AG282" i="10"/>
  <c r="S283" i="10" l="1"/>
  <c r="T283" i="10"/>
  <c r="V145" i="10"/>
  <c r="AE145" i="10" s="1"/>
  <c r="Y146" i="10"/>
  <c r="Z146" i="10" s="1"/>
  <c r="AH146" i="10" s="1"/>
  <c r="AC145" i="10"/>
  <c r="W145" i="10" s="1"/>
  <c r="U214" i="10"/>
  <c r="AD214" i="10" s="1"/>
  <c r="X215" i="10"/>
  <c r="Q284" i="10"/>
  <c r="R284" i="10" s="1"/>
  <c r="AG283" i="10"/>
  <c r="T284" i="10" l="1"/>
  <c r="S284" i="10"/>
  <c r="AB146" i="10"/>
  <c r="AF145" i="10"/>
  <c r="AA215" i="10"/>
  <c r="Q285" i="10"/>
  <c r="R285" i="10" s="1"/>
  <c r="AG284" i="10"/>
  <c r="T285" i="10" l="1"/>
  <c r="S285" i="10"/>
  <c r="Y147" i="10"/>
  <c r="Z147" i="10" s="1"/>
  <c r="AH147" i="10" s="1"/>
  <c r="AC146" i="10"/>
  <c r="W146" i="10" s="1"/>
  <c r="V146" i="10"/>
  <c r="AE146" i="10" s="1"/>
  <c r="U215" i="10"/>
  <c r="AD215" i="10" s="1"/>
  <c r="X216" i="10"/>
  <c r="Q286" i="10"/>
  <c r="R286" i="10" s="1"/>
  <c r="AG285" i="10"/>
  <c r="S286" i="10" l="1"/>
  <c r="T286" i="10"/>
  <c r="AB147" i="10"/>
  <c r="AF146" i="10"/>
  <c r="AA216" i="10"/>
  <c r="X217" i="10" s="1"/>
  <c r="Q287" i="10"/>
  <c r="R287" i="10" s="1"/>
  <c r="AG286" i="10"/>
  <c r="S287" i="10" l="1"/>
  <c r="T287" i="10"/>
  <c r="AC147" i="10"/>
  <c r="W147" i="10" s="1"/>
  <c r="V147" i="10"/>
  <c r="AE147" i="10" s="1"/>
  <c r="Y148" i="10"/>
  <c r="Z148" i="10" s="1"/>
  <c r="AH148" i="10" s="1"/>
  <c r="U216" i="10"/>
  <c r="AD216" i="10" s="1"/>
  <c r="Q288" i="10"/>
  <c r="R288" i="10" s="1"/>
  <c r="AG287" i="10"/>
  <c r="T288" i="10" l="1"/>
  <c r="S288" i="10"/>
  <c r="AB148" i="10"/>
  <c r="AF147" i="10"/>
  <c r="AA217" i="10"/>
  <c r="Q289" i="10"/>
  <c r="R289" i="10" s="1"/>
  <c r="AG288" i="10"/>
  <c r="T289" i="10" l="1"/>
  <c r="S289" i="10"/>
  <c r="AC148" i="10"/>
  <c r="W148" i="10" s="1"/>
  <c r="V148" i="10"/>
  <c r="AE148" i="10" s="1"/>
  <c r="Y149" i="10"/>
  <c r="Z149" i="10" s="1"/>
  <c r="AH149" i="10" s="1"/>
  <c r="U217" i="10"/>
  <c r="AD217" i="10" s="1"/>
  <c r="X218" i="10"/>
  <c r="Q290" i="10"/>
  <c r="R290" i="10" s="1"/>
  <c r="AG289" i="10"/>
  <c r="S290" i="10" l="1"/>
  <c r="T290" i="10"/>
  <c r="AF148" i="10"/>
  <c r="AB149" i="10"/>
  <c r="AA218" i="10"/>
  <c r="Q291" i="10"/>
  <c r="R291" i="10" s="1"/>
  <c r="AG290" i="10"/>
  <c r="T291" i="10" l="1"/>
  <c r="S291" i="10"/>
  <c r="V149" i="10"/>
  <c r="AE149" i="10" s="1"/>
  <c r="AC149" i="10"/>
  <c r="W149" i="10" s="1"/>
  <c r="Y150" i="10"/>
  <c r="Z150" i="10" s="1"/>
  <c r="AH150" i="10" s="1"/>
  <c r="U218" i="10"/>
  <c r="AD218" i="10" s="1"/>
  <c r="X219" i="10"/>
  <c r="Q292" i="10"/>
  <c r="R292" i="10" s="1"/>
  <c r="AG291" i="10"/>
  <c r="S292" i="10" l="1"/>
  <c r="T292" i="10"/>
  <c r="AF149" i="10"/>
  <c r="AB150" i="10"/>
  <c r="AA219" i="10"/>
  <c r="Q293" i="10"/>
  <c r="R293" i="10" s="1"/>
  <c r="AG292" i="10"/>
  <c r="T293" i="10" l="1"/>
  <c r="S293" i="10"/>
  <c r="V150" i="10"/>
  <c r="AE150" i="10" s="1"/>
  <c r="Y151" i="10"/>
  <c r="Z151" i="10" s="1"/>
  <c r="AH151" i="10" s="1"/>
  <c r="AC150" i="10"/>
  <c r="W150" i="10" s="1"/>
  <c r="U219" i="10"/>
  <c r="AD219" i="10" s="1"/>
  <c r="X220" i="10"/>
  <c r="Q294" i="10"/>
  <c r="R294" i="10" s="1"/>
  <c r="AG293" i="10"/>
  <c r="S294" i="10" l="1"/>
  <c r="T294" i="10"/>
  <c r="AB151" i="10"/>
  <c r="AF150" i="10"/>
  <c r="AA220" i="10"/>
  <c r="X221" i="10" s="1"/>
  <c r="Q295" i="10"/>
  <c r="R295" i="10" s="1"/>
  <c r="AG294" i="10"/>
  <c r="S295" i="10" l="1"/>
  <c r="T295" i="10"/>
  <c r="AC151" i="10"/>
  <c r="W151" i="10" s="1"/>
  <c r="V151" i="10"/>
  <c r="AE151" i="10" s="1"/>
  <c r="Y152" i="10"/>
  <c r="Z152" i="10" s="1"/>
  <c r="AH152" i="10" s="1"/>
  <c r="U220" i="10"/>
  <c r="AD220" i="10" s="1"/>
  <c r="Q296" i="10"/>
  <c r="R296" i="10" s="1"/>
  <c r="AG295" i="10"/>
  <c r="S296" i="10" l="1"/>
  <c r="T296" i="10"/>
  <c r="AB152" i="10"/>
  <c r="AF151" i="10"/>
  <c r="AA221" i="10"/>
  <c r="Q297" i="10"/>
  <c r="R297" i="10" s="1"/>
  <c r="AG296" i="10"/>
  <c r="T297" i="10" l="1"/>
  <c r="S297" i="10"/>
  <c r="Y153" i="10"/>
  <c r="Z153" i="10" s="1"/>
  <c r="AH153" i="10" s="1"/>
  <c r="AC152" i="10"/>
  <c r="W152" i="10" s="1"/>
  <c r="V152" i="10"/>
  <c r="AE152" i="10" s="1"/>
  <c r="U221" i="10"/>
  <c r="AD221" i="10" s="1"/>
  <c r="X222" i="10"/>
  <c r="Q298" i="10"/>
  <c r="R298" i="10" s="1"/>
  <c r="AG297" i="10"/>
  <c r="T298" i="10" l="1"/>
  <c r="S298" i="10"/>
  <c r="AB153" i="10"/>
  <c r="AF152" i="10"/>
  <c r="AA222" i="10"/>
  <c r="Q299" i="10"/>
  <c r="R299" i="10" s="1"/>
  <c r="AG298" i="10"/>
  <c r="S299" i="10" l="1"/>
  <c r="T299" i="10"/>
  <c r="AC153" i="10"/>
  <c r="W153" i="10" s="1"/>
  <c r="Y154" i="10"/>
  <c r="Z154" i="10" s="1"/>
  <c r="AH154" i="10" s="1"/>
  <c r="V153" i="10"/>
  <c r="AE153" i="10" s="1"/>
  <c r="U222" i="10"/>
  <c r="AD222" i="10" s="1"/>
  <c r="X223" i="10"/>
  <c r="Q300" i="10"/>
  <c r="R300" i="10" s="1"/>
  <c r="AG299" i="10"/>
  <c r="T300" i="10" l="1"/>
  <c r="S300" i="10"/>
  <c r="AB154" i="10"/>
  <c r="AF153" i="10"/>
  <c r="AA223" i="10"/>
  <c r="X224" i="10" s="1"/>
  <c r="Q301" i="10"/>
  <c r="R301" i="10" s="1"/>
  <c r="AG300" i="10"/>
  <c r="T301" i="10" l="1"/>
  <c r="S301" i="10"/>
  <c r="V154" i="10"/>
  <c r="AE154" i="10" s="1"/>
  <c r="Y155" i="10"/>
  <c r="Z155" i="10" s="1"/>
  <c r="AH155" i="10" s="1"/>
  <c r="AC154" i="10"/>
  <c r="W154" i="10" s="1"/>
  <c r="U223" i="10"/>
  <c r="AD223" i="10" s="1"/>
  <c r="Q302" i="10"/>
  <c r="R302" i="10" s="1"/>
  <c r="AG301" i="10"/>
  <c r="S302" i="10" l="1"/>
  <c r="T302" i="10"/>
  <c r="AB155" i="10"/>
  <c r="AF154" i="10"/>
  <c r="AA224" i="10"/>
  <c r="Q303" i="10"/>
  <c r="R303" i="10" s="1"/>
  <c r="AG302" i="10"/>
  <c r="S303" i="10" l="1"/>
  <c r="T303" i="10"/>
  <c r="V155" i="10"/>
  <c r="AE155" i="10" s="1"/>
  <c r="AC155" i="10"/>
  <c r="W155" i="10" s="1"/>
  <c r="Y156" i="10"/>
  <c r="Z156" i="10" s="1"/>
  <c r="AH156" i="10" s="1"/>
  <c r="U224" i="10"/>
  <c r="AD224" i="10" s="1"/>
  <c r="X225" i="10"/>
  <c r="Q304" i="10"/>
  <c r="R304" i="10" s="1"/>
  <c r="AG303" i="10"/>
  <c r="T304" i="10" l="1"/>
  <c r="S304" i="10"/>
  <c r="AF155" i="10"/>
  <c r="AB156" i="10"/>
  <c r="AA225" i="10"/>
  <c r="X226" i="10" s="1"/>
  <c r="Q305" i="10"/>
  <c r="R305" i="10" s="1"/>
  <c r="AG304" i="10"/>
  <c r="T305" i="10" l="1"/>
  <c r="S305" i="10"/>
  <c r="AC156" i="10"/>
  <c r="W156" i="10" s="1"/>
  <c r="Y157" i="10"/>
  <c r="Z157" i="10" s="1"/>
  <c r="AH157" i="10" s="1"/>
  <c r="V156" i="10"/>
  <c r="AE156" i="10" s="1"/>
  <c r="U225" i="10"/>
  <c r="AD225" i="10" s="1"/>
  <c r="Q306" i="10"/>
  <c r="R306" i="10" s="1"/>
  <c r="AG305" i="10"/>
  <c r="S306" i="10" l="1"/>
  <c r="T306" i="10"/>
  <c r="AB157" i="10"/>
  <c r="AF156" i="10"/>
  <c r="AA226" i="10"/>
  <c r="Q307" i="10"/>
  <c r="R307" i="10" s="1"/>
  <c r="AG306" i="10"/>
  <c r="S307" i="10" l="1"/>
  <c r="T307" i="10"/>
  <c r="V157" i="10"/>
  <c r="AE157" i="10" s="1"/>
  <c r="Y158" i="10"/>
  <c r="Z158" i="10" s="1"/>
  <c r="AH158" i="10" s="1"/>
  <c r="AC157" i="10"/>
  <c r="W157" i="10" s="1"/>
  <c r="U226" i="10"/>
  <c r="AD226" i="10" s="1"/>
  <c r="X227" i="10"/>
  <c r="Q308" i="10"/>
  <c r="R308" i="10" s="1"/>
  <c r="AG307" i="10"/>
  <c r="T308" i="10" l="1"/>
  <c r="S308" i="10"/>
  <c r="AF157" i="10"/>
  <c r="AB158" i="10"/>
  <c r="AA227" i="10"/>
  <c r="X228" i="10" s="1"/>
  <c r="Q309" i="10"/>
  <c r="R309" i="10" s="1"/>
  <c r="AG308" i="10"/>
  <c r="T309" i="10" l="1"/>
  <c r="S309" i="10"/>
  <c r="V158" i="10"/>
  <c r="AE158" i="10" s="1"/>
  <c r="AC158" i="10"/>
  <c r="W158" i="10" s="1"/>
  <c r="Y159" i="10"/>
  <c r="Z159" i="10" s="1"/>
  <c r="AH159" i="10" s="1"/>
  <c r="U227" i="10"/>
  <c r="AD227" i="10" s="1"/>
  <c r="Q310" i="10"/>
  <c r="R310" i="10" s="1"/>
  <c r="AG309" i="10"/>
  <c r="S310" i="10" l="1"/>
  <c r="T310" i="10"/>
  <c r="AB159" i="10"/>
  <c r="AF158" i="10"/>
  <c r="AA228" i="10"/>
  <c r="Q311" i="10"/>
  <c r="R311" i="10" s="1"/>
  <c r="AG310" i="10"/>
  <c r="S311" i="10" l="1"/>
  <c r="T311" i="10"/>
  <c r="V159" i="10"/>
  <c r="AE159" i="10" s="1"/>
  <c r="AC159" i="10"/>
  <c r="W159" i="10" s="1"/>
  <c r="Y160" i="10"/>
  <c r="Z160" i="10" s="1"/>
  <c r="AH160" i="10" s="1"/>
  <c r="U228" i="10"/>
  <c r="AD228" i="10" s="1"/>
  <c r="X229" i="10"/>
  <c r="Q312" i="10"/>
  <c r="R312" i="10" s="1"/>
  <c r="AG311" i="10"/>
  <c r="T312" i="10" l="1"/>
  <c r="S312" i="10"/>
  <c r="AF159" i="10"/>
  <c r="AB160" i="10"/>
  <c r="AA229" i="10"/>
  <c r="X230" i="10" s="1"/>
  <c r="Q313" i="10"/>
  <c r="R313" i="10" s="1"/>
  <c r="AG312" i="10"/>
  <c r="T313" i="10" l="1"/>
  <c r="S313" i="10"/>
  <c r="V160" i="10"/>
  <c r="AE160" i="10" s="1"/>
  <c r="AC160" i="10"/>
  <c r="W160" i="10" s="1"/>
  <c r="Y161" i="10"/>
  <c r="Z161" i="10" s="1"/>
  <c r="AH161" i="10" s="1"/>
  <c r="U229" i="10"/>
  <c r="AD229" i="10" s="1"/>
  <c r="Q314" i="10"/>
  <c r="R314" i="10" s="1"/>
  <c r="AG313" i="10"/>
  <c r="S314" i="10" l="1"/>
  <c r="T314" i="10"/>
  <c r="AF160" i="10"/>
  <c r="AB161" i="10"/>
  <c r="AA230" i="10"/>
  <c r="Q315" i="10"/>
  <c r="R315" i="10" s="1"/>
  <c r="AG314" i="10"/>
  <c r="S315" i="10" l="1"/>
  <c r="T315" i="10"/>
  <c r="V161" i="10"/>
  <c r="AE161" i="10" s="1"/>
  <c r="AC161" i="10"/>
  <c r="W161" i="10" s="1"/>
  <c r="Y162" i="10"/>
  <c r="Z162" i="10" s="1"/>
  <c r="AH162" i="10" s="1"/>
  <c r="U230" i="10"/>
  <c r="AD230" i="10" s="1"/>
  <c r="X231" i="10"/>
  <c r="Q316" i="10"/>
  <c r="R316" i="10" s="1"/>
  <c r="AG315" i="10"/>
  <c r="T316" i="10" l="1"/>
  <c r="S316" i="10"/>
  <c r="AB162" i="10"/>
  <c r="AF161" i="10"/>
  <c r="AA231" i="10"/>
  <c r="X232" i="10" s="1"/>
  <c r="Q317" i="10"/>
  <c r="R317" i="10" s="1"/>
  <c r="AG316" i="10"/>
  <c r="T317" i="10" l="1"/>
  <c r="S317" i="10"/>
  <c r="AC162" i="10"/>
  <c r="W162" i="10" s="1"/>
  <c r="Y163" i="10"/>
  <c r="Z163" i="10" s="1"/>
  <c r="AH163" i="10" s="1"/>
  <c r="V162" i="10"/>
  <c r="AE162" i="10" s="1"/>
  <c r="U231" i="10"/>
  <c r="AD231" i="10" s="1"/>
  <c r="Q318" i="10"/>
  <c r="R318" i="10" s="1"/>
  <c r="AG317" i="10"/>
  <c r="S318" i="10" l="1"/>
  <c r="T318" i="10"/>
  <c r="AB163" i="10"/>
  <c r="AF162" i="10"/>
  <c r="AA232" i="10"/>
  <c r="Q319" i="10"/>
  <c r="R319" i="10" s="1"/>
  <c r="AG318" i="10"/>
  <c r="S319" i="10" l="1"/>
  <c r="T319" i="10"/>
  <c r="V163" i="10"/>
  <c r="AE163" i="10" s="1"/>
  <c r="AC163" i="10"/>
  <c r="W163" i="10" s="1"/>
  <c r="Y164" i="10"/>
  <c r="Z164" i="10" s="1"/>
  <c r="AH164" i="10" s="1"/>
  <c r="U232" i="10"/>
  <c r="AD232" i="10" s="1"/>
  <c r="X233" i="10"/>
  <c r="Q320" i="10"/>
  <c r="R320" i="10" s="1"/>
  <c r="AG319" i="10"/>
  <c r="S320" i="10" l="1"/>
  <c r="T320" i="10"/>
  <c r="AF163" i="10"/>
  <c r="AB164" i="10"/>
  <c r="AA233" i="10"/>
  <c r="Q321" i="10"/>
  <c r="R321" i="10" s="1"/>
  <c r="AG320" i="10"/>
  <c r="T321" i="10" l="1"/>
  <c r="S321" i="10"/>
  <c r="V164" i="10"/>
  <c r="AE164" i="10" s="1"/>
  <c r="AC164" i="10"/>
  <c r="W164" i="10" s="1"/>
  <c r="Y165" i="10"/>
  <c r="Z165" i="10" s="1"/>
  <c r="AH165" i="10" s="1"/>
  <c r="U233" i="10"/>
  <c r="AD233" i="10" s="1"/>
  <c r="X234" i="10"/>
  <c r="Q322" i="10"/>
  <c r="R322" i="10" s="1"/>
  <c r="AG321" i="10"/>
  <c r="S322" i="10" l="1"/>
  <c r="T322" i="10"/>
  <c r="AF164" i="10"/>
  <c r="AB165" i="10"/>
  <c r="AA234" i="10"/>
  <c r="X235" i="10" s="1"/>
  <c r="Q323" i="10"/>
  <c r="R323" i="10" s="1"/>
  <c r="AG322" i="10"/>
  <c r="S323" i="10" l="1"/>
  <c r="T323" i="10"/>
  <c r="AC165" i="10"/>
  <c r="W165" i="10" s="1"/>
  <c r="Y166" i="10"/>
  <c r="Z166" i="10" s="1"/>
  <c r="AH166" i="10" s="1"/>
  <c r="V165" i="10"/>
  <c r="AE165" i="10" s="1"/>
  <c r="U234" i="10"/>
  <c r="AD234" i="10" s="1"/>
  <c r="Q324" i="10"/>
  <c r="R324" i="10" s="1"/>
  <c r="AG323" i="10"/>
  <c r="T324" i="10" l="1"/>
  <c r="S324" i="10"/>
  <c r="AB166" i="10"/>
  <c r="AF165" i="10"/>
  <c r="AA235" i="10"/>
  <c r="Q325" i="10"/>
  <c r="R325" i="10" s="1"/>
  <c r="AG324" i="10"/>
  <c r="T325" i="10" l="1"/>
  <c r="S325" i="10"/>
  <c r="V166" i="10"/>
  <c r="AE166" i="10" s="1"/>
  <c r="AC166" i="10"/>
  <c r="W166" i="10" s="1"/>
  <c r="Y167" i="10"/>
  <c r="Z167" i="10" s="1"/>
  <c r="AH167" i="10" s="1"/>
  <c r="U235" i="10"/>
  <c r="AD235" i="10" s="1"/>
  <c r="X236" i="10"/>
  <c r="Q326" i="10"/>
  <c r="R326" i="10" s="1"/>
  <c r="AG325" i="10"/>
  <c r="S326" i="10" l="1"/>
  <c r="T326" i="10"/>
  <c r="AF166" i="10"/>
  <c r="AB167" i="10"/>
  <c r="AA236" i="10"/>
  <c r="Q327" i="10"/>
  <c r="R327" i="10" s="1"/>
  <c r="AG326" i="10"/>
  <c r="S327" i="10" l="1"/>
  <c r="T327" i="10"/>
  <c r="Y168" i="10"/>
  <c r="Z168" i="10" s="1"/>
  <c r="AH168" i="10" s="1"/>
  <c r="V167" i="10"/>
  <c r="AE167" i="10" s="1"/>
  <c r="AF167" i="10" s="1"/>
  <c r="AC167" i="10"/>
  <c r="W167" i="10" s="1"/>
  <c r="U236" i="10"/>
  <c r="AD236" i="10" s="1"/>
  <c r="X237" i="10"/>
  <c r="Q328" i="10"/>
  <c r="R328" i="10" s="1"/>
  <c r="AG327" i="10"/>
  <c r="S328" i="10" l="1"/>
  <c r="T328" i="10"/>
  <c r="AB168" i="10"/>
  <c r="AA237" i="10"/>
  <c r="X238" i="10" s="1"/>
  <c r="Q329" i="10"/>
  <c r="R329" i="10" s="1"/>
  <c r="AG328" i="10"/>
  <c r="S329" i="10" l="1"/>
  <c r="T329" i="10"/>
  <c r="Y169" i="10"/>
  <c r="Z169" i="10" s="1"/>
  <c r="AH169" i="10" s="1"/>
  <c r="AC168" i="10"/>
  <c r="W168" i="10" s="1"/>
  <c r="V168" i="10"/>
  <c r="AE168" i="10" s="1"/>
  <c r="U237" i="10"/>
  <c r="AD237" i="10" s="1"/>
  <c r="Q330" i="10"/>
  <c r="R330" i="10" s="1"/>
  <c r="AG329" i="10"/>
  <c r="S330" i="10" l="1"/>
  <c r="T330" i="10"/>
  <c r="AF168" i="10"/>
  <c r="AB169" i="10"/>
  <c r="AA238" i="10"/>
  <c r="Q331" i="10"/>
  <c r="R331" i="10" s="1"/>
  <c r="AG330" i="10"/>
  <c r="S331" i="10" l="1"/>
  <c r="T331" i="10"/>
  <c r="Y170" i="10"/>
  <c r="Z170" i="10" s="1"/>
  <c r="AH170" i="10" s="1"/>
  <c r="AC169" i="10"/>
  <c r="W169" i="10" s="1"/>
  <c r="V169" i="10"/>
  <c r="AE169" i="10" s="1"/>
  <c r="AF169" i="10" s="1"/>
  <c r="U238" i="10"/>
  <c r="AD238" i="10" s="1"/>
  <c r="X239" i="10"/>
  <c r="Q332" i="10"/>
  <c r="R332" i="10" s="1"/>
  <c r="AG331" i="10"/>
  <c r="T332" i="10" l="1"/>
  <c r="S332" i="10"/>
  <c r="AB170" i="10"/>
  <c r="AA239" i="10"/>
  <c r="Q333" i="10"/>
  <c r="R333" i="10" s="1"/>
  <c r="AG332" i="10"/>
  <c r="S333" i="10" l="1"/>
  <c r="T333" i="10"/>
  <c r="Y171" i="10"/>
  <c r="Z171" i="10" s="1"/>
  <c r="AH171" i="10" s="1"/>
  <c r="V170" i="10"/>
  <c r="AE170" i="10" s="1"/>
  <c r="AC170" i="10"/>
  <c r="W170" i="10" s="1"/>
  <c r="U239" i="10"/>
  <c r="AD239" i="10" s="1"/>
  <c r="X240" i="10"/>
  <c r="Q334" i="10"/>
  <c r="R334" i="10" s="1"/>
  <c r="AG333" i="10"/>
  <c r="S334" i="10" l="1"/>
  <c r="T334" i="10"/>
  <c r="AF170" i="10"/>
  <c r="AB171" i="10"/>
  <c r="AA240" i="10"/>
  <c r="Q335" i="10"/>
  <c r="R335" i="10" s="1"/>
  <c r="AG334" i="10"/>
  <c r="S335" i="10" l="1"/>
  <c r="T335" i="10"/>
  <c r="Y172" i="10"/>
  <c r="Z172" i="10" s="1"/>
  <c r="AH172" i="10" s="1"/>
  <c r="AC171" i="10"/>
  <c r="W171" i="10" s="1"/>
  <c r="V171" i="10"/>
  <c r="AE171" i="10" s="1"/>
  <c r="U240" i="10"/>
  <c r="AD240" i="10" s="1"/>
  <c r="X241" i="10"/>
  <c r="Q336" i="10"/>
  <c r="R336" i="10" s="1"/>
  <c r="AG335" i="10"/>
  <c r="T336" i="10" l="1"/>
  <c r="S336" i="10"/>
  <c r="AB172" i="10"/>
  <c r="AF171" i="10"/>
  <c r="AA241" i="10"/>
  <c r="Q337" i="10"/>
  <c r="R337" i="10" s="1"/>
  <c r="AG336" i="10"/>
  <c r="S337" i="10" l="1"/>
  <c r="T337" i="10"/>
  <c r="AC172" i="10"/>
  <c r="W172" i="10" s="1"/>
  <c r="V172" i="10"/>
  <c r="AE172" i="10" s="1"/>
  <c r="Y173" i="10"/>
  <c r="Z173" i="10" s="1"/>
  <c r="AH173" i="10" s="1"/>
  <c r="U241" i="10"/>
  <c r="AD241" i="10" s="1"/>
  <c r="X242" i="10"/>
  <c r="Q338" i="10"/>
  <c r="R338" i="10" s="1"/>
  <c r="AG337" i="10"/>
  <c r="S338" i="10" l="1"/>
  <c r="T338" i="10"/>
  <c r="AF172" i="10"/>
  <c r="AB173" i="10"/>
  <c r="AA242" i="10"/>
  <c r="Q339" i="10"/>
  <c r="R339" i="10" s="1"/>
  <c r="AG338" i="10"/>
  <c r="S339" i="10" l="1"/>
  <c r="T339" i="10"/>
  <c r="Y174" i="10"/>
  <c r="Z174" i="10" s="1"/>
  <c r="AH174" i="10" s="1"/>
  <c r="V173" i="10"/>
  <c r="AE173" i="10" s="1"/>
  <c r="AC173" i="10"/>
  <c r="W173" i="10" s="1"/>
  <c r="U242" i="10"/>
  <c r="AD242" i="10" s="1"/>
  <c r="X243" i="10"/>
  <c r="Q340" i="10"/>
  <c r="R340" i="10" s="1"/>
  <c r="AG339" i="10"/>
  <c r="T340" i="10" l="1"/>
  <c r="S340" i="10"/>
  <c r="AB174" i="10"/>
  <c r="AF173" i="10"/>
  <c r="AA243" i="10"/>
  <c r="X244" i="10" s="1"/>
  <c r="Q341" i="10"/>
  <c r="R341" i="10" s="1"/>
  <c r="AG340" i="10"/>
  <c r="S341" i="10" l="1"/>
  <c r="T341" i="10"/>
  <c r="AC174" i="10"/>
  <c r="W174" i="10" s="1"/>
  <c r="V174" i="10"/>
  <c r="AE174" i="10" s="1"/>
  <c r="Y175" i="10"/>
  <c r="Z175" i="10" s="1"/>
  <c r="AH175" i="10" s="1"/>
  <c r="U243" i="10"/>
  <c r="AD243" i="10" s="1"/>
  <c r="Q342" i="10"/>
  <c r="R342" i="10" s="1"/>
  <c r="AG341" i="10"/>
  <c r="T342" i="10" l="1"/>
  <c r="S342" i="10"/>
  <c r="AF174" i="10"/>
  <c r="AB175" i="10"/>
  <c r="AA244" i="10"/>
  <c r="Q343" i="10"/>
  <c r="R343" i="10" s="1"/>
  <c r="AG342" i="10"/>
  <c r="T343" i="10" l="1"/>
  <c r="S343" i="10"/>
  <c r="Y176" i="10"/>
  <c r="Z176" i="10" s="1"/>
  <c r="AH176" i="10" s="1"/>
  <c r="V175" i="10"/>
  <c r="AE175" i="10" s="1"/>
  <c r="AC175" i="10"/>
  <c r="W175" i="10" s="1"/>
  <c r="U244" i="10"/>
  <c r="AD244" i="10" s="1"/>
  <c r="X245" i="10"/>
  <c r="Q344" i="10"/>
  <c r="R344" i="10" s="1"/>
  <c r="AG343" i="10"/>
  <c r="S344" i="10" l="1"/>
  <c r="T344" i="10"/>
  <c r="AB176" i="10"/>
  <c r="AF175" i="10"/>
  <c r="AA245" i="10"/>
  <c r="X246" i="10" s="1"/>
  <c r="Q345" i="10"/>
  <c r="R345" i="10" s="1"/>
  <c r="AG344" i="10"/>
  <c r="T345" i="10" l="1"/>
  <c r="S345" i="10"/>
  <c r="V176" i="10"/>
  <c r="AE176" i="10" s="1"/>
  <c r="Y177" i="10"/>
  <c r="Z177" i="10" s="1"/>
  <c r="AH177" i="10" s="1"/>
  <c r="AC176" i="10"/>
  <c r="W176" i="10" s="1"/>
  <c r="U245" i="10"/>
  <c r="AD245" i="10" s="1"/>
  <c r="Q346" i="10"/>
  <c r="R346" i="10" s="1"/>
  <c r="AG345" i="10"/>
  <c r="S346" i="10" l="1"/>
  <c r="T346" i="10"/>
  <c r="AF176" i="10"/>
  <c r="AB177" i="10"/>
  <c r="AA246" i="10"/>
  <c r="Q347" i="10"/>
  <c r="R347" i="10" s="1"/>
  <c r="AG346" i="10"/>
  <c r="T347" i="10" l="1"/>
  <c r="S347" i="10"/>
  <c r="V177" i="10"/>
  <c r="AE177" i="10" s="1"/>
  <c r="AC177" i="10"/>
  <c r="W177" i="10" s="1"/>
  <c r="Y178" i="10"/>
  <c r="Z178" i="10" s="1"/>
  <c r="AH178" i="10" s="1"/>
  <c r="U246" i="10"/>
  <c r="AD246" i="10" s="1"/>
  <c r="X247" i="10"/>
  <c r="Q348" i="10"/>
  <c r="R348" i="10" s="1"/>
  <c r="AG347" i="10"/>
  <c r="T348" i="10" l="1"/>
  <c r="S348" i="10"/>
  <c r="AF177" i="10"/>
  <c r="AB178" i="10"/>
  <c r="AA247" i="10"/>
  <c r="X248" i="10" s="1"/>
  <c r="Q349" i="10"/>
  <c r="R349" i="10" s="1"/>
  <c r="AG348" i="10"/>
  <c r="S349" i="10" l="1"/>
  <c r="T349" i="10"/>
  <c r="AC178" i="10"/>
  <c r="W178" i="10" s="1"/>
  <c r="V178" i="10"/>
  <c r="AE178" i="10" s="1"/>
  <c r="Y179" i="10"/>
  <c r="Z179" i="10" s="1"/>
  <c r="AH179" i="10" s="1"/>
  <c r="U247" i="10"/>
  <c r="AD247" i="10" s="1"/>
  <c r="Q350" i="10"/>
  <c r="R350" i="10" s="1"/>
  <c r="AG349" i="10"/>
  <c r="S350" i="10" l="1"/>
  <c r="T350" i="10"/>
  <c r="AB179" i="10"/>
  <c r="AF178" i="10"/>
  <c r="AA248" i="10"/>
  <c r="Q351" i="10"/>
  <c r="R351" i="10" s="1"/>
  <c r="AG350" i="10"/>
  <c r="T351" i="10" l="1"/>
  <c r="S351" i="10"/>
  <c r="V179" i="10"/>
  <c r="AE179" i="10" s="1"/>
  <c r="AC179" i="10"/>
  <c r="W179" i="10" s="1"/>
  <c r="Y180" i="10"/>
  <c r="Z180" i="10" s="1"/>
  <c r="AH180" i="10" s="1"/>
  <c r="U248" i="10"/>
  <c r="AD248" i="10" s="1"/>
  <c r="X249" i="10"/>
  <c r="Q352" i="10"/>
  <c r="R352" i="10" s="1"/>
  <c r="AG351" i="10"/>
  <c r="S352" i="10" l="1"/>
  <c r="T352" i="10"/>
  <c r="AF179" i="10"/>
  <c r="AB180" i="10"/>
  <c r="AA249" i="10"/>
  <c r="Q353" i="10"/>
  <c r="R353" i="10" s="1"/>
  <c r="AG352" i="10"/>
  <c r="S353" i="10" l="1"/>
  <c r="T353" i="10"/>
  <c r="Y181" i="10"/>
  <c r="Z181" i="10" s="1"/>
  <c r="AH181" i="10" s="1"/>
  <c r="V180" i="10"/>
  <c r="AE180" i="10" s="1"/>
  <c r="AC180" i="10"/>
  <c r="W180" i="10" s="1"/>
  <c r="U249" i="10"/>
  <c r="AD249" i="10" s="1"/>
  <c r="X250" i="10"/>
  <c r="Q354" i="10"/>
  <c r="R354" i="10" s="1"/>
  <c r="AG353" i="10"/>
  <c r="S354" i="10" l="1"/>
  <c r="T354" i="10"/>
  <c r="AB181" i="10"/>
  <c r="AF180" i="10"/>
  <c r="AA250" i="10"/>
  <c r="X251" i="10" s="1"/>
  <c r="Q355" i="10"/>
  <c r="R355" i="10" s="1"/>
  <c r="AG354" i="10"/>
  <c r="T355" i="10" l="1"/>
  <c r="S355" i="10"/>
  <c r="AC181" i="10"/>
  <c r="W181" i="10" s="1"/>
  <c r="Y182" i="10"/>
  <c r="Z182" i="10" s="1"/>
  <c r="AH182" i="10" s="1"/>
  <c r="V181" i="10"/>
  <c r="AE181" i="10" s="1"/>
  <c r="U250" i="10"/>
  <c r="AD250" i="10" s="1"/>
  <c r="Q356" i="10"/>
  <c r="R356" i="10" s="1"/>
  <c r="AG355" i="10"/>
  <c r="S356" i="10" l="1"/>
  <c r="T356" i="10"/>
  <c r="AF181" i="10"/>
  <c r="AB182" i="10"/>
  <c r="AA251" i="10"/>
  <c r="Q357" i="10"/>
  <c r="R357" i="10" s="1"/>
  <c r="AG356" i="10"/>
  <c r="T357" i="10" l="1"/>
  <c r="S357" i="10"/>
  <c r="Y183" i="10"/>
  <c r="Z183" i="10" s="1"/>
  <c r="AH183" i="10" s="1"/>
  <c r="AC182" i="10"/>
  <c r="W182" i="10" s="1"/>
  <c r="V182" i="10"/>
  <c r="AE182" i="10" s="1"/>
  <c r="U251" i="10"/>
  <c r="AD251" i="10" s="1"/>
  <c r="X252" i="10"/>
  <c r="Q358" i="10"/>
  <c r="R358" i="10" s="1"/>
  <c r="AG357" i="10"/>
  <c r="T358" i="10" l="1"/>
  <c r="S358" i="10"/>
  <c r="AF182" i="10"/>
  <c r="AB183" i="10"/>
  <c r="AA252" i="10"/>
  <c r="Q359" i="10"/>
  <c r="R359" i="10" s="1"/>
  <c r="AG358" i="10"/>
  <c r="T359" i="10" l="1"/>
  <c r="S359" i="10"/>
  <c r="V183" i="10"/>
  <c r="AE183" i="10" s="1"/>
  <c r="Y184" i="10"/>
  <c r="Z184" i="10" s="1"/>
  <c r="AH184" i="10" s="1"/>
  <c r="AC183" i="10"/>
  <c r="W183" i="10" s="1"/>
  <c r="U252" i="10"/>
  <c r="AD252" i="10" s="1"/>
  <c r="X253" i="10"/>
  <c r="Q360" i="10"/>
  <c r="R360" i="10" s="1"/>
  <c r="AG359" i="10"/>
  <c r="S360" i="10" l="1"/>
  <c r="T360" i="10"/>
  <c r="AB184" i="10"/>
  <c r="AF183" i="10"/>
  <c r="AA253" i="10"/>
  <c r="Q361" i="10"/>
  <c r="R361" i="10" s="1"/>
  <c r="AG360" i="10"/>
  <c r="S361" i="10" l="1"/>
  <c r="T361" i="10"/>
  <c r="Y185" i="10"/>
  <c r="Z185" i="10" s="1"/>
  <c r="AH185" i="10" s="1"/>
  <c r="V184" i="10"/>
  <c r="AE184" i="10" s="1"/>
  <c r="AC184" i="10"/>
  <c r="W184" i="10" s="1"/>
  <c r="U253" i="10"/>
  <c r="AD253" i="10" s="1"/>
  <c r="X254" i="10"/>
  <c r="Q362" i="10"/>
  <c r="R362" i="10" s="1"/>
  <c r="AG361" i="10"/>
  <c r="T362" i="10" l="1"/>
  <c r="S362" i="10"/>
  <c r="AB185" i="10"/>
  <c r="AF184" i="10"/>
  <c r="AA254" i="10"/>
  <c r="Q363" i="10"/>
  <c r="R363" i="10" s="1"/>
  <c r="AG362" i="10"/>
  <c r="T363" i="10" l="1"/>
  <c r="S363" i="10"/>
  <c r="AC185" i="10"/>
  <c r="W185" i="10" s="1"/>
  <c r="Y186" i="10"/>
  <c r="Z186" i="10" s="1"/>
  <c r="AH186" i="10" s="1"/>
  <c r="V185" i="10"/>
  <c r="AE185" i="10" s="1"/>
  <c r="U254" i="10"/>
  <c r="AD254" i="10" s="1"/>
  <c r="X255" i="10"/>
  <c r="Q364" i="10"/>
  <c r="R364" i="10" s="1"/>
  <c r="AG363" i="10"/>
  <c r="T364" i="10" l="1"/>
  <c r="S364" i="10"/>
  <c r="AF185" i="10"/>
  <c r="AB186" i="10"/>
  <c r="AA255" i="10"/>
  <c r="Q365" i="10"/>
  <c r="R365" i="10" s="1"/>
  <c r="AG364" i="10"/>
  <c r="S365" i="10" l="1"/>
  <c r="T365" i="10"/>
  <c r="AC186" i="10"/>
  <c r="W186" i="10" s="1"/>
  <c r="V186" i="10"/>
  <c r="AE186" i="10" s="1"/>
  <c r="Y187" i="10"/>
  <c r="Z187" i="10" s="1"/>
  <c r="AH187" i="10" s="1"/>
  <c r="U255" i="10"/>
  <c r="AD255" i="10" s="1"/>
  <c r="X256" i="10"/>
  <c r="Q366" i="10"/>
  <c r="R366" i="10" s="1"/>
  <c r="AG365" i="10"/>
  <c r="S366" i="10" l="1"/>
  <c r="T366" i="10"/>
  <c r="AB187" i="10"/>
  <c r="AF186" i="10"/>
  <c r="AA256" i="10"/>
  <c r="Q367" i="10"/>
  <c r="R367" i="10" s="1"/>
  <c r="AG366" i="10"/>
  <c r="T367" i="10" l="1"/>
  <c r="S367" i="10"/>
  <c r="V187" i="10"/>
  <c r="AE187" i="10" s="1"/>
  <c r="Y188" i="10"/>
  <c r="Z188" i="10" s="1"/>
  <c r="AH188" i="10" s="1"/>
  <c r="AC187" i="10"/>
  <c r="W187" i="10" s="1"/>
  <c r="U256" i="10"/>
  <c r="AD256" i="10" s="1"/>
  <c r="X257" i="10"/>
  <c r="Q368" i="10"/>
  <c r="R368" i="10" s="1"/>
  <c r="AG367" i="10"/>
  <c r="S368" i="10" l="1"/>
  <c r="T368" i="10"/>
  <c r="AB188" i="10"/>
  <c r="AF187" i="10"/>
  <c r="AA257" i="10"/>
  <c r="Q369" i="10"/>
  <c r="R369" i="10" s="1"/>
  <c r="AG368" i="10"/>
  <c r="S369" i="10" l="1"/>
  <c r="T369" i="10"/>
  <c r="V188" i="10"/>
  <c r="AE188" i="10" s="1"/>
  <c r="AC188" i="10"/>
  <c r="W188" i="10" s="1"/>
  <c r="Y189" i="10"/>
  <c r="Z189" i="10" s="1"/>
  <c r="AH189" i="10" s="1"/>
  <c r="U257" i="10"/>
  <c r="AD257" i="10" s="1"/>
  <c r="X258" i="10"/>
  <c r="Q370" i="10"/>
  <c r="R370" i="10" s="1"/>
  <c r="AG369" i="10"/>
  <c r="S370" i="10" l="1"/>
  <c r="T370" i="10"/>
  <c r="AB189" i="10"/>
  <c r="AF188" i="10"/>
  <c r="AA258" i="10"/>
  <c r="X259" i="10" s="1"/>
  <c r="Q371" i="10"/>
  <c r="R371" i="10" s="1"/>
  <c r="AG370" i="10"/>
  <c r="T371" i="10" l="1"/>
  <c r="S371" i="10"/>
  <c r="V189" i="10"/>
  <c r="AE189" i="10" s="1"/>
  <c r="AC189" i="10"/>
  <c r="W189" i="10" s="1"/>
  <c r="Y190" i="10"/>
  <c r="Z190" i="10" s="1"/>
  <c r="AH190" i="10" s="1"/>
  <c r="U258" i="10"/>
  <c r="AD258" i="10" s="1"/>
  <c r="Q372" i="10"/>
  <c r="R372" i="10" s="1"/>
  <c r="AG371" i="10"/>
  <c r="S372" i="10" l="1"/>
  <c r="T372" i="10"/>
  <c r="AF189" i="10"/>
  <c r="AB190" i="10"/>
  <c r="AA259" i="10"/>
  <c r="Q373" i="10"/>
  <c r="R373" i="10" s="1"/>
  <c r="AG372" i="10"/>
  <c r="S373" i="10" l="1"/>
  <c r="T373" i="10"/>
  <c r="Y191" i="10"/>
  <c r="Z191" i="10" s="1"/>
  <c r="AH191" i="10" s="1"/>
  <c r="V190" i="10"/>
  <c r="AE190" i="10" s="1"/>
  <c r="AF190" i="10" s="1"/>
  <c r="AC190" i="10"/>
  <c r="W190" i="10" s="1"/>
  <c r="U259" i="10"/>
  <c r="AD259" i="10" s="1"/>
  <c r="X260" i="10"/>
  <c r="Q374" i="10"/>
  <c r="R374" i="10" s="1"/>
  <c r="AG373" i="10"/>
  <c r="S374" i="10" l="1"/>
  <c r="T374" i="10"/>
  <c r="AB191" i="10"/>
  <c r="AA260" i="10"/>
  <c r="X261" i="10" s="1"/>
  <c r="Q375" i="10"/>
  <c r="R375" i="10" s="1"/>
  <c r="AG374" i="10"/>
  <c r="T375" i="10" l="1"/>
  <c r="S375" i="10"/>
  <c r="Y192" i="10"/>
  <c r="Z192" i="10" s="1"/>
  <c r="AH192" i="10" s="1"/>
  <c r="V191" i="10"/>
  <c r="AE191" i="10" s="1"/>
  <c r="AC191" i="10"/>
  <c r="W191" i="10" s="1"/>
  <c r="U260" i="10"/>
  <c r="AD260" i="10" s="1"/>
  <c r="Q376" i="10"/>
  <c r="R376" i="10" s="1"/>
  <c r="AG375" i="10"/>
  <c r="S376" i="10" l="1"/>
  <c r="T376" i="10"/>
  <c r="AB192" i="10"/>
  <c r="AF191" i="10"/>
  <c r="AA261" i="10"/>
  <c r="Q377" i="10"/>
  <c r="R377" i="10" s="1"/>
  <c r="AG376" i="10"/>
  <c r="S377" i="10" l="1"/>
  <c r="T377" i="10"/>
  <c r="Y193" i="10"/>
  <c r="Z193" i="10" s="1"/>
  <c r="AH193" i="10" s="1"/>
  <c r="AC192" i="10"/>
  <c r="W192" i="10" s="1"/>
  <c r="V192" i="10"/>
  <c r="AE192" i="10" s="1"/>
  <c r="U261" i="10"/>
  <c r="AD261" i="10" s="1"/>
  <c r="X262" i="10"/>
  <c r="Q378" i="10"/>
  <c r="R378" i="10" s="1"/>
  <c r="AG377" i="10"/>
  <c r="S378" i="10" l="1"/>
  <c r="T378" i="10"/>
  <c r="AF192" i="10"/>
  <c r="AB193" i="10"/>
  <c r="AA262" i="10"/>
  <c r="Q379" i="10"/>
  <c r="R379" i="10" s="1"/>
  <c r="AG378" i="10"/>
  <c r="T379" i="10" l="1"/>
  <c r="S379" i="10"/>
  <c r="V193" i="10"/>
  <c r="AE193" i="10" s="1"/>
  <c r="AC193" i="10"/>
  <c r="W193" i="10" s="1"/>
  <c r="Y194" i="10"/>
  <c r="Z194" i="10" s="1"/>
  <c r="AH194" i="10" s="1"/>
  <c r="U262" i="10"/>
  <c r="AD262" i="10" s="1"/>
  <c r="X263" i="10"/>
  <c r="Q380" i="10"/>
  <c r="R380" i="10" s="1"/>
  <c r="AG379" i="10"/>
  <c r="S380" i="10" l="1"/>
  <c r="T380" i="10"/>
  <c r="AB194" i="10"/>
  <c r="AF193" i="10"/>
  <c r="AA263" i="10"/>
  <c r="Q381" i="10"/>
  <c r="R381" i="10" s="1"/>
  <c r="AG380" i="10"/>
  <c r="S381" i="10" l="1"/>
  <c r="T381" i="10"/>
  <c r="V194" i="10"/>
  <c r="AE194" i="10" s="1"/>
  <c r="AC194" i="10"/>
  <c r="W194" i="10" s="1"/>
  <c r="Y195" i="10"/>
  <c r="Z195" i="10" s="1"/>
  <c r="AH195" i="10" s="1"/>
  <c r="U263" i="10"/>
  <c r="AD263" i="10" s="1"/>
  <c r="X264" i="10"/>
  <c r="Q382" i="10"/>
  <c r="R382" i="10" s="1"/>
  <c r="AG381" i="10"/>
  <c r="T382" i="10" l="1"/>
  <c r="S382" i="10"/>
  <c r="AB195" i="10"/>
  <c r="AF194" i="10"/>
  <c r="AA264" i="10"/>
  <c r="Q383" i="10"/>
  <c r="R383" i="10" s="1"/>
  <c r="AG382" i="10"/>
  <c r="T383" i="10" l="1"/>
  <c r="S383" i="10"/>
  <c r="Y196" i="10"/>
  <c r="Z196" i="10" s="1"/>
  <c r="AH196" i="10" s="1"/>
  <c r="V195" i="10"/>
  <c r="AE195" i="10" s="1"/>
  <c r="AF195" i="10" s="1"/>
  <c r="AC195" i="10"/>
  <c r="W195" i="10" s="1"/>
  <c r="U264" i="10"/>
  <c r="AD264" i="10" s="1"/>
  <c r="X265" i="10"/>
  <c r="Q384" i="10"/>
  <c r="R384" i="10" s="1"/>
  <c r="AG383" i="10"/>
  <c r="S384" i="10" l="1"/>
  <c r="T384" i="10"/>
  <c r="AB196" i="10"/>
  <c r="AA265" i="10"/>
  <c r="Q385" i="10"/>
  <c r="R385" i="10" s="1"/>
  <c r="AG384" i="10"/>
  <c r="S385" i="10" l="1"/>
  <c r="T385" i="10"/>
  <c r="V196" i="10"/>
  <c r="AE196" i="10" s="1"/>
  <c r="AF196" i="10" s="1"/>
  <c r="AC196" i="10"/>
  <c r="W196" i="10" s="1"/>
  <c r="Y197" i="10"/>
  <c r="Z197" i="10" s="1"/>
  <c r="AH197" i="10" s="1"/>
  <c r="U265" i="10"/>
  <c r="AD265" i="10" s="1"/>
  <c r="X266" i="10"/>
  <c r="Q386" i="10"/>
  <c r="R386" i="10" s="1"/>
  <c r="AG385" i="10"/>
  <c r="S386" i="10" l="1"/>
  <c r="T386" i="10"/>
  <c r="AB197" i="10"/>
  <c r="AA266" i="10"/>
  <c r="Q387" i="10"/>
  <c r="R387" i="10" s="1"/>
  <c r="AG386" i="10"/>
  <c r="T387" i="10" l="1"/>
  <c r="S387" i="10"/>
  <c r="Y198" i="10"/>
  <c r="Z198" i="10" s="1"/>
  <c r="AH198" i="10" s="1"/>
  <c r="V197" i="10"/>
  <c r="AE197" i="10" s="1"/>
  <c r="AC197" i="10"/>
  <c r="W197" i="10" s="1"/>
  <c r="U266" i="10"/>
  <c r="AD266" i="10" s="1"/>
  <c r="X267" i="10"/>
  <c r="Q388" i="10"/>
  <c r="R388" i="10" s="1"/>
  <c r="AG387" i="10"/>
  <c r="T388" i="10" l="1"/>
  <c r="S388" i="10"/>
  <c r="AB198" i="10"/>
  <c r="AF197" i="10"/>
  <c r="AA267" i="10"/>
  <c r="Q389" i="10"/>
  <c r="R389" i="10" s="1"/>
  <c r="AG388" i="10"/>
  <c r="S389" i="10" l="1"/>
  <c r="T389" i="10"/>
  <c r="V198" i="10"/>
  <c r="AE198" i="10" s="1"/>
  <c r="Y199" i="10"/>
  <c r="Z199" i="10" s="1"/>
  <c r="AH199" i="10" s="1"/>
  <c r="AC198" i="10"/>
  <c r="W198" i="10" s="1"/>
  <c r="U267" i="10"/>
  <c r="AD267" i="10" s="1"/>
  <c r="X268" i="10"/>
  <c r="Q390" i="10"/>
  <c r="R390" i="10" s="1"/>
  <c r="AG389" i="10"/>
  <c r="S390" i="10" l="1"/>
  <c r="T390" i="10"/>
  <c r="AB199" i="10"/>
  <c r="AF198" i="10"/>
  <c r="AA268" i="10"/>
  <c r="Q391" i="10"/>
  <c r="R391" i="10" s="1"/>
  <c r="AG390" i="10"/>
  <c r="T391" i="10" l="1"/>
  <c r="S391" i="10"/>
  <c r="AC199" i="10"/>
  <c r="W199" i="10" s="1"/>
  <c r="V199" i="10"/>
  <c r="AE199" i="10" s="1"/>
  <c r="Y200" i="10"/>
  <c r="Z200" i="10" s="1"/>
  <c r="AH200" i="10" s="1"/>
  <c r="U268" i="10"/>
  <c r="AD268" i="10" s="1"/>
  <c r="X269" i="10"/>
  <c r="Q392" i="10"/>
  <c r="R392" i="10" s="1"/>
  <c r="AG391" i="10"/>
  <c r="T392" i="10" l="1"/>
  <c r="S392" i="10"/>
  <c r="AB200" i="10"/>
  <c r="AF199" i="10"/>
  <c r="AA269" i="10"/>
  <c r="X270" i="10" s="1"/>
  <c r="Q393" i="10"/>
  <c r="R393" i="10" s="1"/>
  <c r="AG392" i="10"/>
  <c r="S393" i="10" l="1"/>
  <c r="T393" i="10"/>
  <c r="V200" i="10"/>
  <c r="AE200" i="10" s="1"/>
  <c r="AC200" i="10"/>
  <c r="W200" i="10" s="1"/>
  <c r="Y201" i="10"/>
  <c r="Z201" i="10" s="1"/>
  <c r="AH201" i="10" s="1"/>
  <c r="U269" i="10"/>
  <c r="AD269" i="10" s="1"/>
  <c r="Q394" i="10"/>
  <c r="R394" i="10" s="1"/>
  <c r="AG393" i="10"/>
  <c r="S394" i="10" l="1"/>
  <c r="T394" i="10"/>
  <c r="AB201" i="10"/>
  <c r="AF200" i="10"/>
  <c r="AA270" i="10"/>
  <c r="Q395" i="10"/>
  <c r="R395" i="10" s="1"/>
  <c r="AG394" i="10"/>
  <c r="T395" i="10" l="1"/>
  <c r="S395" i="10"/>
  <c r="AC201" i="10"/>
  <c r="W201" i="10" s="1"/>
  <c r="Y202" i="10"/>
  <c r="Z202" i="10" s="1"/>
  <c r="AH202" i="10" s="1"/>
  <c r="V201" i="10"/>
  <c r="AE201" i="10" s="1"/>
  <c r="U270" i="10"/>
  <c r="AD270" i="10" s="1"/>
  <c r="X271" i="10"/>
  <c r="Q396" i="10"/>
  <c r="R396" i="10" s="1"/>
  <c r="AG395" i="10"/>
  <c r="S396" i="10" l="1"/>
  <c r="T396" i="10"/>
  <c r="AF201" i="10"/>
  <c r="AB202" i="10"/>
  <c r="Y203" i="10" s="1"/>
  <c r="Z203" i="10" s="1"/>
  <c r="AH203" i="10" s="1"/>
  <c r="AA271" i="10"/>
  <c r="X272" i="10" s="1"/>
  <c r="Q397" i="10"/>
  <c r="R397" i="10" s="1"/>
  <c r="AG396" i="10"/>
  <c r="S397" i="10" l="1"/>
  <c r="T397" i="10"/>
  <c r="V202" i="10"/>
  <c r="AE202" i="10" s="1"/>
  <c r="AC202" i="10"/>
  <c r="W202" i="10" s="1"/>
  <c r="U271" i="10"/>
  <c r="AD271" i="10" s="1"/>
  <c r="Q398" i="10"/>
  <c r="R398" i="10" s="1"/>
  <c r="AG397" i="10"/>
  <c r="S398" i="10" l="1"/>
  <c r="T398" i="10"/>
  <c r="AB203" i="10"/>
  <c r="AF202" i="10"/>
  <c r="AA272" i="10"/>
  <c r="Q399" i="10"/>
  <c r="R399" i="10" s="1"/>
  <c r="AG398" i="10"/>
  <c r="S399" i="10" l="1"/>
  <c r="T399" i="10"/>
  <c r="Y204" i="10"/>
  <c r="Z204" i="10" s="1"/>
  <c r="AH204" i="10" s="1"/>
  <c r="V203" i="10"/>
  <c r="AE203" i="10" s="1"/>
  <c r="AC203" i="10"/>
  <c r="W203" i="10" s="1"/>
  <c r="U272" i="10"/>
  <c r="AD272" i="10" s="1"/>
  <c r="X273" i="10"/>
  <c r="Q400" i="10"/>
  <c r="R400" i="10" s="1"/>
  <c r="AG399" i="10"/>
  <c r="S400" i="10" l="1"/>
  <c r="T400" i="10"/>
  <c r="AB204" i="10"/>
  <c r="Y205" i="10" s="1"/>
  <c r="Z205" i="10" s="1"/>
  <c r="AH205" i="10" s="1"/>
  <c r="AF203" i="10"/>
  <c r="AA273" i="10"/>
  <c r="Q401" i="10"/>
  <c r="R401" i="10" s="1"/>
  <c r="AG400" i="10"/>
  <c r="S401" i="10" l="1"/>
  <c r="T401" i="10"/>
  <c r="AC204" i="10"/>
  <c r="W204" i="10" s="1"/>
  <c r="V204" i="10"/>
  <c r="AE204" i="10" s="1"/>
  <c r="U273" i="10"/>
  <c r="AD273" i="10" s="1"/>
  <c r="X274" i="10"/>
  <c r="Q402" i="10"/>
  <c r="R402" i="10" s="1"/>
  <c r="AG401" i="10"/>
  <c r="S402" i="10" l="1"/>
  <c r="T402" i="10"/>
  <c r="AB205" i="10"/>
  <c r="AF204" i="10"/>
  <c r="AA274" i="10"/>
  <c r="Q403" i="10"/>
  <c r="R403" i="10" s="1"/>
  <c r="AG402" i="10"/>
  <c r="T403" i="10" l="1"/>
  <c r="S403" i="10"/>
  <c r="Y206" i="10"/>
  <c r="Z206" i="10" s="1"/>
  <c r="AH206" i="10" s="1"/>
  <c r="AC205" i="10"/>
  <c r="W205" i="10" s="1"/>
  <c r="V205" i="10"/>
  <c r="AE205" i="10" s="1"/>
  <c r="U274" i="10"/>
  <c r="AD274" i="10" s="1"/>
  <c r="X275" i="10"/>
  <c r="Q404" i="10"/>
  <c r="R404" i="10" s="1"/>
  <c r="AG403" i="10"/>
  <c r="S404" i="10" l="1"/>
  <c r="T404" i="10"/>
  <c r="AB206" i="10"/>
  <c r="AF205" i="10"/>
  <c r="AA275" i="10"/>
  <c r="Q405" i="10"/>
  <c r="R405" i="10" s="1"/>
  <c r="AG404" i="10"/>
  <c r="S405" i="10" l="1"/>
  <c r="T405" i="10"/>
  <c r="Y207" i="10"/>
  <c r="Z207" i="10" s="1"/>
  <c r="AH207" i="10" s="1"/>
  <c r="AC206" i="10"/>
  <c r="W206" i="10" s="1"/>
  <c r="V206" i="10"/>
  <c r="AE206" i="10" s="1"/>
  <c r="U275" i="10"/>
  <c r="AD275" i="10" s="1"/>
  <c r="X276" i="10"/>
  <c r="Q406" i="10"/>
  <c r="R406" i="10" s="1"/>
  <c r="AG405" i="10"/>
  <c r="S406" i="10" l="1"/>
  <c r="T406" i="10"/>
  <c r="AF206" i="10"/>
  <c r="AB207" i="10"/>
  <c r="AA276" i="10"/>
  <c r="Q407" i="10"/>
  <c r="R407" i="10" s="1"/>
  <c r="AG406" i="10"/>
  <c r="S407" i="10" l="1"/>
  <c r="T407" i="10"/>
  <c r="V207" i="10"/>
  <c r="AE207" i="10" s="1"/>
  <c r="AF207" i="10" s="1"/>
  <c r="Y208" i="10"/>
  <c r="Z208" i="10" s="1"/>
  <c r="AH208" i="10" s="1"/>
  <c r="AC207" i="10"/>
  <c r="W207" i="10" s="1"/>
  <c r="U276" i="10"/>
  <c r="AD276" i="10" s="1"/>
  <c r="AA277" i="10" s="1"/>
  <c r="X277" i="10"/>
  <c r="Q408" i="10"/>
  <c r="R408" i="10" s="1"/>
  <c r="AG407" i="10"/>
  <c r="AB208" i="10" l="1"/>
  <c r="S408" i="10"/>
  <c r="T408" i="10"/>
  <c r="X278" i="10"/>
  <c r="U277" i="10"/>
  <c r="AD277" i="10" s="1"/>
  <c r="Q409" i="10"/>
  <c r="R409" i="10" s="1"/>
  <c r="AG408" i="10"/>
  <c r="AC208" i="10" l="1"/>
  <c r="W208" i="10" s="1"/>
  <c r="V208" i="10"/>
  <c r="AE208" i="10" s="1"/>
  <c r="AF208" i="10" s="1"/>
  <c r="S409" i="10"/>
  <c r="T409" i="10"/>
  <c r="Y209" i="10"/>
  <c r="Z209" i="10" s="1"/>
  <c r="AH209" i="10" s="1"/>
  <c r="AA278" i="10"/>
  <c r="Q410" i="10"/>
  <c r="R410" i="10" s="1"/>
  <c r="AG409" i="10"/>
  <c r="AB209" i="10" l="1"/>
  <c r="S410" i="10"/>
  <c r="T410" i="10"/>
  <c r="U278" i="10"/>
  <c r="AD278" i="10" s="1"/>
  <c r="X279" i="10"/>
  <c r="Q411" i="10"/>
  <c r="R411" i="10" s="1"/>
  <c r="AG410" i="10"/>
  <c r="V209" i="10" l="1"/>
  <c r="AE209" i="10" s="1"/>
  <c r="AC209" i="10"/>
  <c r="W209" i="10" s="1"/>
  <c r="Y210" i="10"/>
  <c r="Z210" i="10" s="1"/>
  <c r="AH210" i="10" s="1"/>
  <c r="S411" i="10"/>
  <c r="T411" i="10"/>
  <c r="AA279" i="10"/>
  <c r="Q412" i="10"/>
  <c r="R412" i="10" s="1"/>
  <c r="AG411" i="10"/>
  <c r="AB210" i="10" l="1"/>
  <c r="AF209" i="10"/>
  <c r="S412" i="10"/>
  <c r="T412" i="10"/>
  <c r="U279" i="10"/>
  <c r="AD279" i="10" s="1"/>
  <c r="X280" i="10"/>
  <c r="Q413" i="10"/>
  <c r="R413" i="10" s="1"/>
  <c r="AG412" i="10"/>
  <c r="Y211" i="10" l="1"/>
  <c r="Z211" i="10" s="1"/>
  <c r="AH211" i="10" s="1"/>
  <c r="AC210" i="10"/>
  <c r="W210" i="10" s="1"/>
  <c r="V210" i="10"/>
  <c r="AE210" i="10" s="1"/>
  <c r="S413" i="10"/>
  <c r="T413" i="10"/>
  <c r="AA280" i="10"/>
  <c r="Q414" i="10"/>
  <c r="R414" i="10" s="1"/>
  <c r="AG413" i="10"/>
  <c r="AF210" i="10" l="1"/>
  <c r="AB211" i="10"/>
  <c r="S414" i="10"/>
  <c r="T414" i="10"/>
  <c r="U280" i="10"/>
  <c r="AD280" i="10" s="1"/>
  <c r="X281" i="10"/>
  <c r="Q415" i="10"/>
  <c r="R415" i="10" s="1"/>
  <c r="AG414" i="10"/>
  <c r="AC211" i="10" l="1"/>
  <c r="W211" i="10" s="1"/>
  <c r="Y212" i="10"/>
  <c r="Z212" i="10" s="1"/>
  <c r="AH212" i="10" s="1"/>
  <c r="V211" i="10"/>
  <c r="AE211" i="10" s="1"/>
  <c r="S415" i="10"/>
  <c r="T415" i="10"/>
  <c r="AA281" i="10"/>
  <c r="Q416" i="10"/>
  <c r="R416" i="10" s="1"/>
  <c r="AG415" i="10"/>
  <c r="AB212" i="10" l="1"/>
  <c r="AF211" i="10"/>
  <c r="T416" i="10"/>
  <c r="S416" i="10"/>
  <c r="U281" i="10"/>
  <c r="AD281" i="10" s="1"/>
  <c r="X282" i="10"/>
  <c r="Q417" i="10"/>
  <c r="R417" i="10" s="1"/>
  <c r="AG416" i="10"/>
  <c r="Y213" i="10" l="1"/>
  <c r="Z213" i="10" s="1"/>
  <c r="AH213" i="10" s="1"/>
  <c r="AC212" i="10"/>
  <c r="W212" i="10" s="1"/>
  <c r="V212" i="10"/>
  <c r="AE212" i="10" s="1"/>
  <c r="S417" i="10"/>
  <c r="T417" i="10"/>
  <c r="AA282" i="10"/>
  <c r="Q418" i="10"/>
  <c r="R418" i="10" s="1"/>
  <c r="AG417" i="10"/>
  <c r="AF212" i="10" l="1"/>
  <c r="AB213" i="10"/>
  <c r="T418" i="10"/>
  <c r="S418" i="10"/>
  <c r="U282" i="10"/>
  <c r="AD282" i="10" s="1"/>
  <c r="X283" i="10"/>
  <c r="Q419" i="10"/>
  <c r="R419" i="10" s="1"/>
  <c r="AG418" i="10"/>
  <c r="AC213" i="10" l="1"/>
  <c r="W213" i="10" s="1"/>
  <c r="Y214" i="10"/>
  <c r="Z214" i="10" s="1"/>
  <c r="AH214" i="10" s="1"/>
  <c r="V213" i="10"/>
  <c r="AE213" i="10" s="1"/>
  <c r="S419" i="10"/>
  <c r="T419" i="10"/>
  <c r="AA283" i="10"/>
  <c r="Q420" i="10"/>
  <c r="R420" i="10" s="1"/>
  <c r="AG419" i="10"/>
  <c r="AF213" i="10" l="1"/>
  <c r="AB214" i="10"/>
  <c r="T420" i="10"/>
  <c r="S420" i="10"/>
  <c r="U283" i="10"/>
  <c r="AD283" i="10" s="1"/>
  <c r="X284" i="10"/>
  <c r="Q421" i="10"/>
  <c r="R421" i="10" s="1"/>
  <c r="AG420" i="10"/>
  <c r="Y215" i="10" l="1"/>
  <c r="Z215" i="10" s="1"/>
  <c r="AH215" i="10" s="1"/>
  <c r="AC214" i="10"/>
  <c r="W214" i="10" s="1"/>
  <c r="V214" i="10"/>
  <c r="AE214" i="10" s="1"/>
  <c r="S421" i="10"/>
  <c r="T421" i="10"/>
  <c r="AA284" i="10"/>
  <c r="Q422" i="10"/>
  <c r="R422" i="10" s="1"/>
  <c r="AG421" i="10"/>
  <c r="AF214" i="10" l="1"/>
  <c r="AB215" i="10"/>
  <c r="S422" i="10"/>
  <c r="T422" i="10"/>
  <c r="U284" i="10"/>
  <c r="AD284" i="10" s="1"/>
  <c r="X285" i="10"/>
  <c r="Q423" i="10"/>
  <c r="R423" i="10" s="1"/>
  <c r="AG422" i="10"/>
  <c r="Y216" i="10" l="1"/>
  <c r="Z216" i="10" s="1"/>
  <c r="AH216" i="10" s="1"/>
  <c r="AC215" i="10"/>
  <c r="W215" i="10" s="1"/>
  <c r="V215" i="10"/>
  <c r="AE215" i="10" s="1"/>
  <c r="S423" i="10"/>
  <c r="T423" i="10"/>
  <c r="AA285" i="10"/>
  <c r="Q424" i="10"/>
  <c r="R424" i="10" s="1"/>
  <c r="AG423" i="10"/>
  <c r="AB216" i="10" l="1"/>
  <c r="AF215" i="10"/>
  <c r="S424" i="10"/>
  <c r="T424" i="10"/>
  <c r="U285" i="10"/>
  <c r="AD285" i="10" s="1"/>
  <c r="X286" i="10"/>
  <c r="Q425" i="10"/>
  <c r="R425" i="10" s="1"/>
  <c r="AG424" i="10"/>
  <c r="AC216" i="10" l="1"/>
  <c r="W216" i="10" s="1"/>
  <c r="Y217" i="10"/>
  <c r="Z217" i="10" s="1"/>
  <c r="AH217" i="10" s="1"/>
  <c r="V216" i="10"/>
  <c r="AE216" i="10" s="1"/>
  <c r="S425" i="10"/>
  <c r="T425" i="10"/>
  <c r="AA286" i="10"/>
  <c r="Q426" i="10"/>
  <c r="R426" i="10" s="1"/>
  <c r="AG425" i="10"/>
  <c r="AB217" i="10" l="1"/>
  <c r="AF216" i="10"/>
  <c r="S426" i="10"/>
  <c r="T426" i="10"/>
  <c r="U286" i="10"/>
  <c r="AD286" i="10" s="1"/>
  <c r="X287" i="10"/>
  <c r="Q427" i="10"/>
  <c r="R427" i="10" s="1"/>
  <c r="AG426" i="10"/>
  <c r="Y218" i="10" l="1"/>
  <c r="Z218" i="10" s="1"/>
  <c r="AH218" i="10" s="1"/>
  <c r="AC217" i="10"/>
  <c r="W217" i="10" s="1"/>
  <c r="V217" i="10"/>
  <c r="AE217" i="10" s="1"/>
  <c r="T427" i="10"/>
  <c r="S427" i="10"/>
  <c r="AA287" i="10"/>
  <c r="Q428" i="10"/>
  <c r="R428" i="10" s="1"/>
  <c r="AG427" i="10"/>
  <c r="AB218" i="10" l="1"/>
  <c r="AF217" i="10"/>
  <c r="S428" i="10"/>
  <c r="T428" i="10"/>
  <c r="U287" i="10"/>
  <c r="AD287" i="10" s="1"/>
  <c r="X288" i="10"/>
  <c r="Q429" i="10"/>
  <c r="R429" i="10" s="1"/>
  <c r="AG428" i="10"/>
  <c r="Y219" i="10" l="1"/>
  <c r="Z219" i="10" s="1"/>
  <c r="AH219" i="10" s="1"/>
  <c r="AC218" i="10"/>
  <c r="W218" i="10" s="1"/>
  <c r="V218" i="10"/>
  <c r="AE218" i="10" s="1"/>
  <c r="S429" i="10"/>
  <c r="T429" i="10"/>
  <c r="AA288" i="10"/>
  <c r="Q430" i="10"/>
  <c r="R430" i="10" s="1"/>
  <c r="AG429" i="10"/>
  <c r="AB219" i="10" l="1"/>
  <c r="AF218" i="10"/>
  <c r="S430" i="10"/>
  <c r="T430" i="10"/>
  <c r="U288" i="10"/>
  <c r="AD288" i="10" s="1"/>
  <c r="X289" i="10"/>
  <c r="Q431" i="10"/>
  <c r="R431" i="10" s="1"/>
  <c r="AG430" i="10"/>
  <c r="V219" i="10" l="1"/>
  <c r="AE219" i="10" s="1"/>
  <c r="Y220" i="10"/>
  <c r="Z220" i="10" s="1"/>
  <c r="AH220" i="10" s="1"/>
  <c r="AC219" i="10"/>
  <c r="W219" i="10" s="1"/>
  <c r="T431" i="10"/>
  <c r="S431" i="10"/>
  <c r="AA289" i="10"/>
  <c r="Q432" i="10"/>
  <c r="R432" i="10" s="1"/>
  <c r="AG431" i="10"/>
  <c r="AF219" i="10" l="1"/>
  <c r="AB220" i="10"/>
  <c r="S432" i="10"/>
  <c r="T432" i="10"/>
  <c r="U289" i="10"/>
  <c r="AD289" i="10" s="1"/>
  <c r="X290" i="10"/>
  <c r="Q433" i="10"/>
  <c r="R433" i="10" s="1"/>
  <c r="AG432" i="10"/>
  <c r="Y221" i="10" l="1"/>
  <c r="Z221" i="10" s="1"/>
  <c r="AH221" i="10" s="1"/>
  <c r="AC220" i="10"/>
  <c r="W220" i="10" s="1"/>
  <c r="V220" i="10"/>
  <c r="AE220" i="10" s="1"/>
  <c r="T433" i="10"/>
  <c r="S433" i="10"/>
  <c r="AA290" i="10"/>
  <c r="Q434" i="10"/>
  <c r="R434" i="10" s="1"/>
  <c r="AG433" i="10"/>
  <c r="AF220" i="10" l="1"/>
  <c r="AB221" i="10"/>
  <c r="S434" i="10"/>
  <c r="T434" i="10"/>
  <c r="U290" i="10"/>
  <c r="AD290" i="10" s="1"/>
  <c r="X291" i="10"/>
  <c r="Q435" i="10"/>
  <c r="R435" i="10" s="1"/>
  <c r="AG434" i="10"/>
  <c r="Y222" i="10" l="1"/>
  <c r="Z222" i="10" s="1"/>
  <c r="AH222" i="10" s="1"/>
  <c r="AC221" i="10"/>
  <c r="W221" i="10" s="1"/>
  <c r="V221" i="10"/>
  <c r="AE221" i="10" s="1"/>
  <c r="S435" i="10"/>
  <c r="T435" i="10"/>
  <c r="AA291" i="10"/>
  <c r="Q436" i="10"/>
  <c r="R436" i="10" s="1"/>
  <c r="AG435" i="10"/>
  <c r="AB222" i="10" l="1"/>
  <c r="AF221" i="10"/>
  <c r="S436" i="10"/>
  <c r="T436" i="10"/>
  <c r="U291" i="10"/>
  <c r="AD291" i="10" s="1"/>
  <c r="X292" i="10"/>
  <c r="Q437" i="10"/>
  <c r="R437" i="10" s="1"/>
  <c r="AG436" i="10"/>
  <c r="AC222" i="10" l="1"/>
  <c r="W222" i="10" s="1"/>
  <c r="Y223" i="10"/>
  <c r="Z223" i="10" s="1"/>
  <c r="AH223" i="10" s="1"/>
  <c r="V222" i="10"/>
  <c r="AE222" i="10" s="1"/>
  <c r="T437" i="10"/>
  <c r="S437" i="10"/>
  <c r="AA292" i="10"/>
  <c r="X293" i="10" s="1"/>
  <c r="Q438" i="10"/>
  <c r="R438" i="10" s="1"/>
  <c r="AG437" i="10"/>
  <c r="AB223" i="10" l="1"/>
  <c r="AF222" i="10"/>
  <c r="S438" i="10"/>
  <c r="T438" i="10"/>
  <c r="U292" i="10"/>
  <c r="AD292" i="10" s="1"/>
  <c r="Q439" i="10"/>
  <c r="R439" i="10" s="1"/>
  <c r="AG438" i="10"/>
  <c r="Y224" i="10" l="1"/>
  <c r="Z224" i="10" s="1"/>
  <c r="AH224" i="10" s="1"/>
  <c r="AC223" i="10"/>
  <c r="W223" i="10" s="1"/>
  <c r="V223" i="10"/>
  <c r="AE223" i="10" s="1"/>
  <c r="S439" i="10"/>
  <c r="T439" i="10"/>
  <c r="AA293" i="10"/>
  <c r="Q440" i="10"/>
  <c r="R440" i="10" s="1"/>
  <c r="AG439" i="10"/>
  <c r="AF223" i="10" l="1"/>
  <c r="AB224" i="10"/>
  <c r="S440" i="10"/>
  <c r="T440" i="10"/>
  <c r="U293" i="10"/>
  <c r="AD293" i="10" s="1"/>
  <c r="X294" i="10"/>
  <c r="Q441" i="10"/>
  <c r="R441" i="10" s="1"/>
  <c r="AG440" i="10"/>
  <c r="V224" i="10" l="1"/>
  <c r="AE224" i="10" s="1"/>
  <c r="AC224" i="10"/>
  <c r="W224" i="10" s="1"/>
  <c r="Y225" i="10"/>
  <c r="Z225" i="10" s="1"/>
  <c r="AH225" i="10" s="1"/>
  <c r="T441" i="10"/>
  <c r="S441" i="10"/>
  <c r="AA294" i="10"/>
  <c r="Q442" i="10"/>
  <c r="R442" i="10" s="1"/>
  <c r="AG441" i="10"/>
  <c r="AB225" i="10" l="1"/>
  <c r="AF224" i="10"/>
  <c r="S442" i="10"/>
  <c r="T442" i="10"/>
  <c r="U294" i="10"/>
  <c r="AD294" i="10" s="1"/>
  <c r="X295" i="10"/>
  <c r="Q443" i="10"/>
  <c r="R443" i="10" s="1"/>
  <c r="AG442" i="10"/>
  <c r="Y226" i="10" l="1"/>
  <c r="Z226" i="10" s="1"/>
  <c r="AH226" i="10" s="1"/>
  <c r="V225" i="10"/>
  <c r="AE225" i="10" s="1"/>
  <c r="AC225" i="10"/>
  <c r="W225" i="10" s="1"/>
  <c r="S443" i="10"/>
  <c r="T443" i="10"/>
  <c r="AA295" i="10"/>
  <c r="X296" i="10" s="1"/>
  <c r="Q444" i="10"/>
  <c r="R444" i="10" s="1"/>
  <c r="AG443" i="10"/>
  <c r="AB226" i="10" l="1"/>
  <c r="AF225" i="10"/>
  <c r="S444" i="10"/>
  <c r="T444" i="10"/>
  <c r="U295" i="10"/>
  <c r="AD295" i="10" s="1"/>
  <c r="Q445" i="10"/>
  <c r="R445" i="10" s="1"/>
  <c r="AG444" i="10"/>
  <c r="AC226" i="10" l="1"/>
  <c r="W226" i="10" s="1"/>
  <c r="Y227" i="10"/>
  <c r="Z227" i="10" s="1"/>
  <c r="AH227" i="10" s="1"/>
  <c r="V226" i="10"/>
  <c r="AE226" i="10" s="1"/>
  <c r="T445" i="10"/>
  <c r="S445" i="10"/>
  <c r="AA296" i="10"/>
  <c r="Q446" i="10"/>
  <c r="R446" i="10" s="1"/>
  <c r="AG445" i="10"/>
  <c r="AB227" i="10" l="1"/>
  <c r="AF226" i="10"/>
  <c r="S446" i="10"/>
  <c r="T446" i="10"/>
  <c r="U296" i="10"/>
  <c r="AD296" i="10" s="1"/>
  <c r="X297" i="10"/>
  <c r="Q447" i="10"/>
  <c r="R447" i="10" s="1"/>
  <c r="AG446" i="10"/>
  <c r="V227" i="10" l="1"/>
  <c r="AE227" i="10" s="1"/>
  <c r="AC227" i="10"/>
  <c r="W227" i="10" s="1"/>
  <c r="Y228" i="10"/>
  <c r="Z228" i="10" s="1"/>
  <c r="AH228" i="10" s="1"/>
  <c r="S447" i="10"/>
  <c r="T447" i="10"/>
  <c r="AA297" i="10"/>
  <c r="X298" i="10" s="1"/>
  <c r="Q448" i="10"/>
  <c r="R448" i="10" s="1"/>
  <c r="AG447" i="10"/>
  <c r="AF227" i="10" l="1"/>
  <c r="AB228" i="10"/>
  <c r="S448" i="10"/>
  <c r="T448" i="10"/>
  <c r="U297" i="10"/>
  <c r="AD297" i="10" s="1"/>
  <c r="Q449" i="10"/>
  <c r="R449" i="10" s="1"/>
  <c r="AG448" i="10"/>
  <c r="Y229" i="10" l="1"/>
  <c r="Z229" i="10" s="1"/>
  <c r="AH229" i="10" s="1"/>
  <c r="V228" i="10"/>
  <c r="AE228" i="10" s="1"/>
  <c r="AC228" i="10"/>
  <c r="W228" i="10" s="1"/>
  <c r="T449" i="10"/>
  <c r="S449" i="10"/>
  <c r="AA298" i="10"/>
  <c r="Q450" i="10"/>
  <c r="R450" i="10" s="1"/>
  <c r="AG449" i="10"/>
  <c r="AF228" i="10" l="1"/>
  <c r="AB229" i="10"/>
  <c r="S450" i="10"/>
  <c r="T450" i="10"/>
  <c r="U298" i="10"/>
  <c r="AD298" i="10" s="1"/>
  <c r="X299" i="10"/>
  <c r="Q451" i="10"/>
  <c r="R451" i="10" s="1"/>
  <c r="AG450" i="10"/>
  <c r="AC229" i="10" l="1"/>
  <c r="W229" i="10" s="1"/>
  <c r="V229" i="10"/>
  <c r="AE229" i="10" s="1"/>
  <c r="Y230" i="10"/>
  <c r="Z230" i="10" s="1"/>
  <c r="AH230" i="10" s="1"/>
  <c r="S451" i="10"/>
  <c r="T451" i="10"/>
  <c r="AA299" i="10"/>
  <c r="X300" i="10" s="1"/>
  <c r="Q452" i="10"/>
  <c r="R452" i="10" s="1"/>
  <c r="AG451" i="10"/>
  <c r="AB230" i="10" l="1"/>
  <c r="AF229" i="10"/>
  <c r="S452" i="10"/>
  <c r="T452" i="10"/>
  <c r="U299" i="10"/>
  <c r="AD299" i="10" s="1"/>
  <c r="Q453" i="10"/>
  <c r="R453" i="10" s="1"/>
  <c r="AG452" i="10"/>
  <c r="Y231" i="10" l="1"/>
  <c r="Z231" i="10" s="1"/>
  <c r="AH231" i="10" s="1"/>
  <c r="AC230" i="10"/>
  <c r="W230" i="10" s="1"/>
  <c r="V230" i="10"/>
  <c r="AE230" i="10" s="1"/>
  <c r="T453" i="10"/>
  <c r="S453" i="10"/>
  <c r="AA300" i="10"/>
  <c r="Q454" i="10"/>
  <c r="R454" i="10" s="1"/>
  <c r="AG453" i="10"/>
  <c r="AB231" i="10" l="1"/>
  <c r="AF230" i="10"/>
  <c r="S454" i="10"/>
  <c r="T454" i="10"/>
  <c r="U300" i="10"/>
  <c r="AD300" i="10" s="1"/>
  <c r="X301" i="10"/>
  <c r="Q455" i="10"/>
  <c r="R455" i="10" s="1"/>
  <c r="AG454" i="10"/>
  <c r="AC231" i="10" l="1"/>
  <c r="W231" i="10" s="1"/>
  <c r="V231" i="10"/>
  <c r="AE231" i="10" s="1"/>
  <c r="Y232" i="10"/>
  <c r="Z232" i="10" s="1"/>
  <c r="AH232" i="10" s="1"/>
  <c r="T455" i="10"/>
  <c r="S455" i="10"/>
  <c r="AA301" i="10"/>
  <c r="Q456" i="10"/>
  <c r="R456" i="10" s="1"/>
  <c r="AG455" i="10"/>
  <c r="AB232" i="10" l="1"/>
  <c r="AF231" i="10"/>
  <c r="S456" i="10"/>
  <c r="T456" i="10"/>
  <c r="U301" i="10"/>
  <c r="AD301" i="10" s="1"/>
  <c r="X302" i="10"/>
  <c r="Q457" i="10"/>
  <c r="R457" i="10" s="1"/>
  <c r="AG456" i="10"/>
  <c r="Y233" i="10" l="1"/>
  <c r="Z233" i="10" s="1"/>
  <c r="AH233" i="10" s="1"/>
  <c r="V232" i="10"/>
  <c r="AE232" i="10" s="1"/>
  <c r="AC232" i="10"/>
  <c r="W232" i="10" s="1"/>
  <c r="T457" i="10"/>
  <c r="S457" i="10"/>
  <c r="AA302" i="10"/>
  <c r="Q458" i="10"/>
  <c r="R458" i="10" s="1"/>
  <c r="AG457" i="10"/>
  <c r="AF232" i="10" l="1"/>
  <c r="AB233" i="10"/>
  <c r="T458" i="10"/>
  <c r="S458" i="10"/>
  <c r="U302" i="10"/>
  <c r="AD302" i="10" s="1"/>
  <c r="X303" i="10"/>
  <c r="Q459" i="10"/>
  <c r="R459" i="10" s="1"/>
  <c r="AG458" i="10"/>
  <c r="Y234" i="10" l="1"/>
  <c r="Z234" i="10" s="1"/>
  <c r="AH234" i="10" s="1"/>
  <c r="V233" i="10"/>
  <c r="AE233" i="10" s="1"/>
  <c r="AC233" i="10"/>
  <c r="W233" i="10" s="1"/>
  <c r="S459" i="10"/>
  <c r="T459" i="10"/>
  <c r="AA303" i="10"/>
  <c r="Q460" i="10"/>
  <c r="R460" i="10" s="1"/>
  <c r="AG459" i="10"/>
  <c r="AB234" i="10" l="1"/>
  <c r="AF233" i="10"/>
  <c r="S460" i="10"/>
  <c r="T460" i="10"/>
  <c r="U303" i="10"/>
  <c r="AD303" i="10" s="1"/>
  <c r="X304" i="10"/>
  <c r="Q461" i="10"/>
  <c r="R461" i="10" s="1"/>
  <c r="AG460" i="10"/>
  <c r="AC234" i="10" l="1"/>
  <c r="W234" i="10" s="1"/>
  <c r="Y235" i="10"/>
  <c r="Z235" i="10" s="1"/>
  <c r="AH235" i="10" s="1"/>
  <c r="V234" i="10"/>
  <c r="AE234" i="10" s="1"/>
  <c r="AF234" i="10" s="1"/>
  <c r="T461" i="10"/>
  <c r="S461" i="10"/>
  <c r="AA304" i="10"/>
  <c r="Q462" i="10"/>
  <c r="R462" i="10" s="1"/>
  <c r="AG461" i="10"/>
  <c r="AB235" i="10" l="1"/>
  <c r="T462" i="10"/>
  <c r="S462" i="10"/>
  <c r="U304" i="10"/>
  <c r="AD304" i="10" s="1"/>
  <c r="X305" i="10"/>
  <c r="Q463" i="10"/>
  <c r="R463" i="10" s="1"/>
  <c r="AG462" i="10"/>
  <c r="Y236" i="10" l="1"/>
  <c r="Z236" i="10" s="1"/>
  <c r="AH236" i="10" s="1"/>
  <c r="AC235" i="10"/>
  <c r="W235" i="10" s="1"/>
  <c r="V235" i="10"/>
  <c r="AE235" i="10" s="1"/>
  <c r="S463" i="10"/>
  <c r="T463" i="10"/>
  <c r="AA305" i="10"/>
  <c r="Q464" i="10"/>
  <c r="R464" i="10" s="1"/>
  <c r="AG463" i="10"/>
  <c r="AF235" i="10" l="1"/>
  <c r="AB236" i="10"/>
  <c r="S464" i="10"/>
  <c r="T464" i="10"/>
  <c r="U305" i="10"/>
  <c r="AD305" i="10" s="1"/>
  <c r="X306" i="10"/>
  <c r="Q465" i="10"/>
  <c r="R465" i="10" s="1"/>
  <c r="AG464" i="10"/>
  <c r="AC236" i="10" l="1"/>
  <c r="W236" i="10" s="1"/>
  <c r="Y237" i="10"/>
  <c r="Z237" i="10" s="1"/>
  <c r="AH237" i="10" s="1"/>
  <c r="V236" i="10"/>
  <c r="AE236" i="10" s="1"/>
  <c r="T465" i="10"/>
  <c r="S465" i="10"/>
  <c r="AA306" i="10"/>
  <c r="Q466" i="10"/>
  <c r="R466" i="10" s="1"/>
  <c r="AG465" i="10"/>
  <c r="AF236" i="10" l="1"/>
  <c r="AB237" i="10"/>
  <c r="Y238" i="10" s="1"/>
  <c r="Z238" i="10" s="1"/>
  <c r="AH238" i="10" s="1"/>
  <c r="T466" i="10"/>
  <c r="S466" i="10"/>
  <c r="U306" i="10"/>
  <c r="AD306" i="10" s="1"/>
  <c r="X307" i="10"/>
  <c r="Q467" i="10"/>
  <c r="R467" i="10" s="1"/>
  <c r="AG466" i="10"/>
  <c r="V237" i="10" l="1"/>
  <c r="AE237" i="10" s="1"/>
  <c r="AC237" i="10"/>
  <c r="W237" i="10" s="1"/>
  <c r="S467" i="10"/>
  <c r="T467" i="10"/>
  <c r="AA307" i="10"/>
  <c r="Q468" i="10"/>
  <c r="R468" i="10" s="1"/>
  <c r="AG467" i="10"/>
  <c r="AF237" i="10" l="1"/>
  <c r="AB238" i="10"/>
  <c r="S468" i="10"/>
  <c r="T468" i="10"/>
  <c r="U307" i="10"/>
  <c r="AD307" i="10" s="1"/>
  <c r="X308" i="10"/>
  <c r="Q469" i="10"/>
  <c r="R469" i="10" s="1"/>
  <c r="AG468" i="10"/>
  <c r="AC238" i="10" l="1"/>
  <c r="W238" i="10" s="1"/>
  <c r="V238" i="10"/>
  <c r="AE238" i="10" s="1"/>
  <c r="Y239" i="10"/>
  <c r="Z239" i="10" s="1"/>
  <c r="AH239" i="10" s="1"/>
  <c r="T469" i="10"/>
  <c r="S469" i="10"/>
  <c r="AA308" i="10"/>
  <c r="Q470" i="10"/>
  <c r="R470" i="10" s="1"/>
  <c r="AG469" i="10"/>
  <c r="AF238" i="10" l="1"/>
  <c r="AB239" i="10"/>
  <c r="T470" i="10"/>
  <c r="S470" i="10"/>
  <c r="U308" i="10"/>
  <c r="AD308" i="10" s="1"/>
  <c r="X309" i="10"/>
  <c r="Q471" i="10"/>
  <c r="R471" i="10" s="1"/>
  <c r="AG470" i="10"/>
  <c r="V239" i="10" l="1"/>
  <c r="AE239" i="10" s="1"/>
  <c r="AC239" i="10"/>
  <c r="W239" i="10" s="1"/>
  <c r="Y240" i="10"/>
  <c r="Z240" i="10" s="1"/>
  <c r="AH240" i="10" s="1"/>
  <c r="S471" i="10"/>
  <c r="T471" i="10"/>
  <c r="AA309" i="10"/>
  <c r="Q472" i="10"/>
  <c r="R472" i="10" s="1"/>
  <c r="AG471" i="10"/>
  <c r="AB240" i="10" l="1"/>
  <c r="AF239" i="10"/>
  <c r="S472" i="10"/>
  <c r="T472" i="10"/>
  <c r="U309" i="10"/>
  <c r="AD309" i="10" s="1"/>
  <c r="X310" i="10"/>
  <c r="Q473" i="10"/>
  <c r="R473" i="10" s="1"/>
  <c r="AG472" i="10"/>
  <c r="V240" i="10" l="1"/>
  <c r="AE240" i="10" s="1"/>
  <c r="AF240" i="10" s="1"/>
  <c r="AC240" i="10"/>
  <c r="W240" i="10" s="1"/>
  <c r="Y241" i="10"/>
  <c r="Z241" i="10" s="1"/>
  <c r="AH241" i="10" s="1"/>
  <c r="T473" i="10"/>
  <c r="S473" i="10"/>
  <c r="AA310" i="10"/>
  <c r="Q474" i="10"/>
  <c r="R474" i="10" s="1"/>
  <c r="AG473" i="10"/>
  <c r="AB241" i="10" l="1"/>
  <c r="Y242" i="10" s="1"/>
  <c r="Z242" i="10" s="1"/>
  <c r="AH242" i="10" s="1"/>
  <c r="T474" i="10"/>
  <c r="S474" i="10"/>
  <c r="U310" i="10"/>
  <c r="AD310" i="10" s="1"/>
  <c r="X311" i="10"/>
  <c r="Q475" i="10"/>
  <c r="R475" i="10" s="1"/>
  <c r="AG474" i="10"/>
  <c r="AC241" i="10" l="1"/>
  <c r="W241" i="10" s="1"/>
  <c r="V241" i="10"/>
  <c r="AE241" i="10" s="1"/>
  <c r="S475" i="10"/>
  <c r="T475" i="10"/>
  <c r="AA311" i="10"/>
  <c r="X312" i="10" s="1"/>
  <c r="Q476" i="10"/>
  <c r="R476" i="10" s="1"/>
  <c r="AG475" i="10"/>
  <c r="AB242" i="10" l="1"/>
  <c r="AF241" i="10"/>
  <c r="S476" i="10"/>
  <c r="T476" i="10"/>
  <c r="U311" i="10"/>
  <c r="AD311" i="10" s="1"/>
  <c r="Q477" i="10"/>
  <c r="R477" i="10" s="1"/>
  <c r="AG476" i="10"/>
  <c r="Y243" i="10" l="1"/>
  <c r="Z243" i="10" s="1"/>
  <c r="AH243" i="10" s="1"/>
  <c r="V242" i="10"/>
  <c r="AE242" i="10" s="1"/>
  <c r="AC242" i="10"/>
  <c r="W242" i="10" s="1"/>
  <c r="T477" i="10"/>
  <c r="S477" i="10"/>
  <c r="AA312" i="10"/>
  <c r="Q478" i="10"/>
  <c r="R478" i="10" s="1"/>
  <c r="AG477" i="10"/>
  <c r="AF242" i="10" l="1"/>
  <c r="AB243" i="10"/>
  <c r="T478" i="10"/>
  <c r="S478" i="10"/>
  <c r="U312" i="10"/>
  <c r="AD312" i="10" s="1"/>
  <c r="X313" i="10"/>
  <c r="Q479" i="10"/>
  <c r="R479" i="10" s="1"/>
  <c r="AG478" i="10"/>
  <c r="V243" i="10" l="1"/>
  <c r="AE243" i="10" s="1"/>
  <c r="AC243" i="10"/>
  <c r="W243" i="10" s="1"/>
  <c r="Y244" i="10"/>
  <c r="Z244" i="10" s="1"/>
  <c r="AH244" i="10" s="1"/>
  <c r="S479" i="10"/>
  <c r="T479" i="10"/>
  <c r="AA313" i="10"/>
  <c r="X314" i="10" s="1"/>
  <c r="Q480" i="10"/>
  <c r="R480" i="10" s="1"/>
  <c r="AG479" i="10"/>
  <c r="AF243" i="10" l="1"/>
  <c r="AB244" i="10"/>
  <c r="S480" i="10"/>
  <c r="T480" i="10"/>
  <c r="U313" i="10"/>
  <c r="AD313" i="10" s="1"/>
  <c r="Q481" i="10"/>
  <c r="R481" i="10" s="1"/>
  <c r="AG480" i="10"/>
  <c r="Y245" i="10" l="1"/>
  <c r="Z245" i="10" s="1"/>
  <c r="AH245" i="10" s="1"/>
  <c r="AC244" i="10"/>
  <c r="W244" i="10" s="1"/>
  <c r="V244" i="10"/>
  <c r="AE244" i="10" s="1"/>
  <c r="T481" i="10"/>
  <c r="S481" i="10"/>
  <c r="AA314" i="10"/>
  <c r="Q482" i="10"/>
  <c r="R482" i="10" s="1"/>
  <c r="AG481" i="10"/>
  <c r="AF244" i="10" l="1"/>
  <c r="AB245" i="10"/>
  <c r="T482" i="10"/>
  <c r="S482" i="10"/>
  <c r="U314" i="10"/>
  <c r="AD314" i="10" s="1"/>
  <c r="X315" i="10"/>
  <c r="Q483" i="10"/>
  <c r="R483" i="10" s="1"/>
  <c r="AG482" i="10"/>
  <c r="V245" i="10" l="1"/>
  <c r="AE245" i="10" s="1"/>
  <c r="AC245" i="10"/>
  <c r="W245" i="10" s="1"/>
  <c r="Y246" i="10"/>
  <c r="Z246" i="10" s="1"/>
  <c r="AH246" i="10" s="1"/>
  <c r="S483" i="10"/>
  <c r="T483" i="10"/>
  <c r="AA315" i="10"/>
  <c r="X316" i="10" s="1"/>
  <c r="Q484" i="10"/>
  <c r="R484" i="10" s="1"/>
  <c r="AG483" i="10"/>
  <c r="AB246" i="10" l="1"/>
  <c r="AF245" i="10"/>
  <c r="S484" i="10"/>
  <c r="T484" i="10"/>
  <c r="U315" i="10"/>
  <c r="AD315" i="10" s="1"/>
  <c r="Q485" i="10"/>
  <c r="R485" i="10" s="1"/>
  <c r="AG484" i="10"/>
  <c r="Y247" i="10" l="1"/>
  <c r="Z247" i="10" s="1"/>
  <c r="AH247" i="10" s="1"/>
  <c r="V246" i="10"/>
  <c r="AE246" i="10" s="1"/>
  <c r="AF246" i="10" s="1"/>
  <c r="AC246" i="10"/>
  <c r="W246" i="10" s="1"/>
  <c r="T485" i="10"/>
  <c r="S485" i="10"/>
  <c r="AA316" i="10"/>
  <c r="Q486" i="10"/>
  <c r="R486" i="10" s="1"/>
  <c r="AG485" i="10"/>
  <c r="AB247" i="10" l="1"/>
  <c r="T486" i="10"/>
  <c r="S486" i="10"/>
  <c r="U316" i="10"/>
  <c r="AD316" i="10" s="1"/>
  <c r="X317" i="10"/>
  <c r="Q487" i="10"/>
  <c r="R487" i="10" s="1"/>
  <c r="AG486" i="10"/>
  <c r="Y248" i="10" l="1"/>
  <c r="Z248" i="10" s="1"/>
  <c r="AH248" i="10" s="1"/>
  <c r="V247" i="10"/>
  <c r="AE247" i="10" s="1"/>
  <c r="AC247" i="10"/>
  <c r="W247" i="10" s="1"/>
  <c r="S487" i="10"/>
  <c r="T487" i="10"/>
  <c r="AA317" i="10"/>
  <c r="Q488" i="10"/>
  <c r="R488" i="10" s="1"/>
  <c r="AG487" i="10"/>
  <c r="AB248" i="10" l="1"/>
  <c r="AF247" i="10"/>
  <c r="S488" i="10"/>
  <c r="T488" i="10"/>
  <c r="U317" i="10"/>
  <c r="AD317" i="10" s="1"/>
  <c r="X318" i="10"/>
  <c r="Q489" i="10"/>
  <c r="R489" i="10" s="1"/>
  <c r="AG488" i="10"/>
  <c r="Y249" i="10" l="1"/>
  <c r="Z249" i="10" s="1"/>
  <c r="AH249" i="10" s="1"/>
  <c r="V248" i="10"/>
  <c r="AE248" i="10" s="1"/>
  <c r="AF248" i="10" s="1"/>
  <c r="AC248" i="10"/>
  <c r="W248" i="10" s="1"/>
  <c r="S489" i="10"/>
  <c r="T489" i="10"/>
  <c r="AA318" i="10"/>
  <c r="Q490" i="10"/>
  <c r="R490" i="10" s="1"/>
  <c r="AG489" i="10"/>
  <c r="AB249" i="10" l="1"/>
  <c r="T490" i="10"/>
  <c r="S490" i="10"/>
  <c r="U318" i="10"/>
  <c r="AD318" i="10" s="1"/>
  <c r="X319" i="10"/>
  <c r="Q491" i="10"/>
  <c r="R491" i="10" s="1"/>
  <c r="AG490" i="10"/>
  <c r="Y250" i="10" l="1"/>
  <c r="Z250" i="10" s="1"/>
  <c r="AH250" i="10" s="1"/>
  <c r="AC249" i="10"/>
  <c r="W249" i="10" s="1"/>
  <c r="V249" i="10"/>
  <c r="AE249" i="10" s="1"/>
  <c r="AF249" i="10" s="1"/>
  <c r="S491" i="10"/>
  <c r="T491" i="10"/>
  <c r="AA319" i="10"/>
  <c r="X320" i="10" s="1"/>
  <c r="Q492" i="10"/>
  <c r="R492" i="10" s="1"/>
  <c r="AG491" i="10"/>
  <c r="AB250" i="10" l="1"/>
  <c r="S492" i="10"/>
  <c r="T492" i="10"/>
  <c r="U319" i="10"/>
  <c r="AD319" i="10" s="1"/>
  <c r="Q493" i="10"/>
  <c r="R493" i="10" s="1"/>
  <c r="AG492" i="10"/>
  <c r="Y251" i="10" l="1"/>
  <c r="Z251" i="10" s="1"/>
  <c r="AH251" i="10" s="1"/>
  <c r="V250" i="10"/>
  <c r="AE250" i="10" s="1"/>
  <c r="AF250" i="10" s="1"/>
  <c r="AC250" i="10"/>
  <c r="W250" i="10" s="1"/>
  <c r="S493" i="10"/>
  <c r="T493" i="10"/>
  <c r="AA320" i="10"/>
  <c r="Q494" i="10"/>
  <c r="R494" i="10" s="1"/>
  <c r="AG493" i="10"/>
  <c r="AB251" i="10" l="1"/>
  <c r="T494" i="10"/>
  <c r="S494" i="10"/>
  <c r="U320" i="10"/>
  <c r="AD320" i="10" s="1"/>
  <c r="X321" i="10"/>
  <c r="Q495" i="10"/>
  <c r="R495" i="10" s="1"/>
  <c r="AG494" i="10"/>
  <c r="Y252" i="10" l="1"/>
  <c r="Z252" i="10" s="1"/>
  <c r="AH252" i="10" s="1"/>
  <c r="V251" i="10"/>
  <c r="AE251" i="10" s="1"/>
  <c r="AF251" i="10" s="1"/>
  <c r="AC251" i="10"/>
  <c r="W251" i="10" s="1"/>
  <c r="S495" i="10"/>
  <c r="T495" i="10"/>
  <c r="AA321" i="10"/>
  <c r="Q496" i="10"/>
  <c r="R496" i="10" s="1"/>
  <c r="AG495" i="10"/>
  <c r="AB252" i="10" l="1"/>
  <c r="AC252" i="10" s="1"/>
  <c r="W252" i="10" s="1"/>
  <c r="T496" i="10"/>
  <c r="S496" i="10"/>
  <c r="U321" i="10"/>
  <c r="AD321" i="10" s="1"/>
  <c r="X322" i="10"/>
  <c r="Q497" i="10"/>
  <c r="R497" i="10" s="1"/>
  <c r="AG496" i="10"/>
  <c r="V252" i="10" l="1"/>
  <c r="AE252" i="10" s="1"/>
  <c r="AB253" i="10" s="1"/>
  <c r="AC253" i="10" s="1"/>
  <c r="W253" i="10" s="1"/>
  <c r="Y253" i="10"/>
  <c r="Z253" i="10" s="1"/>
  <c r="AH253" i="10" s="1"/>
  <c r="S497" i="10"/>
  <c r="T497" i="10"/>
  <c r="AA322" i="10"/>
  <c r="Q498" i="10"/>
  <c r="R498" i="10" s="1"/>
  <c r="AG497" i="10"/>
  <c r="V253" i="10" l="1"/>
  <c r="AE253" i="10" s="1"/>
  <c r="AB254" i="10" s="1"/>
  <c r="AF252" i="10"/>
  <c r="Y254" i="10"/>
  <c r="Z254" i="10" s="1"/>
  <c r="AH254" i="10" s="1"/>
  <c r="S498" i="10"/>
  <c r="T498" i="10"/>
  <c r="U322" i="10"/>
  <c r="AD322" i="10" s="1"/>
  <c r="X323" i="10"/>
  <c r="Q499" i="10"/>
  <c r="R499" i="10" s="1"/>
  <c r="AG498" i="10"/>
  <c r="AF253" i="10" l="1"/>
  <c r="Y255" i="10"/>
  <c r="Z255" i="10" s="1"/>
  <c r="AH255" i="10" s="1"/>
  <c r="S499" i="10"/>
  <c r="T499" i="10"/>
  <c r="V254" i="10"/>
  <c r="AE254" i="10" s="1"/>
  <c r="AC254" i="10"/>
  <c r="W254" i="10" s="1"/>
  <c r="AA323" i="10"/>
  <c r="Q500" i="10"/>
  <c r="R500" i="10" s="1"/>
  <c r="AG499" i="10"/>
  <c r="T500" i="10" l="1"/>
  <c r="S500" i="10"/>
  <c r="AB255" i="10"/>
  <c r="AF254" i="10"/>
  <c r="U323" i="10"/>
  <c r="AD323" i="10" s="1"/>
  <c r="X324" i="10"/>
  <c r="Q501" i="10"/>
  <c r="R501" i="10" s="1"/>
  <c r="AG500" i="10"/>
  <c r="T501" i="10" l="1"/>
  <c r="S501" i="10"/>
  <c r="V255" i="10"/>
  <c r="AE255" i="10" s="1"/>
  <c r="AC255" i="10"/>
  <c r="W255" i="10" s="1"/>
  <c r="Y256" i="10"/>
  <c r="Z256" i="10" s="1"/>
  <c r="AH256" i="10" s="1"/>
  <c r="AA324" i="10"/>
  <c r="Q502" i="10"/>
  <c r="R502" i="10" s="1"/>
  <c r="AG501" i="10"/>
  <c r="S502" i="10" l="1"/>
  <c r="T502" i="10"/>
  <c r="AB256" i="10"/>
  <c r="AF255" i="10"/>
  <c r="U324" i="10"/>
  <c r="AD324" i="10" s="1"/>
  <c r="X325" i="10"/>
  <c r="Q503" i="10"/>
  <c r="R503" i="10" s="1"/>
  <c r="AG502" i="10"/>
  <c r="S503" i="10" l="1"/>
  <c r="T503" i="10"/>
  <c r="V256" i="10"/>
  <c r="AE256" i="10" s="1"/>
  <c r="AC256" i="10"/>
  <c r="W256" i="10" s="1"/>
  <c r="Y257" i="10"/>
  <c r="Z257" i="10" s="1"/>
  <c r="AH257" i="10" s="1"/>
  <c r="AA325" i="10"/>
  <c r="Q504" i="10"/>
  <c r="R504" i="10" s="1"/>
  <c r="AG503" i="10"/>
  <c r="S504" i="10" l="1"/>
  <c r="T504" i="10"/>
  <c r="AB257" i="10"/>
  <c r="AF256" i="10"/>
  <c r="U325" i="10"/>
  <c r="AD325" i="10" s="1"/>
  <c r="X326" i="10"/>
  <c r="Q505" i="10"/>
  <c r="R505" i="10" s="1"/>
  <c r="AG504" i="10"/>
  <c r="S505" i="10" l="1"/>
  <c r="T505" i="10"/>
  <c r="V257" i="10"/>
  <c r="AE257" i="10" s="1"/>
  <c r="AC257" i="10"/>
  <c r="W257" i="10" s="1"/>
  <c r="Y258" i="10"/>
  <c r="Z258" i="10" s="1"/>
  <c r="AH258" i="10" s="1"/>
  <c r="AA326" i="10"/>
  <c r="Q506" i="10"/>
  <c r="R506" i="10" s="1"/>
  <c r="AG505" i="10"/>
  <c r="S506" i="10" l="1"/>
  <c r="T506" i="10"/>
  <c r="AF257" i="10"/>
  <c r="AB258" i="10"/>
  <c r="Y259" i="10" s="1"/>
  <c r="Z259" i="10" s="1"/>
  <c r="AH259" i="10" s="1"/>
  <c r="U326" i="10"/>
  <c r="AD326" i="10" s="1"/>
  <c r="X327" i="10"/>
  <c r="Q507" i="10"/>
  <c r="R507" i="10" s="1"/>
  <c r="AG506" i="10"/>
  <c r="S507" i="10" l="1"/>
  <c r="T507" i="10"/>
  <c r="V258" i="10"/>
  <c r="AE258" i="10" s="1"/>
  <c r="AC258" i="10"/>
  <c r="W258" i="10" s="1"/>
  <c r="AA327" i="10"/>
  <c r="Q508" i="10"/>
  <c r="R508" i="10" s="1"/>
  <c r="AG507" i="10"/>
  <c r="S508" i="10" l="1"/>
  <c r="T508" i="10"/>
  <c r="AB259" i="10"/>
  <c r="AF258" i="10"/>
  <c r="U327" i="10"/>
  <c r="AD327" i="10" s="1"/>
  <c r="X328" i="10"/>
  <c r="Q509" i="10"/>
  <c r="R509" i="10" s="1"/>
  <c r="AG508" i="10"/>
  <c r="S509" i="10" l="1"/>
  <c r="T509" i="10"/>
  <c r="V259" i="10"/>
  <c r="AE259" i="10" s="1"/>
  <c r="AC259" i="10"/>
  <c r="W259" i="10" s="1"/>
  <c r="Y260" i="10"/>
  <c r="Z260" i="10" s="1"/>
  <c r="AH260" i="10" s="1"/>
  <c r="AA328" i="10"/>
  <c r="Q510" i="10"/>
  <c r="R510" i="10" s="1"/>
  <c r="AG509" i="10"/>
  <c r="S510" i="10" l="1"/>
  <c r="T510" i="10"/>
  <c r="AB260" i="10"/>
  <c r="AF259" i="10"/>
  <c r="U328" i="10"/>
  <c r="AD328" i="10" s="1"/>
  <c r="X329" i="10"/>
  <c r="Q511" i="10"/>
  <c r="R511" i="10" s="1"/>
  <c r="AG510" i="10"/>
  <c r="T511" i="10" l="1"/>
  <c r="S511" i="10"/>
  <c r="V260" i="10"/>
  <c r="AE260" i="10" s="1"/>
  <c r="AC260" i="10"/>
  <c r="W260" i="10" s="1"/>
  <c r="Y261" i="10"/>
  <c r="Z261" i="10" s="1"/>
  <c r="AH261" i="10" s="1"/>
  <c r="AA329" i="10"/>
  <c r="Q512" i="10"/>
  <c r="R512" i="10" s="1"/>
  <c r="AG511" i="10"/>
  <c r="T512" i="10" l="1"/>
  <c r="S512" i="10"/>
  <c r="AB261" i="10"/>
  <c r="AF260" i="10"/>
  <c r="U329" i="10"/>
  <c r="AD329" i="10" s="1"/>
  <c r="X330" i="10"/>
  <c r="Q513" i="10"/>
  <c r="R513" i="10" s="1"/>
  <c r="AG512" i="10"/>
  <c r="S513" i="10" l="1"/>
  <c r="T513" i="10"/>
  <c r="V261" i="10"/>
  <c r="AE261" i="10" s="1"/>
  <c r="AC261" i="10"/>
  <c r="W261" i="10" s="1"/>
  <c r="Y262" i="10"/>
  <c r="Z262" i="10" s="1"/>
  <c r="AH262" i="10" s="1"/>
  <c r="AA330" i="10"/>
  <c r="Q514" i="10"/>
  <c r="R514" i="10" s="1"/>
  <c r="AG513" i="10"/>
  <c r="S514" i="10" l="1"/>
  <c r="T514" i="10"/>
  <c r="AB262" i="10"/>
  <c r="Y263" i="10" s="1"/>
  <c r="Z263" i="10" s="1"/>
  <c r="AH263" i="10" s="1"/>
  <c r="AF261" i="10"/>
  <c r="U330" i="10"/>
  <c r="AD330" i="10" s="1"/>
  <c r="X331" i="10"/>
  <c r="Q515" i="10"/>
  <c r="R515" i="10" s="1"/>
  <c r="AG514" i="10"/>
  <c r="T515" i="10" l="1"/>
  <c r="S515" i="10"/>
  <c r="V262" i="10"/>
  <c r="AE262" i="10" s="1"/>
  <c r="AC262" i="10"/>
  <c r="W262" i="10" s="1"/>
  <c r="AA331" i="10"/>
  <c r="Q516" i="10"/>
  <c r="R516" i="10" s="1"/>
  <c r="AG515" i="10"/>
  <c r="S516" i="10" l="1"/>
  <c r="T516" i="10"/>
  <c r="AB263" i="10"/>
  <c r="AF262" i="10"/>
  <c r="U331" i="10"/>
  <c r="AD331" i="10" s="1"/>
  <c r="X332" i="10"/>
  <c r="Q517" i="10"/>
  <c r="R517" i="10" s="1"/>
  <c r="AG516" i="10"/>
  <c r="S517" i="10" l="1"/>
  <c r="T517" i="10"/>
  <c r="V263" i="10"/>
  <c r="AE263" i="10" s="1"/>
  <c r="AC263" i="10"/>
  <c r="W263" i="10" s="1"/>
  <c r="Y264" i="10"/>
  <c r="Z264" i="10" s="1"/>
  <c r="AH264" i="10" s="1"/>
  <c r="AA332" i="10"/>
  <c r="Q518" i="10"/>
  <c r="R518" i="10" s="1"/>
  <c r="AG517" i="10"/>
  <c r="S518" i="10" l="1"/>
  <c r="T518" i="10"/>
  <c r="AB264" i="10"/>
  <c r="Y265" i="10" s="1"/>
  <c r="Z265" i="10" s="1"/>
  <c r="AH265" i="10" s="1"/>
  <c r="AF263" i="10"/>
  <c r="U332" i="10"/>
  <c r="AD332" i="10" s="1"/>
  <c r="X333" i="10"/>
  <c r="Q519" i="10"/>
  <c r="R519" i="10" s="1"/>
  <c r="AG518" i="10"/>
  <c r="T519" i="10" l="1"/>
  <c r="S519" i="10"/>
  <c r="V264" i="10"/>
  <c r="AE264" i="10" s="1"/>
  <c r="AC264" i="10"/>
  <c r="W264" i="10" s="1"/>
  <c r="AA333" i="10"/>
  <c r="Q520" i="10"/>
  <c r="R520" i="10" s="1"/>
  <c r="AG519" i="10"/>
  <c r="S520" i="10" l="1"/>
  <c r="T520" i="10"/>
  <c r="AB265" i="10"/>
  <c r="AF264" i="10"/>
  <c r="U333" i="10"/>
  <c r="AD333" i="10" s="1"/>
  <c r="X334" i="10"/>
  <c r="Q521" i="10"/>
  <c r="R521" i="10" s="1"/>
  <c r="AG520" i="10"/>
  <c r="S521" i="10" l="1"/>
  <c r="T521" i="10"/>
  <c r="V265" i="10"/>
  <c r="AE265" i="10" s="1"/>
  <c r="AC265" i="10"/>
  <c r="W265" i="10" s="1"/>
  <c r="Y266" i="10"/>
  <c r="Z266" i="10" s="1"/>
  <c r="AH266" i="10" s="1"/>
  <c r="AA334" i="10"/>
  <c r="Q522" i="10"/>
  <c r="R522" i="10" s="1"/>
  <c r="AG521" i="10"/>
  <c r="S522" i="10" l="1"/>
  <c r="T522" i="10"/>
  <c r="AB266" i="10"/>
  <c r="Y267" i="10" s="1"/>
  <c r="Z267" i="10" s="1"/>
  <c r="AH267" i="10" s="1"/>
  <c r="AF265" i="10"/>
  <c r="U334" i="10"/>
  <c r="AD334" i="10" s="1"/>
  <c r="X335" i="10"/>
  <c r="Q523" i="10"/>
  <c r="R523" i="10" s="1"/>
  <c r="AG522" i="10"/>
  <c r="T523" i="10" l="1"/>
  <c r="S523" i="10"/>
  <c r="V266" i="10"/>
  <c r="AE266" i="10" s="1"/>
  <c r="AC266" i="10"/>
  <c r="W266" i="10" s="1"/>
  <c r="AA335" i="10"/>
  <c r="Q524" i="10"/>
  <c r="R524" i="10" s="1"/>
  <c r="AG523" i="10"/>
  <c r="S524" i="10" l="1"/>
  <c r="T524" i="10"/>
  <c r="AB267" i="10"/>
  <c r="AF266" i="10"/>
  <c r="U335" i="10"/>
  <c r="AD335" i="10" s="1"/>
  <c r="X336" i="10"/>
  <c r="Q525" i="10"/>
  <c r="R525" i="10" s="1"/>
  <c r="AG524" i="10"/>
  <c r="S525" i="10" l="1"/>
  <c r="T525" i="10"/>
  <c r="V267" i="10"/>
  <c r="AE267" i="10" s="1"/>
  <c r="AC267" i="10"/>
  <c r="W267" i="10" s="1"/>
  <c r="Y268" i="10"/>
  <c r="Z268" i="10" s="1"/>
  <c r="AH268" i="10" s="1"/>
  <c r="AA336" i="10"/>
  <c r="Q526" i="10"/>
  <c r="R526" i="10" s="1"/>
  <c r="AG525" i="10"/>
  <c r="S526" i="10" l="1"/>
  <c r="T526" i="10"/>
  <c r="AB268" i="10"/>
  <c r="AF267" i="10"/>
  <c r="U336" i="10"/>
  <c r="AD336" i="10" s="1"/>
  <c r="X337" i="10"/>
  <c r="Q527" i="10"/>
  <c r="R527" i="10" s="1"/>
  <c r="AG526" i="10"/>
  <c r="T527" i="10" l="1"/>
  <c r="S527" i="10"/>
  <c r="V268" i="10"/>
  <c r="AE268" i="10" s="1"/>
  <c r="AC268" i="10"/>
  <c r="W268" i="10" s="1"/>
  <c r="Y269" i="10"/>
  <c r="Z269" i="10" s="1"/>
  <c r="AH269" i="10" s="1"/>
  <c r="AA337" i="10"/>
  <c r="X338" i="10" s="1"/>
  <c r="Q528" i="10"/>
  <c r="R528" i="10" s="1"/>
  <c r="AG527" i="10"/>
  <c r="S528" i="10" l="1"/>
  <c r="T528" i="10"/>
  <c r="AB269" i="10"/>
  <c r="Y270" i="10" s="1"/>
  <c r="Z270" i="10" s="1"/>
  <c r="AH270" i="10" s="1"/>
  <c r="AF268" i="10"/>
  <c r="U337" i="10"/>
  <c r="AD337" i="10" s="1"/>
  <c r="Q529" i="10"/>
  <c r="R529" i="10" s="1"/>
  <c r="AG528" i="10"/>
  <c r="S529" i="10" l="1"/>
  <c r="T529" i="10"/>
  <c r="V269" i="10"/>
  <c r="AE269" i="10" s="1"/>
  <c r="AC269" i="10"/>
  <c r="W269" i="10" s="1"/>
  <c r="AA338" i="10"/>
  <c r="Q530" i="10"/>
  <c r="R530" i="10" s="1"/>
  <c r="AG529" i="10"/>
  <c r="S530" i="10" l="1"/>
  <c r="T530" i="10"/>
  <c r="AB270" i="10"/>
  <c r="AF269" i="10"/>
  <c r="U338" i="10"/>
  <c r="AD338" i="10" s="1"/>
  <c r="X339" i="10"/>
  <c r="Q531" i="10"/>
  <c r="R531" i="10" s="1"/>
  <c r="AG530" i="10"/>
  <c r="T531" i="10" l="1"/>
  <c r="S531" i="10"/>
  <c r="V270" i="10"/>
  <c r="AE270" i="10" s="1"/>
  <c r="AC270" i="10"/>
  <c r="W270" i="10" s="1"/>
  <c r="Y271" i="10"/>
  <c r="Z271" i="10" s="1"/>
  <c r="AH271" i="10" s="1"/>
  <c r="AA339" i="10"/>
  <c r="X340" i="10" s="1"/>
  <c r="Q532" i="10"/>
  <c r="R532" i="10" s="1"/>
  <c r="AG531" i="10"/>
  <c r="S532" i="10" l="1"/>
  <c r="T532" i="10"/>
  <c r="AB271" i="10"/>
  <c r="Y272" i="10" s="1"/>
  <c r="Z272" i="10" s="1"/>
  <c r="AH272" i="10" s="1"/>
  <c r="AF270" i="10"/>
  <c r="U339" i="10"/>
  <c r="AD339" i="10" s="1"/>
  <c r="Q533" i="10"/>
  <c r="R533" i="10" s="1"/>
  <c r="AG532" i="10"/>
  <c r="S533" i="10" l="1"/>
  <c r="T533" i="10"/>
  <c r="V271" i="10"/>
  <c r="AE271" i="10" s="1"/>
  <c r="AC271" i="10"/>
  <c r="W271" i="10" s="1"/>
  <c r="AA340" i="10"/>
  <c r="Q534" i="10"/>
  <c r="R534" i="10" s="1"/>
  <c r="AG533" i="10"/>
  <c r="S534" i="10" l="1"/>
  <c r="T534" i="10"/>
  <c r="AB272" i="10"/>
  <c r="AF271" i="10"/>
  <c r="U340" i="10"/>
  <c r="AD340" i="10" s="1"/>
  <c r="X341" i="10"/>
  <c r="Q535" i="10"/>
  <c r="R535" i="10" s="1"/>
  <c r="AG534" i="10"/>
  <c r="T535" i="10" l="1"/>
  <c r="S535" i="10"/>
  <c r="V272" i="10"/>
  <c r="AE272" i="10" s="1"/>
  <c r="AC272" i="10"/>
  <c r="W272" i="10" s="1"/>
  <c r="Y273" i="10"/>
  <c r="Z273" i="10" s="1"/>
  <c r="AH273" i="10" s="1"/>
  <c r="AA341" i="10"/>
  <c r="Q536" i="10"/>
  <c r="R536" i="10" s="1"/>
  <c r="AG535" i="10"/>
  <c r="S536" i="10" l="1"/>
  <c r="T536" i="10"/>
  <c r="AB273" i="10"/>
  <c r="AF272" i="10"/>
  <c r="U341" i="10"/>
  <c r="AD341" i="10" s="1"/>
  <c r="X342" i="10"/>
  <c r="Q537" i="10"/>
  <c r="R537" i="10" s="1"/>
  <c r="AG536" i="10"/>
  <c r="S537" i="10" l="1"/>
  <c r="T537" i="10"/>
  <c r="V273" i="10"/>
  <c r="AE273" i="10" s="1"/>
  <c r="AC273" i="10"/>
  <c r="W273" i="10" s="1"/>
  <c r="Y274" i="10"/>
  <c r="Z274" i="10" s="1"/>
  <c r="AH274" i="10" s="1"/>
  <c r="AA342" i="10"/>
  <c r="Q538" i="10"/>
  <c r="R538" i="10" s="1"/>
  <c r="AG537" i="10"/>
  <c r="S538" i="10" l="1"/>
  <c r="T538" i="10"/>
  <c r="AB274" i="10"/>
  <c r="AF273" i="10"/>
  <c r="U342" i="10"/>
  <c r="AD342" i="10" s="1"/>
  <c r="X343" i="10"/>
  <c r="Q539" i="10"/>
  <c r="R539" i="10" s="1"/>
  <c r="AG538" i="10"/>
  <c r="T539" i="10" l="1"/>
  <c r="S539" i="10"/>
  <c r="V274" i="10"/>
  <c r="AE274" i="10" s="1"/>
  <c r="AC274" i="10"/>
  <c r="W274" i="10" s="1"/>
  <c r="Y275" i="10"/>
  <c r="Z275" i="10" s="1"/>
  <c r="AH275" i="10" s="1"/>
  <c r="AA343" i="10"/>
  <c r="Q540" i="10"/>
  <c r="R540" i="10" s="1"/>
  <c r="AG539" i="10"/>
  <c r="S540" i="10" l="1"/>
  <c r="T540" i="10"/>
  <c r="AB275" i="10"/>
  <c r="AF274" i="10"/>
  <c r="Y276" i="10"/>
  <c r="Z276" i="10" s="1"/>
  <c r="AH276" i="10" s="1"/>
  <c r="U343" i="10"/>
  <c r="AD343" i="10" s="1"/>
  <c r="X344" i="10"/>
  <c r="Q541" i="10"/>
  <c r="R541" i="10" s="1"/>
  <c r="AG540" i="10"/>
  <c r="S541" i="10" l="1"/>
  <c r="T541" i="10"/>
  <c r="V275" i="10"/>
  <c r="AE275" i="10" s="1"/>
  <c r="AC275" i="10"/>
  <c r="W275" i="10" s="1"/>
  <c r="AA344" i="10"/>
  <c r="X345" i="10" s="1"/>
  <c r="Q542" i="10"/>
  <c r="R542" i="10" s="1"/>
  <c r="AG541" i="10"/>
  <c r="S542" i="10" l="1"/>
  <c r="T542" i="10"/>
  <c r="AB276" i="10"/>
  <c r="AF275" i="10"/>
  <c r="U344" i="10"/>
  <c r="AD344" i="10" s="1"/>
  <c r="AA345" i="10" s="1"/>
  <c r="Q543" i="10"/>
  <c r="R543" i="10" s="1"/>
  <c r="AG542" i="10"/>
  <c r="T543" i="10" l="1"/>
  <c r="S543" i="10"/>
  <c r="V276" i="10"/>
  <c r="AE276" i="10" s="1"/>
  <c r="AC276" i="10"/>
  <c r="W276" i="10" s="1"/>
  <c r="Y277" i="10"/>
  <c r="Z277" i="10" s="1"/>
  <c r="AH277" i="10" s="1"/>
  <c r="U345" i="10"/>
  <c r="AD345" i="10" s="1"/>
  <c r="X346" i="10"/>
  <c r="Q544" i="10"/>
  <c r="R544" i="10" s="1"/>
  <c r="AG543" i="10"/>
  <c r="T544" i="10" l="1"/>
  <c r="S544" i="10"/>
  <c r="AB277" i="10"/>
  <c r="Y278" i="10" s="1"/>
  <c r="Z278" i="10" s="1"/>
  <c r="AH278" i="10" s="1"/>
  <c r="AF276" i="10"/>
  <c r="AA346" i="10"/>
  <c r="Q545" i="10"/>
  <c r="R545" i="10" s="1"/>
  <c r="AG544" i="10"/>
  <c r="S545" i="10" l="1"/>
  <c r="T545" i="10"/>
  <c r="V277" i="10"/>
  <c r="AE277" i="10" s="1"/>
  <c r="AC277" i="10"/>
  <c r="W277" i="10" s="1"/>
  <c r="U346" i="10"/>
  <c r="AD346" i="10" s="1"/>
  <c r="X347" i="10"/>
  <c r="Q546" i="10"/>
  <c r="R546" i="10" s="1"/>
  <c r="AG545" i="10"/>
  <c r="S546" i="10" l="1"/>
  <c r="T546" i="10"/>
  <c r="AB278" i="10"/>
  <c r="AF277" i="10"/>
  <c r="AA347" i="10"/>
  <c r="Q547" i="10"/>
  <c r="R547" i="10" s="1"/>
  <c r="AG546" i="10"/>
  <c r="T547" i="10" l="1"/>
  <c r="S547" i="10"/>
  <c r="V278" i="10"/>
  <c r="AE278" i="10" s="1"/>
  <c r="AC278" i="10"/>
  <c r="W278" i="10" s="1"/>
  <c r="Y279" i="10"/>
  <c r="Z279" i="10" s="1"/>
  <c r="AH279" i="10" s="1"/>
  <c r="U347" i="10"/>
  <c r="AD347" i="10" s="1"/>
  <c r="X348" i="10"/>
  <c r="Q548" i="10"/>
  <c r="R548" i="10" s="1"/>
  <c r="AG547" i="10"/>
  <c r="T548" i="10" l="1"/>
  <c r="S548" i="10"/>
  <c r="AB279" i="10"/>
  <c r="AF278" i="10"/>
  <c r="Y280" i="10"/>
  <c r="Z280" i="10" s="1"/>
  <c r="AH280" i="10" s="1"/>
  <c r="AA348" i="10"/>
  <c r="Q549" i="10"/>
  <c r="R549" i="10" s="1"/>
  <c r="AG548" i="10"/>
  <c r="S549" i="10" l="1"/>
  <c r="T549" i="10"/>
  <c r="V279" i="10"/>
  <c r="AE279" i="10" s="1"/>
  <c r="AC279" i="10"/>
  <c r="W279" i="10" s="1"/>
  <c r="U348" i="10"/>
  <c r="AD348" i="10" s="1"/>
  <c r="X349" i="10"/>
  <c r="Q550" i="10"/>
  <c r="R550" i="10" s="1"/>
  <c r="AG549" i="10"/>
  <c r="S550" i="10" l="1"/>
  <c r="T550" i="10"/>
  <c r="AB280" i="10"/>
  <c r="AF279" i="10"/>
  <c r="AA349" i="10"/>
  <c r="Q551" i="10"/>
  <c r="R551" i="10" s="1"/>
  <c r="AG550" i="10"/>
  <c r="S551" i="10" l="1"/>
  <c r="T551" i="10"/>
  <c r="V280" i="10"/>
  <c r="AE280" i="10" s="1"/>
  <c r="AC280" i="10"/>
  <c r="W280" i="10" s="1"/>
  <c r="Y281" i="10"/>
  <c r="Z281" i="10" s="1"/>
  <c r="AH281" i="10" s="1"/>
  <c r="U349" i="10"/>
  <c r="AD349" i="10" s="1"/>
  <c r="X350" i="10"/>
  <c r="Q552" i="10"/>
  <c r="R552" i="10" s="1"/>
  <c r="AG551" i="10"/>
  <c r="T552" i="10" l="1"/>
  <c r="S552" i="10"/>
  <c r="AB281" i="10"/>
  <c r="AF280" i="10"/>
  <c r="AA350" i="10"/>
  <c r="Q553" i="10"/>
  <c r="R553" i="10" s="1"/>
  <c r="AG552" i="10"/>
  <c r="S553" i="10" l="1"/>
  <c r="T553" i="10"/>
  <c r="V281" i="10"/>
  <c r="AE281" i="10" s="1"/>
  <c r="AC281" i="10"/>
  <c r="W281" i="10" s="1"/>
  <c r="Y282" i="10"/>
  <c r="Z282" i="10" s="1"/>
  <c r="AH282" i="10" s="1"/>
  <c r="U350" i="10"/>
  <c r="AD350" i="10" s="1"/>
  <c r="X351" i="10"/>
  <c r="Q554" i="10"/>
  <c r="R554" i="10" s="1"/>
  <c r="AG553" i="10"/>
  <c r="S554" i="10" l="1"/>
  <c r="T554" i="10"/>
  <c r="AB282" i="10"/>
  <c r="Y283" i="10" s="1"/>
  <c r="Z283" i="10" s="1"/>
  <c r="AH283" i="10" s="1"/>
  <c r="AF281" i="10"/>
  <c r="AA351" i="10"/>
  <c r="Q555" i="10"/>
  <c r="R555" i="10" s="1"/>
  <c r="AG554" i="10"/>
  <c r="S555" i="10" l="1"/>
  <c r="T555" i="10"/>
  <c r="V282" i="10"/>
  <c r="AE282" i="10" s="1"/>
  <c r="AC282" i="10"/>
  <c r="W282" i="10" s="1"/>
  <c r="U351" i="10"/>
  <c r="AD351" i="10" s="1"/>
  <c r="X352" i="10"/>
  <c r="Q556" i="10"/>
  <c r="R556" i="10" s="1"/>
  <c r="AG555" i="10"/>
  <c r="T556" i="10" l="1"/>
  <c r="S556" i="10"/>
  <c r="AB283" i="10"/>
  <c r="AF282" i="10"/>
  <c r="AA352" i="10"/>
  <c r="Q557" i="10"/>
  <c r="R557" i="10" s="1"/>
  <c r="AG556" i="10"/>
  <c r="S557" i="10" l="1"/>
  <c r="T557" i="10"/>
  <c r="V283" i="10"/>
  <c r="AE283" i="10" s="1"/>
  <c r="AC283" i="10"/>
  <c r="W283" i="10" s="1"/>
  <c r="Y284" i="10"/>
  <c r="Z284" i="10" s="1"/>
  <c r="AH284" i="10" s="1"/>
  <c r="U352" i="10"/>
  <c r="AD352" i="10" s="1"/>
  <c r="X353" i="10"/>
  <c r="Q558" i="10"/>
  <c r="R558" i="10" s="1"/>
  <c r="AG557" i="10"/>
  <c r="S558" i="10" l="1"/>
  <c r="T558" i="10"/>
  <c r="AB284" i="10"/>
  <c r="AF283" i="10"/>
  <c r="AA353" i="10"/>
  <c r="Q559" i="10"/>
  <c r="R559" i="10" s="1"/>
  <c r="AG558" i="10"/>
  <c r="T559" i="10" l="1"/>
  <c r="S559" i="10"/>
  <c r="V284" i="10"/>
  <c r="AE284" i="10" s="1"/>
  <c r="AC284" i="10"/>
  <c r="W284" i="10" s="1"/>
  <c r="Y285" i="10"/>
  <c r="Z285" i="10" s="1"/>
  <c r="AH285" i="10" s="1"/>
  <c r="U353" i="10"/>
  <c r="AD353" i="10" s="1"/>
  <c r="X354" i="10"/>
  <c r="Q560" i="10"/>
  <c r="R560" i="10" s="1"/>
  <c r="AG559" i="10"/>
  <c r="T560" i="10" l="1"/>
  <c r="S560" i="10"/>
  <c r="AB285" i="10"/>
  <c r="AF284" i="10"/>
  <c r="AA354" i="10"/>
  <c r="Q561" i="10"/>
  <c r="R561" i="10" s="1"/>
  <c r="AG560" i="10"/>
  <c r="S561" i="10" l="1"/>
  <c r="T561" i="10"/>
  <c r="V285" i="10"/>
  <c r="AE285" i="10" s="1"/>
  <c r="AF285" i="10" s="1"/>
  <c r="AC285" i="10"/>
  <c r="W285" i="10" s="1"/>
  <c r="Y286" i="10"/>
  <c r="Z286" i="10" s="1"/>
  <c r="AH286" i="10" s="1"/>
  <c r="U354" i="10"/>
  <c r="AD354" i="10" s="1"/>
  <c r="X355" i="10"/>
  <c r="Q562" i="10"/>
  <c r="R562" i="10" s="1"/>
  <c r="AG561" i="10"/>
  <c r="S562" i="10" l="1"/>
  <c r="T562" i="10"/>
  <c r="AB286" i="10"/>
  <c r="AA355" i="10"/>
  <c r="Q563" i="10"/>
  <c r="R563" i="10" s="1"/>
  <c r="AG562" i="10"/>
  <c r="S563" i="10" l="1"/>
  <c r="T563" i="10"/>
  <c r="V286" i="10"/>
  <c r="AE286" i="10" s="1"/>
  <c r="AC286" i="10"/>
  <c r="W286" i="10" s="1"/>
  <c r="Y287" i="10"/>
  <c r="Z287" i="10" s="1"/>
  <c r="AH287" i="10" s="1"/>
  <c r="U355" i="10"/>
  <c r="AD355" i="10" s="1"/>
  <c r="X356" i="10"/>
  <c r="Q564" i="10"/>
  <c r="R564" i="10" s="1"/>
  <c r="AG563" i="10"/>
  <c r="T564" i="10" l="1"/>
  <c r="S564" i="10"/>
  <c r="AB287" i="10"/>
  <c r="Y288" i="10" s="1"/>
  <c r="Z288" i="10" s="1"/>
  <c r="AH288" i="10" s="1"/>
  <c r="AF286" i="10"/>
  <c r="AA356" i="10"/>
  <c r="Q565" i="10"/>
  <c r="R565" i="10" s="1"/>
  <c r="AG564" i="10"/>
  <c r="S565" i="10" l="1"/>
  <c r="T565" i="10"/>
  <c r="V287" i="10"/>
  <c r="AE287" i="10" s="1"/>
  <c r="AC287" i="10"/>
  <c r="W287" i="10" s="1"/>
  <c r="U356" i="10"/>
  <c r="AD356" i="10" s="1"/>
  <c r="X357" i="10"/>
  <c r="Q566" i="10"/>
  <c r="R566" i="10" s="1"/>
  <c r="AG565" i="10"/>
  <c r="S566" i="10" l="1"/>
  <c r="T566" i="10"/>
  <c r="AB288" i="10"/>
  <c r="AF287" i="10"/>
  <c r="AA357" i="10"/>
  <c r="Q567" i="10"/>
  <c r="R567" i="10" s="1"/>
  <c r="AG566" i="10"/>
  <c r="S567" i="10" l="1"/>
  <c r="T567" i="10"/>
  <c r="V288" i="10"/>
  <c r="AE288" i="10" s="1"/>
  <c r="AC288" i="10"/>
  <c r="W288" i="10" s="1"/>
  <c r="Y289" i="10"/>
  <c r="Z289" i="10" s="1"/>
  <c r="AH289" i="10" s="1"/>
  <c r="U357" i="10"/>
  <c r="AD357" i="10" s="1"/>
  <c r="X358" i="10"/>
  <c r="Q568" i="10"/>
  <c r="R568" i="10" s="1"/>
  <c r="AG567" i="10"/>
  <c r="T568" i="10" l="1"/>
  <c r="S568" i="10"/>
  <c r="AB289" i="10"/>
  <c r="AF288" i="10"/>
  <c r="AA358" i="10"/>
  <c r="Q569" i="10"/>
  <c r="R569" i="10" s="1"/>
  <c r="AG568" i="10"/>
  <c r="S569" i="10" l="1"/>
  <c r="T569" i="10"/>
  <c r="V289" i="10"/>
  <c r="AE289" i="10" s="1"/>
  <c r="AC289" i="10"/>
  <c r="W289" i="10" s="1"/>
  <c r="Y290" i="10"/>
  <c r="Z290" i="10" s="1"/>
  <c r="AH290" i="10" s="1"/>
  <c r="U358" i="10"/>
  <c r="AD358" i="10" s="1"/>
  <c r="X359" i="10"/>
  <c r="Q570" i="10"/>
  <c r="R570" i="10" s="1"/>
  <c r="AG569" i="10"/>
  <c r="S570" i="10" l="1"/>
  <c r="T570" i="10"/>
  <c r="AB290" i="10"/>
  <c r="Y291" i="10" s="1"/>
  <c r="Z291" i="10" s="1"/>
  <c r="AH291" i="10" s="1"/>
  <c r="AF289" i="10"/>
  <c r="AA359" i="10"/>
  <c r="X360" i="10" s="1"/>
  <c r="Q571" i="10"/>
  <c r="R571" i="10" s="1"/>
  <c r="AG570" i="10"/>
  <c r="S571" i="10" l="1"/>
  <c r="T571" i="10"/>
  <c r="V290" i="10"/>
  <c r="AE290" i="10" s="1"/>
  <c r="AC290" i="10"/>
  <c r="W290" i="10" s="1"/>
  <c r="U359" i="10"/>
  <c r="AD359" i="10" s="1"/>
  <c r="Q572" i="10"/>
  <c r="R572" i="10" s="1"/>
  <c r="AG571" i="10"/>
  <c r="T572" i="10" l="1"/>
  <c r="S572" i="10"/>
  <c r="AB291" i="10"/>
  <c r="AF290" i="10"/>
  <c r="AA360" i="10"/>
  <c r="Q573" i="10"/>
  <c r="R573" i="10" s="1"/>
  <c r="AG572" i="10"/>
  <c r="S573" i="10" l="1"/>
  <c r="T573" i="10"/>
  <c r="V291" i="10"/>
  <c r="AE291" i="10" s="1"/>
  <c r="AC291" i="10"/>
  <c r="W291" i="10" s="1"/>
  <c r="Y292" i="10"/>
  <c r="Z292" i="10" s="1"/>
  <c r="AH292" i="10" s="1"/>
  <c r="U360" i="10"/>
  <c r="AD360" i="10" s="1"/>
  <c r="X361" i="10"/>
  <c r="Q574" i="10"/>
  <c r="R574" i="10" s="1"/>
  <c r="AG573" i="10"/>
  <c r="S574" i="10" l="1"/>
  <c r="T574" i="10"/>
  <c r="AB292" i="10"/>
  <c r="AF291" i="10"/>
  <c r="AA361" i="10"/>
  <c r="Q575" i="10"/>
  <c r="R575" i="10" s="1"/>
  <c r="AG574" i="10"/>
  <c r="S575" i="10" l="1"/>
  <c r="T575" i="10"/>
  <c r="V292" i="10"/>
  <c r="AE292" i="10" s="1"/>
  <c r="AC292" i="10"/>
  <c r="W292" i="10" s="1"/>
  <c r="Y293" i="10"/>
  <c r="Z293" i="10" s="1"/>
  <c r="AH293" i="10" s="1"/>
  <c r="U361" i="10"/>
  <c r="AD361" i="10" s="1"/>
  <c r="X362" i="10"/>
  <c r="Q576" i="10"/>
  <c r="R576" i="10" s="1"/>
  <c r="AG575" i="10"/>
  <c r="T576" i="10" l="1"/>
  <c r="S576" i="10"/>
  <c r="AB293" i="10"/>
  <c r="Y294" i="10" s="1"/>
  <c r="Z294" i="10" s="1"/>
  <c r="AH294" i="10" s="1"/>
  <c r="AF292" i="10"/>
  <c r="AA362" i="10"/>
  <c r="X363" i="10" s="1"/>
  <c r="Q577" i="10"/>
  <c r="R577" i="10" s="1"/>
  <c r="AG576" i="10"/>
  <c r="S577" i="10" l="1"/>
  <c r="T577" i="10"/>
  <c r="V293" i="10"/>
  <c r="AE293" i="10" s="1"/>
  <c r="AC293" i="10"/>
  <c r="W293" i="10" s="1"/>
  <c r="U362" i="10"/>
  <c r="AD362" i="10" s="1"/>
  <c r="Q578" i="10"/>
  <c r="R578" i="10" s="1"/>
  <c r="AG577" i="10"/>
  <c r="T578" i="10" l="1"/>
  <c r="S578" i="10"/>
  <c r="AB294" i="10"/>
  <c r="AF293" i="10"/>
  <c r="AA363" i="10"/>
  <c r="Q579" i="10"/>
  <c r="R579" i="10" s="1"/>
  <c r="AG578" i="10"/>
  <c r="S579" i="10" l="1"/>
  <c r="T579" i="10"/>
  <c r="V294" i="10"/>
  <c r="AE294" i="10" s="1"/>
  <c r="AC294" i="10"/>
  <c r="W294" i="10" s="1"/>
  <c r="Y295" i="10"/>
  <c r="Z295" i="10" s="1"/>
  <c r="AH295" i="10" s="1"/>
  <c r="U363" i="10"/>
  <c r="AD363" i="10" s="1"/>
  <c r="X364" i="10"/>
  <c r="Q580" i="10"/>
  <c r="R580" i="10" s="1"/>
  <c r="AG579" i="10"/>
  <c r="T580" i="10" l="1"/>
  <c r="S580" i="10"/>
  <c r="AB295" i="10"/>
  <c r="Y296" i="10" s="1"/>
  <c r="Z296" i="10" s="1"/>
  <c r="AH296" i="10" s="1"/>
  <c r="AF294" i="10"/>
  <c r="AA364" i="10"/>
  <c r="Q581" i="10"/>
  <c r="R581" i="10" s="1"/>
  <c r="AG580" i="10"/>
  <c r="S581" i="10" l="1"/>
  <c r="T581" i="10"/>
  <c r="V295" i="10"/>
  <c r="AE295" i="10" s="1"/>
  <c r="AC295" i="10"/>
  <c r="W295" i="10" s="1"/>
  <c r="U364" i="10"/>
  <c r="AD364" i="10" s="1"/>
  <c r="X365" i="10"/>
  <c r="Q582" i="10"/>
  <c r="R582" i="10" s="1"/>
  <c r="AG581" i="10"/>
  <c r="S582" i="10" l="1"/>
  <c r="T582" i="10"/>
  <c r="AB296" i="10"/>
  <c r="AF295" i="10"/>
  <c r="AA365" i="10"/>
  <c r="Q583" i="10"/>
  <c r="R583" i="10" s="1"/>
  <c r="AG582" i="10"/>
  <c r="S583" i="10" l="1"/>
  <c r="T583" i="10"/>
  <c r="V296" i="10"/>
  <c r="AE296" i="10" s="1"/>
  <c r="AC296" i="10"/>
  <c r="W296" i="10" s="1"/>
  <c r="Y297" i="10"/>
  <c r="Z297" i="10" s="1"/>
  <c r="AH297" i="10" s="1"/>
  <c r="U365" i="10"/>
  <c r="AD365" i="10" s="1"/>
  <c r="X366" i="10"/>
  <c r="Q584" i="10"/>
  <c r="R584" i="10" s="1"/>
  <c r="AG583" i="10"/>
  <c r="S584" i="10" l="1"/>
  <c r="T584" i="10"/>
  <c r="AB297" i="10"/>
  <c r="Y298" i="10" s="1"/>
  <c r="Z298" i="10" s="1"/>
  <c r="AH298" i="10" s="1"/>
  <c r="AF296" i="10"/>
  <c r="AA366" i="10"/>
  <c r="Q585" i="10"/>
  <c r="R585" i="10" s="1"/>
  <c r="AG584" i="10"/>
  <c r="S585" i="10" l="1"/>
  <c r="T585" i="10"/>
  <c r="V297" i="10"/>
  <c r="AE297" i="10" s="1"/>
  <c r="AC297" i="10"/>
  <c r="W297" i="10" s="1"/>
  <c r="U366" i="10"/>
  <c r="AD366" i="10" s="1"/>
  <c r="X367" i="10"/>
  <c r="Q586" i="10"/>
  <c r="R586" i="10" s="1"/>
  <c r="AG585" i="10"/>
  <c r="S586" i="10" l="1"/>
  <c r="T586" i="10"/>
  <c r="AB298" i="10"/>
  <c r="AF297" i="10"/>
  <c r="AA367" i="10"/>
  <c r="Q587" i="10"/>
  <c r="R587" i="10" s="1"/>
  <c r="AG586" i="10"/>
  <c r="S587" i="10" l="1"/>
  <c r="T587" i="10"/>
  <c r="V298" i="10"/>
  <c r="AE298" i="10" s="1"/>
  <c r="AC298" i="10"/>
  <c r="W298" i="10" s="1"/>
  <c r="Y299" i="10"/>
  <c r="Z299" i="10" s="1"/>
  <c r="AH299" i="10" s="1"/>
  <c r="U367" i="10"/>
  <c r="AD367" i="10" s="1"/>
  <c r="X368" i="10"/>
  <c r="Q588" i="10"/>
  <c r="R588" i="10" s="1"/>
  <c r="AG587" i="10"/>
  <c r="S588" i="10" l="1"/>
  <c r="T588" i="10"/>
  <c r="AB299" i="10"/>
  <c r="Y300" i="10" s="1"/>
  <c r="Z300" i="10" s="1"/>
  <c r="AH300" i="10" s="1"/>
  <c r="AF298" i="10"/>
  <c r="AA368" i="10"/>
  <c r="Q589" i="10"/>
  <c r="R589" i="10" s="1"/>
  <c r="AG588" i="10"/>
  <c r="S589" i="10" l="1"/>
  <c r="T589" i="10"/>
  <c r="V299" i="10"/>
  <c r="AE299" i="10" s="1"/>
  <c r="AC299" i="10"/>
  <c r="W299" i="10" s="1"/>
  <c r="U368" i="10"/>
  <c r="AD368" i="10" s="1"/>
  <c r="X369" i="10"/>
  <c r="Q590" i="10"/>
  <c r="R590" i="10" s="1"/>
  <c r="AG589" i="10"/>
  <c r="S590" i="10" l="1"/>
  <c r="T590" i="10"/>
  <c r="AB300" i="10"/>
  <c r="AF299" i="10"/>
  <c r="AA369" i="10"/>
  <c r="Q591" i="10"/>
  <c r="R591" i="10" s="1"/>
  <c r="AG590" i="10"/>
  <c r="S591" i="10" l="1"/>
  <c r="T591" i="10"/>
  <c r="V300" i="10"/>
  <c r="AE300" i="10" s="1"/>
  <c r="AC300" i="10"/>
  <c r="W300" i="10" s="1"/>
  <c r="Y301" i="10"/>
  <c r="Z301" i="10" s="1"/>
  <c r="AH301" i="10" s="1"/>
  <c r="U369" i="10"/>
  <c r="AD369" i="10" s="1"/>
  <c r="X370" i="10"/>
  <c r="Q592" i="10"/>
  <c r="R592" i="10" s="1"/>
  <c r="AG591" i="10"/>
  <c r="S592" i="10" l="1"/>
  <c r="T592" i="10"/>
  <c r="AB301" i="10"/>
  <c r="Y302" i="10" s="1"/>
  <c r="Z302" i="10" s="1"/>
  <c r="AH302" i="10" s="1"/>
  <c r="AF300" i="10"/>
  <c r="AA370" i="10"/>
  <c r="Q593" i="10"/>
  <c r="R593" i="10" s="1"/>
  <c r="AG592" i="10"/>
  <c r="S593" i="10" l="1"/>
  <c r="T593" i="10"/>
  <c r="V301" i="10"/>
  <c r="AE301" i="10" s="1"/>
  <c r="AC301" i="10"/>
  <c r="W301" i="10" s="1"/>
  <c r="U370" i="10"/>
  <c r="AD370" i="10" s="1"/>
  <c r="X371" i="10"/>
  <c r="Q594" i="10"/>
  <c r="R594" i="10" s="1"/>
  <c r="AG593" i="10"/>
  <c r="T594" i="10" l="1"/>
  <c r="S594" i="10"/>
  <c r="AB302" i="10"/>
  <c r="AF301" i="10"/>
  <c r="AA371" i="10"/>
  <c r="Q595" i="10"/>
  <c r="R595" i="10" s="1"/>
  <c r="AG594" i="10"/>
  <c r="S595" i="10" l="1"/>
  <c r="T595" i="10"/>
  <c r="V302" i="10"/>
  <c r="AE302" i="10" s="1"/>
  <c r="AC302" i="10"/>
  <c r="W302" i="10" s="1"/>
  <c r="Y303" i="10"/>
  <c r="Z303" i="10" s="1"/>
  <c r="AH303" i="10" s="1"/>
  <c r="U371" i="10"/>
  <c r="AD371" i="10" s="1"/>
  <c r="X372" i="10"/>
  <c r="Q596" i="10"/>
  <c r="R596" i="10" s="1"/>
  <c r="AG595" i="10"/>
  <c r="S596" i="10" l="1"/>
  <c r="T596" i="10"/>
  <c r="AB303" i="10"/>
  <c r="Y304" i="10" s="1"/>
  <c r="Z304" i="10" s="1"/>
  <c r="AH304" i="10" s="1"/>
  <c r="AF302" i="10"/>
  <c r="AA372" i="10"/>
  <c r="X373" i="10" s="1"/>
  <c r="Q597" i="10"/>
  <c r="R597" i="10" s="1"/>
  <c r="AG596" i="10"/>
  <c r="S597" i="10" l="1"/>
  <c r="T597" i="10"/>
  <c r="V303" i="10"/>
  <c r="AE303" i="10" s="1"/>
  <c r="AC303" i="10"/>
  <c r="W303" i="10" s="1"/>
  <c r="U372" i="10"/>
  <c r="AD372" i="10" s="1"/>
  <c r="Q598" i="10"/>
  <c r="R598" i="10" s="1"/>
  <c r="AG597" i="10"/>
  <c r="T598" i="10" l="1"/>
  <c r="S598" i="10"/>
  <c r="AB304" i="10"/>
  <c r="AF303" i="10"/>
  <c r="AA373" i="10"/>
  <c r="Q599" i="10"/>
  <c r="R599" i="10" s="1"/>
  <c r="AG598" i="10"/>
  <c r="S599" i="10" l="1"/>
  <c r="T599" i="10"/>
  <c r="V304" i="10"/>
  <c r="AE304" i="10" s="1"/>
  <c r="AC304" i="10"/>
  <c r="W304" i="10" s="1"/>
  <c r="Y305" i="10"/>
  <c r="Z305" i="10" s="1"/>
  <c r="AH305" i="10" s="1"/>
  <c r="U373" i="10"/>
  <c r="AD373" i="10" s="1"/>
  <c r="X374" i="10"/>
  <c r="Q600" i="10"/>
  <c r="R600" i="10" s="1"/>
  <c r="AG599" i="10"/>
  <c r="T600" i="10" l="1"/>
  <c r="S600" i="10"/>
  <c r="AB305" i="10"/>
  <c r="AF304" i="10"/>
  <c r="AA374" i="10"/>
  <c r="X375" i="10" s="1"/>
  <c r="Q601" i="10"/>
  <c r="R601" i="10" s="1"/>
  <c r="AG600" i="10"/>
  <c r="S601" i="10" l="1"/>
  <c r="T601" i="10"/>
  <c r="V305" i="10"/>
  <c r="AE305" i="10" s="1"/>
  <c r="AC305" i="10"/>
  <c r="W305" i="10" s="1"/>
  <c r="Y306" i="10"/>
  <c r="Z306" i="10" s="1"/>
  <c r="AH306" i="10" s="1"/>
  <c r="U374" i="10"/>
  <c r="AD374" i="10" s="1"/>
  <c r="Q602" i="10"/>
  <c r="R602" i="10" s="1"/>
  <c r="AG601" i="10"/>
  <c r="T602" i="10" l="1"/>
  <c r="S602" i="10"/>
  <c r="AB306" i="10"/>
  <c r="AF305" i="10"/>
  <c r="AA375" i="10"/>
  <c r="Q603" i="10"/>
  <c r="R603" i="10" s="1"/>
  <c r="AG602" i="10"/>
  <c r="S603" i="10" l="1"/>
  <c r="T603" i="10"/>
  <c r="V306" i="10"/>
  <c r="AE306" i="10" s="1"/>
  <c r="AC306" i="10"/>
  <c r="W306" i="10" s="1"/>
  <c r="Y307" i="10"/>
  <c r="Z307" i="10" s="1"/>
  <c r="AH307" i="10" s="1"/>
  <c r="U375" i="10"/>
  <c r="AD375" i="10" s="1"/>
  <c r="X376" i="10"/>
  <c r="Q604" i="10"/>
  <c r="R604" i="10" s="1"/>
  <c r="AG603" i="10"/>
  <c r="S604" i="10" l="1"/>
  <c r="T604" i="10"/>
  <c r="AB307" i="10"/>
  <c r="Y308" i="10" s="1"/>
  <c r="Z308" i="10" s="1"/>
  <c r="AH308" i="10" s="1"/>
  <c r="AF306" i="10"/>
  <c r="AA376" i="10"/>
  <c r="Q605" i="10"/>
  <c r="R605" i="10" s="1"/>
  <c r="AG604" i="10"/>
  <c r="S605" i="10" l="1"/>
  <c r="T605" i="10"/>
  <c r="V307" i="10"/>
  <c r="AE307" i="10" s="1"/>
  <c r="AC307" i="10"/>
  <c r="W307" i="10" s="1"/>
  <c r="U376" i="10"/>
  <c r="AD376" i="10" s="1"/>
  <c r="X377" i="10"/>
  <c r="Q606" i="10"/>
  <c r="R606" i="10" s="1"/>
  <c r="AG605" i="10"/>
  <c r="T606" i="10" l="1"/>
  <c r="S606" i="10"/>
  <c r="AB308" i="10"/>
  <c r="AF307" i="10"/>
  <c r="AA377" i="10"/>
  <c r="Q607" i="10"/>
  <c r="R607" i="10" s="1"/>
  <c r="AG606" i="10"/>
  <c r="S607" i="10" l="1"/>
  <c r="T607" i="10"/>
  <c r="V308" i="10"/>
  <c r="AE308" i="10" s="1"/>
  <c r="AC308" i="10"/>
  <c r="W308" i="10" s="1"/>
  <c r="Y309" i="10"/>
  <c r="Z309" i="10" s="1"/>
  <c r="AH309" i="10" s="1"/>
  <c r="U377" i="10"/>
  <c r="AD377" i="10" s="1"/>
  <c r="X378" i="10"/>
  <c r="Q608" i="10"/>
  <c r="R608" i="10" s="1"/>
  <c r="AG607" i="10"/>
  <c r="T608" i="10" l="1"/>
  <c r="S608" i="10"/>
  <c r="AB309" i="10"/>
  <c r="Y310" i="10" s="1"/>
  <c r="Z310" i="10" s="1"/>
  <c r="AH310" i="10" s="1"/>
  <c r="AF308" i="10"/>
  <c r="AA378" i="10"/>
  <c r="X379" i="10" s="1"/>
  <c r="Q609" i="10"/>
  <c r="R609" i="10" s="1"/>
  <c r="AG608" i="10"/>
  <c r="S609" i="10" l="1"/>
  <c r="T609" i="10"/>
  <c r="V309" i="10"/>
  <c r="AE309" i="10" s="1"/>
  <c r="AF309" i="10" s="1"/>
  <c r="AC309" i="10"/>
  <c r="W309" i="10" s="1"/>
  <c r="U378" i="10"/>
  <c r="AD378" i="10" s="1"/>
  <c r="Q610" i="10"/>
  <c r="R610" i="10" s="1"/>
  <c r="AG609" i="10"/>
  <c r="T610" i="10" l="1"/>
  <c r="S610" i="10"/>
  <c r="AB310" i="10"/>
  <c r="AA379" i="10"/>
  <c r="Q611" i="10"/>
  <c r="R611" i="10" s="1"/>
  <c r="AG610" i="10"/>
  <c r="S611" i="10" l="1"/>
  <c r="T611" i="10"/>
  <c r="V310" i="10"/>
  <c r="AE310" i="10" s="1"/>
  <c r="AC310" i="10"/>
  <c r="W310" i="10" s="1"/>
  <c r="Y311" i="10"/>
  <c r="Z311" i="10" s="1"/>
  <c r="AH311" i="10" s="1"/>
  <c r="U379" i="10"/>
  <c r="AD379" i="10" s="1"/>
  <c r="X380" i="10"/>
  <c r="Q612" i="10"/>
  <c r="R612" i="10" s="1"/>
  <c r="AG611" i="10"/>
  <c r="T612" i="10" l="1"/>
  <c r="S612" i="10"/>
  <c r="AB311" i="10"/>
  <c r="AF310" i="10"/>
  <c r="AA380" i="10"/>
  <c r="Q613" i="10"/>
  <c r="R613" i="10" s="1"/>
  <c r="AG612" i="10"/>
  <c r="S613" i="10" l="1"/>
  <c r="T613" i="10"/>
  <c r="V311" i="10"/>
  <c r="AE311" i="10" s="1"/>
  <c r="AC311" i="10"/>
  <c r="W311" i="10" s="1"/>
  <c r="Y312" i="10"/>
  <c r="Z312" i="10" s="1"/>
  <c r="AH312" i="10" s="1"/>
  <c r="U380" i="10"/>
  <c r="AD380" i="10" s="1"/>
  <c r="X381" i="10"/>
  <c r="Q614" i="10"/>
  <c r="R614" i="10" s="1"/>
  <c r="AG613" i="10"/>
  <c r="T614" i="10" l="1"/>
  <c r="S614" i="10"/>
  <c r="AB312" i="10"/>
  <c r="AF311" i="10"/>
  <c r="AA381" i="10"/>
  <c r="Q615" i="10"/>
  <c r="R615" i="10" s="1"/>
  <c r="AG614" i="10"/>
  <c r="T615" i="10" l="1"/>
  <c r="S615" i="10"/>
  <c r="V312" i="10"/>
  <c r="AE312" i="10" s="1"/>
  <c r="AC312" i="10"/>
  <c r="W312" i="10" s="1"/>
  <c r="Y313" i="10"/>
  <c r="Z313" i="10" s="1"/>
  <c r="AH313" i="10" s="1"/>
  <c r="U381" i="10"/>
  <c r="AD381" i="10" s="1"/>
  <c r="X382" i="10"/>
  <c r="Q616" i="10"/>
  <c r="R616" i="10" s="1"/>
  <c r="AG615" i="10"/>
  <c r="T616" i="10" l="1"/>
  <c r="S616" i="10"/>
  <c r="AB313" i="10"/>
  <c r="Y314" i="10" s="1"/>
  <c r="Z314" i="10" s="1"/>
  <c r="AH314" i="10" s="1"/>
  <c r="AF312" i="10"/>
  <c r="AA382" i="10"/>
  <c r="Q617" i="10"/>
  <c r="R617" i="10" s="1"/>
  <c r="AG616" i="10"/>
  <c r="S617" i="10" l="1"/>
  <c r="T617" i="10"/>
  <c r="V313" i="10"/>
  <c r="AE313" i="10" s="1"/>
  <c r="AC313" i="10"/>
  <c r="W313" i="10" s="1"/>
  <c r="U382" i="10"/>
  <c r="AD382" i="10" s="1"/>
  <c r="X383" i="10"/>
  <c r="Q618" i="10"/>
  <c r="R618" i="10" s="1"/>
  <c r="AG617" i="10"/>
  <c r="S618" i="10" l="1"/>
  <c r="T618" i="10"/>
  <c r="AB314" i="10"/>
  <c r="AF313" i="10"/>
  <c r="AA383" i="10"/>
  <c r="Q619" i="10"/>
  <c r="R619" i="10" s="1"/>
  <c r="AG618" i="10"/>
  <c r="S619" i="10" l="1"/>
  <c r="T619" i="10"/>
  <c r="V314" i="10"/>
  <c r="AE314" i="10" s="1"/>
  <c r="AC314" i="10"/>
  <c r="W314" i="10" s="1"/>
  <c r="Y315" i="10"/>
  <c r="Z315" i="10" s="1"/>
  <c r="AH315" i="10" s="1"/>
  <c r="U383" i="10"/>
  <c r="AD383" i="10" s="1"/>
  <c r="X384" i="10"/>
  <c r="Q620" i="10"/>
  <c r="R620" i="10" s="1"/>
  <c r="AG619" i="10"/>
  <c r="S620" i="10" l="1"/>
  <c r="T620" i="10"/>
  <c r="AB315" i="10"/>
  <c r="AF314" i="10"/>
  <c r="AA384" i="10"/>
  <c r="Q621" i="10"/>
  <c r="R621" i="10" s="1"/>
  <c r="AG620" i="10"/>
  <c r="S621" i="10" l="1"/>
  <c r="T621" i="10"/>
  <c r="V315" i="10"/>
  <c r="AE315" i="10" s="1"/>
  <c r="AC315" i="10"/>
  <c r="W315" i="10" s="1"/>
  <c r="Y316" i="10"/>
  <c r="Z316" i="10" s="1"/>
  <c r="AH316" i="10" s="1"/>
  <c r="U384" i="10"/>
  <c r="AD384" i="10" s="1"/>
  <c r="X385" i="10"/>
  <c r="Q622" i="10"/>
  <c r="R622" i="10" s="1"/>
  <c r="AG621" i="10"/>
  <c r="S622" i="10" l="1"/>
  <c r="T622" i="10"/>
  <c r="AB316" i="10"/>
  <c r="AF315" i="10"/>
  <c r="AA385" i="10"/>
  <c r="Q623" i="10"/>
  <c r="R623" i="10" s="1"/>
  <c r="AG622" i="10"/>
  <c r="S623" i="10" l="1"/>
  <c r="T623" i="10"/>
  <c r="V316" i="10"/>
  <c r="AE316" i="10" s="1"/>
  <c r="AC316" i="10"/>
  <c r="W316" i="10" s="1"/>
  <c r="Y317" i="10"/>
  <c r="Z317" i="10" s="1"/>
  <c r="AH317" i="10" s="1"/>
  <c r="U385" i="10"/>
  <c r="AD385" i="10" s="1"/>
  <c r="X386" i="10"/>
  <c r="Q624" i="10"/>
  <c r="R624" i="10" s="1"/>
  <c r="AG623" i="10"/>
  <c r="S624" i="10" l="1"/>
  <c r="T624" i="10"/>
  <c r="AB317" i="10"/>
  <c r="Y318" i="10" s="1"/>
  <c r="Z318" i="10" s="1"/>
  <c r="AH318" i="10" s="1"/>
  <c r="AF316" i="10"/>
  <c r="AA386" i="10"/>
  <c r="Q625" i="10"/>
  <c r="R625" i="10" s="1"/>
  <c r="AG624" i="10"/>
  <c r="S625" i="10" l="1"/>
  <c r="T625" i="10"/>
  <c r="V317" i="10"/>
  <c r="AE317" i="10" s="1"/>
  <c r="AC317" i="10"/>
  <c r="W317" i="10" s="1"/>
  <c r="U386" i="10"/>
  <c r="AD386" i="10" s="1"/>
  <c r="X387" i="10"/>
  <c r="Q626" i="10"/>
  <c r="R626" i="10" s="1"/>
  <c r="AG625" i="10"/>
  <c r="T626" i="10" l="1"/>
  <c r="S626" i="10"/>
  <c r="AB318" i="10"/>
  <c r="AF317" i="10"/>
  <c r="AA387" i="10"/>
  <c r="Q627" i="10"/>
  <c r="R627" i="10" s="1"/>
  <c r="AG626" i="10"/>
  <c r="T627" i="10" l="1"/>
  <c r="S627" i="10"/>
  <c r="V318" i="10"/>
  <c r="AE318" i="10" s="1"/>
  <c r="AC318" i="10"/>
  <c r="W318" i="10" s="1"/>
  <c r="Y319" i="10"/>
  <c r="Z319" i="10" s="1"/>
  <c r="AH319" i="10" s="1"/>
  <c r="U387" i="10"/>
  <c r="AD387" i="10" s="1"/>
  <c r="X388" i="10"/>
  <c r="Q628" i="10"/>
  <c r="R628" i="10" s="1"/>
  <c r="AG627" i="10"/>
  <c r="T628" i="10" l="1"/>
  <c r="S628" i="10"/>
  <c r="AB319" i="10"/>
  <c r="Y320" i="10" s="1"/>
  <c r="Z320" i="10" s="1"/>
  <c r="AH320" i="10" s="1"/>
  <c r="AF318" i="10"/>
  <c r="AA388" i="10"/>
  <c r="Q629" i="10"/>
  <c r="R629" i="10" s="1"/>
  <c r="AG628" i="10"/>
  <c r="S629" i="10" l="1"/>
  <c r="T629" i="10"/>
  <c r="V319" i="10"/>
  <c r="AE319" i="10" s="1"/>
  <c r="AC319" i="10"/>
  <c r="W319" i="10" s="1"/>
  <c r="U388" i="10"/>
  <c r="AD388" i="10" s="1"/>
  <c r="X389" i="10"/>
  <c r="Q630" i="10"/>
  <c r="R630" i="10" s="1"/>
  <c r="AG629" i="10"/>
  <c r="T630" i="10" l="1"/>
  <c r="S630" i="10"/>
  <c r="AB320" i="10"/>
  <c r="AF319" i="10"/>
  <c r="AA389" i="10"/>
  <c r="Q631" i="10"/>
  <c r="R631" i="10" s="1"/>
  <c r="AG630" i="10"/>
  <c r="S631" i="10" l="1"/>
  <c r="T631" i="10"/>
  <c r="V320" i="10"/>
  <c r="AE320" i="10" s="1"/>
  <c r="AC320" i="10"/>
  <c r="W320" i="10" s="1"/>
  <c r="Y321" i="10"/>
  <c r="Z321" i="10" s="1"/>
  <c r="AH321" i="10" s="1"/>
  <c r="U389" i="10"/>
  <c r="AD389" i="10" s="1"/>
  <c r="X390" i="10"/>
  <c r="Q632" i="10"/>
  <c r="R632" i="10" s="1"/>
  <c r="AG631" i="10"/>
  <c r="S632" i="10" l="1"/>
  <c r="T632" i="10"/>
  <c r="AB321" i="10"/>
  <c r="Y322" i="10" s="1"/>
  <c r="Z322" i="10" s="1"/>
  <c r="AH322" i="10" s="1"/>
  <c r="AF320" i="10"/>
  <c r="AA390" i="10"/>
  <c r="Q633" i="10"/>
  <c r="R633" i="10" s="1"/>
  <c r="AG632" i="10"/>
  <c r="S633" i="10" l="1"/>
  <c r="T633" i="10"/>
  <c r="V321" i="10"/>
  <c r="AE321" i="10" s="1"/>
  <c r="AC321" i="10"/>
  <c r="W321" i="10" s="1"/>
  <c r="U390" i="10"/>
  <c r="AD390" i="10" s="1"/>
  <c r="X391" i="10"/>
  <c r="Q634" i="10"/>
  <c r="R634" i="10" s="1"/>
  <c r="AG633" i="10"/>
  <c r="S634" i="10" l="1"/>
  <c r="T634" i="10"/>
  <c r="AB322" i="10"/>
  <c r="AF321" i="10"/>
  <c r="AA391" i="10"/>
  <c r="X392" i="10" s="1"/>
  <c r="Q635" i="10"/>
  <c r="R635" i="10" s="1"/>
  <c r="AG634" i="10"/>
  <c r="S635" i="10" l="1"/>
  <c r="T635" i="10"/>
  <c r="V322" i="10"/>
  <c r="AE322" i="10" s="1"/>
  <c r="AC322" i="10"/>
  <c r="W322" i="10" s="1"/>
  <c r="Y323" i="10"/>
  <c r="Z323" i="10" s="1"/>
  <c r="AH323" i="10" s="1"/>
  <c r="U391" i="10"/>
  <c r="AD391" i="10" s="1"/>
  <c r="Q636" i="10"/>
  <c r="R636" i="10" s="1"/>
  <c r="AG635" i="10"/>
  <c r="S636" i="10" l="1"/>
  <c r="T636" i="10"/>
  <c r="AB323" i="10"/>
  <c r="AF322" i="10"/>
  <c r="AA392" i="10"/>
  <c r="Q637" i="10"/>
  <c r="R637" i="10" s="1"/>
  <c r="AG636" i="10"/>
  <c r="S637" i="10" l="1"/>
  <c r="T637" i="10"/>
  <c r="V323" i="10"/>
  <c r="AE323" i="10" s="1"/>
  <c r="AC323" i="10"/>
  <c r="W323" i="10" s="1"/>
  <c r="Y324" i="10"/>
  <c r="Z324" i="10" s="1"/>
  <c r="AH324" i="10" s="1"/>
  <c r="U392" i="10"/>
  <c r="AD392" i="10" s="1"/>
  <c r="X393" i="10"/>
  <c r="Q638" i="10"/>
  <c r="R638" i="10" s="1"/>
  <c r="AG637" i="10"/>
  <c r="S638" i="10" l="1"/>
  <c r="T638" i="10"/>
  <c r="AB324" i="10"/>
  <c r="Y325" i="10" s="1"/>
  <c r="Z325" i="10" s="1"/>
  <c r="AH325" i="10" s="1"/>
  <c r="AF323" i="10"/>
  <c r="AA393" i="10"/>
  <c r="Q639" i="10"/>
  <c r="R639" i="10" s="1"/>
  <c r="AG638" i="10"/>
  <c r="S639" i="10" l="1"/>
  <c r="T639" i="10"/>
  <c r="V324" i="10"/>
  <c r="AE324" i="10" s="1"/>
  <c r="AC324" i="10"/>
  <c r="W324" i="10" s="1"/>
  <c r="U393" i="10"/>
  <c r="AD393" i="10" s="1"/>
  <c r="X394" i="10"/>
  <c r="Q640" i="10"/>
  <c r="R640" i="10" s="1"/>
  <c r="AG639" i="10"/>
  <c r="S640" i="10" l="1"/>
  <c r="T640" i="10"/>
  <c r="AB325" i="10"/>
  <c r="AF324" i="10"/>
  <c r="AA394" i="10"/>
  <c r="Q641" i="10"/>
  <c r="R641" i="10" s="1"/>
  <c r="AG640" i="10"/>
  <c r="S641" i="10" l="1"/>
  <c r="T641" i="10"/>
  <c r="V325" i="10"/>
  <c r="AE325" i="10" s="1"/>
  <c r="AC325" i="10"/>
  <c r="W325" i="10" s="1"/>
  <c r="Y326" i="10"/>
  <c r="Z326" i="10" s="1"/>
  <c r="AH326" i="10" s="1"/>
  <c r="U394" i="10"/>
  <c r="AD394" i="10" s="1"/>
  <c r="X395" i="10"/>
  <c r="Q642" i="10"/>
  <c r="R642" i="10" s="1"/>
  <c r="AG641" i="10"/>
  <c r="S642" i="10" l="1"/>
  <c r="T642" i="10"/>
  <c r="AB326" i="10"/>
  <c r="AF325" i="10"/>
  <c r="AA395" i="10"/>
  <c r="Q643" i="10"/>
  <c r="R643" i="10" s="1"/>
  <c r="AG642" i="10"/>
  <c r="S643" i="10" l="1"/>
  <c r="T643" i="10"/>
  <c r="V326" i="10"/>
  <c r="AE326" i="10" s="1"/>
  <c r="AC326" i="10"/>
  <c r="W326" i="10" s="1"/>
  <c r="Y327" i="10"/>
  <c r="Z327" i="10" s="1"/>
  <c r="AH327" i="10" s="1"/>
  <c r="U395" i="10"/>
  <c r="AD395" i="10" s="1"/>
  <c r="X396" i="10"/>
  <c r="Q644" i="10"/>
  <c r="R644" i="10" s="1"/>
  <c r="AG643" i="10"/>
  <c r="S644" i="10" l="1"/>
  <c r="T644" i="10"/>
  <c r="AB327" i="10"/>
  <c r="Y328" i="10" s="1"/>
  <c r="Z328" i="10" s="1"/>
  <c r="AH328" i="10" s="1"/>
  <c r="AF326" i="10"/>
  <c r="AA396" i="10"/>
  <c r="X397" i="10" s="1"/>
  <c r="Q645" i="10"/>
  <c r="R645" i="10" s="1"/>
  <c r="AG644" i="10"/>
  <c r="T645" i="10" l="1"/>
  <c r="S645" i="10"/>
  <c r="V327" i="10"/>
  <c r="AE327" i="10" s="1"/>
  <c r="AC327" i="10"/>
  <c r="W327" i="10" s="1"/>
  <c r="U396" i="10"/>
  <c r="AD396" i="10" s="1"/>
  <c r="Q646" i="10"/>
  <c r="R646" i="10" s="1"/>
  <c r="AG645" i="10"/>
  <c r="S646" i="10" l="1"/>
  <c r="T646" i="10"/>
  <c r="AB328" i="10"/>
  <c r="AF327" i="10"/>
  <c r="AA397" i="10"/>
  <c r="Q647" i="10"/>
  <c r="R647" i="10" s="1"/>
  <c r="AG646" i="10"/>
  <c r="T647" i="10" l="1"/>
  <c r="S647" i="10"/>
  <c r="V328" i="10"/>
  <c r="AE328" i="10" s="1"/>
  <c r="AC328" i="10"/>
  <c r="W328" i="10" s="1"/>
  <c r="Y329" i="10"/>
  <c r="Z329" i="10" s="1"/>
  <c r="AH329" i="10" s="1"/>
  <c r="U397" i="10"/>
  <c r="AD397" i="10" s="1"/>
  <c r="X398" i="10"/>
  <c r="Q648" i="10"/>
  <c r="R648" i="10" s="1"/>
  <c r="AG647" i="10"/>
  <c r="S648" i="10" l="1"/>
  <c r="T648" i="10"/>
  <c r="AB329" i="10"/>
  <c r="Y330" i="10" s="1"/>
  <c r="Z330" i="10" s="1"/>
  <c r="AH330" i="10" s="1"/>
  <c r="AF328" i="10"/>
  <c r="AA398" i="10"/>
  <c r="Q649" i="10"/>
  <c r="R649" i="10" s="1"/>
  <c r="AG648" i="10"/>
  <c r="S649" i="10" l="1"/>
  <c r="T649" i="10"/>
  <c r="V329" i="10"/>
  <c r="AE329" i="10" s="1"/>
  <c r="AC329" i="10"/>
  <c r="W329" i="10" s="1"/>
  <c r="U398" i="10"/>
  <c r="AD398" i="10" s="1"/>
  <c r="X399" i="10"/>
  <c r="Q650" i="10"/>
  <c r="R650" i="10" s="1"/>
  <c r="AG649" i="10"/>
  <c r="S650" i="10" l="1"/>
  <c r="T650" i="10"/>
  <c r="AB330" i="10"/>
  <c r="AF329" i="10"/>
  <c r="AA399" i="10"/>
  <c r="Q651" i="10"/>
  <c r="R651" i="10" s="1"/>
  <c r="AG650" i="10"/>
  <c r="S651" i="10" l="1"/>
  <c r="T651" i="10"/>
  <c r="V330" i="10"/>
  <c r="AE330" i="10" s="1"/>
  <c r="AC330" i="10"/>
  <c r="W330" i="10" s="1"/>
  <c r="Y331" i="10"/>
  <c r="Z331" i="10" s="1"/>
  <c r="AH331" i="10" s="1"/>
  <c r="U399" i="10"/>
  <c r="AD399" i="10" s="1"/>
  <c r="X400" i="10"/>
  <c r="Q652" i="10"/>
  <c r="R652" i="10" s="1"/>
  <c r="AG651" i="10"/>
  <c r="T652" i="10" l="1"/>
  <c r="S652" i="10"/>
  <c r="AB331" i="10"/>
  <c r="Y332" i="10" s="1"/>
  <c r="Z332" i="10" s="1"/>
  <c r="AH332" i="10" s="1"/>
  <c r="AF330" i="10"/>
  <c r="AA400" i="10"/>
  <c r="Q653" i="10"/>
  <c r="R653" i="10" s="1"/>
  <c r="AG652" i="10"/>
  <c r="S653" i="10" l="1"/>
  <c r="T653" i="10"/>
  <c r="V331" i="10"/>
  <c r="AE331" i="10" s="1"/>
  <c r="AC331" i="10"/>
  <c r="W331" i="10" s="1"/>
  <c r="U400" i="10"/>
  <c r="AD400" i="10" s="1"/>
  <c r="X401" i="10"/>
  <c r="Q654" i="10"/>
  <c r="R654" i="10" s="1"/>
  <c r="AG653" i="10"/>
  <c r="T654" i="10" l="1"/>
  <c r="S654" i="10"/>
  <c r="AB332" i="10"/>
  <c r="AF331" i="10"/>
  <c r="AA401" i="10"/>
  <c r="Q655" i="10"/>
  <c r="R655" i="10" s="1"/>
  <c r="AG654" i="10"/>
  <c r="S655" i="10" l="1"/>
  <c r="T655" i="10"/>
  <c r="V332" i="10"/>
  <c r="AE332" i="10" s="1"/>
  <c r="AC332" i="10"/>
  <c r="W332" i="10" s="1"/>
  <c r="Y333" i="10"/>
  <c r="Z333" i="10" s="1"/>
  <c r="AH333" i="10" s="1"/>
  <c r="U401" i="10"/>
  <c r="AD401" i="10" s="1"/>
  <c r="X402" i="10"/>
  <c r="Q656" i="10"/>
  <c r="R656" i="10" s="1"/>
  <c r="AG655" i="10"/>
  <c r="S656" i="10" l="1"/>
  <c r="T656" i="10"/>
  <c r="AB333" i="10"/>
  <c r="Y334" i="10" s="1"/>
  <c r="Z334" i="10" s="1"/>
  <c r="AH334" i="10" s="1"/>
  <c r="AF332" i="10"/>
  <c r="AA402" i="10"/>
  <c r="Q657" i="10"/>
  <c r="R657" i="10" s="1"/>
  <c r="AG656" i="10"/>
  <c r="S657" i="10" l="1"/>
  <c r="T657" i="10"/>
  <c r="V333" i="10"/>
  <c r="AE333" i="10" s="1"/>
  <c r="AC333" i="10"/>
  <c r="W333" i="10" s="1"/>
  <c r="U402" i="10"/>
  <c r="AD402" i="10" s="1"/>
  <c r="AA403" i="10" s="1"/>
  <c r="X403" i="10"/>
  <c r="Q658" i="10"/>
  <c r="R658" i="10" s="1"/>
  <c r="AG657" i="10"/>
  <c r="T658" i="10" l="1"/>
  <c r="S658" i="10"/>
  <c r="AB334" i="10"/>
  <c r="AF333" i="10"/>
  <c r="X404" i="10"/>
  <c r="U403" i="10"/>
  <c r="AD403" i="10" s="1"/>
  <c r="Q659" i="10"/>
  <c r="R659" i="10" s="1"/>
  <c r="AG658" i="10"/>
  <c r="S659" i="10" l="1"/>
  <c r="T659" i="10"/>
  <c r="V334" i="10"/>
  <c r="AE334" i="10" s="1"/>
  <c r="AC334" i="10"/>
  <c r="W334" i="10" s="1"/>
  <c r="Y335" i="10"/>
  <c r="Z335" i="10" s="1"/>
  <c r="AH335" i="10" s="1"/>
  <c r="AA404" i="10"/>
  <c r="Q660" i="10"/>
  <c r="R660" i="10" s="1"/>
  <c r="AG659" i="10"/>
  <c r="S660" i="10" l="1"/>
  <c r="T660" i="10"/>
  <c r="AB335" i="10"/>
  <c r="Y336" i="10" s="1"/>
  <c r="Z336" i="10" s="1"/>
  <c r="AH336" i="10" s="1"/>
  <c r="AF334" i="10"/>
  <c r="U404" i="10"/>
  <c r="AD404" i="10" s="1"/>
  <c r="X405" i="10"/>
  <c r="Q661" i="10"/>
  <c r="R661" i="10" s="1"/>
  <c r="AG660" i="10"/>
  <c r="S661" i="10" l="1"/>
  <c r="T661" i="10"/>
  <c r="V335" i="10"/>
  <c r="AE335" i="10" s="1"/>
  <c r="AC335" i="10"/>
  <c r="W335" i="10" s="1"/>
  <c r="AA405" i="10"/>
  <c r="Q662" i="10"/>
  <c r="R662" i="10" s="1"/>
  <c r="AG661" i="10"/>
  <c r="S662" i="10" l="1"/>
  <c r="T662" i="10"/>
  <c r="AF335" i="10"/>
  <c r="AB336" i="10"/>
  <c r="U405" i="10"/>
  <c r="AD405" i="10" s="1"/>
  <c r="X406" i="10"/>
  <c r="Q663" i="10"/>
  <c r="R663" i="10" s="1"/>
  <c r="AG662" i="10"/>
  <c r="S663" i="10" l="1"/>
  <c r="T663" i="10"/>
  <c r="V336" i="10"/>
  <c r="AE336" i="10" s="1"/>
  <c r="AC336" i="10"/>
  <c r="W336" i="10" s="1"/>
  <c r="Y337" i="10"/>
  <c r="Z337" i="10" s="1"/>
  <c r="AH337" i="10" s="1"/>
  <c r="AA406" i="10"/>
  <c r="X407" i="10" s="1"/>
  <c r="Q664" i="10"/>
  <c r="R664" i="10" s="1"/>
  <c r="AG663" i="10"/>
  <c r="S664" i="10" l="1"/>
  <c r="T664" i="10"/>
  <c r="AB337" i="10"/>
  <c r="Y338" i="10" s="1"/>
  <c r="Z338" i="10" s="1"/>
  <c r="AH338" i="10" s="1"/>
  <c r="AF336" i="10"/>
  <c r="U406" i="10"/>
  <c r="AD406" i="10" s="1"/>
  <c r="Q665" i="10"/>
  <c r="R665" i="10" s="1"/>
  <c r="AG664" i="10"/>
  <c r="S665" i="10" l="1"/>
  <c r="T665" i="10"/>
  <c r="V337" i="10"/>
  <c r="AE337" i="10" s="1"/>
  <c r="AC337" i="10"/>
  <c r="W337" i="10" s="1"/>
  <c r="AA407" i="10"/>
  <c r="Q666" i="10"/>
  <c r="R666" i="10" s="1"/>
  <c r="AG665" i="10"/>
  <c r="S666" i="10" l="1"/>
  <c r="T666" i="10"/>
  <c r="AB338" i="10"/>
  <c r="AF337" i="10"/>
  <c r="U407" i="10"/>
  <c r="AD407" i="10" s="1"/>
  <c r="X408" i="10"/>
  <c r="Q667" i="10"/>
  <c r="R667" i="10" s="1"/>
  <c r="AG666" i="10"/>
  <c r="T667" i="10" l="1"/>
  <c r="S667" i="10"/>
  <c r="V338" i="10"/>
  <c r="AE338" i="10" s="1"/>
  <c r="AC338" i="10"/>
  <c r="W338" i="10" s="1"/>
  <c r="Y339" i="10"/>
  <c r="Z339" i="10" s="1"/>
  <c r="AH339" i="10" s="1"/>
  <c r="AA408" i="10"/>
  <c r="Q668" i="10"/>
  <c r="R668" i="10" s="1"/>
  <c r="AG667" i="10"/>
  <c r="S668" i="10" l="1"/>
  <c r="T668" i="10"/>
  <c r="AB339" i="10"/>
  <c r="Y340" i="10" s="1"/>
  <c r="Z340" i="10" s="1"/>
  <c r="AH340" i="10" s="1"/>
  <c r="AF338" i="10"/>
  <c r="U408" i="10"/>
  <c r="AD408" i="10" s="1"/>
  <c r="X409" i="10"/>
  <c r="Q669" i="10"/>
  <c r="R669" i="10" s="1"/>
  <c r="AG668" i="10"/>
  <c r="S669" i="10" l="1"/>
  <c r="T669" i="10"/>
  <c r="V339" i="10"/>
  <c r="AE339" i="10" s="1"/>
  <c r="AC339" i="10"/>
  <c r="W339" i="10" s="1"/>
  <c r="AA409" i="10"/>
  <c r="Q670" i="10"/>
  <c r="R670" i="10" s="1"/>
  <c r="AG669" i="10"/>
  <c r="S670" i="10" l="1"/>
  <c r="T670" i="10"/>
  <c r="AB340" i="10"/>
  <c r="AF339" i="10"/>
  <c r="U409" i="10"/>
  <c r="AD409" i="10" s="1"/>
  <c r="X410" i="10"/>
  <c r="Q671" i="10"/>
  <c r="R671" i="10" s="1"/>
  <c r="AG670" i="10"/>
  <c r="S671" i="10" l="1"/>
  <c r="T671" i="10"/>
  <c r="V340" i="10"/>
  <c r="AE340" i="10" s="1"/>
  <c r="AC340" i="10"/>
  <c r="W340" i="10" s="1"/>
  <c r="Y341" i="10"/>
  <c r="Z341" i="10" s="1"/>
  <c r="AH341" i="10" s="1"/>
  <c r="AA410" i="10"/>
  <c r="X411" i="10" s="1"/>
  <c r="Q672" i="10"/>
  <c r="R672" i="10" s="1"/>
  <c r="AG671" i="10"/>
  <c r="S672" i="10" l="1"/>
  <c r="T672" i="10"/>
  <c r="AB341" i="10"/>
  <c r="Y342" i="10" s="1"/>
  <c r="Z342" i="10" s="1"/>
  <c r="AH342" i="10" s="1"/>
  <c r="AF340" i="10"/>
  <c r="U410" i="10"/>
  <c r="AD410" i="10" s="1"/>
  <c r="Q673" i="10"/>
  <c r="R673" i="10" s="1"/>
  <c r="AG672" i="10"/>
  <c r="S673" i="10" l="1"/>
  <c r="T673" i="10"/>
  <c r="V341" i="10"/>
  <c r="AE341" i="10" s="1"/>
  <c r="AC341" i="10"/>
  <c r="W341" i="10" s="1"/>
  <c r="AA411" i="10"/>
  <c r="Q674" i="10"/>
  <c r="R674" i="10" s="1"/>
  <c r="AG673" i="10"/>
  <c r="S674" i="10" l="1"/>
  <c r="T674" i="10"/>
  <c r="AB342" i="10"/>
  <c r="AF341" i="10"/>
  <c r="U411" i="10"/>
  <c r="AD411" i="10" s="1"/>
  <c r="X412" i="10"/>
  <c r="Q675" i="10"/>
  <c r="R675" i="10" s="1"/>
  <c r="AG674" i="10"/>
  <c r="S675" i="10" l="1"/>
  <c r="T675" i="10"/>
  <c r="V342" i="10"/>
  <c r="AE342" i="10" s="1"/>
  <c r="AC342" i="10"/>
  <c r="W342" i="10" s="1"/>
  <c r="Y343" i="10"/>
  <c r="Z343" i="10" s="1"/>
  <c r="AH343" i="10" s="1"/>
  <c r="AA412" i="10"/>
  <c r="Q676" i="10"/>
  <c r="R676" i="10" s="1"/>
  <c r="AG675" i="10"/>
  <c r="S676" i="10" l="1"/>
  <c r="T676" i="10"/>
  <c r="AB343" i="10"/>
  <c r="AF342" i="10"/>
  <c r="U412" i="10"/>
  <c r="AD412" i="10" s="1"/>
  <c r="X413" i="10"/>
  <c r="Q677" i="10"/>
  <c r="R677" i="10" s="1"/>
  <c r="AG676" i="10"/>
  <c r="S677" i="10" l="1"/>
  <c r="T677" i="10"/>
  <c r="V343" i="10"/>
  <c r="AE343" i="10" s="1"/>
  <c r="AC343" i="10"/>
  <c r="W343" i="10" s="1"/>
  <c r="Y344" i="10"/>
  <c r="Z344" i="10" s="1"/>
  <c r="AH344" i="10" s="1"/>
  <c r="AA413" i="10"/>
  <c r="X414" i="10" s="1"/>
  <c r="Q678" i="10"/>
  <c r="R678" i="10" s="1"/>
  <c r="AG677" i="10"/>
  <c r="S678" i="10" l="1"/>
  <c r="T678" i="10"/>
  <c r="AB344" i="10"/>
  <c r="AF343" i="10"/>
  <c r="U413" i="10"/>
  <c r="AD413" i="10" s="1"/>
  <c r="Q679" i="10"/>
  <c r="R679" i="10" s="1"/>
  <c r="AG678" i="10"/>
  <c r="S679" i="10" l="1"/>
  <c r="T679" i="10"/>
  <c r="V344" i="10"/>
  <c r="AE344" i="10" s="1"/>
  <c r="AC344" i="10"/>
  <c r="W344" i="10" s="1"/>
  <c r="Y345" i="10"/>
  <c r="Z345" i="10" s="1"/>
  <c r="AH345" i="10" s="1"/>
  <c r="AA414" i="10"/>
  <c r="Q680" i="10"/>
  <c r="R680" i="10" s="1"/>
  <c r="AG679" i="10"/>
  <c r="S680" i="10" l="1"/>
  <c r="T680" i="10"/>
  <c r="AB345" i="10"/>
  <c r="Y346" i="10" s="1"/>
  <c r="Z346" i="10" s="1"/>
  <c r="AH346" i="10" s="1"/>
  <c r="AF344" i="10"/>
  <c r="U414" i="10"/>
  <c r="AD414" i="10" s="1"/>
  <c r="X415" i="10"/>
  <c r="Q681" i="10"/>
  <c r="R681" i="10" s="1"/>
  <c r="AG680" i="10"/>
  <c r="T681" i="10" l="1"/>
  <c r="S681" i="10"/>
  <c r="V345" i="10"/>
  <c r="AE345" i="10" s="1"/>
  <c r="AC345" i="10"/>
  <c r="W345" i="10" s="1"/>
  <c r="AA415" i="10"/>
  <c r="X416" i="10" s="1"/>
  <c r="Q682" i="10"/>
  <c r="R682" i="10" s="1"/>
  <c r="AG681" i="10"/>
  <c r="S682" i="10" l="1"/>
  <c r="T682" i="10"/>
  <c r="AB346" i="10"/>
  <c r="AF345" i="10"/>
  <c r="U415" i="10"/>
  <c r="AD415" i="10" s="1"/>
  <c r="Q683" i="10"/>
  <c r="R683" i="10" s="1"/>
  <c r="AG682" i="10"/>
  <c r="T683" i="10" l="1"/>
  <c r="S683" i="10"/>
  <c r="V346" i="10"/>
  <c r="AE346" i="10" s="1"/>
  <c r="AC346" i="10"/>
  <c r="W346" i="10" s="1"/>
  <c r="Y347" i="10"/>
  <c r="Z347" i="10" s="1"/>
  <c r="AH347" i="10" s="1"/>
  <c r="AA416" i="10"/>
  <c r="Q684" i="10"/>
  <c r="R684" i="10" s="1"/>
  <c r="AG683" i="10"/>
  <c r="S684" i="10" l="1"/>
  <c r="T684" i="10"/>
  <c r="AB347" i="10"/>
  <c r="AF346" i="10"/>
  <c r="U416" i="10"/>
  <c r="AD416" i="10" s="1"/>
  <c r="X417" i="10"/>
  <c r="Q685" i="10"/>
  <c r="R685" i="10" s="1"/>
  <c r="AG684" i="10"/>
  <c r="S685" i="10" l="1"/>
  <c r="T685" i="10"/>
  <c r="V347" i="10"/>
  <c r="AE347" i="10" s="1"/>
  <c r="AC347" i="10"/>
  <c r="W347" i="10" s="1"/>
  <c r="Y348" i="10"/>
  <c r="Z348" i="10" s="1"/>
  <c r="AH348" i="10" s="1"/>
  <c r="AA417" i="10"/>
  <c r="Q686" i="10"/>
  <c r="R686" i="10" s="1"/>
  <c r="AG685" i="10"/>
  <c r="S686" i="10" l="1"/>
  <c r="T686" i="10"/>
  <c r="AB348" i="10"/>
  <c r="Y349" i="10" s="1"/>
  <c r="Z349" i="10" s="1"/>
  <c r="AH349" i="10" s="1"/>
  <c r="AF347" i="10"/>
  <c r="U417" i="10"/>
  <c r="AD417" i="10" s="1"/>
  <c r="X418" i="10"/>
  <c r="Q687" i="10"/>
  <c r="R687" i="10" s="1"/>
  <c r="AG686" i="10"/>
  <c r="S687" i="10" l="1"/>
  <c r="T687" i="10"/>
  <c r="V348" i="10"/>
  <c r="AE348" i="10" s="1"/>
  <c r="AC348" i="10"/>
  <c r="W348" i="10" s="1"/>
  <c r="AA418" i="10"/>
  <c r="Q688" i="10"/>
  <c r="R688" i="10" s="1"/>
  <c r="AG687" i="10"/>
  <c r="S688" i="10" l="1"/>
  <c r="T688" i="10"/>
  <c r="AB349" i="10"/>
  <c r="AF348" i="10"/>
  <c r="U418" i="10"/>
  <c r="AD418" i="10" s="1"/>
  <c r="X419" i="10"/>
  <c r="Q689" i="10"/>
  <c r="R689" i="10" s="1"/>
  <c r="AG688" i="10"/>
  <c r="S689" i="10" l="1"/>
  <c r="T689" i="10"/>
  <c r="V349" i="10"/>
  <c r="AE349" i="10" s="1"/>
  <c r="AC349" i="10"/>
  <c r="W349" i="10" s="1"/>
  <c r="Y350" i="10"/>
  <c r="Z350" i="10" s="1"/>
  <c r="AH350" i="10" s="1"/>
  <c r="AA419" i="10"/>
  <c r="X420" i="10" s="1"/>
  <c r="Q690" i="10"/>
  <c r="R690" i="10" s="1"/>
  <c r="AG689" i="10"/>
  <c r="S690" i="10" l="1"/>
  <c r="T690" i="10"/>
  <c r="AB350" i="10"/>
  <c r="Y351" i="10" s="1"/>
  <c r="Z351" i="10" s="1"/>
  <c r="AH351" i="10" s="1"/>
  <c r="AF349" i="10"/>
  <c r="U419" i="10"/>
  <c r="AD419" i="10" s="1"/>
  <c r="Q691" i="10"/>
  <c r="R691" i="10" s="1"/>
  <c r="AG690" i="10"/>
  <c r="S691" i="10" l="1"/>
  <c r="T691" i="10"/>
  <c r="V350" i="10"/>
  <c r="AE350" i="10" s="1"/>
  <c r="AC350" i="10"/>
  <c r="W350" i="10" s="1"/>
  <c r="AA420" i="10"/>
  <c r="Q692" i="10"/>
  <c r="R692" i="10" s="1"/>
  <c r="AG691" i="10"/>
  <c r="S692" i="10" l="1"/>
  <c r="T692" i="10"/>
  <c r="AB351" i="10"/>
  <c r="AF350" i="10"/>
  <c r="U420" i="10"/>
  <c r="AD420" i="10" s="1"/>
  <c r="X421" i="10"/>
  <c r="Q693" i="10"/>
  <c r="R693" i="10" s="1"/>
  <c r="AG692" i="10"/>
  <c r="T693" i="10" l="1"/>
  <c r="S693" i="10"/>
  <c r="V351" i="10"/>
  <c r="AE351" i="10" s="1"/>
  <c r="AC351" i="10"/>
  <c r="W351" i="10" s="1"/>
  <c r="Y352" i="10"/>
  <c r="Z352" i="10" s="1"/>
  <c r="AH352" i="10" s="1"/>
  <c r="AA421" i="10"/>
  <c r="X422" i="10" s="1"/>
  <c r="Q694" i="10"/>
  <c r="R694" i="10" s="1"/>
  <c r="AG693" i="10"/>
  <c r="S694" i="10" l="1"/>
  <c r="T694" i="10"/>
  <c r="AB352" i="10"/>
  <c r="Y353" i="10" s="1"/>
  <c r="Z353" i="10" s="1"/>
  <c r="AH353" i="10" s="1"/>
  <c r="AF351" i="10"/>
  <c r="U421" i="10"/>
  <c r="AD421" i="10" s="1"/>
  <c r="Q695" i="10"/>
  <c r="R695" i="10" s="1"/>
  <c r="AG694" i="10"/>
  <c r="S695" i="10" l="1"/>
  <c r="T695" i="10"/>
  <c r="V352" i="10"/>
  <c r="AE352" i="10" s="1"/>
  <c r="AC352" i="10"/>
  <c r="W352" i="10" s="1"/>
  <c r="AA422" i="10"/>
  <c r="Q696" i="10"/>
  <c r="R696" i="10" s="1"/>
  <c r="AG695" i="10"/>
  <c r="S696" i="10" l="1"/>
  <c r="T696" i="10"/>
  <c r="AB353" i="10"/>
  <c r="AF352" i="10"/>
  <c r="U422" i="10"/>
  <c r="AD422" i="10" s="1"/>
  <c r="X423" i="10"/>
  <c r="Q697" i="10"/>
  <c r="R697" i="10" s="1"/>
  <c r="AG696" i="10"/>
  <c r="T697" i="10" l="1"/>
  <c r="S697" i="10"/>
  <c r="V353" i="10"/>
  <c r="AE353" i="10" s="1"/>
  <c r="AC353" i="10"/>
  <c r="W353" i="10" s="1"/>
  <c r="Y354" i="10"/>
  <c r="Z354" i="10" s="1"/>
  <c r="AH354" i="10" s="1"/>
  <c r="AA423" i="10"/>
  <c r="Q698" i="10"/>
  <c r="R698" i="10" s="1"/>
  <c r="AG697" i="10"/>
  <c r="S698" i="10" l="1"/>
  <c r="T698" i="10"/>
  <c r="AB354" i="10"/>
  <c r="Y355" i="10" s="1"/>
  <c r="Z355" i="10" s="1"/>
  <c r="AH355" i="10" s="1"/>
  <c r="AF353" i="10"/>
  <c r="U423" i="10"/>
  <c r="AD423" i="10" s="1"/>
  <c r="X424" i="10"/>
  <c r="Q699" i="10"/>
  <c r="R699" i="10" s="1"/>
  <c r="AG698" i="10"/>
  <c r="T699" i="10" l="1"/>
  <c r="S699" i="10"/>
  <c r="V354" i="10"/>
  <c r="AE354" i="10" s="1"/>
  <c r="AC354" i="10"/>
  <c r="W354" i="10" s="1"/>
  <c r="AA424" i="10"/>
  <c r="Q700" i="10"/>
  <c r="R700" i="10" s="1"/>
  <c r="AG699" i="10"/>
  <c r="S700" i="10" l="1"/>
  <c r="T700" i="10"/>
  <c r="AB355" i="10"/>
  <c r="AF354" i="10"/>
  <c r="U424" i="10"/>
  <c r="AD424" i="10" s="1"/>
  <c r="X425" i="10"/>
  <c r="Q701" i="10"/>
  <c r="R701" i="10" s="1"/>
  <c r="AG700" i="10"/>
  <c r="S701" i="10" l="1"/>
  <c r="T701" i="10"/>
  <c r="V355" i="10"/>
  <c r="AE355" i="10" s="1"/>
  <c r="AC355" i="10"/>
  <c r="W355" i="10" s="1"/>
  <c r="Y356" i="10"/>
  <c r="Z356" i="10" s="1"/>
  <c r="AH356" i="10" s="1"/>
  <c r="AA425" i="10"/>
  <c r="Q702" i="10"/>
  <c r="R702" i="10" s="1"/>
  <c r="AG701" i="10"/>
  <c r="S702" i="10" l="1"/>
  <c r="T702" i="10"/>
  <c r="AB356" i="10"/>
  <c r="Y357" i="10" s="1"/>
  <c r="Z357" i="10" s="1"/>
  <c r="AH357" i="10" s="1"/>
  <c r="AF355" i="10"/>
  <c r="U425" i="10"/>
  <c r="AD425" i="10" s="1"/>
  <c r="X426" i="10"/>
  <c r="Q703" i="10"/>
  <c r="R703" i="10" s="1"/>
  <c r="AG702" i="10"/>
  <c r="S703" i="10" l="1"/>
  <c r="T703" i="10"/>
  <c r="V356" i="10"/>
  <c r="AE356" i="10" s="1"/>
  <c r="AC356" i="10"/>
  <c r="W356" i="10" s="1"/>
  <c r="AA426" i="10"/>
  <c r="X427" i="10" s="1"/>
  <c r="Q704" i="10"/>
  <c r="R704" i="10" s="1"/>
  <c r="AG703" i="10"/>
  <c r="S704" i="10" l="1"/>
  <c r="T704" i="10"/>
  <c r="AB357" i="10"/>
  <c r="AF356" i="10"/>
  <c r="U426" i="10"/>
  <c r="AD426" i="10" s="1"/>
  <c r="Q705" i="10"/>
  <c r="R705" i="10" s="1"/>
  <c r="AG704" i="10"/>
  <c r="S705" i="10" l="1"/>
  <c r="T705" i="10"/>
  <c r="V357" i="10"/>
  <c r="AE357" i="10" s="1"/>
  <c r="AC357" i="10"/>
  <c r="W357" i="10" s="1"/>
  <c r="Y358" i="10"/>
  <c r="Z358" i="10" s="1"/>
  <c r="AH358" i="10" s="1"/>
  <c r="AA427" i="10"/>
  <c r="Q706" i="10"/>
  <c r="R706" i="10" s="1"/>
  <c r="AG705" i="10"/>
  <c r="S706" i="10" l="1"/>
  <c r="T706" i="10"/>
  <c r="AB358" i="10"/>
  <c r="Y359" i="10" s="1"/>
  <c r="Z359" i="10" s="1"/>
  <c r="AH359" i="10" s="1"/>
  <c r="AF357" i="10"/>
  <c r="U427" i="10"/>
  <c r="AD427" i="10" s="1"/>
  <c r="X428" i="10"/>
  <c r="Q707" i="10"/>
  <c r="R707" i="10" s="1"/>
  <c r="AG706" i="10"/>
  <c r="S707" i="10" l="1"/>
  <c r="T707" i="10"/>
  <c r="V358" i="10"/>
  <c r="AE358" i="10" s="1"/>
  <c r="AC358" i="10"/>
  <c r="W358" i="10" s="1"/>
  <c r="AA428" i="10"/>
  <c r="Q708" i="10"/>
  <c r="R708" i="10" s="1"/>
  <c r="AG707" i="10"/>
  <c r="S708" i="10" l="1"/>
  <c r="T708" i="10"/>
  <c r="AB359" i="10"/>
  <c r="AF358" i="10"/>
  <c r="U428" i="10"/>
  <c r="AD428" i="10" s="1"/>
  <c r="X429" i="10"/>
  <c r="Q709" i="10"/>
  <c r="R709" i="10" s="1"/>
  <c r="AG708" i="10"/>
  <c r="T709" i="10" l="1"/>
  <c r="S709" i="10"/>
  <c r="V359" i="10"/>
  <c r="AE359" i="10" s="1"/>
  <c r="AC359" i="10"/>
  <c r="W359" i="10" s="1"/>
  <c r="Y360" i="10"/>
  <c r="Z360" i="10" s="1"/>
  <c r="AH360" i="10" s="1"/>
  <c r="AA429" i="10"/>
  <c r="Q710" i="10"/>
  <c r="R710" i="10" s="1"/>
  <c r="AG709" i="10"/>
  <c r="S710" i="10" l="1"/>
  <c r="T710" i="10"/>
  <c r="AB360" i="10"/>
  <c r="Y361" i="10" s="1"/>
  <c r="Z361" i="10" s="1"/>
  <c r="AH361" i="10" s="1"/>
  <c r="AF359" i="10"/>
  <c r="U429" i="10"/>
  <c r="AD429" i="10" s="1"/>
  <c r="X430" i="10"/>
  <c r="Q711" i="10"/>
  <c r="R711" i="10" s="1"/>
  <c r="AG710" i="10"/>
  <c r="S711" i="10" l="1"/>
  <c r="T711" i="10"/>
  <c r="V360" i="10"/>
  <c r="AE360" i="10" s="1"/>
  <c r="AC360" i="10"/>
  <c r="W360" i="10" s="1"/>
  <c r="AA430" i="10"/>
  <c r="Q712" i="10"/>
  <c r="R712" i="10" s="1"/>
  <c r="AG711" i="10"/>
  <c r="S712" i="10" l="1"/>
  <c r="T712" i="10"/>
  <c r="AB361" i="10"/>
  <c r="AF360" i="10"/>
  <c r="U430" i="10"/>
  <c r="AD430" i="10" s="1"/>
  <c r="X431" i="10"/>
  <c r="Q713" i="10"/>
  <c r="R713" i="10" s="1"/>
  <c r="AG712" i="10"/>
  <c r="S713" i="10" l="1"/>
  <c r="T713" i="10"/>
  <c r="V361" i="10"/>
  <c r="AE361" i="10" s="1"/>
  <c r="AC361" i="10"/>
  <c r="W361" i="10" s="1"/>
  <c r="Y362" i="10"/>
  <c r="Z362" i="10" s="1"/>
  <c r="AH362" i="10" s="1"/>
  <c r="AA431" i="10"/>
  <c r="X432" i="10" s="1"/>
  <c r="Q714" i="10"/>
  <c r="R714" i="10" s="1"/>
  <c r="AG713" i="10"/>
  <c r="S714" i="10" l="1"/>
  <c r="T714" i="10"/>
  <c r="AB362" i="10"/>
  <c r="Y363" i="10" s="1"/>
  <c r="Z363" i="10" s="1"/>
  <c r="AH363" i="10" s="1"/>
  <c r="AF361" i="10"/>
  <c r="U431" i="10"/>
  <c r="AD431" i="10" s="1"/>
  <c r="Q715" i="10"/>
  <c r="R715" i="10" s="1"/>
  <c r="AG714" i="10"/>
  <c r="T715" i="10" l="1"/>
  <c r="S715" i="10"/>
  <c r="V362" i="10"/>
  <c r="AE362" i="10" s="1"/>
  <c r="AC362" i="10"/>
  <c r="W362" i="10" s="1"/>
  <c r="AA432" i="10"/>
  <c r="Q716" i="10"/>
  <c r="R716" i="10" s="1"/>
  <c r="AG715" i="10"/>
  <c r="S716" i="10" l="1"/>
  <c r="T716" i="10"/>
  <c r="AB363" i="10"/>
  <c r="AF362" i="10"/>
  <c r="U432" i="10"/>
  <c r="AD432" i="10" s="1"/>
  <c r="X433" i="10"/>
  <c r="Q717" i="10"/>
  <c r="R717" i="10" s="1"/>
  <c r="AG716" i="10"/>
  <c r="S717" i="10" l="1"/>
  <c r="T717" i="10"/>
  <c r="V363" i="10"/>
  <c r="AE363" i="10" s="1"/>
  <c r="AC363" i="10"/>
  <c r="W363" i="10" s="1"/>
  <c r="Y364" i="10"/>
  <c r="Z364" i="10" s="1"/>
  <c r="AH364" i="10" s="1"/>
  <c r="AA433" i="10"/>
  <c r="X434" i="10" s="1"/>
  <c r="Q718" i="10"/>
  <c r="R718" i="10" s="1"/>
  <c r="AG717" i="10"/>
  <c r="S718" i="10" l="1"/>
  <c r="T718" i="10"/>
  <c r="AB364" i="10"/>
  <c r="Y365" i="10" s="1"/>
  <c r="Z365" i="10" s="1"/>
  <c r="AH365" i="10" s="1"/>
  <c r="AF363" i="10"/>
  <c r="U433" i="10"/>
  <c r="AD433" i="10" s="1"/>
  <c r="Q719" i="10"/>
  <c r="R719" i="10" s="1"/>
  <c r="AG718" i="10"/>
  <c r="S719" i="10" l="1"/>
  <c r="T719" i="10"/>
  <c r="V364" i="10"/>
  <c r="AE364" i="10" s="1"/>
  <c r="AC364" i="10"/>
  <c r="W364" i="10" s="1"/>
  <c r="AA434" i="10"/>
  <c r="Q720" i="10"/>
  <c r="R720" i="10" s="1"/>
  <c r="AG719" i="10"/>
  <c r="S720" i="10" l="1"/>
  <c r="T720" i="10"/>
  <c r="AB365" i="10"/>
  <c r="AF364" i="10"/>
  <c r="U434" i="10"/>
  <c r="AD434" i="10" s="1"/>
  <c r="X435" i="10"/>
  <c r="Q721" i="10"/>
  <c r="R721" i="10" s="1"/>
  <c r="AG720" i="10"/>
  <c r="S721" i="10" l="1"/>
  <c r="T721" i="10"/>
  <c r="V365" i="10"/>
  <c r="AE365" i="10" s="1"/>
  <c r="AC365" i="10"/>
  <c r="W365" i="10" s="1"/>
  <c r="Y366" i="10"/>
  <c r="Z366" i="10" s="1"/>
  <c r="AH366" i="10" s="1"/>
  <c r="AA435" i="10"/>
  <c r="X436" i="10" s="1"/>
  <c r="Q722" i="10"/>
  <c r="R722" i="10" s="1"/>
  <c r="AG721" i="10"/>
  <c r="S722" i="10" l="1"/>
  <c r="T722" i="10"/>
  <c r="AB366" i="10"/>
  <c r="AF365" i="10"/>
  <c r="U435" i="10"/>
  <c r="AD435" i="10" s="1"/>
  <c r="Q723" i="10"/>
  <c r="R723" i="10" s="1"/>
  <c r="AG722" i="10"/>
  <c r="S723" i="10" l="1"/>
  <c r="T723" i="10"/>
  <c r="V366" i="10"/>
  <c r="AE366" i="10" s="1"/>
  <c r="AC366" i="10"/>
  <c r="W366" i="10" s="1"/>
  <c r="Y367" i="10"/>
  <c r="Z367" i="10" s="1"/>
  <c r="AH367" i="10" s="1"/>
  <c r="AA436" i="10"/>
  <c r="Q724" i="10"/>
  <c r="R724" i="10" s="1"/>
  <c r="AG723" i="10"/>
  <c r="S724" i="10" l="1"/>
  <c r="T724" i="10"/>
  <c r="AB367" i="10"/>
  <c r="Y368" i="10" s="1"/>
  <c r="Z368" i="10" s="1"/>
  <c r="AH368" i="10" s="1"/>
  <c r="AF366" i="10"/>
  <c r="U436" i="10"/>
  <c r="AD436" i="10" s="1"/>
  <c r="X437" i="10"/>
  <c r="Q725" i="10"/>
  <c r="R725" i="10" s="1"/>
  <c r="AG724" i="10"/>
  <c r="S725" i="10" l="1"/>
  <c r="T725" i="10"/>
  <c r="V367" i="10"/>
  <c r="AE367" i="10" s="1"/>
  <c r="AC367" i="10"/>
  <c r="W367" i="10" s="1"/>
  <c r="AA437" i="10"/>
  <c r="X438" i="10" s="1"/>
  <c r="Q726" i="10"/>
  <c r="R726" i="10" s="1"/>
  <c r="AG725" i="10"/>
  <c r="S726" i="10" l="1"/>
  <c r="T726" i="10"/>
  <c r="AB368" i="10"/>
  <c r="AF367" i="10"/>
  <c r="U437" i="10"/>
  <c r="AD437" i="10" s="1"/>
  <c r="Q727" i="10"/>
  <c r="R727" i="10" s="1"/>
  <c r="AG726" i="10"/>
  <c r="T727" i="10" l="1"/>
  <c r="S727" i="10"/>
  <c r="V368" i="10"/>
  <c r="AE368" i="10" s="1"/>
  <c r="AF368" i="10" s="1"/>
  <c r="AC368" i="10"/>
  <c r="W368" i="10" s="1"/>
  <c r="Y369" i="10"/>
  <c r="Z369" i="10" s="1"/>
  <c r="AH369" i="10" s="1"/>
  <c r="AA438" i="10"/>
  <c r="Q728" i="10"/>
  <c r="R728" i="10" s="1"/>
  <c r="AG727" i="10"/>
  <c r="S728" i="10" l="1"/>
  <c r="T728" i="10"/>
  <c r="AB369" i="10"/>
  <c r="Y370" i="10" s="1"/>
  <c r="Z370" i="10" s="1"/>
  <c r="AH370" i="10" s="1"/>
  <c r="U438" i="10"/>
  <c r="AD438" i="10" s="1"/>
  <c r="X439" i="10"/>
  <c r="Q729" i="10"/>
  <c r="R729" i="10" s="1"/>
  <c r="AG728" i="10"/>
  <c r="S729" i="10" l="1"/>
  <c r="T729" i="10"/>
  <c r="V369" i="10"/>
  <c r="AE369" i="10" s="1"/>
  <c r="AC369" i="10"/>
  <c r="W369" i="10" s="1"/>
  <c r="AA439" i="10"/>
  <c r="X440" i="10" s="1"/>
  <c r="Q730" i="10"/>
  <c r="R730" i="10" s="1"/>
  <c r="AG729" i="10"/>
  <c r="T730" i="10" l="1"/>
  <c r="S730" i="10"/>
  <c r="AB370" i="10"/>
  <c r="AF369" i="10"/>
  <c r="U439" i="10"/>
  <c r="AD439" i="10" s="1"/>
  <c r="Q731" i="10"/>
  <c r="R731" i="10" s="1"/>
  <c r="AG730" i="10"/>
  <c r="S731" i="10" l="1"/>
  <c r="T731" i="10"/>
  <c r="V370" i="10"/>
  <c r="AE370" i="10" s="1"/>
  <c r="AC370" i="10"/>
  <c r="W370" i="10" s="1"/>
  <c r="Y371" i="10"/>
  <c r="Z371" i="10" s="1"/>
  <c r="AH371" i="10" s="1"/>
  <c r="AA440" i="10"/>
  <c r="Q732" i="10"/>
  <c r="R732" i="10" s="1"/>
  <c r="AG731" i="10"/>
  <c r="S732" i="10" l="1"/>
  <c r="T732" i="10"/>
  <c r="AB371" i="10"/>
  <c r="Y372" i="10" s="1"/>
  <c r="Z372" i="10" s="1"/>
  <c r="AH372" i="10" s="1"/>
  <c r="AF370" i="10"/>
  <c r="U440" i="10"/>
  <c r="AD440" i="10" s="1"/>
  <c r="X441" i="10"/>
  <c r="Q733" i="10"/>
  <c r="R733" i="10" s="1"/>
  <c r="AG732" i="10"/>
  <c r="S733" i="10" l="1"/>
  <c r="T733" i="10"/>
  <c r="V371" i="10"/>
  <c r="AE371" i="10" s="1"/>
  <c r="AC371" i="10"/>
  <c r="W371" i="10" s="1"/>
  <c r="AA441" i="10"/>
  <c r="Q734" i="10"/>
  <c r="R734" i="10" s="1"/>
  <c r="AG733" i="10"/>
  <c r="S734" i="10" l="1"/>
  <c r="T734" i="10"/>
  <c r="AB372" i="10"/>
  <c r="AF371" i="10"/>
  <c r="U441" i="10"/>
  <c r="AD441" i="10" s="1"/>
  <c r="X442" i="10"/>
  <c r="Q735" i="10"/>
  <c r="R735" i="10" s="1"/>
  <c r="AG734" i="10"/>
  <c r="S735" i="10" l="1"/>
  <c r="T735" i="10"/>
  <c r="V372" i="10"/>
  <c r="AE372" i="10" s="1"/>
  <c r="AC372" i="10"/>
  <c r="W372" i="10" s="1"/>
  <c r="Y373" i="10"/>
  <c r="Z373" i="10" s="1"/>
  <c r="AH373" i="10" s="1"/>
  <c r="AA442" i="10"/>
  <c r="Q736" i="10"/>
  <c r="R736" i="10" s="1"/>
  <c r="AG735" i="10"/>
  <c r="S736" i="10" l="1"/>
  <c r="T736" i="10"/>
  <c r="AB373" i="10"/>
  <c r="AF372" i="10"/>
  <c r="U442" i="10"/>
  <c r="AD442" i="10" s="1"/>
  <c r="X443" i="10"/>
  <c r="Q737" i="10"/>
  <c r="R737" i="10" s="1"/>
  <c r="AG736" i="10"/>
  <c r="T737" i="10" l="1"/>
  <c r="S737" i="10"/>
  <c r="V373" i="10"/>
  <c r="AE373" i="10" s="1"/>
  <c r="AC373" i="10"/>
  <c r="W373" i="10" s="1"/>
  <c r="Y374" i="10"/>
  <c r="Z374" i="10" s="1"/>
  <c r="AH374" i="10" s="1"/>
  <c r="AA443" i="10"/>
  <c r="X444" i="10" s="1"/>
  <c r="Q738" i="10"/>
  <c r="R738" i="10" s="1"/>
  <c r="AG737" i="10"/>
  <c r="S738" i="10" l="1"/>
  <c r="T738" i="10"/>
  <c r="AB374" i="10"/>
  <c r="Y375" i="10" s="1"/>
  <c r="Z375" i="10" s="1"/>
  <c r="AH375" i="10" s="1"/>
  <c r="AF373" i="10"/>
  <c r="U443" i="10"/>
  <c r="AD443" i="10" s="1"/>
  <c r="Q739" i="10"/>
  <c r="R739" i="10" s="1"/>
  <c r="AG738" i="10"/>
  <c r="S739" i="10" l="1"/>
  <c r="T739" i="10"/>
  <c r="V374" i="10"/>
  <c r="AE374" i="10" s="1"/>
  <c r="AC374" i="10"/>
  <c r="W374" i="10" s="1"/>
  <c r="AA444" i="10"/>
  <c r="Q740" i="10"/>
  <c r="R740" i="10" s="1"/>
  <c r="AG739" i="10"/>
  <c r="S740" i="10" l="1"/>
  <c r="T740" i="10"/>
  <c r="AB375" i="10"/>
  <c r="AF374" i="10"/>
  <c r="U444" i="10"/>
  <c r="AD444" i="10" s="1"/>
  <c r="X445" i="10"/>
  <c r="Q741" i="10"/>
  <c r="R741" i="10" s="1"/>
  <c r="AG740" i="10"/>
  <c r="S741" i="10" l="1"/>
  <c r="T741" i="10"/>
  <c r="V375" i="10"/>
  <c r="AE375" i="10" s="1"/>
  <c r="AC375" i="10"/>
  <c r="W375" i="10" s="1"/>
  <c r="Y376" i="10"/>
  <c r="Z376" i="10" s="1"/>
  <c r="AH376" i="10" s="1"/>
  <c r="AA445" i="10"/>
  <c r="Q742" i="10"/>
  <c r="R742" i="10" s="1"/>
  <c r="AG741" i="10"/>
  <c r="S742" i="10" l="1"/>
  <c r="T742" i="10"/>
  <c r="AB376" i="10"/>
  <c r="Y377" i="10" s="1"/>
  <c r="Z377" i="10" s="1"/>
  <c r="AH377" i="10" s="1"/>
  <c r="AF375" i="10"/>
  <c r="U445" i="10"/>
  <c r="AD445" i="10" s="1"/>
  <c r="X446" i="10"/>
  <c r="Q743" i="10"/>
  <c r="R743" i="10" s="1"/>
  <c r="AG742" i="10"/>
  <c r="S743" i="10" l="1"/>
  <c r="T743" i="10"/>
  <c r="V376" i="10"/>
  <c r="AE376" i="10" s="1"/>
  <c r="AC376" i="10"/>
  <c r="W376" i="10" s="1"/>
  <c r="AA446" i="10"/>
  <c r="Q744" i="10"/>
  <c r="R744" i="10" s="1"/>
  <c r="AG743" i="10"/>
  <c r="S744" i="10" l="1"/>
  <c r="T744" i="10"/>
  <c r="AB377" i="10"/>
  <c r="AF376" i="10"/>
  <c r="U446" i="10"/>
  <c r="AD446" i="10" s="1"/>
  <c r="X447" i="10"/>
  <c r="Q745" i="10"/>
  <c r="R745" i="10" s="1"/>
  <c r="AG744" i="10"/>
  <c r="S745" i="10" l="1"/>
  <c r="T745" i="10"/>
  <c r="V377" i="10"/>
  <c r="AE377" i="10" s="1"/>
  <c r="AC377" i="10"/>
  <c r="W377" i="10" s="1"/>
  <c r="Y378" i="10"/>
  <c r="Z378" i="10" s="1"/>
  <c r="AH378" i="10" s="1"/>
  <c r="AA447" i="10"/>
  <c r="Q746" i="10"/>
  <c r="R746" i="10" s="1"/>
  <c r="AG745" i="10"/>
  <c r="S746" i="10" l="1"/>
  <c r="T746" i="10"/>
  <c r="AB378" i="10"/>
  <c r="Y379" i="10" s="1"/>
  <c r="Z379" i="10" s="1"/>
  <c r="AH379" i="10" s="1"/>
  <c r="AF377" i="10"/>
  <c r="U447" i="10"/>
  <c r="AD447" i="10" s="1"/>
  <c r="X448" i="10"/>
  <c r="Q747" i="10"/>
  <c r="R747" i="10" s="1"/>
  <c r="AG746" i="10"/>
  <c r="S747" i="10" l="1"/>
  <c r="T747" i="10"/>
  <c r="V378" i="10"/>
  <c r="AE378" i="10" s="1"/>
  <c r="AC378" i="10"/>
  <c r="W378" i="10" s="1"/>
  <c r="AA448" i="10"/>
  <c r="Q748" i="10"/>
  <c r="R748" i="10" s="1"/>
  <c r="AG747" i="10"/>
  <c r="S748" i="10" l="1"/>
  <c r="T748" i="10"/>
  <c r="AB379" i="10"/>
  <c r="AF378" i="10"/>
  <c r="U448" i="10"/>
  <c r="AD448" i="10" s="1"/>
  <c r="X449" i="10"/>
  <c r="Q749" i="10"/>
  <c r="R749" i="10" s="1"/>
  <c r="AG748" i="10"/>
  <c r="T749" i="10" l="1"/>
  <c r="S749" i="10"/>
  <c r="V379" i="10"/>
  <c r="AE379" i="10" s="1"/>
  <c r="AC379" i="10"/>
  <c r="W379" i="10" s="1"/>
  <c r="Y380" i="10"/>
  <c r="Z380" i="10" s="1"/>
  <c r="AH380" i="10" s="1"/>
  <c r="AA449" i="10"/>
  <c r="X450" i="10" s="1"/>
  <c r="Q750" i="10"/>
  <c r="R750" i="10" s="1"/>
  <c r="AG749" i="10"/>
  <c r="S750" i="10" l="1"/>
  <c r="T750" i="10"/>
  <c r="AB380" i="10"/>
  <c r="Y381" i="10" s="1"/>
  <c r="Z381" i="10" s="1"/>
  <c r="AH381" i="10" s="1"/>
  <c r="AF379" i="10"/>
  <c r="U449" i="10"/>
  <c r="AD449" i="10" s="1"/>
  <c r="Q751" i="10"/>
  <c r="R751" i="10" s="1"/>
  <c r="AG750" i="10"/>
  <c r="S751" i="10" l="1"/>
  <c r="T751" i="10"/>
  <c r="V380" i="10"/>
  <c r="AE380" i="10" s="1"/>
  <c r="AC380" i="10"/>
  <c r="W380" i="10" s="1"/>
  <c r="AA450" i="10"/>
  <c r="Q752" i="10"/>
  <c r="R752" i="10" s="1"/>
  <c r="AG751" i="10"/>
  <c r="S752" i="10" l="1"/>
  <c r="T752" i="10"/>
  <c r="AB381" i="10"/>
  <c r="AF380" i="10"/>
  <c r="U450" i="10"/>
  <c r="AD450" i="10" s="1"/>
  <c r="X451" i="10"/>
  <c r="Q753" i="10"/>
  <c r="R753" i="10" s="1"/>
  <c r="AG752" i="10"/>
  <c r="S753" i="10" l="1"/>
  <c r="T753" i="10"/>
  <c r="AA451" i="10"/>
  <c r="X452" i="10" s="1"/>
  <c r="V381" i="10"/>
  <c r="AE381" i="10" s="1"/>
  <c r="AC381" i="10"/>
  <c r="W381" i="10" s="1"/>
  <c r="Y382" i="10"/>
  <c r="Z382" i="10" s="1"/>
  <c r="AH382" i="10" s="1"/>
  <c r="Q754" i="10"/>
  <c r="R754" i="10" s="1"/>
  <c r="AG753" i="10"/>
  <c r="S754" i="10" l="1"/>
  <c r="T754" i="10"/>
  <c r="U451" i="10"/>
  <c r="AD451" i="10" s="1"/>
  <c r="AA452" i="10" s="1"/>
  <c r="AB382" i="10"/>
  <c r="Y383" i="10" s="1"/>
  <c r="Z383" i="10" s="1"/>
  <c r="AH383" i="10" s="1"/>
  <c r="AF381" i="10"/>
  <c r="Q755" i="10"/>
  <c r="R755" i="10" s="1"/>
  <c r="AG754" i="10"/>
  <c r="S755" i="10" l="1"/>
  <c r="T755" i="10"/>
  <c r="V382" i="10"/>
  <c r="AE382" i="10" s="1"/>
  <c r="AC382" i="10"/>
  <c r="W382" i="10" s="1"/>
  <c r="U452" i="10"/>
  <c r="AD452" i="10" s="1"/>
  <c r="X453" i="10"/>
  <c r="Q756" i="10"/>
  <c r="R756" i="10" s="1"/>
  <c r="AG755" i="10"/>
  <c r="S756" i="10" l="1"/>
  <c r="T756" i="10"/>
  <c r="AB383" i="10"/>
  <c r="AF382" i="10"/>
  <c r="AA453" i="10"/>
  <c r="X454" i="10" s="1"/>
  <c r="Q757" i="10"/>
  <c r="R757" i="10" s="1"/>
  <c r="AG756" i="10"/>
  <c r="S757" i="10" l="1"/>
  <c r="T757" i="10"/>
  <c r="V383" i="10"/>
  <c r="AE383" i="10" s="1"/>
  <c r="AC383" i="10"/>
  <c r="W383" i="10" s="1"/>
  <c r="Y384" i="10"/>
  <c r="Z384" i="10" s="1"/>
  <c r="AH384" i="10" s="1"/>
  <c r="U453" i="10"/>
  <c r="AD453" i="10" s="1"/>
  <c r="Q758" i="10"/>
  <c r="R758" i="10" s="1"/>
  <c r="AG757" i="10"/>
  <c r="S758" i="10" l="1"/>
  <c r="T758" i="10"/>
  <c r="AB384" i="10"/>
  <c r="AF383" i="10"/>
  <c r="AA454" i="10"/>
  <c r="Q759" i="10"/>
  <c r="R759" i="10" s="1"/>
  <c r="AG758" i="10"/>
  <c r="S759" i="10" l="1"/>
  <c r="T759" i="10"/>
  <c r="V384" i="10"/>
  <c r="AE384" i="10" s="1"/>
  <c r="AC384" i="10"/>
  <c r="W384" i="10" s="1"/>
  <c r="Y385" i="10"/>
  <c r="Z385" i="10" s="1"/>
  <c r="AH385" i="10" s="1"/>
  <c r="U454" i="10"/>
  <c r="AD454" i="10" s="1"/>
  <c r="X455" i="10"/>
  <c r="Q760" i="10"/>
  <c r="R760" i="10" s="1"/>
  <c r="AG759" i="10"/>
  <c r="S760" i="10" l="1"/>
  <c r="T760" i="10"/>
  <c r="AB385" i="10"/>
  <c r="Y386" i="10" s="1"/>
  <c r="Z386" i="10" s="1"/>
  <c r="AH386" i="10" s="1"/>
  <c r="AF384" i="10"/>
  <c r="AA455" i="10"/>
  <c r="X456" i="10" s="1"/>
  <c r="Q761" i="10"/>
  <c r="R761" i="10" s="1"/>
  <c r="AG760" i="10"/>
  <c r="T761" i="10" l="1"/>
  <c r="S761" i="10"/>
  <c r="V385" i="10"/>
  <c r="AE385" i="10" s="1"/>
  <c r="AC385" i="10"/>
  <c r="W385" i="10" s="1"/>
  <c r="U455" i="10"/>
  <c r="AD455" i="10" s="1"/>
  <c r="Q762" i="10"/>
  <c r="R762" i="10" s="1"/>
  <c r="AG761" i="10"/>
  <c r="S762" i="10" l="1"/>
  <c r="T762" i="10"/>
  <c r="AB386" i="10"/>
  <c r="AF385" i="10"/>
  <c r="AA456" i="10"/>
  <c r="Q763" i="10"/>
  <c r="R763" i="10" s="1"/>
  <c r="AG762" i="10"/>
  <c r="S763" i="10" l="1"/>
  <c r="T763" i="10"/>
  <c r="V386" i="10"/>
  <c r="AE386" i="10" s="1"/>
  <c r="AC386" i="10"/>
  <c r="W386" i="10" s="1"/>
  <c r="Y387" i="10"/>
  <c r="Z387" i="10" s="1"/>
  <c r="AH387" i="10" s="1"/>
  <c r="U456" i="10"/>
  <c r="AD456" i="10" s="1"/>
  <c r="X457" i="10"/>
  <c r="Q764" i="10"/>
  <c r="R764" i="10" s="1"/>
  <c r="AG763" i="10"/>
  <c r="S764" i="10" l="1"/>
  <c r="T764" i="10"/>
  <c r="AB387" i="10"/>
  <c r="AF386" i="10"/>
  <c r="AA457" i="10"/>
  <c r="Q765" i="10"/>
  <c r="R765" i="10" s="1"/>
  <c r="AG764" i="10"/>
  <c r="T765" i="10" l="1"/>
  <c r="S765" i="10"/>
  <c r="V387" i="10"/>
  <c r="AE387" i="10" s="1"/>
  <c r="AC387" i="10"/>
  <c r="W387" i="10" s="1"/>
  <c r="Y388" i="10"/>
  <c r="Z388" i="10" s="1"/>
  <c r="AH388" i="10" s="1"/>
  <c r="U457" i="10"/>
  <c r="AD457" i="10" s="1"/>
  <c r="X458" i="10"/>
  <c r="Q766" i="10"/>
  <c r="R766" i="10" s="1"/>
  <c r="AG765" i="10"/>
  <c r="S766" i="10" l="1"/>
  <c r="T766" i="10"/>
  <c r="AB388" i="10"/>
  <c r="AF387" i="10"/>
  <c r="AA458" i="10"/>
  <c r="Q767" i="10"/>
  <c r="R767" i="10" s="1"/>
  <c r="AG766" i="10"/>
  <c r="S767" i="10" l="1"/>
  <c r="T767" i="10"/>
  <c r="V388" i="10"/>
  <c r="AE388" i="10" s="1"/>
  <c r="AC388" i="10"/>
  <c r="W388" i="10" s="1"/>
  <c r="Y389" i="10"/>
  <c r="Z389" i="10" s="1"/>
  <c r="AH389" i="10" s="1"/>
  <c r="U458" i="10"/>
  <c r="AD458" i="10" s="1"/>
  <c r="X459" i="10"/>
  <c r="Q768" i="10"/>
  <c r="R768" i="10" s="1"/>
  <c r="AG767" i="10"/>
  <c r="S768" i="10" l="1"/>
  <c r="T768" i="10"/>
  <c r="AB389" i="10"/>
  <c r="AF388" i="10"/>
  <c r="AA459" i="10"/>
  <c r="Q769" i="10"/>
  <c r="R769" i="10" s="1"/>
  <c r="AG768" i="10"/>
  <c r="S769" i="10" l="1"/>
  <c r="T769" i="10"/>
  <c r="V389" i="10"/>
  <c r="AE389" i="10" s="1"/>
  <c r="AC389" i="10"/>
  <c r="W389" i="10" s="1"/>
  <c r="Y390" i="10"/>
  <c r="Z390" i="10" s="1"/>
  <c r="AH390" i="10" s="1"/>
  <c r="U459" i="10"/>
  <c r="AD459" i="10" s="1"/>
  <c r="X460" i="10"/>
  <c r="Q770" i="10"/>
  <c r="R770" i="10" s="1"/>
  <c r="AG769" i="10"/>
  <c r="S770" i="10" l="1"/>
  <c r="T770" i="10"/>
  <c r="AB390" i="10"/>
  <c r="AF389" i="10"/>
  <c r="AA460" i="10"/>
  <c r="X461" i="10" s="1"/>
  <c r="Q771" i="10"/>
  <c r="R771" i="10" s="1"/>
  <c r="AG770" i="10"/>
  <c r="S771" i="10" l="1"/>
  <c r="T771" i="10"/>
  <c r="V390" i="10"/>
  <c r="AE390" i="10" s="1"/>
  <c r="AC390" i="10"/>
  <c r="W390" i="10" s="1"/>
  <c r="Y391" i="10"/>
  <c r="Z391" i="10" s="1"/>
  <c r="AH391" i="10" s="1"/>
  <c r="U460" i="10"/>
  <c r="AD460" i="10" s="1"/>
  <c r="Q772" i="10"/>
  <c r="R772" i="10" s="1"/>
  <c r="AG771" i="10"/>
  <c r="S772" i="10" l="1"/>
  <c r="T772" i="10"/>
  <c r="AB391" i="10"/>
  <c r="AF390" i="10"/>
  <c r="AA461" i="10"/>
  <c r="Q773" i="10"/>
  <c r="R773" i="10" s="1"/>
  <c r="AG772" i="10"/>
  <c r="T773" i="10" l="1"/>
  <c r="S773" i="10"/>
  <c r="V391" i="10"/>
  <c r="AE391" i="10" s="1"/>
  <c r="AC391" i="10"/>
  <c r="W391" i="10" s="1"/>
  <c r="Y392" i="10"/>
  <c r="Z392" i="10" s="1"/>
  <c r="AH392" i="10" s="1"/>
  <c r="U461" i="10"/>
  <c r="AD461" i="10" s="1"/>
  <c r="X462" i="10"/>
  <c r="Q774" i="10"/>
  <c r="R774" i="10" s="1"/>
  <c r="AG773" i="10"/>
  <c r="S774" i="10" l="1"/>
  <c r="T774" i="10"/>
  <c r="AB392" i="10"/>
  <c r="Y393" i="10" s="1"/>
  <c r="Z393" i="10" s="1"/>
  <c r="AH393" i="10" s="1"/>
  <c r="AF391" i="10"/>
  <c r="AA462" i="10"/>
  <c r="Q775" i="10"/>
  <c r="R775" i="10" s="1"/>
  <c r="AG774" i="10"/>
  <c r="S775" i="10" l="1"/>
  <c r="T775" i="10"/>
  <c r="V392" i="10"/>
  <c r="AE392" i="10" s="1"/>
  <c r="AC392" i="10"/>
  <c r="W392" i="10" s="1"/>
  <c r="U462" i="10"/>
  <c r="AD462" i="10" s="1"/>
  <c r="X463" i="10"/>
  <c r="Q776" i="10"/>
  <c r="R776" i="10" s="1"/>
  <c r="AG775" i="10"/>
  <c r="S776" i="10" l="1"/>
  <c r="T776" i="10"/>
  <c r="AB393" i="10"/>
  <c r="AF392" i="10"/>
  <c r="AA463" i="10"/>
  <c r="Q777" i="10"/>
  <c r="R777" i="10" s="1"/>
  <c r="AG776" i="10"/>
  <c r="S777" i="10" l="1"/>
  <c r="T777" i="10"/>
  <c r="V393" i="10"/>
  <c r="AE393" i="10" s="1"/>
  <c r="AC393" i="10"/>
  <c r="W393" i="10" s="1"/>
  <c r="Y394" i="10"/>
  <c r="Z394" i="10" s="1"/>
  <c r="AH394" i="10" s="1"/>
  <c r="U463" i="10"/>
  <c r="AD463" i="10" s="1"/>
  <c r="X464" i="10"/>
  <c r="Q778" i="10"/>
  <c r="R778" i="10" s="1"/>
  <c r="AG777" i="10"/>
  <c r="S778" i="10" l="1"/>
  <c r="T778" i="10"/>
  <c r="AB394" i="10"/>
  <c r="AF393" i="10"/>
  <c r="AA464" i="10"/>
  <c r="Q779" i="10"/>
  <c r="R779" i="10" s="1"/>
  <c r="AG778" i="10"/>
  <c r="S779" i="10" l="1"/>
  <c r="T779" i="10"/>
  <c r="V394" i="10"/>
  <c r="AE394" i="10" s="1"/>
  <c r="AC394" i="10"/>
  <c r="W394" i="10" s="1"/>
  <c r="Y395" i="10"/>
  <c r="Z395" i="10" s="1"/>
  <c r="AH395" i="10" s="1"/>
  <c r="U464" i="10"/>
  <c r="AD464" i="10" s="1"/>
  <c r="X465" i="10"/>
  <c r="Q780" i="10"/>
  <c r="R780" i="10" s="1"/>
  <c r="AG779" i="10"/>
  <c r="S780" i="10" l="1"/>
  <c r="T780" i="10"/>
  <c r="AB395" i="10"/>
  <c r="AF394" i="10"/>
  <c r="AA465" i="10"/>
  <c r="X466" i="10" s="1"/>
  <c r="Q781" i="10"/>
  <c r="R781" i="10" s="1"/>
  <c r="AG780" i="10"/>
  <c r="S781" i="10" l="1"/>
  <c r="T781" i="10"/>
  <c r="V395" i="10"/>
  <c r="AE395" i="10" s="1"/>
  <c r="AC395" i="10"/>
  <c r="W395" i="10" s="1"/>
  <c r="Y396" i="10"/>
  <c r="Z396" i="10" s="1"/>
  <c r="AH396" i="10" s="1"/>
  <c r="U465" i="10"/>
  <c r="AD465" i="10" s="1"/>
  <c r="Q782" i="10"/>
  <c r="R782" i="10" s="1"/>
  <c r="AG781" i="10"/>
  <c r="S782" i="10" l="1"/>
  <c r="T782" i="10"/>
  <c r="AB396" i="10"/>
  <c r="AF395" i="10"/>
  <c r="AA466" i="10"/>
  <c r="Q783" i="10"/>
  <c r="R783" i="10" s="1"/>
  <c r="AG782" i="10"/>
  <c r="S783" i="10" l="1"/>
  <c r="T783" i="10"/>
  <c r="V396" i="10"/>
  <c r="AE396" i="10" s="1"/>
  <c r="AC396" i="10"/>
  <c r="W396" i="10" s="1"/>
  <c r="Y397" i="10"/>
  <c r="Z397" i="10" s="1"/>
  <c r="AH397" i="10" s="1"/>
  <c r="U466" i="10"/>
  <c r="AD466" i="10" s="1"/>
  <c r="X467" i="10"/>
  <c r="Q784" i="10"/>
  <c r="R784" i="10" s="1"/>
  <c r="AG783" i="10"/>
  <c r="S784" i="10" l="1"/>
  <c r="T784" i="10"/>
  <c r="AB397" i="10"/>
  <c r="AF396" i="10"/>
  <c r="AA467" i="10"/>
  <c r="Q785" i="10"/>
  <c r="R785" i="10" s="1"/>
  <c r="AG784" i="10"/>
  <c r="S785" i="10" l="1"/>
  <c r="T785" i="10"/>
  <c r="V397" i="10"/>
  <c r="AE397" i="10" s="1"/>
  <c r="AC397" i="10"/>
  <c r="W397" i="10" s="1"/>
  <c r="Y398" i="10"/>
  <c r="Z398" i="10" s="1"/>
  <c r="AH398" i="10" s="1"/>
  <c r="U467" i="10"/>
  <c r="AD467" i="10" s="1"/>
  <c r="X468" i="10"/>
  <c r="Q786" i="10"/>
  <c r="R786" i="10" s="1"/>
  <c r="AG785" i="10"/>
  <c r="S786" i="10" l="1"/>
  <c r="T786" i="10"/>
  <c r="AB398" i="10"/>
  <c r="AF397" i="10"/>
  <c r="AA468" i="10"/>
  <c r="X469" i="10" s="1"/>
  <c r="Q787" i="10"/>
  <c r="R787" i="10" s="1"/>
  <c r="AG786" i="10"/>
  <c r="S787" i="10" l="1"/>
  <c r="T787" i="10"/>
  <c r="V398" i="10"/>
  <c r="AE398" i="10" s="1"/>
  <c r="AC398" i="10"/>
  <c r="W398" i="10" s="1"/>
  <c r="Y399" i="10"/>
  <c r="Z399" i="10" s="1"/>
  <c r="AH399" i="10" s="1"/>
  <c r="U468" i="10"/>
  <c r="AD468" i="10" s="1"/>
  <c r="Q788" i="10"/>
  <c r="R788" i="10" s="1"/>
  <c r="AG787" i="10"/>
  <c r="S788" i="10" l="1"/>
  <c r="T788" i="10"/>
  <c r="AB399" i="10"/>
  <c r="AF398" i="10"/>
  <c r="AA469" i="10"/>
  <c r="Q789" i="10"/>
  <c r="R789" i="10" s="1"/>
  <c r="AG788" i="10"/>
  <c r="T789" i="10" l="1"/>
  <c r="S789" i="10"/>
  <c r="V399" i="10"/>
  <c r="AE399" i="10" s="1"/>
  <c r="AC399" i="10"/>
  <c r="W399" i="10" s="1"/>
  <c r="Y400" i="10"/>
  <c r="Z400" i="10" s="1"/>
  <c r="AH400" i="10" s="1"/>
  <c r="U469" i="10"/>
  <c r="AD469" i="10" s="1"/>
  <c r="X470" i="10"/>
  <c r="Q790" i="10"/>
  <c r="R790" i="10" s="1"/>
  <c r="AG789" i="10"/>
  <c r="S790" i="10" l="1"/>
  <c r="T790" i="10"/>
  <c r="AB400" i="10"/>
  <c r="AF399" i="10"/>
  <c r="AA470" i="10"/>
  <c r="Q791" i="10"/>
  <c r="R791" i="10" s="1"/>
  <c r="AG790" i="10"/>
  <c r="S791" i="10" l="1"/>
  <c r="T791" i="10"/>
  <c r="V400" i="10"/>
  <c r="AE400" i="10" s="1"/>
  <c r="AC400" i="10"/>
  <c r="W400" i="10" s="1"/>
  <c r="Y401" i="10"/>
  <c r="Z401" i="10" s="1"/>
  <c r="AH401" i="10" s="1"/>
  <c r="U470" i="10"/>
  <c r="AD470" i="10" s="1"/>
  <c r="X471" i="10"/>
  <c r="Q792" i="10"/>
  <c r="R792" i="10" s="1"/>
  <c r="AG791" i="10"/>
  <c r="S792" i="10" l="1"/>
  <c r="T792" i="10"/>
  <c r="AB401" i="10"/>
  <c r="AF400" i="10"/>
  <c r="AA471" i="10"/>
  <c r="Q793" i="10"/>
  <c r="R793" i="10" s="1"/>
  <c r="AG792" i="10"/>
  <c r="T793" i="10" l="1"/>
  <c r="S793" i="10"/>
  <c r="V401" i="10"/>
  <c r="AE401" i="10" s="1"/>
  <c r="AC401" i="10"/>
  <c r="W401" i="10" s="1"/>
  <c r="Y402" i="10"/>
  <c r="Z402" i="10" s="1"/>
  <c r="AH402" i="10" s="1"/>
  <c r="U471" i="10"/>
  <c r="AD471" i="10" s="1"/>
  <c r="X472" i="10"/>
  <c r="Q794" i="10"/>
  <c r="R794" i="10" s="1"/>
  <c r="AG793" i="10"/>
  <c r="S794" i="10" l="1"/>
  <c r="T794" i="10"/>
  <c r="AB402" i="10"/>
  <c r="AF401" i="10"/>
  <c r="AA472" i="10"/>
  <c r="X473" i="10" s="1"/>
  <c r="Q795" i="10"/>
  <c r="R795" i="10" s="1"/>
  <c r="AG794" i="10"/>
  <c r="S795" i="10" l="1"/>
  <c r="T795" i="10"/>
  <c r="V402" i="10"/>
  <c r="AE402" i="10" s="1"/>
  <c r="AC402" i="10"/>
  <c r="W402" i="10" s="1"/>
  <c r="Y403" i="10"/>
  <c r="Z403" i="10" s="1"/>
  <c r="AH403" i="10" s="1"/>
  <c r="U472" i="10"/>
  <c r="AD472" i="10" s="1"/>
  <c r="Q796" i="10"/>
  <c r="R796" i="10" s="1"/>
  <c r="AG795" i="10"/>
  <c r="S796" i="10" l="1"/>
  <c r="T796" i="10"/>
  <c r="AB403" i="10"/>
  <c r="AF402" i="10"/>
  <c r="AA473" i="10"/>
  <c r="Q797" i="10"/>
  <c r="R797" i="10" s="1"/>
  <c r="AG796" i="10"/>
  <c r="T797" i="10" l="1"/>
  <c r="S797" i="10"/>
  <c r="V403" i="10"/>
  <c r="AE403" i="10" s="1"/>
  <c r="AC403" i="10"/>
  <c r="W403" i="10" s="1"/>
  <c r="Y404" i="10"/>
  <c r="Z404" i="10" s="1"/>
  <c r="AH404" i="10" s="1"/>
  <c r="U473" i="10"/>
  <c r="AD473" i="10" s="1"/>
  <c r="X474" i="10"/>
  <c r="Q798" i="10"/>
  <c r="R798" i="10" s="1"/>
  <c r="AG797" i="10"/>
  <c r="S798" i="10" l="1"/>
  <c r="T798" i="10"/>
  <c r="AB404" i="10"/>
  <c r="AF403" i="10"/>
  <c r="AA474" i="10"/>
  <c r="Q799" i="10"/>
  <c r="R799" i="10" s="1"/>
  <c r="AG798" i="10"/>
  <c r="S799" i="10" l="1"/>
  <c r="T799" i="10"/>
  <c r="V404" i="10"/>
  <c r="AE404" i="10" s="1"/>
  <c r="AC404" i="10"/>
  <c r="W404" i="10" s="1"/>
  <c r="Y405" i="10"/>
  <c r="Z405" i="10" s="1"/>
  <c r="AH405" i="10" s="1"/>
  <c r="U474" i="10"/>
  <c r="AD474" i="10" s="1"/>
  <c r="X475" i="10"/>
  <c r="Q800" i="10"/>
  <c r="R800" i="10" s="1"/>
  <c r="AG799" i="10"/>
  <c r="T800" i="10" l="1"/>
  <c r="S800" i="10"/>
  <c r="AB405" i="10"/>
  <c r="AF404" i="10"/>
  <c r="AA475" i="10"/>
  <c r="Q801" i="10"/>
  <c r="R801" i="10" s="1"/>
  <c r="AG800" i="10"/>
  <c r="T801" i="10" l="1"/>
  <c r="S801" i="10"/>
  <c r="V405" i="10"/>
  <c r="AE405" i="10" s="1"/>
  <c r="AC405" i="10"/>
  <c r="W405" i="10" s="1"/>
  <c r="Y406" i="10"/>
  <c r="Z406" i="10" s="1"/>
  <c r="AH406" i="10" s="1"/>
  <c r="U475" i="10"/>
  <c r="AD475" i="10" s="1"/>
  <c r="X476" i="10"/>
  <c r="Q802" i="10"/>
  <c r="R802" i="10" s="1"/>
  <c r="AG801" i="10"/>
  <c r="S802" i="10" l="1"/>
  <c r="T802" i="10"/>
  <c r="AB406" i="10"/>
  <c r="AF405" i="10"/>
  <c r="AA476" i="10"/>
  <c r="Q803" i="10"/>
  <c r="R803" i="10" s="1"/>
  <c r="AG802" i="10"/>
  <c r="S803" i="10" l="1"/>
  <c r="T803" i="10"/>
  <c r="V406" i="10"/>
  <c r="AE406" i="10" s="1"/>
  <c r="AC406" i="10"/>
  <c r="W406" i="10" s="1"/>
  <c r="Y407" i="10"/>
  <c r="Z407" i="10" s="1"/>
  <c r="AH407" i="10" s="1"/>
  <c r="U476" i="10"/>
  <c r="AD476" i="10" s="1"/>
  <c r="X477" i="10"/>
  <c r="Q804" i="10"/>
  <c r="R804" i="10" s="1"/>
  <c r="AG803" i="10"/>
  <c r="T804" i="10" l="1"/>
  <c r="S804" i="10"/>
  <c r="AB407" i="10"/>
  <c r="Y408" i="10" s="1"/>
  <c r="Z408" i="10" s="1"/>
  <c r="AH408" i="10" s="1"/>
  <c r="AF406" i="10"/>
  <c r="AA477" i="10"/>
  <c r="Q805" i="10"/>
  <c r="R805" i="10" s="1"/>
  <c r="AG804" i="10"/>
  <c r="T805" i="10" l="1"/>
  <c r="S805" i="10"/>
  <c r="V407" i="10"/>
  <c r="AE407" i="10" s="1"/>
  <c r="AC407" i="10"/>
  <c r="W407" i="10" s="1"/>
  <c r="U477" i="10"/>
  <c r="AD477" i="10" s="1"/>
  <c r="X478" i="10"/>
  <c r="Q806" i="10"/>
  <c r="R806" i="10" s="1"/>
  <c r="AG805" i="10"/>
  <c r="S806" i="10" l="1"/>
  <c r="T806" i="10"/>
  <c r="AB408" i="10"/>
  <c r="AF407" i="10"/>
  <c r="AA478" i="10"/>
  <c r="X479" i="10" s="1"/>
  <c r="AG806" i="10"/>
  <c r="Q807" i="10"/>
  <c r="R807" i="10" s="1"/>
  <c r="S807" i="10" l="1"/>
  <c r="T807" i="10"/>
  <c r="V408" i="10"/>
  <c r="AE408" i="10" s="1"/>
  <c r="AC408" i="10"/>
  <c r="W408" i="10" s="1"/>
  <c r="Y409" i="10"/>
  <c r="Z409" i="10" s="1"/>
  <c r="AH409" i="10" s="1"/>
  <c r="U478" i="10"/>
  <c r="AD478" i="10" s="1"/>
  <c r="AG807" i="10"/>
  <c r="Q808" i="10"/>
  <c r="R808" i="10" s="1"/>
  <c r="S808" i="10" l="1"/>
  <c r="T808" i="10"/>
  <c r="AB409" i="10"/>
  <c r="AF408" i="10"/>
  <c r="AA479" i="10"/>
  <c r="AG808" i="10"/>
  <c r="Q809" i="10"/>
  <c r="R809" i="10" s="1"/>
  <c r="T809" i="10" l="1"/>
  <c r="S809" i="10"/>
  <c r="V409" i="10"/>
  <c r="AE409" i="10" s="1"/>
  <c r="AC409" i="10"/>
  <c r="W409" i="10" s="1"/>
  <c r="Y410" i="10"/>
  <c r="Z410" i="10" s="1"/>
  <c r="AH410" i="10" s="1"/>
  <c r="U479" i="10"/>
  <c r="AD479" i="10" s="1"/>
  <c r="X480" i="10"/>
  <c r="AG809" i="10"/>
  <c r="Q810" i="10"/>
  <c r="R810" i="10" s="1"/>
  <c r="S810" i="10" l="1"/>
  <c r="T810" i="10"/>
  <c r="AB410" i="10"/>
  <c r="Y411" i="10" s="1"/>
  <c r="Z411" i="10" s="1"/>
  <c r="AH411" i="10" s="1"/>
  <c r="AF409" i="10"/>
  <c r="AA480" i="10"/>
  <c r="X481" i="10" s="1"/>
  <c r="AG810" i="10"/>
  <c r="Q811" i="10"/>
  <c r="R811" i="10" s="1"/>
  <c r="S811" i="10" l="1"/>
  <c r="T811" i="10"/>
  <c r="V410" i="10"/>
  <c r="AE410" i="10" s="1"/>
  <c r="AC410" i="10"/>
  <c r="W410" i="10" s="1"/>
  <c r="U480" i="10"/>
  <c r="AD480" i="10" s="1"/>
  <c r="AG811" i="10"/>
  <c r="Q812" i="10"/>
  <c r="R812" i="10" s="1"/>
  <c r="S812" i="10" l="1"/>
  <c r="T812" i="10"/>
  <c r="AB411" i="10"/>
  <c r="AF410" i="10"/>
  <c r="AA481" i="10"/>
  <c r="AG812" i="10"/>
  <c r="Q813" i="10"/>
  <c r="R813" i="10" s="1"/>
  <c r="T813" i="10" l="1"/>
  <c r="S813" i="10"/>
  <c r="V411" i="10"/>
  <c r="AE411" i="10" s="1"/>
  <c r="AC411" i="10"/>
  <c r="W411" i="10" s="1"/>
  <c r="Y412" i="10"/>
  <c r="Z412" i="10" s="1"/>
  <c r="AH412" i="10" s="1"/>
  <c r="U481" i="10"/>
  <c r="AD481" i="10" s="1"/>
  <c r="X482" i="10"/>
  <c r="AG813" i="10"/>
  <c r="Q814" i="10"/>
  <c r="R814" i="10" s="1"/>
  <c r="S814" i="10" l="1"/>
  <c r="T814" i="10"/>
  <c r="AB412" i="10"/>
  <c r="Y413" i="10" s="1"/>
  <c r="Z413" i="10" s="1"/>
  <c r="AH413" i="10" s="1"/>
  <c r="AF411" i="10"/>
  <c r="AA482" i="10"/>
  <c r="AG814" i="10"/>
  <c r="Q815" i="10"/>
  <c r="R815" i="10" s="1"/>
  <c r="S815" i="10" l="1"/>
  <c r="T815" i="10"/>
  <c r="V412" i="10"/>
  <c r="AE412" i="10" s="1"/>
  <c r="AC412" i="10"/>
  <c r="W412" i="10" s="1"/>
  <c r="U482" i="10"/>
  <c r="AD482" i="10" s="1"/>
  <c r="X483" i="10"/>
  <c r="AG815" i="10"/>
  <c r="Q816" i="10"/>
  <c r="R816" i="10" s="1"/>
  <c r="S816" i="10" l="1"/>
  <c r="T816" i="10"/>
  <c r="AB413" i="10"/>
  <c r="AF412" i="10"/>
  <c r="AA483" i="10"/>
  <c r="AG816" i="10"/>
  <c r="Q817" i="10"/>
  <c r="R817" i="10" s="1"/>
  <c r="T817" i="10" l="1"/>
  <c r="S817" i="10"/>
  <c r="V413" i="10"/>
  <c r="AE413" i="10" s="1"/>
  <c r="AC413" i="10"/>
  <c r="W413" i="10" s="1"/>
  <c r="Y414" i="10"/>
  <c r="Z414" i="10" s="1"/>
  <c r="AH414" i="10" s="1"/>
  <c r="U483" i="10"/>
  <c r="AD483" i="10" s="1"/>
  <c r="X484" i="10"/>
  <c r="AG817" i="10"/>
  <c r="Q818" i="10"/>
  <c r="R818" i="10" s="1"/>
  <c r="S818" i="10" l="1"/>
  <c r="T818" i="10"/>
  <c r="AB414" i="10"/>
  <c r="Y415" i="10" s="1"/>
  <c r="Z415" i="10" s="1"/>
  <c r="AH415" i="10" s="1"/>
  <c r="AF413" i="10"/>
  <c r="AA484" i="10"/>
  <c r="AG818" i="10"/>
  <c r="Q819" i="10"/>
  <c r="R819" i="10" s="1"/>
  <c r="S819" i="10" l="1"/>
  <c r="T819" i="10"/>
  <c r="V414" i="10"/>
  <c r="AE414" i="10" s="1"/>
  <c r="AC414" i="10"/>
  <c r="W414" i="10" s="1"/>
  <c r="U484" i="10"/>
  <c r="AD484" i="10" s="1"/>
  <c r="X485" i="10"/>
  <c r="AG819" i="10"/>
  <c r="Q820" i="10"/>
  <c r="R820" i="10" s="1"/>
  <c r="S820" i="10" l="1"/>
  <c r="T820" i="10"/>
  <c r="AB415" i="10"/>
  <c r="AF414" i="10"/>
  <c r="AA485" i="10"/>
  <c r="AG820" i="10"/>
  <c r="Q821" i="10"/>
  <c r="R821" i="10" s="1"/>
  <c r="T821" i="10" l="1"/>
  <c r="S821" i="10"/>
  <c r="V415" i="10"/>
  <c r="AE415" i="10" s="1"/>
  <c r="AC415" i="10"/>
  <c r="W415" i="10" s="1"/>
  <c r="Y416" i="10"/>
  <c r="Z416" i="10" s="1"/>
  <c r="AH416" i="10" s="1"/>
  <c r="U485" i="10"/>
  <c r="AD485" i="10" s="1"/>
  <c r="X486" i="10"/>
  <c r="AG821" i="10"/>
  <c r="Q822" i="10"/>
  <c r="R822" i="10" s="1"/>
  <c r="S822" i="10" l="1"/>
  <c r="T822" i="10"/>
  <c r="AB416" i="10"/>
  <c r="AF415" i="10"/>
  <c r="AA486" i="10"/>
  <c r="AG822" i="10"/>
  <c r="Q823" i="10"/>
  <c r="R823" i="10" s="1"/>
  <c r="S823" i="10" l="1"/>
  <c r="T823" i="10"/>
  <c r="V416" i="10"/>
  <c r="AE416" i="10" s="1"/>
  <c r="AC416" i="10"/>
  <c r="W416" i="10" s="1"/>
  <c r="Y417" i="10"/>
  <c r="Z417" i="10" s="1"/>
  <c r="AH417" i="10" s="1"/>
  <c r="U486" i="10"/>
  <c r="AD486" i="10" s="1"/>
  <c r="X487" i="10"/>
  <c r="AG823" i="10"/>
  <c r="Q824" i="10"/>
  <c r="R824" i="10" s="1"/>
  <c r="S824" i="10" l="1"/>
  <c r="T824" i="10"/>
  <c r="AB417" i="10"/>
  <c r="AF416" i="10"/>
  <c r="AA487" i="10"/>
  <c r="AG824" i="10"/>
  <c r="Q825" i="10"/>
  <c r="R825" i="10" s="1"/>
  <c r="T825" i="10" l="1"/>
  <c r="S825" i="10"/>
  <c r="V417" i="10"/>
  <c r="AE417" i="10" s="1"/>
  <c r="AC417" i="10"/>
  <c r="W417" i="10" s="1"/>
  <c r="Y418" i="10"/>
  <c r="Z418" i="10" s="1"/>
  <c r="AH418" i="10" s="1"/>
  <c r="U487" i="10"/>
  <c r="AD487" i="10" s="1"/>
  <c r="X488" i="10"/>
  <c r="AG825" i="10"/>
  <c r="Q826" i="10"/>
  <c r="R826" i="10" s="1"/>
  <c r="S826" i="10" l="1"/>
  <c r="T826" i="10"/>
  <c r="AB418" i="10"/>
  <c r="AF417" i="10"/>
  <c r="AA488" i="10"/>
  <c r="AG826" i="10"/>
  <c r="Q827" i="10"/>
  <c r="R827" i="10" s="1"/>
  <c r="S827" i="10" l="1"/>
  <c r="T827" i="10"/>
  <c r="V418" i="10"/>
  <c r="AE418" i="10" s="1"/>
  <c r="AC418" i="10"/>
  <c r="W418" i="10" s="1"/>
  <c r="Y419" i="10"/>
  <c r="Z419" i="10" s="1"/>
  <c r="AH419" i="10" s="1"/>
  <c r="U488" i="10"/>
  <c r="AD488" i="10" s="1"/>
  <c r="X489" i="10"/>
  <c r="AG827" i="10"/>
  <c r="Q828" i="10"/>
  <c r="R828" i="10" s="1"/>
  <c r="S828" i="10" l="1"/>
  <c r="T828" i="10"/>
  <c r="AB419" i="10"/>
  <c r="Y420" i="10" s="1"/>
  <c r="Z420" i="10" s="1"/>
  <c r="AH420" i="10" s="1"/>
  <c r="AF418" i="10"/>
  <c r="AA489" i="10"/>
  <c r="AG828" i="10"/>
  <c r="Q829" i="10"/>
  <c r="R829" i="10" s="1"/>
  <c r="T829" i="10" l="1"/>
  <c r="S829" i="10"/>
  <c r="V419" i="10"/>
  <c r="AE419" i="10" s="1"/>
  <c r="AC419" i="10"/>
  <c r="W419" i="10" s="1"/>
  <c r="U489" i="10"/>
  <c r="AD489" i="10" s="1"/>
  <c r="X490" i="10"/>
  <c r="AG829" i="10"/>
  <c r="Q830" i="10"/>
  <c r="R830" i="10" s="1"/>
  <c r="T830" i="10" l="1"/>
  <c r="S830" i="10"/>
  <c r="AB420" i="10"/>
  <c r="AF419" i="10"/>
  <c r="AA490" i="10"/>
  <c r="AG830" i="10"/>
  <c r="Q831" i="10"/>
  <c r="R831" i="10" s="1"/>
  <c r="S831" i="10" l="1"/>
  <c r="T831" i="10"/>
  <c r="V420" i="10"/>
  <c r="AE420" i="10" s="1"/>
  <c r="AC420" i="10"/>
  <c r="W420" i="10" s="1"/>
  <c r="Y421" i="10"/>
  <c r="Z421" i="10" s="1"/>
  <c r="AH421" i="10" s="1"/>
  <c r="U490" i="10"/>
  <c r="AD490" i="10" s="1"/>
  <c r="X491" i="10"/>
  <c r="AG831" i="10"/>
  <c r="Q832" i="10"/>
  <c r="R832" i="10" s="1"/>
  <c r="S832" i="10" l="1"/>
  <c r="T832" i="10"/>
  <c r="AB421" i="10"/>
  <c r="AF420" i="10"/>
  <c r="AA491" i="10"/>
  <c r="AG832" i="10"/>
  <c r="Q833" i="10"/>
  <c r="R833" i="10" s="1"/>
  <c r="T833" i="10" l="1"/>
  <c r="S833" i="10"/>
  <c r="V421" i="10"/>
  <c r="AE421" i="10" s="1"/>
  <c r="AC421" i="10"/>
  <c r="W421" i="10" s="1"/>
  <c r="Y422" i="10"/>
  <c r="Z422" i="10" s="1"/>
  <c r="AH422" i="10" s="1"/>
  <c r="U491" i="10"/>
  <c r="AD491" i="10" s="1"/>
  <c r="X492" i="10"/>
  <c r="AG833" i="10"/>
  <c r="Q834" i="10"/>
  <c r="R834" i="10" s="1"/>
  <c r="T834" i="10" l="1"/>
  <c r="S834" i="10"/>
  <c r="AB422" i="10"/>
  <c r="AF421" i="10"/>
  <c r="AA492" i="10"/>
  <c r="AG834" i="10"/>
  <c r="Q835" i="10"/>
  <c r="R835" i="10" s="1"/>
  <c r="S835" i="10" l="1"/>
  <c r="T835" i="10"/>
  <c r="V422" i="10"/>
  <c r="AE422" i="10" s="1"/>
  <c r="AC422" i="10"/>
  <c r="W422" i="10" s="1"/>
  <c r="Y423" i="10"/>
  <c r="Z423" i="10" s="1"/>
  <c r="AH423" i="10" s="1"/>
  <c r="U492" i="10"/>
  <c r="AD492" i="10" s="1"/>
  <c r="X493" i="10"/>
  <c r="AG835" i="10"/>
  <c r="Q836" i="10"/>
  <c r="R836" i="10" s="1"/>
  <c r="S836" i="10" l="1"/>
  <c r="T836" i="10"/>
  <c r="AB423" i="10"/>
  <c r="Y424" i="10" s="1"/>
  <c r="Z424" i="10" s="1"/>
  <c r="AH424" i="10" s="1"/>
  <c r="AF422" i="10"/>
  <c r="AA493" i="10"/>
  <c r="X494" i="10" s="1"/>
  <c r="AG836" i="10"/>
  <c r="Q837" i="10"/>
  <c r="R837" i="10" s="1"/>
  <c r="T837" i="10" l="1"/>
  <c r="S837" i="10"/>
  <c r="V423" i="10"/>
  <c r="AE423" i="10" s="1"/>
  <c r="AC423" i="10"/>
  <c r="W423" i="10" s="1"/>
  <c r="U493" i="10"/>
  <c r="AD493" i="10" s="1"/>
  <c r="AG837" i="10"/>
  <c r="Q838" i="10"/>
  <c r="R838" i="10" s="1"/>
  <c r="S838" i="10" l="1"/>
  <c r="T838" i="10"/>
  <c r="AB424" i="10"/>
  <c r="AF423" i="10"/>
  <c r="AA494" i="10"/>
  <c r="AG838" i="10"/>
  <c r="Q839" i="10"/>
  <c r="R839" i="10" s="1"/>
  <c r="S839" i="10" l="1"/>
  <c r="T839" i="10"/>
  <c r="V424" i="10"/>
  <c r="AE424" i="10" s="1"/>
  <c r="AC424" i="10"/>
  <c r="W424" i="10" s="1"/>
  <c r="Y425" i="10"/>
  <c r="Z425" i="10" s="1"/>
  <c r="AH425" i="10" s="1"/>
  <c r="U494" i="10"/>
  <c r="AD494" i="10" s="1"/>
  <c r="X495" i="10"/>
  <c r="AG839" i="10"/>
  <c r="Q840" i="10"/>
  <c r="R840" i="10" s="1"/>
  <c r="S840" i="10" l="1"/>
  <c r="T840" i="10"/>
  <c r="AB425" i="10"/>
  <c r="AF424" i="10"/>
  <c r="AA495" i="10"/>
  <c r="AG840" i="10"/>
  <c r="Q841" i="10"/>
  <c r="R841" i="10" s="1"/>
  <c r="T841" i="10" l="1"/>
  <c r="S841" i="10"/>
  <c r="V425" i="10"/>
  <c r="AE425" i="10" s="1"/>
  <c r="AC425" i="10"/>
  <c r="W425" i="10" s="1"/>
  <c r="Y426" i="10"/>
  <c r="Z426" i="10" s="1"/>
  <c r="AH426" i="10" s="1"/>
  <c r="U495" i="10"/>
  <c r="AD495" i="10" s="1"/>
  <c r="X496" i="10"/>
  <c r="AG841" i="10"/>
  <c r="Q842" i="10"/>
  <c r="R842" i="10" s="1"/>
  <c r="S842" i="10" l="1"/>
  <c r="T842" i="10"/>
  <c r="AB426" i="10"/>
  <c r="Y427" i="10" s="1"/>
  <c r="Z427" i="10" s="1"/>
  <c r="AH427" i="10" s="1"/>
  <c r="AF425" i="10"/>
  <c r="AA496" i="10"/>
  <c r="AG842" i="10"/>
  <c r="Q843" i="10"/>
  <c r="R843" i="10" s="1"/>
  <c r="T843" i="10" l="1"/>
  <c r="S843" i="10"/>
  <c r="V426" i="10"/>
  <c r="AE426" i="10" s="1"/>
  <c r="AC426" i="10"/>
  <c r="W426" i="10" s="1"/>
  <c r="U496" i="10"/>
  <c r="AD496" i="10" s="1"/>
  <c r="X497" i="10"/>
  <c r="AG843" i="10"/>
  <c r="Q844" i="10"/>
  <c r="R844" i="10" s="1"/>
  <c r="S844" i="10" l="1"/>
  <c r="T844" i="10"/>
  <c r="AB427" i="10"/>
  <c r="AF426" i="10"/>
  <c r="AA497" i="10"/>
  <c r="AG844" i="10"/>
  <c r="Q845" i="10"/>
  <c r="R845" i="10" s="1"/>
  <c r="T845" i="10" l="1"/>
  <c r="S845" i="10"/>
  <c r="V427" i="10"/>
  <c r="AE427" i="10" s="1"/>
  <c r="AC427" i="10"/>
  <c r="W427" i="10" s="1"/>
  <c r="Y428" i="10"/>
  <c r="Z428" i="10" s="1"/>
  <c r="AH428" i="10" s="1"/>
  <c r="U497" i="10"/>
  <c r="AD497" i="10" s="1"/>
  <c r="X498" i="10"/>
  <c r="AG845" i="10"/>
  <c r="Q846" i="10"/>
  <c r="R846" i="10" s="1"/>
  <c r="S846" i="10" l="1"/>
  <c r="T846" i="10"/>
  <c r="AB428" i="10"/>
  <c r="AF427" i="10"/>
  <c r="AA498" i="10"/>
  <c r="AG846" i="10"/>
  <c r="Q847" i="10"/>
  <c r="R847" i="10" s="1"/>
  <c r="S847" i="10" l="1"/>
  <c r="T847" i="10"/>
  <c r="V428" i="10"/>
  <c r="AE428" i="10" s="1"/>
  <c r="AC428" i="10"/>
  <c r="W428" i="10" s="1"/>
  <c r="Y429" i="10"/>
  <c r="Z429" i="10" s="1"/>
  <c r="AH429" i="10" s="1"/>
  <c r="U498" i="10"/>
  <c r="AD498" i="10" s="1"/>
  <c r="X499" i="10"/>
  <c r="AG847" i="10"/>
  <c r="Q848" i="10"/>
  <c r="R848" i="10" s="1"/>
  <c r="S848" i="10" l="1"/>
  <c r="T848" i="10"/>
  <c r="AB429" i="10"/>
  <c r="AF428" i="10"/>
  <c r="AA499" i="10"/>
  <c r="X500" i="10" s="1"/>
  <c r="AG848" i="10"/>
  <c r="Q849" i="10"/>
  <c r="R849" i="10" s="1"/>
  <c r="T849" i="10" l="1"/>
  <c r="S849" i="10"/>
  <c r="V429" i="10"/>
  <c r="AE429" i="10" s="1"/>
  <c r="AC429" i="10"/>
  <c r="W429" i="10" s="1"/>
  <c r="Y430" i="10"/>
  <c r="Z430" i="10" s="1"/>
  <c r="AH430" i="10" s="1"/>
  <c r="U499" i="10"/>
  <c r="AD499" i="10" s="1"/>
  <c r="AG849" i="10"/>
  <c r="Q850" i="10"/>
  <c r="R850" i="10" s="1"/>
  <c r="S850" i="10" l="1"/>
  <c r="T850" i="10"/>
  <c r="AB430" i="10"/>
  <c r="AF429" i="10"/>
  <c r="AA500" i="10"/>
  <c r="AG850" i="10"/>
  <c r="Q851" i="10"/>
  <c r="R851" i="10" s="1"/>
  <c r="S851" i="10" l="1"/>
  <c r="T851" i="10"/>
  <c r="V430" i="10"/>
  <c r="AE430" i="10" s="1"/>
  <c r="AC430" i="10"/>
  <c r="W430" i="10" s="1"/>
  <c r="Y431" i="10"/>
  <c r="Z431" i="10" s="1"/>
  <c r="AH431" i="10" s="1"/>
  <c r="U500" i="10"/>
  <c r="AD500" i="10" s="1"/>
  <c r="X501" i="10"/>
  <c r="AG851" i="10"/>
  <c r="Q852" i="10"/>
  <c r="R852" i="10" s="1"/>
  <c r="S852" i="10" l="1"/>
  <c r="T852" i="10"/>
  <c r="AB431" i="10"/>
  <c r="Y432" i="10" s="1"/>
  <c r="Z432" i="10" s="1"/>
  <c r="AH432" i="10" s="1"/>
  <c r="AF430" i="10"/>
  <c r="AA501" i="10"/>
  <c r="AG852" i="10"/>
  <c r="Q853" i="10"/>
  <c r="R853" i="10" s="1"/>
  <c r="T853" i="10" l="1"/>
  <c r="S853" i="10"/>
  <c r="V431" i="10"/>
  <c r="AE431" i="10" s="1"/>
  <c r="AC431" i="10"/>
  <c r="W431" i="10" s="1"/>
  <c r="U501" i="10"/>
  <c r="AD501" i="10" s="1"/>
  <c r="AA502" i="10" s="1"/>
  <c r="X502" i="10"/>
  <c r="AG853" i="10"/>
  <c r="Q854" i="10"/>
  <c r="R854" i="10" s="1"/>
  <c r="S854" i="10" l="1"/>
  <c r="T854" i="10"/>
  <c r="X503" i="10"/>
  <c r="AB432" i="10"/>
  <c r="AF431" i="10"/>
  <c r="U502" i="10"/>
  <c r="AD502" i="10" s="1"/>
  <c r="AG854" i="10"/>
  <c r="Q855" i="10"/>
  <c r="R855" i="10" s="1"/>
  <c r="S855" i="10" l="1"/>
  <c r="T855" i="10"/>
  <c r="V432" i="10"/>
  <c r="AE432" i="10" s="1"/>
  <c r="AC432" i="10"/>
  <c r="W432" i="10" s="1"/>
  <c r="Y433" i="10"/>
  <c r="Z433" i="10" s="1"/>
  <c r="AH433" i="10" s="1"/>
  <c r="AA503" i="10"/>
  <c r="AG855" i="10"/>
  <c r="Q856" i="10"/>
  <c r="R856" i="10" s="1"/>
  <c r="S856" i="10" l="1"/>
  <c r="T856" i="10"/>
  <c r="AB433" i="10"/>
  <c r="Y434" i="10" s="1"/>
  <c r="Z434" i="10" s="1"/>
  <c r="AH434" i="10" s="1"/>
  <c r="AF432" i="10"/>
  <c r="U503" i="10"/>
  <c r="AD503" i="10" s="1"/>
  <c r="X504" i="10"/>
  <c r="AG856" i="10"/>
  <c r="Q857" i="10"/>
  <c r="R857" i="10" s="1"/>
  <c r="S857" i="10" l="1"/>
  <c r="T857" i="10"/>
  <c r="V433" i="10"/>
  <c r="AE433" i="10" s="1"/>
  <c r="AC433" i="10"/>
  <c r="W433" i="10" s="1"/>
  <c r="AA504" i="10"/>
  <c r="AG857" i="10"/>
  <c r="Q858" i="10"/>
  <c r="R858" i="10" s="1"/>
  <c r="S858" i="10" l="1"/>
  <c r="T858" i="10"/>
  <c r="AB434" i="10"/>
  <c r="AF433" i="10"/>
  <c r="U504" i="10"/>
  <c r="AD504" i="10" s="1"/>
  <c r="X505" i="10"/>
  <c r="AG858" i="10"/>
  <c r="Q859" i="10"/>
  <c r="R859" i="10" s="1"/>
  <c r="S859" i="10" l="1"/>
  <c r="T859" i="10"/>
  <c r="V434" i="10"/>
  <c r="AE434" i="10" s="1"/>
  <c r="AC434" i="10"/>
  <c r="W434" i="10" s="1"/>
  <c r="Y435" i="10"/>
  <c r="Z435" i="10" s="1"/>
  <c r="AH435" i="10" s="1"/>
  <c r="AA505" i="10"/>
  <c r="X506" i="10" s="1"/>
  <c r="AG859" i="10"/>
  <c r="Q860" i="10"/>
  <c r="R860" i="10" s="1"/>
  <c r="S860" i="10" l="1"/>
  <c r="T860" i="10"/>
  <c r="AB435" i="10"/>
  <c r="Y436" i="10" s="1"/>
  <c r="Z436" i="10" s="1"/>
  <c r="AH436" i="10" s="1"/>
  <c r="AF434" i="10"/>
  <c r="U505" i="10"/>
  <c r="AD505" i="10" s="1"/>
  <c r="AG860" i="10"/>
  <c r="Q861" i="10"/>
  <c r="R861" i="10" s="1"/>
  <c r="S861" i="10" l="1"/>
  <c r="T861" i="10"/>
  <c r="V435" i="10"/>
  <c r="AE435" i="10" s="1"/>
  <c r="AC435" i="10"/>
  <c r="W435" i="10" s="1"/>
  <c r="AA506" i="10"/>
  <c r="AG861" i="10"/>
  <c r="Q862" i="10"/>
  <c r="R862" i="10" s="1"/>
  <c r="S862" i="10" l="1"/>
  <c r="T862" i="10"/>
  <c r="AB436" i="10"/>
  <c r="AF435" i="10"/>
  <c r="U506" i="10"/>
  <c r="AD506" i="10" s="1"/>
  <c r="X507" i="10"/>
  <c r="AG862" i="10"/>
  <c r="Q863" i="10"/>
  <c r="R863" i="10" s="1"/>
  <c r="S863" i="10" l="1"/>
  <c r="T863" i="10"/>
  <c r="V436" i="10"/>
  <c r="AE436" i="10" s="1"/>
  <c r="AC436" i="10"/>
  <c r="W436" i="10" s="1"/>
  <c r="Y437" i="10"/>
  <c r="Z437" i="10" s="1"/>
  <c r="AH437" i="10" s="1"/>
  <c r="AA507" i="10"/>
  <c r="X508" i="10" s="1"/>
  <c r="AG863" i="10"/>
  <c r="Q864" i="10"/>
  <c r="R864" i="10" s="1"/>
  <c r="T864" i="10" l="1"/>
  <c r="S864" i="10"/>
  <c r="AB437" i="10"/>
  <c r="Y438" i="10" s="1"/>
  <c r="Z438" i="10" s="1"/>
  <c r="AH438" i="10" s="1"/>
  <c r="AF436" i="10"/>
  <c r="U507" i="10"/>
  <c r="AD507" i="10" s="1"/>
  <c r="AG864" i="10"/>
  <c r="Q865" i="10"/>
  <c r="R865" i="10" s="1"/>
  <c r="S865" i="10" l="1"/>
  <c r="T865" i="10"/>
  <c r="V437" i="10"/>
  <c r="AE437" i="10" s="1"/>
  <c r="AC437" i="10"/>
  <c r="W437" i="10" s="1"/>
  <c r="AA508" i="10"/>
  <c r="AG865" i="10"/>
  <c r="Q866" i="10"/>
  <c r="R866" i="10" s="1"/>
  <c r="S866" i="10" l="1"/>
  <c r="T866" i="10"/>
  <c r="AB438" i="10"/>
  <c r="AF437" i="10"/>
  <c r="U508" i="10"/>
  <c r="AD508" i="10" s="1"/>
  <c r="X509" i="10"/>
  <c r="AG866" i="10"/>
  <c r="Q867" i="10"/>
  <c r="R867" i="10" s="1"/>
  <c r="S867" i="10" l="1"/>
  <c r="T867" i="10"/>
  <c r="V438" i="10"/>
  <c r="AE438" i="10" s="1"/>
  <c r="AC438" i="10"/>
  <c r="W438" i="10" s="1"/>
  <c r="Y439" i="10"/>
  <c r="Z439" i="10" s="1"/>
  <c r="AH439" i="10" s="1"/>
  <c r="AA509" i="10"/>
  <c r="AG867" i="10"/>
  <c r="Q868" i="10"/>
  <c r="R868" i="10" s="1"/>
  <c r="S868" i="10" l="1"/>
  <c r="T868" i="10"/>
  <c r="AB439" i="10"/>
  <c r="Y440" i="10" s="1"/>
  <c r="Z440" i="10" s="1"/>
  <c r="AH440" i="10" s="1"/>
  <c r="AF438" i="10"/>
  <c r="U509" i="10"/>
  <c r="AD509" i="10" s="1"/>
  <c r="X510" i="10"/>
  <c r="AG868" i="10"/>
  <c r="Q869" i="10"/>
  <c r="R869" i="10" s="1"/>
  <c r="S869" i="10" l="1"/>
  <c r="T869" i="10"/>
  <c r="V439" i="10"/>
  <c r="AE439" i="10" s="1"/>
  <c r="AC439" i="10"/>
  <c r="W439" i="10" s="1"/>
  <c r="AA510" i="10"/>
  <c r="AG869" i="10"/>
  <c r="Q870" i="10"/>
  <c r="R870" i="10" s="1"/>
  <c r="S870" i="10" l="1"/>
  <c r="T870" i="10"/>
  <c r="AB440" i="10"/>
  <c r="AF439" i="10"/>
  <c r="U510" i="10"/>
  <c r="AD510" i="10" s="1"/>
  <c r="X511" i="10"/>
  <c r="AG870" i="10"/>
  <c r="Q871" i="10"/>
  <c r="R871" i="10" s="1"/>
  <c r="S871" i="10" l="1"/>
  <c r="T871" i="10"/>
  <c r="V440" i="10"/>
  <c r="AE440" i="10" s="1"/>
  <c r="AC440" i="10"/>
  <c r="W440" i="10" s="1"/>
  <c r="Y441" i="10"/>
  <c r="Z441" i="10" s="1"/>
  <c r="AH441" i="10" s="1"/>
  <c r="AA511" i="10"/>
  <c r="X512" i="10" s="1"/>
  <c r="AG871" i="10"/>
  <c r="Q872" i="10"/>
  <c r="R872" i="10" s="1"/>
  <c r="S872" i="10" l="1"/>
  <c r="T872" i="10"/>
  <c r="AB441" i="10"/>
  <c r="Y442" i="10" s="1"/>
  <c r="Z442" i="10" s="1"/>
  <c r="AH442" i="10" s="1"/>
  <c r="AF440" i="10"/>
  <c r="U511" i="10"/>
  <c r="AD511" i="10" s="1"/>
  <c r="AG872" i="10"/>
  <c r="Q873" i="10"/>
  <c r="R873" i="10" s="1"/>
  <c r="S873" i="10" l="1"/>
  <c r="T873" i="10"/>
  <c r="V441" i="10"/>
  <c r="AE441" i="10" s="1"/>
  <c r="AC441" i="10"/>
  <c r="W441" i="10" s="1"/>
  <c r="AA512" i="10"/>
  <c r="AG873" i="10"/>
  <c r="Q874" i="10"/>
  <c r="R874" i="10" s="1"/>
  <c r="S874" i="10" l="1"/>
  <c r="T874" i="10"/>
  <c r="AB442" i="10"/>
  <c r="AF441" i="10"/>
  <c r="U512" i="10"/>
  <c r="AD512" i="10" s="1"/>
  <c r="X513" i="10"/>
  <c r="AG874" i="10"/>
  <c r="Q875" i="10"/>
  <c r="R875" i="10" s="1"/>
  <c r="S875" i="10" l="1"/>
  <c r="T875" i="10"/>
  <c r="V442" i="10"/>
  <c r="AE442" i="10" s="1"/>
  <c r="AC442" i="10"/>
  <c r="W442" i="10" s="1"/>
  <c r="Y443" i="10"/>
  <c r="Z443" i="10" s="1"/>
  <c r="AH443" i="10" s="1"/>
  <c r="AA513" i="10"/>
  <c r="AG875" i="10"/>
  <c r="Q876" i="10"/>
  <c r="R876" i="10" s="1"/>
  <c r="S876" i="10" l="1"/>
  <c r="T876" i="10"/>
  <c r="AB443" i="10"/>
  <c r="Y444" i="10" s="1"/>
  <c r="Z444" i="10" s="1"/>
  <c r="AH444" i="10" s="1"/>
  <c r="AF442" i="10"/>
  <c r="U513" i="10"/>
  <c r="AD513" i="10" s="1"/>
  <c r="X514" i="10"/>
  <c r="AG876" i="10"/>
  <c r="Q877" i="10"/>
  <c r="R877" i="10" s="1"/>
  <c r="S877" i="10" l="1"/>
  <c r="T877" i="10"/>
  <c r="V443" i="10"/>
  <c r="AE443" i="10" s="1"/>
  <c r="AC443" i="10"/>
  <c r="W443" i="10" s="1"/>
  <c r="AA514" i="10"/>
  <c r="AG877" i="10"/>
  <c r="Q878" i="10"/>
  <c r="R878" i="10" s="1"/>
  <c r="S878" i="10" l="1"/>
  <c r="T878" i="10"/>
  <c r="AB444" i="10"/>
  <c r="AF443" i="10"/>
  <c r="U514" i="10"/>
  <c r="AD514" i="10" s="1"/>
  <c r="X515" i="10"/>
  <c r="AG878" i="10"/>
  <c r="Q879" i="10"/>
  <c r="R879" i="10" s="1"/>
  <c r="S879" i="10" l="1"/>
  <c r="T879" i="10"/>
  <c r="V444" i="10"/>
  <c r="AE444" i="10" s="1"/>
  <c r="AC444" i="10"/>
  <c r="W444" i="10" s="1"/>
  <c r="Y445" i="10"/>
  <c r="Z445" i="10" s="1"/>
  <c r="AH445" i="10" s="1"/>
  <c r="AA515" i="10"/>
  <c r="AG879" i="10"/>
  <c r="Q880" i="10"/>
  <c r="R880" i="10" s="1"/>
  <c r="S880" i="10" l="1"/>
  <c r="T880" i="10"/>
  <c r="AB445" i="10"/>
  <c r="Y446" i="10" s="1"/>
  <c r="Z446" i="10" s="1"/>
  <c r="AH446" i="10" s="1"/>
  <c r="AF444" i="10"/>
  <c r="U515" i="10"/>
  <c r="AD515" i="10" s="1"/>
  <c r="X516" i="10"/>
  <c r="AG880" i="10"/>
  <c r="Q881" i="10"/>
  <c r="R881" i="10" s="1"/>
  <c r="S881" i="10" l="1"/>
  <c r="T881" i="10"/>
  <c r="V445" i="10"/>
  <c r="AE445" i="10" s="1"/>
  <c r="AC445" i="10"/>
  <c r="W445" i="10" s="1"/>
  <c r="AA516" i="10"/>
  <c r="X517" i="10" s="1"/>
  <c r="AG881" i="10"/>
  <c r="Q882" i="10"/>
  <c r="R882" i="10" s="1"/>
  <c r="T882" i="10" l="1"/>
  <c r="S882" i="10"/>
  <c r="AB446" i="10"/>
  <c r="AF445" i="10"/>
  <c r="U516" i="10"/>
  <c r="AD516" i="10" s="1"/>
  <c r="AG882" i="10"/>
  <c r="Q883" i="10"/>
  <c r="R883" i="10" s="1"/>
  <c r="S883" i="10" l="1"/>
  <c r="T883" i="10"/>
  <c r="V446" i="10"/>
  <c r="AE446" i="10" s="1"/>
  <c r="AC446" i="10"/>
  <c r="W446" i="10" s="1"/>
  <c r="Y447" i="10"/>
  <c r="Z447" i="10" s="1"/>
  <c r="AH447" i="10" s="1"/>
  <c r="AA517" i="10"/>
  <c r="AG883" i="10"/>
  <c r="Q884" i="10"/>
  <c r="R884" i="10" s="1"/>
  <c r="S884" i="10" l="1"/>
  <c r="T884" i="10"/>
  <c r="AB447" i="10"/>
  <c r="AF446" i="10"/>
  <c r="U517" i="10"/>
  <c r="AD517" i="10" s="1"/>
  <c r="X518" i="10"/>
  <c r="AG884" i="10"/>
  <c r="Q885" i="10"/>
  <c r="R885" i="10" s="1"/>
  <c r="S885" i="10" l="1"/>
  <c r="T885" i="10"/>
  <c r="V447" i="10"/>
  <c r="AE447" i="10" s="1"/>
  <c r="AC447" i="10"/>
  <c r="W447" i="10" s="1"/>
  <c r="Y448" i="10"/>
  <c r="Z448" i="10" s="1"/>
  <c r="AH448" i="10" s="1"/>
  <c r="AA518" i="10"/>
  <c r="AG885" i="10"/>
  <c r="Q886" i="10"/>
  <c r="R886" i="10" s="1"/>
  <c r="S886" i="10" l="1"/>
  <c r="T886" i="10"/>
  <c r="AB448" i="10"/>
  <c r="Y449" i="10" s="1"/>
  <c r="Z449" i="10" s="1"/>
  <c r="AH449" i="10" s="1"/>
  <c r="AF447" i="10"/>
  <c r="U518" i="10"/>
  <c r="AD518" i="10" s="1"/>
  <c r="X519" i="10"/>
  <c r="AG886" i="10"/>
  <c r="Q887" i="10"/>
  <c r="R887" i="10" s="1"/>
  <c r="S887" i="10" l="1"/>
  <c r="T887" i="10"/>
  <c r="V448" i="10"/>
  <c r="AE448" i="10" s="1"/>
  <c r="AC448" i="10"/>
  <c r="W448" i="10" s="1"/>
  <c r="AA519" i="10"/>
  <c r="AG887" i="10"/>
  <c r="Q888" i="10"/>
  <c r="R888" i="10" s="1"/>
  <c r="S888" i="10" l="1"/>
  <c r="T888" i="10"/>
  <c r="AB449" i="10"/>
  <c r="AF448" i="10"/>
  <c r="U519" i="10"/>
  <c r="AD519" i="10" s="1"/>
  <c r="X520" i="10"/>
  <c r="AG888" i="10"/>
  <c r="Q889" i="10"/>
  <c r="R889" i="10" s="1"/>
  <c r="S889" i="10" l="1"/>
  <c r="T889" i="10"/>
  <c r="V449" i="10"/>
  <c r="AE449" i="10" s="1"/>
  <c r="AC449" i="10"/>
  <c r="W449" i="10" s="1"/>
  <c r="Y450" i="10"/>
  <c r="Z450" i="10" s="1"/>
  <c r="AH450" i="10" s="1"/>
  <c r="AA520" i="10"/>
  <c r="X521" i="10" s="1"/>
  <c r="AG889" i="10"/>
  <c r="Q890" i="10"/>
  <c r="R890" i="10" s="1"/>
  <c r="S890" i="10" l="1"/>
  <c r="T890" i="10"/>
  <c r="AB450" i="10"/>
  <c r="Y451" i="10" s="1"/>
  <c r="Z451" i="10" s="1"/>
  <c r="AH451" i="10" s="1"/>
  <c r="AF449" i="10"/>
  <c r="U520" i="10"/>
  <c r="AD520" i="10" s="1"/>
  <c r="AG890" i="10"/>
  <c r="Q891" i="10"/>
  <c r="R891" i="10" s="1"/>
  <c r="S891" i="10" l="1"/>
  <c r="T891" i="10"/>
  <c r="V450" i="10"/>
  <c r="AE450" i="10" s="1"/>
  <c r="AC450" i="10"/>
  <c r="W450" i="10" s="1"/>
  <c r="AA521" i="10"/>
  <c r="AG891" i="10"/>
  <c r="Q892" i="10"/>
  <c r="R892" i="10" s="1"/>
  <c r="S892" i="10" l="1"/>
  <c r="T892" i="10"/>
  <c r="AB451" i="10"/>
  <c r="AF450" i="10"/>
  <c r="U521" i="10"/>
  <c r="AD521" i="10" s="1"/>
  <c r="X522" i="10"/>
  <c r="AG892" i="10"/>
  <c r="Q893" i="10"/>
  <c r="R893" i="10" s="1"/>
  <c r="S893" i="10" l="1"/>
  <c r="T893" i="10"/>
  <c r="V451" i="10"/>
  <c r="AE451" i="10" s="1"/>
  <c r="AC451" i="10"/>
  <c r="W451" i="10" s="1"/>
  <c r="Y452" i="10"/>
  <c r="Z452" i="10" s="1"/>
  <c r="AH452" i="10" s="1"/>
  <c r="AA522" i="10"/>
  <c r="X523" i="10" s="1"/>
  <c r="AG893" i="10"/>
  <c r="Q894" i="10"/>
  <c r="R894" i="10" s="1"/>
  <c r="S894" i="10" l="1"/>
  <c r="T894" i="10"/>
  <c r="AB452" i="10"/>
  <c r="Y453" i="10" s="1"/>
  <c r="Z453" i="10" s="1"/>
  <c r="AH453" i="10" s="1"/>
  <c r="AF451" i="10"/>
  <c r="U522" i="10"/>
  <c r="AD522" i="10" s="1"/>
  <c r="AG894" i="10"/>
  <c r="Q895" i="10"/>
  <c r="R895" i="10" s="1"/>
  <c r="S895" i="10" l="1"/>
  <c r="T895" i="10"/>
  <c r="V452" i="10"/>
  <c r="AE452" i="10" s="1"/>
  <c r="AC452" i="10"/>
  <c r="W452" i="10" s="1"/>
  <c r="AA523" i="10"/>
  <c r="AG895" i="10"/>
  <c r="Q896" i="10"/>
  <c r="R896" i="10" s="1"/>
  <c r="S896" i="10" l="1"/>
  <c r="T896" i="10"/>
  <c r="AB453" i="10"/>
  <c r="AF452" i="10"/>
  <c r="U523" i="10"/>
  <c r="AD523" i="10" s="1"/>
  <c r="X524" i="10"/>
  <c r="AG896" i="10"/>
  <c r="Q897" i="10"/>
  <c r="R897" i="10" s="1"/>
  <c r="S897" i="10" l="1"/>
  <c r="T897" i="10"/>
  <c r="V453" i="10"/>
  <c r="AE453" i="10" s="1"/>
  <c r="AC453" i="10"/>
  <c r="W453" i="10" s="1"/>
  <c r="Y454" i="10"/>
  <c r="Z454" i="10" s="1"/>
  <c r="AH454" i="10" s="1"/>
  <c r="AA524" i="10"/>
  <c r="AG897" i="10"/>
  <c r="Q898" i="10"/>
  <c r="R898" i="10" s="1"/>
  <c r="S898" i="10" l="1"/>
  <c r="T898" i="10"/>
  <c r="AB454" i="10"/>
  <c r="Y455" i="10" s="1"/>
  <c r="Z455" i="10" s="1"/>
  <c r="AH455" i="10" s="1"/>
  <c r="AF453" i="10"/>
  <c r="U524" i="10"/>
  <c r="AD524" i="10" s="1"/>
  <c r="X525" i="10"/>
  <c r="AG898" i="10"/>
  <c r="Q899" i="10"/>
  <c r="R899" i="10" s="1"/>
  <c r="S899" i="10" l="1"/>
  <c r="T899" i="10"/>
  <c r="V454" i="10"/>
  <c r="AE454" i="10" s="1"/>
  <c r="AC454" i="10"/>
  <c r="W454" i="10" s="1"/>
  <c r="AA525" i="10"/>
  <c r="AG899" i="10"/>
  <c r="Q900" i="10"/>
  <c r="R900" i="10" s="1"/>
  <c r="S900" i="10" l="1"/>
  <c r="T900" i="10"/>
  <c r="AB455" i="10"/>
  <c r="AF454" i="10"/>
  <c r="U525" i="10"/>
  <c r="AD525" i="10" s="1"/>
  <c r="X526" i="10"/>
  <c r="AG900" i="10"/>
  <c r="Q901" i="10"/>
  <c r="R901" i="10" s="1"/>
  <c r="S901" i="10" l="1"/>
  <c r="T901" i="10"/>
  <c r="V455" i="10"/>
  <c r="AE455" i="10" s="1"/>
  <c r="AC455" i="10"/>
  <c r="W455" i="10" s="1"/>
  <c r="Y456" i="10"/>
  <c r="Z456" i="10" s="1"/>
  <c r="AH456" i="10" s="1"/>
  <c r="AA526" i="10"/>
  <c r="AG901" i="10"/>
  <c r="Q902" i="10"/>
  <c r="R902" i="10" s="1"/>
  <c r="S902" i="10" l="1"/>
  <c r="T902" i="10"/>
  <c r="AB456" i="10"/>
  <c r="Y457" i="10" s="1"/>
  <c r="Z457" i="10" s="1"/>
  <c r="AH457" i="10" s="1"/>
  <c r="AF455" i="10"/>
  <c r="U526" i="10"/>
  <c r="AD526" i="10" s="1"/>
  <c r="X527" i="10"/>
  <c r="AG902" i="10"/>
  <c r="Q903" i="10"/>
  <c r="R903" i="10" s="1"/>
  <c r="S903" i="10" l="1"/>
  <c r="T903" i="10"/>
  <c r="V456" i="10"/>
  <c r="AE456" i="10" s="1"/>
  <c r="AC456" i="10"/>
  <c r="W456" i="10" s="1"/>
  <c r="AA527" i="10"/>
  <c r="AG903" i="10"/>
  <c r="Q904" i="10"/>
  <c r="R904" i="10" s="1"/>
  <c r="S904" i="10" l="1"/>
  <c r="T904" i="10"/>
  <c r="AB457" i="10"/>
  <c r="AF456" i="10"/>
  <c r="U527" i="10"/>
  <c r="AD527" i="10" s="1"/>
  <c r="X528" i="10"/>
  <c r="AG904" i="10"/>
  <c r="Q905" i="10"/>
  <c r="R905" i="10" s="1"/>
  <c r="S905" i="10" l="1"/>
  <c r="T905" i="10"/>
  <c r="AA528" i="10"/>
  <c r="X529" i="10" s="1"/>
  <c r="V457" i="10"/>
  <c r="AE457" i="10" s="1"/>
  <c r="AC457" i="10"/>
  <c r="W457" i="10" s="1"/>
  <c r="Y458" i="10"/>
  <c r="Z458" i="10" s="1"/>
  <c r="AH458" i="10" s="1"/>
  <c r="U528" i="10"/>
  <c r="AD528" i="10" s="1"/>
  <c r="AG905" i="10"/>
  <c r="Q906" i="10"/>
  <c r="R906" i="10" s="1"/>
  <c r="S906" i="10" l="1"/>
  <c r="T906" i="10"/>
  <c r="AB458" i="10"/>
  <c r="Y459" i="10" s="1"/>
  <c r="Z459" i="10" s="1"/>
  <c r="AH459" i="10" s="1"/>
  <c r="AF457" i="10"/>
  <c r="AA529" i="10"/>
  <c r="X530" i="10" s="1"/>
  <c r="AG906" i="10"/>
  <c r="Q907" i="10"/>
  <c r="R907" i="10" s="1"/>
  <c r="S907" i="10" l="1"/>
  <c r="T907" i="10"/>
  <c r="V458" i="10"/>
  <c r="AE458" i="10" s="1"/>
  <c r="AC458" i="10"/>
  <c r="W458" i="10" s="1"/>
  <c r="U529" i="10"/>
  <c r="AD529" i="10" s="1"/>
  <c r="AG907" i="10"/>
  <c r="Q908" i="10"/>
  <c r="R908" i="10" s="1"/>
  <c r="S908" i="10" l="1"/>
  <c r="T908" i="10"/>
  <c r="AB459" i="10"/>
  <c r="AF458" i="10"/>
  <c r="AA530" i="10"/>
  <c r="AG908" i="10"/>
  <c r="Q909" i="10"/>
  <c r="R909" i="10" s="1"/>
  <c r="S909" i="10" l="1"/>
  <c r="T909" i="10"/>
  <c r="V459" i="10"/>
  <c r="AE459" i="10" s="1"/>
  <c r="AC459" i="10"/>
  <c r="W459" i="10" s="1"/>
  <c r="Y460" i="10"/>
  <c r="Z460" i="10" s="1"/>
  <c r="AH460" i="10" s="1"/>
  <c r="U530" i="10"/>
  <c r="AD530" i="10" s="1"/>
  <c r="X531" i="10"/>
  <c r="AG909" i="10"/>
  <c r="Q910" i="10"/>
  <c r="R910" i="10" s="1"/>
  <c r="S910" i="10" l="1"/>
  <c r="T910" i="10"/>
  <c r="AB460" i="10"/>
  <c r="AF459" i="10"/>
  <c r="AA531" i="10"/>
  <c r="X532" i="10" s="1"/>
  <c r="AG910" i="10"/>
  <c r="Q911" i="10"/>
  <c r="R911" i="10" s="1"/>
  <c r="S911" i="10" l="1"/>
  <c r="T911" i="10"/>
  <c r="V460" i="10"/>
  <c r="AE460" i="10" s="1"/>
  <c r="AC460" i="10"/>
  <c r="W460" i="10" s="1"/>
  <c r="Y461" i="10"/>
  <c r="Z461" i="10" s="1"/>
  <c r="AH461" i="10" s="1"/>
  <c r="U531" i="10"/>
  <c r="AD531" i="10" s="1"/>
  <c r="AG911" i="10"/>
  <c r="Q912" i="10"/>
  <c r="R912" i="10" s="1"/>
  <c r="S912" i="10" l="1"/>
  <c r="T912" i="10"/>
  <c r="AB461" i="10"/>
  <c r="AF460" i="10"/>
  <c r="AA532" i="10"/>
  <c r="AG912" i="10"/>
  <c r="Q913" i="10"/>
  <c r="R913" i="10" s="1"/>
  <c r="S913" i="10" l="1"/>
  <c r="T913" i="10"/>
  <c r="V461" i="10"/>
  <c r="AE461" i="10" s="1"/>
  <c r="AC461" i="10"/>
  <c r="W461" i="10" s="1"/>
  <c r="Y462" i="10"/>
  <c r="Z462" i="10" s="1"/>
  <c r="AH462" i="10" s="1"/>
  <c r="U532" i="10"/>
  <c r="AD532" i="10" s="1"/>
  <c r="X533" i="10"/>
  <c r="AG913" i="10"/>
  <c r="Q914" i="10"/>
  <c r="R914" i="10" s="1"/>
  <c r="T914" i="10" l="1"/>
  <c r="S914" i="10"/>
  <c r="AB462" i="10"/>
  <c r="AF461" i="10"/>
  <c r="AA533" i="10"/>
  <c r="X534" i="10" s="1"/>
  <c r="AG914" i="10"/>
  <c r="Q915" i="10"/>
  <c r="R915" i="10" s="1"/>
  <c r="S915" i="10" l="1"/>
  <c r="T915" i="10"/>
  <c r="V462" i="10"/>
  <c r="AE462" i="10" s="1"/>
  <c r="AC462" i="10"/>
  <c r="W462" i="10" s="1"/>
  <c r="Y463" i="10"/>
  <c r="Z463" i="10" s="1"/>
  <c r="AH463" i="10" s="1"/>
  <c r="U533" i="10"/>
  <c r="AD533" i="10" s="1"/>
  <c r="AG915" i="10"/>
  <c r="Q916" i="10"/>
  <c r="R916" i="10" s="1"/>
  <c r="S916" i="10" l="1"/>
  <c r="T916" i="10"/>
  <c r="AB463" i="10"/>
  <c r="Y464" i="10" s="1"/>
  <c r="Z464" i="10" s="1"/>
  <c r="AH464" i="10" s="1"/>
  <c r="AF462" i="10"/>
  <c r="AA534" i="10"/>
  <c r="AG916" i="10"/>
  <c r="Q917" i="10"/>
  <c r="R917" i="10" s="1"/>
  <c r="S917" i="10" l="1"/>
  <c r="T917" i="10"/>
  <c r="V463" i="10"/>
  <c r="AE463" i="10" s="1"/>
  <c r="AC463" i="10"/>
  <c r="W463" i="10" s="1"/>
  <c r="U534" i="10"/>
  <c r="AD534" i="10" s="1"/>
  <c r="X535" i="10"/>
  <c r="AG917" i="10"/>
  <c r="Q918" i="10"/>
  <c r="R918" i="10" s="1"/>
  <c r="S918" i="10" l="1"/>
  <c r="T918" i="10"/>
  <c r="AB464" i="10"/>
  <c r="AF463" i="10"/>
  <c r="AA535" i="10"/>
  <c r="X536" i="10" s="1"/>
  <c r="AG918" i="10"/>
  <c r="Q919" i="10"/>
  <c r="R919" i="10" s="1"/>
  <c r="S919" i="10" l="1"/>
  <c r="T919" i="10"/>
  <c r="V464" i="10"/>
  <c r="AE464" i="10" s="1"/>
  <c r="AC464" i="10"/>
  <c r="W464" i="10" s="1"/>
  <c r="Y465" i="10"/>
  <c r="Z465" i="10" s="1"/>
  <c r="AH465" i="10" s="1"/>
  <c r="U535" i="10"/>
  <c r="AD535" i="10" s="1"/>
  <c r="AG919" i="10"/>
  <c r="Q920" i="10"/>
  <c r="R920" i="10" s="1"/>
  <c r="S920" i="10" l="1"/>
  <c r="T920" i="10"/>
  <c r="AB465" i="10"/>
  <c r="AF464" i="10"/>
  <c r="AA536" i="10"/>
  <c r="AG920" i="10"/>
  <c r="Q921" i="10"/>
  <c r="R921" i="10" s="1"/>
  <c r="S921" i="10" l="1"/>
  <c r="T921" i="10"/>
  <c r="V465" i="10"/>
  <c r="AE465" i="10" s="1"/>
  <c r="AC465" i="10"/>
  <c r="W465" i="10" s="1"/>
  <c r="Y466" i="10"/>
  <c r="Z466" i="10" s="1"/>
  <c r="AH466" i="10" s="1"/>
  <c r="U536" i="10"/>
  <c r="AD536" i="10" s="1"/>
  <c r="X537" i="10"/>
  <c r="AG921" i="10"/>
  <c r="Q922" i="10"/>
  <c r="R922" i="10" s="1"/>
  <c r="S922" i="10" l="1"/>
  <c r="T922" i="10"/>
  <c r="AB466" i="10"/>
  <c r="Y467" i="10" s="1"/>
  <c r="Z467" i="10" s="1"/>
  <c r="AH467" i="10" s="1"/>
  <c r="AF465" i="10"/>
  <c r="AA537" i="10"/>
  <c r="AG922" i="10"/>
  <c r="Q923" i="10"/>
  <c r="R923" i="10" s="1"/>
  <c r="S923" i="10" l="1"/>
  <c r="T923" i="10"/>
  <c r="V466" i="10"/>
  <c r="AE466" i="10" s="1"/>
  <c r="AC466" i="10"/>
  <c r="W466" i="10" s="1"/>
  <c r="U537" i="10"/>
  <c r="AD537" i="10" s="1"/>
  <c r="X538" i="10"/>
  <c r="AG923" i="10"/>
  <c r="Q924" i="10"/>
  <c r="R924" i="10" s="1"/>
  <c r="S924" i="10" l="1"/>
  <c r="T924" i="10"/>
  <c r="AB467" i="10"/>
  <c r="AF466" i="10"/>
  <c r="AA538" i="10"/>
  <c r="AG924" i="10"/>
  <c r="Q925" i="10"/>
  <c r="R925" i="10" s="1"/>
  <c r="S925" i="10" l="1"/>
  <c r="T925" i="10"/>
  <c r="V467" i="10"/>
  <c r="AE467" i="10" s="1"/>
  <c r="AC467" i="10"/>
  <c r="W467" i="10" s="1"/>
  <c r="Y468" i="10"/>
  <c r="Z468" i="10" s="1"/>
  <c r="AH468" i="10" s="1"/>
  <c r="U538" i="10"/>
  <c r="AD538" i="10" s="1"/>
  <c r="X539" i="10"/>
  <c r="AG925" i="10"/>
  <c r="Q926" i="10"/>
  <c r="R926" i="10" s="1"/>
  <c r="S926" i="10" l="1"/>
  <c r="T926" i="10"/>
  <c r="AB468" i="10"/>
  <c r="Y469" i="10" s="1"/>
  <c r="Z469" i="10" s="1"/>
  <c r="AH469" i="10" s="1"/>
  <c r="AF467" i="10"/>
  <c r="AA539" i="10"/>
  <c r="AG926" i="10"/>
  <c r="Q927" i="10"/>
  <c r="R927" i="10" s="1"/>
  <c r="S927" i="10" l="1"/>
  <c r="T927" i="10"/>
  <c r="V468" i="10"/>
  <c r="AE468" i="10" s="1"/>
  <c r="AC468" i="10"/>
  <c r="W468" i="10" s="1"/>
  <c r="U539" i="10"/>
  <c r="AD539" i="10" s="1"/>
  <c r="X540" i="10"/>
  <c r="AG927" i="10"/>
  <c r="Q928" i="10"/>
  <c r="R928" i="10" s="1"/>
  <c r="S928" i="10" l="1"/>
  <c r="T928" i="10"/>
  <c r="AB469" i="10"/>
  <c r="AF468" i="10"/>
  <c r="AA540" i="10"/>
  <c r="AG928" i="10"/>
  <c r="Q929" i="10"/>
  <c r="R929" i="10" s="1"/>
  <c r="S929" i="10" l="1"/>
  <c r="T929" i="10"/>
  <c r="V469" i="10"/>
  <c r="AE469" i="10" s="1"/>
  <c r="AC469" i="10"/>
  <c r="W469" i="10" s="1"/>
  <c r="Y470" i="10"/>
  <c r="Z470" i="10" s="1"/>
  <c r="AH470" i="10" s="1"/>
  <c r="U540" i="10"/>
  <c r="AD540" i="10" s="1"/>
  <c r="X541" i="10"/>
  <c r="AG929" i="10"/>
  <c r="Q930" i="10"/>
  <c r="R930" i="10" s="1"/>
  <c r="S930" i="10" l="1"/>
  <c r="T930" i="10"/>
  <c r="AB470" i="10"/>
  <c r="Y471" i="10" s="1"/>
  <c r="Z471" i="10" s="1"/>
  <c r="AH471" i="10" s="1"/>
  <c r="AF469" i="10"/>
  <c r="AA541" i="10"/>
  <c r="AG930" i="10"/>
  <c r="Q931" i="10"/>
  <c r="R931" i="10" s="1"/>
  <c r="S931" i="10" l="1"/>
  <c r="T931" i="10"/>
  <c r="V470" i="10"/>
  <c r="AE470" i="10" s="1"/>
  <c r="AC470" i="10"/>
  <c r="W470" i="10" s="1"/>
  <c r="U541" i="10"/>
  <c r="AD541" i="10" s="1"/>
  <c r="X542" i="10"/>
  <c r="AG931" i="10"/>
  <c r="Q932" i="10"/>
  <c r="R932" i="10" s="1"/>
  <c r="S932" i="10" l="1"/>
  <c r="T932" i="10"/>
  <c r="AB471" i="10"/>
  <c r="AF470" i="10"/>
  <c r="AA542" i="10"/>
  <c r="X543" i="10" s="1"/>
  <c r="AG932" i="10"/>
  <c r="Q933" i="10"/>
  <c r="R933" i="10" s="1"/>
  <c r="S933" i="10" l="1"/>
  <c r="T933" i="10"/>
  <c r="V471" i="10"/>
  <c r="AE471" i="10" s="1"/>
  <c r="AC471" i="10"/>
  <c r="W471" i="10" s="1"/>
  <c r="Y472" i="10"/>
  <c r="Z472" i="10" s="1"/>
  <c r="AH472" i="10" s="1"/>
  <c r="U542" i="10"/>
  <c r="AD542" i="10" s="1"/>
  <c r="AG933" i="10"/>
  <c r="Q934" i="10"/>
  <c r="R934" i="10" s="1"/>
  <c r="S934" i="10" l="1"/>
  <c r="T934" i="10"/>
  <c r="AB472" i="10"/>
  <c r="Y473" i="10" s="1"/>
  <c r="Z473" i="10" s="1"/>
  <c r="AH473" i="10" s="1"/>
  <c r="AF471" i="10"/>
  <c r="AA543" i="10"/>
  <c r="AG934" i="10"/>
  <c r="Q935" i="10"/>
  <c r="R935" i="10" s="1"/>
  <c r="S935" i="10" l="1"/>
  <c r="T935" i="10"/>
  <c r="V472" i="10"/>
  <c r="AE472" i="10" s="1"/>
  <c r="AC472" i="10"/>
  <c r="W472" i="10" s="1"/>
  <c r="U543" i="10"/>
  <c r="AD543" i="10" s="1"/>
  <c r="X544" i="10"/>
  <c r="AG935" i="10"/>
  <c r="Q936" i="10"/>
  <c r="R936" i="10" s="1"/>
  <c r="S936" i="10" l="1"/>
  <c r="T936" i="10"/>
  <c r="AB473" i="10"/>
  <c r="AF472" i="10"/>
  <c r="AA544" i="10"/>
  <c r="AG936" i="10"/>
  <c r="Q937" i="10"/>
  <c r="R937" i="10" s="1"/>
  <c r="S937" i="10" l="1"/>
  <c r="T937" i="10"/>
  <c r="V473" i="10"/>
  <c r="AE473" i="10" s="1"/>
  <c r="AC473" i="10"/>
  <c r="W473" i="10" s="1"/>
  <c r="Y474" i="10"/>
  <c r="Z474" i="10" s="1"/>
  <c r="AH474" i="10" s="1"/>
  <c r="U544" i="10"/>
  <c r="AD544" i="10" s="1"/>
  <c r="X545" i="10"/>
  <c r="AG937" i="10"/>
  <c r="Q938" i="10"/>
  <c r="R938" i="10" s="1"/>
  <c r="S938" i="10" l="1"/>
  <c r="T938" i="10"/>
  <c r="AB474" i="10"/>
  <c r="Y475" i="10" s="1"/>
  <c r="Z475" i="10" s="1"/>
  <c r="AH475" i="10" s="1"/>
  <c r="AF473" i="10"/>
  <c r="AA545" i="10"/>
  <c r="AG938" i="10"/>
  <c r="Q939" i="10"/>
  <c r="R939" i="10" s="1"/>
  <c r="S939" i="10" l="1"/>
  <c r="T939" i="10"/>
  <c r="V474" i="10"/>
  <c r="AE474" i="10" s="1"/>
  <c r="AC474" i="10"/>
  <c r="W474" i="10" s="1"/>
  <c r="U545" i="10"/>
  <c r="AD545" i="10" s="1"/>
  <c r="X546" i="10"/>
  <c r="AG939" i="10"/>
  <c r="Q940" i="10"/>
  <c r="R940" i="10" s="1"/>
  <c r="S940" i="10" l="1"/>
  <c r="T940" i="10"/>
  <c r="AB475" i="10"/>
  <c r="AF474" i="10"/>
  <c r="AA546" i="10"/>
  <c r="AG940" i="10"/>
  <c r="Q941" i="10"/>
  <c r="R941" i="10" s="1"/>
  <c r="S941" i="10" l="1"/>
  <c r="T941" i="10"/>
  <c r="V475" i="10"/>
  <c r="AE475" i="10" s="1"/>
  <c r="AC475" i="10"/>
  <c r="W475" i="10" s="1"/>
  <c r="Y476" i="10"/>
  <c r="Z476" i="10" s="1"/>
  <c r="AH476" i="10" s="1"/>
  <c r="U546" i="10"/>
  <c r="AD546" i="10" s="1"/>
  <c r="X547" i="10"/>
  <c r="AG941" i="10"/>
  <c r="Q942" i="10"/>
  <c r="R942" i="10" s="1"/>
  <c r="S942" i="10" l="1"/>
  <c r="T942" i="10"/>
  <c r="AB476" i="10"/>
  <c r="Y477" i="10" s="1"/>
  <c r="Z477" i="10" s="1"/>
  <c r="AH477" i="10" s="1"/>
  <c r="AF475" i="10"/>
  <c r="AA547" i="10"/>
  <c r="AG942" i="10"/>
  <c r="Q943" i="10"/>
  <c r="R943" i="10" s="1"/>
  <c r="S943" i="10" l="1"/>
  <c r="T943" i="10"/>
  <c r="V476" i="10"/>
  <c r="AE476" i="10" s="1"/>
  <c r="AC476" i="10"/>
  <c r="W476" i="10" s="1"/>
  <c r="U547" i="10"/>
  <c r="AD547" i="10" s="1"/>
  <c r="X548" i="10"/>
  <c r="AG943" i="10"/>
  <c r="Q944" i="10"/>
  <c r="R944" i="10" s="1"/>
  <c r="S944" i="10" l="1"/>
  <c r="T944" i="10"/>
  <c r="AB477" i="10"/>
  <c r="AF476" i="10"/>
  <c r="AA548" i="10"/>
  <c r="AG944" i="10"/>
  <c r="Q945" i="10"/>
  <c r="R945" i="10" s="1"/>
  <c r="S945" i="10" l="1"/>
  <c r="T945" i="10"/>
  <c r="V477" i="10"/>
  <c r="AE477" i="10" s="1"/>
  <c r="AC477" i="10"/>
  <c r="W477" i="10" s="1"/>
  <c r="Y478" i="10"/>
  <c r="Z478" i="10" s="1"/>
  <c r="AH478" i="10" s="1"/>
  <c r="U548" i="10"/>
  <c r="AD548" i="10" s="1"/>
  <c r="X549" i="10"/>
  <c r="AG945" i="10"/>
  <c r="Q946" i="10"/>
  <c r="R946" i="10" s="1"/>
  <c r="T946" i="10" l="1"/>
  <c r="S946" i="10"/>
  <c r="AF477" i="10"/>
  <c r="AB478" i="10"/>
  <c r="Y479" i="10" s="1"/>
  <c r="Z479" i="10" s="1"/>
  <c r="AH479" i="10" s="1"/>
  <c r="AA549" i="10"/>
  <c r="X550" i="10" s="1"/>
  <c r="AG946" i="10"/>
  <c r="Q947" i="10"/>
  <c r="R947" i="10" s="1"/>
  <c r="S947" i="10" l="1"/>
  <c r="T947" i="10"/>
  <c r="V478" i="10"/>
  <c r="AE478" i="10" s="1"/>
  <c r="AC478" i="10"/>
  <c r="W478" i="10" s="1"/>
  <c r="U549" i="10"/>
  <c r="AD549" i="10" s="1"/>
  <c r="AG947" i="10"/>
  <c r="Q948" i="10"/>
  <c r="R948" i="10" s="1"/>
  <c r="S948" i="10" l="1"/>
  <c r="T948" i="10"/>
  <c r="AB479" i="10"/>
  <c r="AF478" i="10"/>
  <c r="AA550" i="10"/>
  <c r="AG948" i="10"/>
  <c r="Q949" i="10"/>
  <c r="R949" i="10" s="1"/>
  <c r="S949" i="10" l="1"/>
  <c r="T949" i="10"/>
  <c r="V479" i="10"/>
  <c r="AE479" i="10" s="1"/>
  <c r="AC479" i="10"/>
  <c r="W479" i="10" s="1"/>
  <c r="Y480" i="10"/>
  <c r="Z480" i="10" s="1"/>
  <c r="AH480" i="10" s="1"/>
  <c r="U550" i="10"/>
  <c r="AD550" i="10" s="1"/>
  <c r="X551" i="10"/>
  <c r="AG949" i="10"/>
  <c r="Q950" i="10"/>
  <c r="R950" i="10" s="1"/>
  <c r="S950" i="10" l="1"/>
  <c r="T950" i="10"/>
  <c r="AB480" i="10"/>
  <c r="Y481" i="10" s="1"/>
  <c r="Z481" i="10" s="1"/>
  <c r="AH481" i="10" s="1"/>
  <c r="AF479" i="10"/>
  <c r="AA551" i="10"/>
  <c r="AG950" i="10"/>
  <c r="Q951" i="10"/>
  <c r="R951" i="10" s="1"/>
  <c r="S951" i="10" l="1"/>
  <c r="T951" i="10"/>
  <c r="V480" i="10"/>
  <c r="AE480" i="10" s="1"/>
  <c r="AC480" i="10"/>
  <c r="W480" i="10" s="1"/>
  <c r="U551" i="10"/>
  <c r="AD551" i="10" s="1"/>
  <c r="X552" i="10"/>
  <c r="AG951" i="10"/>
  <c r="Q952" i="10"/>
  <c r="R952" i="10" s="1"/>
  <c r="S952" i="10" l="1"/>
  <c r="T952" i="10"/>
  <c r="AB481" i="10"/>
  <c r="AF480" i="10"/>
  <c r="AA552" i="10"/>
  <c r="X553" i="10" s="1"/>
  <c r="AG952" i="10"/>
  <c r="Q953" i="10"/>
  <c r="R953" i="10" s="1"/>
  <c r="T953" i="10" l="1"/>
  <c r="S953" i="10"/>
  <c r="V481" i="10"/>
  <c r="AE481" i="10" s="1"/>
  <c r="AC481" i="10"/>
  <c r="W481" i="10" s="1"/>
  <c r="Y482" i="10"/>
  <c r="Z482" i="10" s="1"/>
  <c r="AH482" i="10" s="1"/>
  <c r="U552" i="10"/>
  <c r="AD552" i="10" s="1"/>
  <c r="AG953" i="10"/>
  <c r="Q954" i="10"/>
  <c r="R954" i="10" s="1"/>
  <c r="S954" i="10" l="1"/>
  <c r="T954" i="10"/>
  <c r="AB482" i="10"/>
  <c r="AF481" i="10"/>
  <c r="AA553" i="10"/>
  <c r="AG954" i="10"/>
  <c r="Q955" i="10"/>
  <c r="R955" i="10" s="1"/>
  <c r="S955" i="10" l="1"/>
  <c r="T955" i="10"/>
  <c r="V482" i="10"/>
  <c r="AE482" i="10" s="1"/>
  <c r="AC482" i="10"/>
  <c r="W482" i="10" s="1"/>
  <c r="Y483" i="10"/>
  <c r="Z483" i="10" s="1"/>
  <c r="AH483" i="10" s="1"/>
  <c r="U553" i="10"/>
  <c r="AD553" i="10" s="1"/>
  <c r="X554" i="10"/>
  <c r="AG955" i="10"/>
  <c r="Q956" i="10"/>
  <c r="R956" i="10" s="1"/>
  <c r="S956" i="10" l="1"/>
  <c r="T956" i="10"/>
  <c r="AB483" i="10"/>
  <c r="Y484" i="10" s="1"/>
  <c r="Z484" i="10" s="1"/>
  <c r="AH484" i="10" s="1"/>
  <c r="AF482" i="10"/>
  <c r="AA554" i="10"/>
  <c r="AG956" i="10"/>
  <c r="Q957" i="10"/>
  <c r="R957" i="10" s="1"/>
  <c r="T957" i="10" l="1"/>
  <c r="S957" i="10"/>
  <c r="V483" i="10"/>
  <c r="AE483" i="10" s="1"/>
  <c r="AC483" i="10"/>
  <c r="W483" i="10" s="1"/>
  <c r="U554" i="10"/>
  <c r="AD554" i="10" s="1"/>
  <c r="X555" i="10"/>
  <c r="AG957" i="10"/>
  <c r="Q958" i="10"/>
  <c r="R958" i="10" s="1"/>
  <c r="S958" i="10" l="1"/>
  <c r="T958" i="10"/>
  <c r="AB484" i="10"/>
  <c r="AF483" i="10"/>
  <c r="AA555" i="10"/>
  <c r="AG958" i="10"/>
  <c r="Q959" i="10"/>
  <c r="R959" i="10" s="1"/>
  <c r="S959" i="10" l="1"/>
  <c r="T959" i="10"/>
  <c r="V484" i="10"/>
  <c r="AE484" i="10" s="1"/>
  <c r="AC484" i="10"/>
  <c r="W484" i="10" s="1"/>
  <c r="Y485" i="10"/>
  <c r="Z485" i="10" s="1"/>
  <c r="AH485" i="10" s="1"/>
  <c r="U555" i="10"/>
  <c r="AD555" i="10" s="1"/>
  <c r="X556" i="10"/>
  <c r="AG959" i="10"/>
  <c r="Q960" i="10"/>
  <c r="R960" i="10" s="1"/>
  <c r="S960" i="10" l="1"/>
  <c r="T960" i="10"/>
  <c r="AB485" i="10"/>
  <c r="AF484" i="10"/>
  <c r="AA556" i="10"/>
  <c r="AG960" i="10"/>
  <c r="Q961" i="10"/>
  <c r="R961" i="10" s="1"/>
  <c r="T961" i="10" l="1"/>
  <c r="S961" i="10"/>
  <c r="V485" i="10"/>
  <c r="AE485" i="10" s="1"/>
  <c r="AC485" i="10"/>
  <c r="W485" i="10" s="1"/>
  <c r="Y486" i="10"/>
  <c r="Z486" i="10" s="1"/>
  <c r="AH486" i="10" s="1"/>
  <c r="U556" i="10"/>
  <c r="AD556" i="10" s="1"/>
  <c r="X557" i="10"/>
  <c r="AG961" i="10"/>
  <c r="Q962" i="10"/>
  <c r="R962" i="10" s="1"/>
  <c r="S962" i="10" l="1"/>
  <c r="T962" i="10"/>
  <c r="AB486" i="10"/>
  <c r="Y487" i="10" s="1"/>
  <c r="Z487" i="10" s="1"/>
  <c r="AH487" i="10" s="1"/>
  <c r="AF485" i="10"/>
  <c r="AA557" i="10"/>
  <c r="AG962" i="10"/>
  <c r="Q963" i="10"/>
  <c r="R963" i="10" s="1"/>
  <c r="S963" i="10" l="1"/>
  <c r="T963" i="10"/>
  <c r="V486" i="10"/>
  <c r="AE486" i="10" s="1"/>
  <c r="AC486" i="10"/>
  <c r="W486" i="10" s="1"/>
  <c r="U557" i="10"/>
  <c r="AD557" i="10" s="1"/>
  <c r="X558" i="10"/>
  <c r="AG963" i="10"/>
  <c r="Q964" i="10"/>
  <c r="R964" i="10" s="1"/>
  <c r="S964" i="10" l="1"/>
  <c r="T964" i="10"/>
  <c r="AB487" i="10"/>
  <c r="AF486" i="10"/>
  <c r="AA558" i="10"/>
  <c r="X559" i="10" s="1"/>
  <c r="AG964" i="10"/>
  <c r="Q965" i="10"/>
  <c r="R965" i="10" s="1"/>
  <c r="T965" i="10" l="1"/>
  <c r="S965" i="10"/>
  <c r="V487" i="10"/>
  <c r="AE487" i="10" s="1"/>
  <c r="AC487" i="10"/>
  <c r="W487" i="10" s="1"/>
  <c r="Y488" i="10"/>
  <c r="Z488" i="10" s="1"/>
  <c r="AH488" i="10" s="1"/>
  <c r="U558" i="10"/>
  <c r="AD558" i="10" s="1"/>
  <c r="AG965" i="10"/>
  <c r="Q966" i="10"/>
  <c r="R966" i="10" s="1"/>
  <c r="S966" i="10" l="1"/>
  <c r="T966" i="10"/>
  <c r="AB488" i="10"/>
  <c r="Y489" i="10" s="1"/>
  <c r="Z489" i="10" s="1"/>
  <c r="AH489" i="10" s="1"/>
  <c r="AF487" i="10"/>
  <c r="AA559" i="10"/>
  <c r="AG966" i="10"/>
  <c r="Q967" i="10"/>
  <c r="R967" i="10" s="1"/>
  <c r="S967" i="10" l="1"/>
  <c r="T967" i="10"/>
  <c r="V488" i="10"/>
  <c r="AE488" i="10" s="1"/>
  <c r="AC488" i="10"/>
  <c r="W488" i="10" s="1"/>
  <c r="U559" i="10"/>
  <c r="AD559" i="10" s="1"/>
  <c r="X560" i="10"/>
  <c r="AG967" i="10"/>
  <c r="Q968" i="10"/>
  <c r="R968" i="10" s="1"/>
  <c r="S968" i="10" l="1"/>
  <c r="T968" i="10"/>
  <c r="AB489" i="10"/>
  <c r="AF488" i="10"/>
  <c r="AA560" i="10"/>
  <c r="X561" i="10" s="1"/>
  <c r="AG968" i="10"/>
  <c r="Q969" i="10"/>
  <c r="R969" i="10" s="1"/>
  <c r="T969" i="10" l="1"/>
  <c r="S969" i="10"/>
  <c r="V489" i="10"/>
  <c r="AE489" i="10" s="1"/>
  <c r="AC489" i="10"/>
  <c r="W489" i="10" s="1"/>
  <c r="Y490" i="10"/>
  <c r="Z490" i="10" s="1"/>
  <c r="AH490" i="10" s="1"/>
  <c r="U560" i="10"/>
  <c r="AD560" i="10" s="1"/>
  <c r="AG969" i="10"/>
  <c r="Q970" i="10"/>
  <c r="R970" i="10" s="1"/>
  <c r="S970" i="10" l="1"/>
  <c r="T970" i="10"/>
  <c r="AB490" i="10"/>
  <c r="Y491" i="10" s="1"/>
  <c r="Z491" i="10" s="1"/>
  <c r="AH491" i="10" s="1"/>
  <c r="AF489" i="10"/>
  <c r="AA561" i="10"/>
  <c r="AG970" i="10"/>
  <c r="Q971" i="10"/>
  <c r="R971" i="10" s="1"/>
  <c r="S971" i="10" l="1"/>
  <c r="T971" i="10"/>
  <c r="V490" i="10"/>
  <c r="AE490" i="10" s="1"/>
  <c r="AC490" i="10"/>
  <c r="W490" i="10" s="1"/>
  <c r="U561" i="10"/>
  <c r="AD561" i="10" s="1"/>
  <c r="X562" i="10"/>
  <c r="AG971" i="10"/>
  <c r="Q972" i="10"/>
  <c r="R972" i="10" s="1"/>
  <c r="S972" i="10" l="1"/>
  <c r="T972" i="10"/>
  <c r="AB491" i="10"/>
  <c r="AF490" i="10"/>
  <c r="AA562" i="10"/>
  <c r="AG972" i="10"/>
  <c r="Q973" i="10"/>
  <c r="R973" i="10" s="1"/>
  <c r="T973" i="10" l="1"/>
  <c r="S973" i="10"/>
  <c r="V491" i="10"/>
  <c r="AE491" i="10" s="1"/>
  <c r="AC491" i="10"/>
  <c r="W491" i="10" s="1"/>
  <c r="Y492" i="10"/>
  <c r="Z492" i="10" s="1"/>
  <c r="AH492" i="10" s="1"/>
  <c r="U562" i="10"/>
  <c r="AD562" i="10" s="1"/>
  <c r="X563" i="10"/>
  <c r="AG973" i="10"/>
  <c r="Q974" i="10"/>
  <c r="R974" i="10" s="1"/>
  <c r="S974" i="10" l="1"/>
  <c r="T974" i="10"/>
  <c r="AB492" i="10"/>
  <c r="AF491" i="10"/>
  <c r="AA563" i="10"/>
  <c r="X564" i="10" s="1"/>
  <c r="AG974" i="10"/>
  <c r="Q975" i="10"/>
  <c r="R975" i="10" s="1"/>
  <c r="T975" i="10" l="1"/>
  <c r="S975" i="10"/>
  <c r="V492" i="10"/>
  <c r="AE492" i="10" s="1"/>
  <c r="AC492" i="10"/>
  <c r="W492" i="10" s="1"/>
  <c r="Y493" i="10"/>
  <c r="Z493" i="10" s="1"/>
  <c r="AH493" i="10" s="1"/>
  <c r="U563" i="10"/>
  <c r="AD563" i="10" s="1"/>
  <c r="AG975" i="10"/>
  <c r="Q976" i="10"/>
  <c r="R976" i="10" s="1"/>
  <c r="S976" i="10" l="1"/>
  <c r="T976" i="10"/>
  <c r="AB493" i="10"/>
  <c r="Y494" i="10" s="1"/>
  <c r="Z494" i="10" s="1"/>
  <c r="AH494" i="10" s="1"/>
  <c r="AF492" i="10"/>
  <c r="AA564" i="10"/>
  <c r="AG976" i="10"/>
  <c r="Q977" i="10"/>
  <c r="R977" i="10" s="1"/>
  <c r="T977" i="10" l="1"/>
  <c r="S977" i="10"/>
  <c r="V493" i="10"/>
  <c r="AE493" i="10" s="1"/>
  <c r="AC493" i="10"/>
  <c r="W493" i="10" s="1"/>
  <c r="U564" i="10"/>
  <c r="AD564" i="10" s="1"/>
  <c r="X565" i="10"/>
  <c r="AG977" i="10"/>
  <c r="Q978" i="10"/>
  <c r="R978" i="10" s="1"/>
  <c r="S978" i="10" l="1"/>
  <c r="T978" i="10"/>
  <c r="AB494" i="10"/>
  <c r="AF493" i="10"/>
  <c r="AA565" i="10"/>
  <c r="X566" i="10" s="1"/>
  <c r="AG978" i="10"/>
  <c r="Q979" i="10"/>
  <c r="R979" i="10" s="1"/>
  <c r="S979" i="10" l="1"/>
  <c r="T979" i="10"/>
  <c r="V494" i="10"/>
  <c r="AE494" i="10" s="1"/>
  <c r="AC494" i="10"/>
  <c r="W494" i="10" s="1"/>
  <c r="Y495" i="10"/>
  <c r="Z495" i="10" s="1"/>
  <c r="AH495" i="10" s="1"/>
  <c r="U565" i="10"/>
  <c r="AD565" i="10" s="1"/>
  <c r="AG979" i="10"/>
  <c r="Q980" i="10"/>
  <c r="R980" i="10" s="1"/>
  <c r="S980" i="10" l="1"/>
  <c r="T980" i="10"/>
  <c r="AB495" i="10"/>
  <c r="Y496" i="10" s="1"/>
  <c r="Z496" i="10" s="1"/>
  <c r="AH496" i="10" s="1"/>
  <c r="AF494" i="10"/>
  <c r="AA566" i="10"/>
  <c r="AG980" i="10"/>
  <c r="Q981" i="10"/>
  <c r="R981" i="10" s="1"/>
  <c r="T981" i="10" l="1"/>
  <c r="S981" i="10"/>
  <c r="V495" i="10"/>
  <c r="AE495" i="10" s="1"/>
  <c r="AC495" i="10"/>
  <c r="W495" i="10" s="1"/>
  <c r="U566" i="10"/>
  <c r="AD566" i="10" s="1"/>
  <c r="X567" i="10"/>
  <c r="AG981" i="10"/>
  <c r="Q982" i="10"/>
  <c r="R982" i="10" s="1"/>
  <c r="S982" i="10" l="1"/>
  <c r="T982" i="10"/>
  <c r="AB496" i="10"/>
  <c r="AF495" i="10"/>
  <c r="AA567" i="10"/>
  <c r="AG982" i="10"/>
  <c r="Q983" i="10"/>
  <c r="R983" i="10" s="1"/>
  <c r="T983" i="10" l="1"/>
  <c r="S983" i="10"/>
  <c r="V496" i="10"/>
  <c r="AE496" i="10" s="1"/>
  <c r="AC496" i="10"/>
  <c r="W496" i="10" s="1"/>
  <c r="Y497" i="10"/>
  <c r="Z497" i="10" s="1"/>
  <c r="AH497" i="10" s="1"/>
  <c r="U567" i="10"/>
  <c r="AD567" i="10" s="1"/>
  <c r="X568" i="10"/>
  <c r="AG983" i="10"/>
  <c r="Q984" i="10"/>
  <c r="R984" i="10" s="1"/>
  <c r="S984" i="10" l="1"/>
  <c r="T984" i="10"/>
  <c r="AB497" i="10"/>
  <c r="AF496" i="10"/>
  <c r="AA568" i="10"/>
  <c r="AG984" i="10"/>
  <c r="Q985" i="10"/>
  <c r="R985" i="10" s="1"/>
  <c r="T985" i="10" l="1"/>
  <c r="S985" i="10"/>
  <c r="V497" i="10"/>
  <c r="AE497" i="10" s="1"/>
  <c r="AC497" i="10"/>
  <c r="W497" i="10" s="1"/>
  <c r="Y498" i="10"/>
  <c r="Z498" i="10" s="1"/>
  <c r="AH498" i="10" s="1"/>
  <c r="U568" i="10"/>
  <c r="AD568" i="10" s="1"/>
  <c r="X569" i="10"/>
  <c r="AG985" i="10"/>
  <c r="Q986" i="10"/>
  <c r="R986" i="10" s="1"/>
  <c r="T986" i="10" l="1"/>
  <c r="S986" i="10"/>
  <c r="AB498" i="10"/>
  <c r="Y499" i="10" s="1"/>
  <c r="Z499" i="10" s="1"/>
  <c r="AH499" i="10" s="1"/>
  <c r="AF497" i="10"/>
  <c r="AA569" i="10"/>
  <c r="AG986" i="10"/>
  <c r="Q987" i="10"/>
  <c r="R987" i="10" s="1"/>
  <c r="S987" i="10" l="1"/>
  <c r="T987" i="10"/>
  <c r="V498" i="10"/>
  <c r="AE498" i="10" s="1"/>
  <c r="AC498" i="10"/>
  <c r="W498" i="10" s="1"/>
  <c r="U569" i="10"/>
  <c r="AD569" i="10" s="1"/>
  <c r="X570" i="10"/>
  <c r="AG987" i="10"/>
  <c r="Q988" i="10"/>
  <c r="R988" i="10" s="1"/>
  <c r="S988" i="10" l="1"/>
  <c r="T988" i="10"/>
  <c r="AB499" i="10"/>
  <c r="AF498" i="10"/>
  <c r="AA570" i="10"/>
  <c r="X571" i="10" s="1"/>
  <c r="AG988" i="10"/>
  <c r="Q989" i="10"/>
  <c r="R989" i="10" s="1"/>
  <c r="T989" i="10" l="1"/>
  <c r="S989" i="10"/>
  <c r="V499" i="10"/>
  <c r="AE499" i="10" s="1"/>
  <c r="AC499" i="10"/>
  <c r="W499" i="10" s="1"/>
  <c r="Y500" i="10"/>
  <c r="Z500" i="10" s="1"/>
  <c r="AH500" i="10" s="1"/>
  <c r="U570" i="10"/>
  <c r="AD570" i="10" s="1"/>
  <c r="AG989" i="10"/>
  <c r="Q990" i="10"/>
  <c r="R990" i="10" s="1"/>
  <c r="T990" i="10" l="1"/>
  <c r="S990" i="10"/>
  <c r="AB500" i="10"/>
  <c r="AF499" i="10"/>
  <c r="AA571" i="10"/>
  <c r="AG990" i="10"/>
  <c r="Q991" i="10"/>
  <c r="R991" i="10" s="1"/>
  <c r="S991" i="10" l="1"/>
  <c r="T991" i="10"/>
  <c r="V500" i="10"/>
  <c r="AE500" i="10" s="1"/>
  <c r="AC500" i="10"/>
  <c r="W500" i="10" s="1"/>
  <c r="Y501" i="10"/>
  <c r="Z501" i="10" s="1"/>
  <c r="AH501" i="10" s="1"/>
  <c r="U571" i="10"/>
  <c r="AD571" i="10" s="1"/>
  <c r="X572" i="10"/>
  <c r="AG991" i="10"/>
  <c r="Q992" i="10"/>
  <c r="R992" i="10" s="1"/>
  <c r="S992" i="10" l="1"/>
  <c r="T992" i="10"/>
  <c r="AB501" i="10"/>
  <c r="AF500" i="10"/>
  <c r="AA572" i="10"/>
  <c r="AG992" i="10"/>
  <c r="Q993" i="10"/>
  <c r="R993" i="10" s="1"/>
  <c r="S993" i="10" l="1"/>
  <c r="T993" i="10"/>
  <c r="V501" i="10"/>
  <c r="AE501" i="10" s="1"/>
  <c r="AC501" i="10"/>
  <c r="W501" i="10" s="1"/>
  <c r="Y502" i="10"/>
  <c r="Z502" i="10" s="1"/>
  <c r="AH502" i="10" s="1"/>
  <c r="U572" i="10"/>
  <c r="AD572" i="10" s="1"/>
  <c r="X573" i="10"/>
  <c r="AG993" i="10"/>
  <c r="Q994" i="10"/>
  <c r="R994" i="10" s="1"/>
  <c r="S994" i="10" l="1"/>
  <c r="T994" i="10"/>
  <c r="AB502" i="10"/>
  <c r="AF501" i="10"/>
  <c r="AA573" i="10"/>
  <c r="AG994" i="10"/>
  <c r="Q995" i="10"/>
  <c r="R995" i="10" s="1"/>
  <c r="S995" i="10" l="1"/>
  <c r="T995" i="10"/>
  <c r="V502" i="10"/>
  <c r="AE502" i="10" s="1"/>
  <c r="AC502" i="10"/>
  <c r="W502" i="10" s="1"/>
  <c r="Y503" i="10"/>
  <c r="Z503" i="10" s="1"/>
  <c r="AH503" i="10" s="1"/>
  <c r="U573" i="10"/>
  <c r="AD573" i="10" s="1"/>
  <c r="X574" i="10"/>
  <c r="AG995" i="10"/>
  <c r="Q996" i="10"/>
  <c r="R996" i="10" s="1"/>
  <c r="S996" i="10" l="1"/>
  <c r="T996" i="10"/>
  <c r="AB503" i="10"/>
  <c r="AF502" i="10"/>
  <c r="AA574" i="10"/>
  <c r="X575" i="10" s="1"/>
  <c r="AG996" i="10"/>
  <c r="Q997" i="10"/>
  <c r="R997" i="10" s="1"/>
  <c r="S997" i="10" l="1"/>
  <c r="T997" i="10"/>
  <c r="V503" i="10"/>
  <c r="AE503" i="10" s="1"/>
  <c r="AC503" i="10"/>
  <c r="W503" i="10" s="1"/>
  <c r="Y504" i="10"/>
  <c r="Z504" i="10" s="1"/>
  <c r="AH504" i="10" s="1"/>
  <c r="U574" i="10"/>
  <c r="AD574" i="10" s="1"/>
  <c r="AG997" i="10"/>
  <c r="Q998" i="10"/>
  <c r="R998" i="10" s="1"/>
  <c r="T998" i="10" l="1"/>
  <c r="S998" i="10"/>
  <c r="AB504" i="10"/>
  <c r="Y505" i="10" s="1"/>
  <c r="Z505" i="10" s="1"/>
  <c r="AH505" i="10" s="1"/>
  <c r="AF503" i="10"/>
  <c r="AA575" i="10"/>
  <c r="AG998" i="10"/>
  <c r="Q999" i="10"/>
  <c r="R999" i="10" s="1"/>
  <c r="S999" i="10" l="1"/>
  <c r="T999" i="10"/>
  <c r="V504" i="10"/>
  <c r="AE504" i="10" s="1"/>
  <c r="AC504" i="10"/>
  <c r="W504" i="10" s="1"/>
  <c r="U575" i="10"/>
  <c r="AD575" i="10" s="1"/>
  <c r="X576" i="10"/>
  <c r="AG999" i="10"/>
  <c r="Q1000" i="10"/>
  <c r="R1000" i="10" s="1"/>
  <c r="S1000" i="10" l="1"/>
  <c r="T1000" i="10"/>
  <c r="AB505" i="10"/>
  <c r="AF504" i="10"/>
  <c r="AA576" i="10"/>
  <c r="X577" i="10" s="1"/>
  <c r="AG1000" i="10"/>
  <c r="Q1001" i="10"/>
  <c r="R1001" i="10" s="1"/>
  <c r="T1001" i="10" l="1"/>
  <c r="S1001" i="10"/>
  <c r="V505" i="10"/>
  <c r="AE505" i="10" s="1"/>
  <c r="AC505" i="10"/>
  <c r="W505" i="10" s="1"/>
  <c r="Y506" i="10"/>
  <c r="Z506" i="10" s="1"/>
  <c r="AH506" i="10" s="1"/>
  <c r="U576" i="10"/>
  <c r="AD576" i="10" s="1"/>
  <c r="AG1001" i="10"/>
  <c r="Q1002" i="10"/>
  <c r="R1002" i="10" s="1"/>
  <c r="S1002" i="10" l="1"/>
  <c r="T1002" i="10"/>
  <c r="AB506" i="10"/>
  <c r="Y507" i="10" s="1"/>
  <c r="Z507" i="10" s="1"/>
  <c r="AH507" i="10" s="1"/>
  <c r="AF505" i="10"/>
  <c r="AA577" i="10"/>
  <c r="AG1002" i="10"/>
  <c r="Q1003" i="10"/>
  <c r="R1003" i="10" s="1"/>
  <c r="S1003" i="10" l="1"/>
  <c r="T1003" i="10"/>
  <c r="V506" i="10"/>
  <c r="AE506" i="10" s="1"/>
  <c r="AC506" i="10"/>
  <c r="W506" i="10" s="1"/>
  <c r="U577" i="10"/>
  <c r="AD577" i="10" s="1"/>
  <c r="X578" i="10"/>
  <c r="AG1003" i="10"/>
  <c r="Q1004" i="10"/>
  <c r="R1004" i="10" s="1"/>
  <c r="S1004" i="10" l="1"/>
  <c r="T1004" i="10"/>
  <c r="AB507" i="10"/>
  <c r="AF506" i="10"/>
  <c r="AA578" i="10"/>
  <c r="AG1004" i="10"/>
  <c r="Q1005" i="10"/>
  <c r="R1005" i="10" s="1"/>
  <c r="S1005" i="10" l="1"/>
  <c r="T1005" i="10"/>
  <c r="V507" i="10"/>
  <c r="AE507" i="10" s="1"/>
  <c r="AC507" i="10"/>
  <c r="W507" i="10" s="1"/>
  <c r="Y508" i="10"/>
  <c r="Z508" i="10" s="1"/>
  <c r="AH508" i="10" s="1"/>
  <c r="U578" i="10"/>
  <c r="AD578" i="10" s="1"/>
  <c r="X579" i="10"/>
  <c r="AG1005" i="10"/>
  <c r="Q1006" i="10"/>
  <c r="R1006" i="10" s="1"/>
  <c r="S1006" i="10" l="1"/>
  <c r="T1006" i="10"/>
  <c r="AB508" i="10"/>
  <c r="AF507" i="10"/>
  <c r="AA579" i="10"/>
  <c r="AG1006" i="10"/>
  <c r="Q1007" i="10"/>
  <c r="R1007" i="10" s="1"/>
  <c r="S1007" i="10" l="1"/>
  <c r="T1007" i="10"/>
  <c r="V508" i="10"/>
  <c r="AE508" i="10" s="1"/>
  <c r="AC508" i="10"/>
  <c r="W508" i="10" s="1"/>
  <c r="Y509" i="10"/>
  <c r="Z509" i="10" s="1"/>
  <c r="AH509" i="10" s="1"/>
  <c r="U579" i="10"/>
  <c r="AD579" i="10" s="1"/>
  <c r="X580" i="10"/>
  <c r="AG1007" i="10"/>
  <c r="Q1008" i="10"/>
  <c r="R1008" i="10" s="1"/>
  <c r="S1008" i="10" l="1"/>
  <c r="T1008" i="10"/>
  <c r="AB509" i="10"/>
  <c r="AF508" i="10"/>
  <c r="AA580" i="10"/>
  <c r="X581" i="10" s="1"/>
  <c r="AG1008" i="10"/>
  <c r="Q1009" i="10"/>
  <c r="R1009" i="10" s="1"/>
  <c r="S1009" i="10" l="1"/>
  <c r="T1009" i="10"/>
  <c r="V509" i="10"/>
  <c r="AE509" i="10" s="1"/>
  <c r="AC509" i="10"/>
  <c r="W509" i="10" s="1"/>
  <c r="Y510" i="10"/>
  <c r="Z510" i="10" s="1"/>
  <c r="AH510" i="10" s="1"/>
  <c r="U580" i="10"/>
  <c r="AD580" i="10" s="1"/>
  <c r="AG1009" i="10"/>
  <c r="Q1010" i="10"/>
  <c r="R1010" i="10" s="1"/>
  <c r="S1010" i="10" l="1"/>
  <c r="T1010" i="10"/>
  <c r="AB510" i="10"/>
  <c r="Y511" i="10" s="1"/>
  <c r="Z511" i="10" s="1"/>
  <c r="AH511" i="10" s="1"/>
  <c r="AF509" i="10"/>
  <c r="AA581" i="10"/>
  <c r="AG1010" i="10"/>
  <c r="Q1011" i="10"/>
  <c r="R1011" i="10" s="1"/>
  <c r="S1011" i="10" l="1"/>
  <c r="T1011" i="10"/>
  <c r="V510" i="10"/>
  <c r="AE510" i="10" s="1"/>
  <c r="AC510" i="10"/>
  <c r="W510" i="10" s="1"/>
  <c r="U581" i="10"/>
  <c r="AD581" i="10" s="1"/>
  <c r="X582" i="10"/>
  <c r="AG1011" i="10"/>
  <c r="Q1012" i="10"/>
  <c r="R1012" i="10" s="1"/>
  <c r="T1012" i="10" l="1"/>
  <c r="S1012" i="10"/>
  <c r="AB511" i="10"/>
  <c r="AF510" i="10"/>
  <c r="AA582" i="10"/>
  <c r="U582" i="10"/>
  <c r="AD582" i="10" s="1"/>
  <c r="AG1012" i="10"/>
  <c r="Q1013" i="10"/>
  <c r="R1013" i="10" s="1"/>
  <c r="S1013" i="10" l="1"/>
  <c r="T1013" i="10"/>
  <c r="X583" i="10"/>
  <c r="V511" i="10"/>
  <c r="AE511" i="10" s="1"/>
  <c r="AC511" i="10"/>
  <c r="W511" i="10" s="1"/>
  <c r="Y512" i="10"/>
  <c r="Z512" i="10" s="1"/>
  <c r="AH512" i="10" s="1"/>
  <c r="AA583" i="10"/>
  <c r="AG1013" i="10"/>
  <c r="Q1014" i="10"/>
  <c r="R1014" i="10" s="1"/>
  <c r="S1014" i="10" l="1"/>
  <c r="T1014" i="10"/>
  <c r="AB512" i="10"/>
  <c r="AF511" i="10"/>
  <c r="U583" i="10"/>
  <c r="AD583" i="10" s="1"/>
  <c r="X584" i="10"/>
  <c r="AG1014" i="10"/>
  <c r="Q1015" i="10"/>
  <c r="R1015" i="10" s="1"/>
  <c r="S1015" i="10" l="1"/>
  <c r="T1015" i="10"/>
  <c r="V512" i="10"/>
  <c r="AE512" i="10" s="1"/>
  <c r="AC512" i="10"/>
  <c r="W512" i="10" s="1"/>
  <c r="Y513" i="10"/>
  <c r="Z513" i="10" s="1"/>
  <c r="AH513" i="10" s="1"/>
  <c r="AA584" i="10"/>
  <c r="AG1015" i="10"/>
  <c r="Q1016" i="10"/>
  <c r="R1016" i="10" s="1"/>
  <c r="T1016" i="10" l="1"/>
  <c r="S1016" i="10"/>
  <c r="AB513" i="10"/>
  <c r="Y514" i="10" s="1"/>
  <c r="Z514" i="10" s="1"/>
  <c r="AH514" i="10" s="1"/>
  <c r="AF512" i="10"/>
  <c r="U584" i="10"/>
  <c r="AD584" i="10" s="1"/>
  <c r="X585" i="10"/>
  <c r="AG1016" i="10"/>
  <c r="Q1017" i="10"/>
  <c r="R1017" i="10" s="1"/>
  <c r="S1017" i="10" l="1"/>
  <c r="T1017" i="10"/>
  <c r="V513" i="10"/>
  <c r="AE513" i="10" s="1"/>
  <c r="AC513" i="10"/>
  <c r="W513" i="10" s="1"/>
  <c r="AA585" i="10"/>
  <c r="AG1017" i="10"/>
  <c r="Q1018" i="10"/>
  <c r="R1018" i="10" s="1"/>
  <c r="S1018" i="10" l="1"/>
  <c r="T1018" i="10"/>
  <c r="AB514" i="10"/>
  <c r="AF513" i="10"/>
  <c r="U585" i="10"/>
  <c r="AD585" i="10" s="1"/>
  <c r="X586" i="10"/>
  <c r="AG1018" i="10"/>
  <c r="Q1019" i="10"/>
  <c r="R1019" i="10" s="1"/>
  <c r="S1019" i="10" l="1"/>
  <c r="T1019" i="10"/>
  <c r="V514" i="10"/>
  <c r="AE514" i="10" s="1"/>
  <c r="AC514" i="10"/>
  <c r="W514" i="10" s="1"/>
  <c r="Y515" i="10"/>
  <c r="Z515" i="10" s="1"/>
  <c r="AH515" i="10" s="1"/>
  <c r="AA586" i="10"/>
  <c r="AG1019" i="10"/>
  <c r="Q1020" i="10"/>
  <c r="R1020" i="10" s="1"/>
  <c r="T1020" i="10" l="1"/>
  <c r="S1020" i="10"/>
  <c r="AB515" i="10"/>
  <c r="Y516" i="10" s="1"/>
  <c r="Z516" i="10" s="1"/>
  <c r="AH516" i="10" s="1"/>
  <c r="AF514" i="10"/>
  <c r="U586" i="10"/>
  <c r="AD586" i="10" s="1"/>
  <c r="X587" i="10"/>
  <c r="AG1020" i="10"/>
  <c r="Q1021" i="10"/>
  <c r="R1021" i="10" s="1"/>
  <c r="S1021" i="10" l="1"/>
  <c r="T1021" i="10"/>
  <c r="V515" i="10"/>
  <c r="AE515" i="10" s="1"/>
  <c r="AC515" i="10"/>
  <c r="W515" i="10" s="1"/>
  <c r="AA587" i="10"/>
  <c r="AG1021" i="10"/>
  <c r="Q1022" i="10"/>
  <c r="R1022" i="10" s="1"/>
  <c r="S1022" i="10" l="1"/>
  <c r="T1022" i="10"/>
  <c r="AB516" i="10"/>
  <c r="AF515" i="10"/>
  <c r="U587" i="10"/>
  <c r="AD587" i="10" s="1"/>
  <c r="X588" i="10"/>
  <c r="AG1022" i="10"/>
  <c r="Q1023" i="10"/>
  <c r="R1023" i="10" s="1"/>
  <c r="S1023" i="10" l="1"/>
  <c r="T1023" i="10"/>
  <c r="V516" i="10"/>
  <c r="AE516" i="10" s="1"/>
  <c r="AC516" i="10"/>
  <c r="W516" i="10" s="1"/>
  <c r="Y517" i="10"/>
  <c r="Z517" i="10" s="1"/>
  <c r="AH517" i="10" s="1"/>
  <c r="AA588" i="10"/>
  <c r="AG1023" i="10"/>
  <c r="Q1024" i="10"/>
  <c r="R1024" i="10" s="1"/>
  <c r="T1024" i="10" l="1"/>
  <c r="S1024" i="10"/>
  <c r="AB517" i="10"/>
  <c r="Y518" i="10" s="1"/>
  <c r="Z518" i="10" s="1"/>
  <c r="AH518" i="10" s="1"/>
  <c r="AF516" i="10"/>
  <c r="U588" i="10"/>
  <c r="AD588" i="10" s="1"/>
  <c r="X589" i="10"/>
  <c r="AG1024" i="10"/>
  <c r="Q1025" i="10"/>
  <c r="R1025" i="10" s="1"/>
  <c r="S1025" i="10" l="1"/>
  <c r="T1025" i="10"/>
  <c r="V517" i="10"/>
  <c r="AE517" i="10" s="1"/>
  <c r="AC517" i="10"/>
  <c r="W517" i="10" s="1"/>
  <c r="AA589" i="10"/>
  <c r="X590" i="10" s="1"/>
  <c r="AG1025" i="10"/>
  <c r="Q1026" i="10"/>
  <c r="R1026" i="10" s="1"/>
  <c r="S1026" i="10" l="1"/>
  <c r="T1026" i="10"/>
  <c r="AB518" i="10"/>
  <c r="AF517" i="10"/>
  <c r="U589" i="10"/>
  <c r="AD589" i="10" s="1"/>
  <c r="AG1026" i="10"/>
  <c r="Q1027" i="10"/>
  <c r="R1027" i="10" s="1"/>
  <c r="S1027" i="10" l="1"/>
  <c r="T1027" i="10"/>
  <c r="V518" i="10"/>
  <c r="AE518" i="10" s="1"/>
  <c r="AC518" i="10"/>
  <c r="W518" i="10" s="1"/>
  <c r="Y519" i="10"/>
  <c r="Z519" i="10" s="1"/>
  <c r="AH519" i="10" s="1"/>
  <c r="AA590" i="10"/>
  <c r="AG1027" i="10"/>
  <c r="Q1028" i="10"/>
  <c r="R1028" i="10" s="1"/>
  <c r="T1028" i="10" l="1"/>
  <c r="S1028" i="10"/>
  <c r="AB519" i="10"/>
  <c r="Y520" i="10" s="1"/>
  <c r="Z520" i="10" s="1"/>
  <c r="AH520" i="10" s="1"/>
  <c r="AF518" i="10"/>
  <c r="U590" i="10"/>
  <c r="AD590" i="10" s="1"/>
  <c r="X591" i="10"/>
  <c r="AG1028" i="10"/>
  <c r="Q1029" i="10"/>
  <c r="R1029" i="10" s="1"/>
  <c r="S1029" i="10" l="1"/>
  <c r="T1029" i="10"/>
  <c r="V519" i="10"/>
  <c r="AE519" i="10" s="1"/>
  <c r="AC519" i="10"/>
  <c r="W519" i="10" s="1"/>
  <c r="AA591" i="10"/>
  <c r="AG1029" i="10"/>
  <c r="Q1030" i="10"/>
  <c r="R1030" i="10" s="1"/>
  <c r="S1030" i="10" l="1"/>
  <c r="T1030" i="10"/>
  <c r="AB520" i="10"/>
  <c r="AF519" i="10"/>
  <c r="U591" i="10"/>
  <c r="AD591" i="10" s="1"/>
  <c r="X592" i="10"/>
  <c r="AG1030" i="10"/>
  <c r="Q1031" i="10"/>
  <c r="R1031" i="10" s="1"/>
  <c r="S1031" i="10" l="1"/>
  <c r="T1031" i="10"/>
  <c r="V520" i="10"/>
  <c r="AE520" i="10" s="1"/>
  <c r="AC520" i="10"/>
  <c r="W520" i="10" s="1"/>
  <c r="Y521" i="10"/>
  <c r="Z521" i="10" s="1"/>
  <c r="AH521" i="10" s="1"/>
  <c r="AA592" i="10"/>
  <c r="AG1031" i="10"/>
  <c r="Q1032" i="10"/>
  <c r="R1032" i="10" s="1"/>
  <c r="T1032" i="10" l="1"/>
  <c r="S1032" i="10"/>
  <c r="AB521" i="10"/>
  <c r="Y522" i="10" s="1"/>
  <c r="Z522" i="10" s="1"/>
  <c r="AH522" i="10" s="1"/>
  <c r="AF520" i="10"/>
  <c r="U592" i="10"/>
  <c r="AD592" i="10" s="1"/>
  <c r="X593" i="10"/>
  <c r="AG1032" i="10"/>
  <c r="Q1033" i="10"/>
  <c r="R1033" i="10" s="1"/>
  <c r="S1033" i="10" l="1"/>
  <c r="T1033" i="10"/>
  <c r="V521" i="10"/>
  <c r="AE521" i="10" s="1"/>
  <c r="AC521" i="10"/>
  <c r="W521" i="10" s="1"/>
  <c r="AA593" i="10"/>
  <c r="AG1033" i="10"/>
  <c r="Q1034" i="10"/>
  <c r="R1034" i="10" s="1"/>
  <c r="S1034" i="10" l="1"/>
  <c r="T1034" i="10"/>
  <c r="AB522" i="10"/>
  <c r="AF521" i="10"/>
  <c r="U593" i="10"/>
  <c r="AD593" i="10" s="1"/>
  <c r="X594" i="10"/>
  <c r="AG1034" i="10"/>
  <c r="Q1035" i="10"/>
  <c r="R1035" i="10" s="1"/>
  <c r="S1035" i="10" l="1"/>
  <c r="T1035" i="10"/>
  <c r="V522" i="10"/>
  <c r="AE522" i="10" s="1"/>
  <c r="AC522" i="10"/>
  <c r="W522" i="10" s="1"/>
  <c r="Y523" i="10"/>
  <c r="Z523" i="10" s="1"/>
  <c r="AH523" i="10" s="1"/>
  <c r="AA594" i="10"/>
  <c r="AG1035" i="10"/>
  <c r="Q1036" i="10"/>
  <c r="R1036" i="10" s="1"/>
  <c r="T1036" i="10" l="1"/>
  <c r="S1036" i="10"/>
  <c r="AB523" i="10"/>
  <c r="Y524" i="10" s="1"/>
  <c r="Z524" i="10" s="1"/>
  <c r="AH524" i="10" s="1"/>
  <c r="AF522" i="10"/>
  <c r="U594" i="10"/>
  <c r="AD594" i="10" s="1"/>
  <c r="X595" i="10"/>
  <c r="AG1036" i="10"/>
  <c r="Q1037" i="10"/>
  <c r="R1037" i="10" s="1"/>
  <c r="S1037" i="10" l="1"/>
  <c r="T1037" i="10"/>
  <c r="V523" i="10"/>
  <c r="AE523" i="10" s="1"/>
  <c r="AC523" i="10"/>
  <c r="W523" i="10" s="1"/>
  <c r="AA595" i="10"/>
  <c r="AG1037" i="10"/>
  <c r="Q1038" i="10"/>
  <c r="R1038" i="10" s="1"/>
  <c r="S1038" i="10" l="1"/>
  <c r="T1038" i="10"/>
  <c r="AB524" i="10"/>
  <c r="AF523" i="10"/>
  <c r="U595" i="10"/>
  <c r="AD595" i="10" s="1"/>
  <c r="X596" i="10"/>
  <c r="AG1038" i="10"/>
  <c r="Q1039" i="10"/>
  <c r="R1039" i="10" s="1"/>
  <c r="S1039" i="10" l="1"/>
  <c r="T1039" i="10"/>
  <c r="V524" i="10"/>
  <c r="AE524" i="10" s="1"/>
  <c r="AC524" i="10"/>
  <c r="W524" i="10" s="1"/>
  <c r="Y525" i="10"/>
  <c r="Z525" i="10" s="1"/>
  <c r="AH525" i="10" s="1"/>
  <c r="AA596" i="10"/>
  <c r="AG1039" i="10"/>
  <c r="Q1040" i="10"/>
  <c r="R1040" i="10" s="1"/>
  <c r="T1040" i="10" l="1"/>
  <c r="S1040" i="10"/>
  <c r="AB525" i="10"/>
  <c r="Y526" i="10" s="1"/>
  <c r="Z526" i="10" s="1"/>
  <c r="AH526" i="10" s="1"/>
  <c r="AF524" i="10"/>
  <c r="U596" i="10"/>
  <c r="AD596" i="10" s="1"/>
  <c r="X597" i="10"/>
  <c r="AG1040" i="10"/>
  <c r="Q1041" i="10"/>
  <c r="R1041" i="10" s="1"/>
  <c r="S1041" i="10" l="1"/>
  <c r="T1041" i="10"/>
  <c r="V525" i="10"/>
  <c r="AE525" i="10" s="1"/>
  <c r="AC525" i="10"/>
  <c r="W525" i="10" s="1"/>
  <c r="AA597" i="10"/>
  <c r="AG1041" i="10"/>
  <c r="Q1042" i="10"/>
  <c r="R1042" i="10" s="1"/>
  <c r="S1042" i="10" l="1"/>
  <c r="T1042" i="10"/>
  <c r="AB526" i="10"/>
  <c r="AF525" i="10"/>
  <c r="U597" i="10"/>
  <c r="AD597" i="10" s="1"/>
  <c r="X598" i="10"/>
  <c r="AG1042" i="10"/>
  <c r="Q1043" i="10"/>
  <c r="R1043" i="10" s="1"/>
  <c r="S1043" i="10" l="1"/>
  <c r="T1043" i="10"/>
  <c r="V526" i="10"/>
  <c r="AE526" i="10" s="1"/>
  <c r="AC526" i="10"/>
  <c r="W526" i="10" s="1"/>
  <c r="Y527" i="10"/>
  <c r="Z527" i="10" s="1"/>
  <c r="AH527" i="10" s="1"/>
  <c r="AA598" i="10"/>
  <c r="AG1043" i="10"/>
  <c r="Q1044" i="10"/>
  <c r="R1044" i="10" s="1"/>
  <c r="T1044" i="10" l="1"/>
  <c r="S1044" i="10"/>
  <c r="AB527" i="10"/>
  <c r="Y528" i="10" s="1"/>
  <c r="Z528" i="10" s="1"/>
  <c r="AH528" i="10" s="1"/>
  <c r="AF526" i="10"/>
  <c r="U598" i="10"/>
  <c r="AD598" i="10" s="1"/>
  <c r="X599" i="10"/>
  <c r="AG1044" i="10"/>
  <c r="Q1045" i="10"/>
  <c r="R1045" i="10" s="1"/>
  <c r="S1045" i="10" l="1"/>
  <c r="T1045" i="10"/>
  <c r="V527" i="10"/>
  <c r="AE527" i="10" s="1"/>
  <c r="AC527" i="10"/>
  <c r="W527" i="10" s="1"/>
  <c r="AA599" i="10"/>
  <c r="AG1045" i="10"/>
  <c r="Q1046" i="10"/>
  <c r="R1046" i="10" s="1"/>
  <c r="S1046" i="10" l="1"/>
  <c r="T1046" i="10"/>
  <c r="AB528" i="10"/>
  <c r="AF527" i="10"/>
  <c r="U599" i="10"/>
  <c r="AD599" i="10" s="1"/>
  <c r="X600" i="10"/>
  <c r="AG1046" i="10"/>
  <c r="Q1047" i="10"/>
  <c r="R1047" i="10" s="1"/>
  <c r="T1047" i="10" l="1"/>
  <c r="S1047" i="10"/>
  <c r="V528" i="10"/>
  <c r="AE528" i="10" s="1"/>
  <c r="AC528" i="10"/>
  <c r="W528" i="10" s="1"/>
  <c r="Y529" i="10"/>
  <c r="Z529" i="10" s="1"/>
  <c r="AH529" i="10" s="1"/>
  <c r="AA600" i="10"/>
  <c r="AG1047" i="10"/>
  <c r="Q1048" i="10"/>
  <c r="R1048" i="10" s="1"/>
  <c r="T1048" i="10" l="1"/>
  <c r="S1048" i="10"/>
  <c r="AB529" i="10"/>
  <c r="AF528" i="10"/>
  <c r="U600" i="10"/>
  <c r="AD600" i="10" s="1"/>
  <c r="X601" i="10"/>
  <c r="AG1048" i="10"/>
  <c r="Q1049" i="10"/>
  <c r="R1049" i="10" s="1"/>
  <c r="S1049" i="10" l="1"/>
  <c r="T1049" i="10"/>
  <c r="V529" i="10"/>
  <c r="AE529" i="10" s="1"/>
  <c r="AC529" i="10"/>
  <c r="W529" i="10" s="1"/>
  <c r="Y530" i="10"/>
  <c r="Z530" i="10" s="1"/>
  <c r="AH530" i="10" s="1"/>
  <c r="AA601" i="10"/>
  <c r="AG1049" i="10"/>
  <c r="Q1050" i="10"/>
  <c r="R1050" i="10" s="1"/>
  <c r="S1050" i="10" l="1"/>
  <c r="T1050" i="10"/>
  <c r="AB530" i="10"/>
  <c r="Y531" i="10" s="1"/>
  <c r="Z531" i="10" s="1"/>
  <c r="AH531" i="10" s="1"/>
  <c r="AF529" i="10"/>
  <c r="U601" i="10"/>
  <c r="AD601" i="10" s="1"/>
  <c r="X602" i="10"/>
  <c r="AG1050" i="10"/>
  <c r="Q1051" i="10"/>
  <c r="R1051" i="10" s="1"/>
  <c r="S1051" i="10" l="1"/>
  <c r="T1051" i="10"/>
  <c r="V530" i="10"/>
  <c r="AE530" i="10" s="1"/>
  <c r="AC530" i="10"/>
  <c r="W530" i="10" s="1"/>
  <c r="AA602" i="10"/>
  <c r="X603" i="10" s="1"/>
  <c r="AG1051" i="10"/>
  <c r="Q1052" i="10"/>
  <c r="R1052" i="10" s="1"/>
  <c r="T1052" i="10" l="1"/>
  <c r="S1052" i="10"/>
  <c r="AB531" i="10"/>
  <c r="AF530" i="10"/>
  <c r="U602" i="10"/>
  <c r="AD602" i="10" s="1"/>
  <c r="AG1052" i="10"/>
  <c r="Q1053" i="10"/>
  <c r="R1053" i="10" s="1"/>
  <c r="S1053" i="10" l="1"/>
  <c r="T1053" i="10"/>
  <c r="V531" i="10"/>
  <c r="AE531" i="10" s="1"/>
  <c r="AC531" i="10"/>
  <c r="W531" i="10" s="1"/>
  <c r="Y532" i="10"/>
  <c r="Z532" i="10" s="1"/>
  <c r="AH532" i="10" s="1"/>
  <c r="AA603" i="10"/>
  <c r="AG1053" i="10"/>
  <c r="Q1054" i="10"/>
  <c r="R1054" i="10" s="1"/>
  <c r="S1054" i="10" l="1"/>
  <c r="T1054" i="10"/>
  <c r="AB532" i="10"/>
  <c r="Y533" i="10" s="1"/>
  <c r="Z533" i="10" s="1"/>
  <c r="AH533" i="10" s="1"/>
  <c r="AF531" i="10"/>
  <c r="U603" i="10"/>
  <c r="AD603" i="10" s="1"/>
  <c r="X604" i="10"/>
  <c r="AG1054" i="10"/>
  <c r="Q1055" i="10"/>
  <c r="R1055" i="10" s="1"/>
  <c r="S1055" i="10" l="1"/>
  <c r="T1055" i="10"/>
  <c r="V532" i="10"/>
  <c r="AE532" i="10" s="1"/>
  <c r="AC532" i="10"/>
  <c r="W532" i="10" s="1"/>
  <c r="AA604" i="10"/>
  <c r="AG1055" i="10"/>
  <c r="Q1056" i="10"/>
  <c r="R1056" i="10" s="1"/>
  <c r="T1056" i="10" l="1"/>
  <c r="S1056" i="10"/>
  <c r="AB533" i="10"/>
  <c r="AF532" i="10"/>
  <c r="U604" i="10"/>
  <c r="AD604" i="10" s="1"/>
  <c r="X605" i="10"/>
  <c r="AG1056" i="10"/>
  <c r="Q1057" i="10"/>
  <c r="R1057" i="10" s="1"/>
  <c r="S1057" i="10" l="1"/>
  <c r="T1057" i="10"/>
  <c r="V533" i="10"/>
  <c r="AE533" i="10" s="1"/>
  <c r="AC533" i="10"/>
  <c r="W533" i="10" s="1"/>
  <c r="Y534" i="10"/>
  <c r="Z534" i="10" s="1"/>
  <c r="AH534" i="10" s="1"/>
  <c r="AA605" i="10"/>
  <c r="AG1057" i="10"/>
  <c r="Q1058" i="10"/>
  <c r="R1058" i="10" s="1"/>
  <c r="S1058" i="10" l="1"/>
  <c r="T1058" i="10"/>
  <c r="AB534" i="10"/>
  <c r="Y535" i="10" s="1"/>
  <c r="Z535" i="10" s="1"/>
  <c r="AH535" i="10" s="1"/>
  <c r="AF533" i="10"/>
  <c r="U605" i="10"/>
  <c r="AD605" i="10" s="1"/>
  <c r="X606" i="10"/>
  <c r="AG1058" i="10"/>
  <c r="Q1059" i="10"/>
  <c r="R1059" i="10" s="1"/>
  <c r="S1059" i="10" l="1"/>
  <c r="T1059" i="10"/>
  <c r="V534" i="10"/>
  <c r="AE534" i="10" s="1"/>
  <c r="AC534" i="10"/>
  <c r="W534" i="10" s="1"/>
  <c r="AA606" i="10"/>
  <c r="X607" i="10" s="1"/>
  <c r="AG1059" i="10"/>
  <c r="Q1060" i="10"/>
  <c r="R1060" i="10" s="1"/>
  <c r="T1060" i="10" l="1"/>
  <c r="S1060" i="10"/>
  <c r="AB535" i="10"/>
  <c r="AF534" i="10"/>
  <c r="U606" i="10"/>
  <c r="AD606" i="10" s="1"/>
  <c r="AG1060" i="10"/>
  <c r="Q1061" i="10"/>
  <c r="R1061" i="10" s="1"/>
  <c r="S1061" i="10" l="1"/>
  <c r="T1061" i="10"/>
  <c r="V535" i="10"/>
  <c r="AE535" i="10" s="1"/>
  <c r="AC535" i="10"/>
  <c r="W535" i="10" s="1"/>
  <c r="Y536" i="10"/>
  <c r="Z536" i="10" s="1"/>
  <c r="AH536" i="10" s="1"/>
  <c r="AA607" i="10"/>
  <c r="AG1061" i="10"/>
  <c r="Q1062" i="10"/>
  <c r="R1062" i="10" s="1"/>
  <c r="S1062" i="10" l="1"/>
  <c r="T1062" i="10"/>
  <c r="AB536" i="10"/>
  <c r="Y537" i="10" s="1"/>
  <c r="Z537" i="10" s="1"/>
  <c r="AH537" i="10" s="1"/>
  <c r="AF535" i="10"/>
  <c r="U607" i="10"/>
  <c r="AD607" i="10" s="1"/>
  <c r="X608" i="10"/>
  <c r="AG1062" i="10"/>
  <c r="Q1063" i="10"/>
  <c r="R1063" i="10" s="1"/>
  <c r="S1063" i="10" l="1"/>
  <c r="T1063" i="10"/>
  <c r="V536" i="10"/>
  <c r="AE536" i="10" s="1"/>
  <c r="AC536" i="10"/>
  <c r="W536" i="10" s="1"/>
  <c r="AA608" i="10"/>
  <c r="AG1063" i="10"/>
  <c r="Q1064" i="10"/>
  <c r="R1064" i="10" s="1"/>
  <c r="T1064" i="10" l="1"/>
  <c r="S1064" i="10"/>
  <c r="AB537" i="10"/>
  <c r="AF536" i="10"/>
  <c r="U608" i="10"/>
  <c r="AD608" i="10" s="1"/>
  <c r="X609" i="10"/>
  <c r="AG1064" i="10"/>
  <c r="Q1065" i="10"/>
  <c r="R1065" i="10" s="1"/>
  <c r="S1065" i="10" l="1"/>
  <c r="T1065" i="10"/>
  <c r="V537" i="10"/>
  <c r="AE537" i="10" s="1"/>
  <c r="AC537" i="10"/>
  <c r="W537" i="10" s="1"/>
  <c r="Y538" i="10"/>
  <c r="Z538" i="10" s="1"/>
  <c r="AH538" i="10" s="1"/>
  <c r="AA609" i="10"/>
  <c r="AG1065" i="10"/>
  <c r="Q1066" i="10"/>
  <c r="R1066" i="10" s="1"/>
  <c r="S1066" i="10" l="1"/>
  <c r="T1066" i="10"/>
  <c r="AB538" i="10"/>
  <c r="Y539" i="10" s="1"/>
  <c r="Z539" i="10" s="1"/>
  <c r="AH539" i="10" s="1"/>
  <c r="AF537" i="10"/>
  <c r="U609" i="10"/>
  <c r="AD609" i="10" s="1"/>
  <c r="X610" i="10"/>
  <c r="AG1066" i="10"/>
  <c r="Q1067" i="10"/>
  <c r="R1067" i="10" s="1"/>
  <c r="S1067" i="10" l="1"/>
  <c r="T1067" i="10"/>
  <c r="V538" i="10"/>
  <c r="AE538" i="10" s="1"/>
  <c r="AC538" i="10"/>
  <c r="W538" i="10" s="1"/>
  <c r="AA610" i="10"/>
  <c r="AG1067" i="10"/>
  <c r="Q1068" i="10"/>
  <c r="R1068" i="10" s="1"/>
  <c r="T1068" i="10" l="1"/>
  <c r="S1068" i="10"/>
  <c r="AB539" i="10"/>
  <c r="AF538" i="10"/>
  <c r="U610" i="10"/>
  <c r="AD610" i="10" s="1"/>
  <c r="X611" i="10"/>
  <c r="AG1068" i="10"/>
  <c r="Q1069" i="10"/>
  <c r="R1069" i="10" s="1"/>
  <c r="S1069" i="10" l="1"/>
  <c r="T1069" i="10"/>
  <c r="V539" i="10"/>
  <c r="AE539" i="10" s="1"/>
  <c r="AC539" i="10"/>
  <c r="W539" i="10" s="1"/>
  <c r="Y540" i="10"/>
  <c r="Z540" i="10" s="1"/>
  <c r="AH540" i="10" s="1"/>
  <c r="AA611" i="10"/>
  <c r="AG1069" i="10"/>
  <c r="Q1070" i="10"/>
  <c r="R1070" i="10" s="1"/>
  <c r="S1070" i="10" l="1"/>
  <c r="T1070" i="10"/>
  <c r="AB540" i="10"/>
  <c r="Y541" i="10" s="1"/>
  <c r="Z541" i="10" s="1"/>
  <c r="AH541" i="10" s="1"/>
  <c r="AF539" i="10"/>
  <c r="U611" i="10"/>
  <c r="AD611" i="10" s="1"/>
  <c r="X612" i="10"/>
  <c r="AG1070" i="10"/>
  <c r="Q1071" i="10"/>
  <c r="R1071" i="10" s="1"/>
  <c r="S1071" i="10" l="1"/>
  <c r="T1071" i="10"/>
  <c r="V540" i="10"/>
  <c r="AE540" i="10" s="1"/>
  <c r="AC540" i="10"/>
  <c r="W540" i="10" s="1"/>
  <c r="AA612" i="10"/>
  <c r="X613" i="10" s="1"/>
  <c r="AG1071" i="10"/>
  <c r="Q1072" i="10"/>
  <c r="R1072" i="10" s="1"/>
  <c r="T1072" i="10" l="1"/>
  <c r="S1072" i="10"/>
  <c r="AB541" i="10"/>
  <c r="AF540" i="10"/>
  <c r="U612" i="10"/>
  <c r="AD612" i="10" s="1"/>
  <c r="AG1072" i="10"/>
  <c r="Q1073" i="10"/>
  <c r="R1073" i="10" s="1"/>
  <c r="S1073" i="10" l="1"/>
  <c r="T1073" i="10"/>
  <c r="V541" i="10"/>
  <c r="AE541" i="10" s="1"/>
  <c r="AC541" i="10"/>
  <c r="W541" i="10" s="1"/>
  <c r="Y542" i="10"/>
  <c r="Z542" i="10" s="1"/>
  <c r="AH542" i="10" s="1"/>
  <c r="AA613" i="10"/>
  <c r="AG1073" i="10"/>
  <c r="Q1074" i="10"/>
  <c r="R1074" i="10" s="1"/>
  <c r="S1074" i="10" l="1"/>
  <c r="T1074" i="10"/>
  <c r="AB542" i="10"/>
  <c r="Y543" i="10" s="1"/>
  <c r="Z543" i="10" s="1"/>
  <c r="AH543" i="10" s="1"/>
  <c r="AF541" i="10"/>
  <c r="U613" i="10"/>
  <c r="AD613" i="10" s="1"/>
  <c r="X614" i="10"/>
  <c r="AG1074" i="10"/>
  <c r="Q1075" i="10"/>
  <c r="R1075" i="10" s="1"/>
  <c r="S1075" i="10" l="1"/>
  <c r="T1075" i="10"/>
  <c r="V542" i="10"/>
  <c r="AE542" i="10" s="1"/>
  <c r="AC542" i="10"/>
  <c r="W542" i="10" s="1"/>
  <c r="AA614" i="10"/>
  <c r="AG1075" i="10"/>
  <c r="Q1076" i="10"/>
  <c r="R1076" i="10" s="1"/>
  <c r="T1076" i="10" l="1"/>
  <c r="S1076" i="10"/>
  <c r="AB543" i="10"/>
  <c r="AF542" i="10"/>
  <c r="U614" i="10"/>
  <c r="AD614" i="10" s="1"/>
  <c r="X615" i="10"/>
  <c r="AG1076" i="10"/>
  <c r="Q1077" i="10"/>
  <c r="R1077" i="10" s="1"/>
  <c r="S1077" i="10" l="1"/>
  <c r="T1077" i="10"/>
  <c r="V543" i="10"/>
  <c r="AE543" i="10" s="1"/>
  <c r="AC543" i="10"/>
  <c r="W543" i="10" s="1"/>
  <c r="Y544" i="10"/>
  <c r="Z544" i="10" s="1"/>
  <c r="AH544" i="10" s="1"/>
  <c r="AA615" i="10"/>
  <c r="AG1077" i="10"/>
  <c r="Q1078" i="10"/>
  <c r="R1078" i="10" s="1"/>
  <c r="S1078" i="10" l="1"/>
  <c r="T1078" i="10"/>
  <c r="AB544" i="10"/>
  <c r="Y545" i="10" s="1"/>
  <c r="Z545" i="10" s="1"/>
  <c r="AH545" i="10" s="1"/>
  <c r="AF543" i="10"/>
  <c r="U615" i="10"/>
  <c r="AD615" i="10" s="1"/>
  <c r="X616" i="10"/>
  <c r="AG1078" i="10"/>
  <c r="Q1079" i="10"/>
  <c r="R1079" i="10" s="1"/>
  <c r="T1079" i="10" l="1"/>
  <c r="S1079" i="10"/>
  <c r="V544" i="10"/>
  <c r="AE544" i="10" s="1"/>
  <c r="AC544" i="10"/>
  <c r="W544" i="10" s="1"/>
  <c r="AA616" i="10"/>
  <c r="AG1079" i="10"/>
  <c r="Q1080" i="10"/>
  <c r="R1080" i="10" s="1"/>
  <c r="T1080" i="10" l="1"/>
  <c r="S1080" i="10"/>
  <c r="AF544" i="10"/>
  <c r="AB545" i="10"/>
  <c r="U616" i="10"/>
  <c r="AD616" i="10" s="1"/>
  <c r="X617" i="10"/>
  <c r="AG1080" i="10"/>
  <c r="Q1081" i="10"/>
  <c r="R1081" i="10" s="1"/>
  <c r="S1081" i="10" l="1"/>
  <c r="T1081" i="10"/>
  <c r="V545" i="10"/>
  <c r="AE545" i="10" s="1"/>
  <c r="AC545" i="10"/>
  <c r="W545" i="10" s="1"/>
  <c r="Y546" i="10"/>
  <c r="Z546" i="10" s="1"/>
  <c r="AH546" i="10" s="1"/>
  <c r="AA617" i="10"/>
  <c r="AG1081" i="10"/>
  <c r="Q1082" i="10"/>
  <c r="R1082" i="10" s="1"/>
  <c r="S1082" i="10" l="1"/>
  <c r="T1082" i="10"/>
  <c r="AB546" i="10"/>
  <c r="AF545" i="10"/>
  <c r="U617" i="10"/>
  <c r="AD617" i="10" s="1"/>
  <c r="X618" i="10"/>
  <c r="AG1082" i="10"/>
  <c r="Q1083" i="10"/>
  <c r="R1083" i="10" s="1"/>
  <c r="S1083" i="10" l="1"/>
  <c r="T1083" i="10"/>
  <c r="V546" i="10"/>
  <c r="AE546" i="10" s="1"/>
  <c r="AC546" i="10"/>
  <c r="W546" i="10" s="1"/>
  <c r="Y547" i="10"/>
  <c r="Z547" i="10" s="1"/>
  <c r="AH547" i="10" s="1"/>
  <c r="AA618" i="10"/>
  <c r="X619" i="10" s="1"/>
  <c r="AG1083" i="10"/>
  <c r="Q1084" i="10"/>
  <c r="R1084" i="10" s="1"/>
  <c r="T1084" i="10" l="1"/>
  <c r="S1084" i="10"/>
  <c r="AB547" i="10"/>
  <c r="Y548" i="10" s="1"/>
  <c r="Z548" i="10" s="1"/>
  <c r="AH548" i="10" s="1"/>
  <c r="AF546" i="10"/>
  <c r="U618" i="10"/>
  <c r="AD618" i="10" s="1"/>
  <c r="AG1084" i="10"/>
  <c r="Q1085" i="10"/>
  <c r="R1085" i="10" s="1"/>
  <c r="S1085" i="10" l="1"/>
  <c r="T1085" i="10"/>
  <c r="V547" i="10"/>
  <c r="AE547" i="10" s="1"/>
  <c r="AC547" i="10"/>
  <c r="W547" i="10" s="1"/>
  <c r="AA619" i="10"/>
  <c r="AG1085" i="10"/>
  <c r="Q1086" i="10"/>
  <c r="R1086" i="10" s="1"/>
  <c r="S1086" i="10" l="1"/>
  <c r="T1086" i="10"/>
  <c r="AB548" i="10"/>
  <c r="AF547" i="10"/>
  <c r="U619" i="10"/>
  <c r="AD619" i="10" s="1"/>
  <c r="X620" i="10"/>
  <c r="AG1086" i="10"/>
  <c r="Q1087" i="10"/>
  <c r="R1087" i="10" s="1"/>
  <c r="S1087" i="10" l="1"/>
  <c r="T1087" i="10"/>
  <c r="V548" i="10"/>
  <c r="AE548" i="10" s="1"/>
  <c r="AC548" i="10"/>
  <c r="W548" i="10" s="1"/>
  <c r="Y549" i="10"/>
  <c r="Z549" i="10" s="1"/>
  <c r="AH549" i="10" s="1"/>
  <c r="AA620" i="10"/>
  <c r="X621" i="10" s="1"/>
  <c r="AG1087" i="10"/>
  <c r="Q1088" i="10"/>
  <c r="R1088" i="10" s="1"/>
  <c r="T1088" i="10" l="1"/>
  <c r="S1088" i="10"/>
  <c r="AB549" i="10"/>
  <c r="Y550" i="10" s="1"/>
  <c r="Z550" i="10" s="1"/>
  <c r="AH550" i="10" s="1"/>
  <c r="AF548" i="10"/>
  <c r="U620" i="10"/>
  <c r="AD620" i="10" s="1"/>
  <c r="AG1088" i="10"/>
  <c r="Q1089" i="10"/>
  <c r="R1089" i="10" s="1"/>
  <c r="S1089" i="10" l="1"/>
  <c r="T1089" i="10"/>
  <c r="V549" i="10"/>
  <c r="AE549" i="10" s="1"/>
  <c r="AC549" i="10"/>
  <c r="W549" i="10" s="1"/>
  <c r="AA621" i="10"/>
  <c r="AG1089" i="10"/>
  <c r="Q1090" i="10"/>
  <c r="R1090" i="10" s="1"/>
  <c r="S1090" i="10" l="1"/>
  <c r="T1090" i="10"/>
  <c r="AB550" i="10"/>
  <c r="AF549" i="10"/>
  <c r="U621" i="10"/>
  <c r="AD621" i="10" s="1"/>
  <c r="X622" i="10"/>
  <c r="AG1090" i="10"/>
  <c r="Q1091" i="10"/>
  <c r="R1091" i="10" s="1"/>
  <c r="S1091" i="10" l="1"/>
  <c r="T1091" i="10"/>
  <c r="V550" i="10"/>
  <c r="AE550" i="10" s="1"/>
  <c r="AC550" i="10"/>
  <c r="W550" i="10" s="1"/>
  <c r="Y551" i="10"/>
  <c r="Z551" i="10" s="1"/>
  <c r="AH551" i="10" s="1"/>
  <c r="AA622" i="10"/>
  <c r="X623" i="10" s="1"/>
  <c r="AG1091" i="10"/>
  <c r="Q1092" i="10"/>
  <c r="R1092" i="10" s="1"/>
  <c r="T1092" i="10" l="1"/>
  <c r="S1092" i="10"/>
  <c r="AB551" i="10"/>
  <c r="AF550" i="10"/>
  <c r="U622" i="10"/>
  <c r="AD622" i="10" s="1"/>
  <c r="AA623" i="10" s="1"/>
  <c r="AG1092" i="10"/>
  <c r="Q1093" i="10"/>
  <c r="R1093" i="10" s="1"/>
  <c r="S1093" i="10" l="1"/>
  <c r="T1093" i="10"/>
  <c r="V551" i="10"/>
  <c r="AE551" i="10" s="1"/>
  <c r="AC551" i="10"/>
  <c r="W551" i="10" s="1"/>
  <c r="Y552" i="10"/>
  <c r="Z552" i="10" s="1"/>
  <c r="AH552" i="10" s="1"/>
  <c r="U623" i="10"/>
  <c r="AD623" i="10" s="1"/>
  <c r="X624" i="10"/>
  <c r="AG1093" i="10"/>
  <c r="Q1094" i="10"/>
  <c r="R1094" i="10" s="1"/>
  <c r="S1094" i="10" l="1"/>
  <c r="T1094" i="10"/>
  <c r="AB552" i="10"/>
  <c r="Y553" i="10" s="1"/>
  <c r="Z553" i="10" s="1"/>
  <c r="AH553" i="10" s="1"/>
  <c r="AF551" i="10"/>
  <c r="AA624" i="10"/>
  <c r="AG1094" i="10"/>
  <c r="Q1095" i="10"/>
  <c r="R1095" i="10" s="1"/>
  <c r="S1095" i="10" l="1"/>
  <c r="T1095" i="10"/>
  <c r="V552" i="10"/>
  <c r="AE552" i="10" s="1"/>
  <c r="AC552" i="10"/>
  <c r="W552" i="10" s="1"/>
  <c r="U624" i="10"/>
  <c r="AD624" i="10" s="1"/>
  <c r="X625" i="10"/>
  <c r="AG1095" i="10"/>
  <c r="Q1096" i="10"/>
  <c r="R1096" i="10" s="1"/>
  <c r="S1096" i="10" l="1"/>
  <c r="T1096" i="10"/>
  <c r="AB553" i="10"/>
  <c r="AF552" i="10"/>
  <c r="AA625" i="10"/>
  <c r="X626" i="10" s="1"/>
  <c r="AG1096" i="10"/>
  <c r="Q1097" i="10"/>
  <c r="R1097" i="10" s="1"/>
  <c r="S1097" i="10" l="1"/>
  <c r="T1097" i="10"/>
  <c r="V553" i="10"/>
  <c r="AE553" i="10" s="1"/>
  <c r="AC553" i="10"/>
  <c r="W553" i="10" s="1"/>
  <c r="Y554" i="10"/>
  <c r="Z554" i="10" s="1"/>
  <c r="AH554" i="10" s="1"/>
  <c r="U625" i="10"/>
  <c r="AD625" i="10" s="1"/>
  <c r="AG1097" i="10"/>
  <c r="Q1098" i="10"/>
  <c r="R1098" i="10" s="1"/>
  <c r="S1098" i="10" l="1"/>
  <c r="T1098" i="10"/>
  <c r="AB554" i="10"/>
  <c r="Y555" i="10" s="1"/>
  <c r="Z555" i="10" s="1"/>
  <c r="AH555" i="10" s="1"/>
  <c r="AF553" i="10"/>
  <c r="AA626" i="10"/>
  <c r="AG1098" i="10"/>
  <c r="Q1099" i="10"/>
  <c r="R1099" i="10" s="1"/>
  <c r="S1099" i="10" l="1"/>
  <c r="T1099" i="10"/>
  <c r="V554" i="10"/>
  <c r="AE554" i="10" s="1"/>
  <c r="AC554" i="10"/>
  <c r="W554" i="10" s="1"/>
  <c r="U626" i="10"/>
  <c r="AD626" i="10" s="1"/>
  <c r="X627" i="10"/>
  <c r="AG1099" i="10"/>
  <c r="Q1100" i="10"/>
  <c r="R1100" i="10" s="1"/>
  <c r="S1100" i="10" l="1"/>
  <c r="T1100" i="10"/>
  <c r="AB555" i="10"/>
  <c r="AF554" i="10"/>
  <c r="AA627" i="10"/>
  <c r="AG1100" i="10"/>
  <c r="Q1101" i="10"/>
  <c r="R1101" i="10" s="1"/>
  <c r="S1101" i="10" l="1"/>
  <c r="T1101" i="10"/>
  <c r="V555" i="10"/>
  <c r="AE555" i="10" s="1"/>
  <c r="AC555" i="10"/>
  <c r="W555" i="10" s="1"/>
  <c r="Y556" i="10"/>
  <c r="Z556" i="10" s="1"/>
  <c r="AH556" i="10" s="1"/>
  <c r="U627" i="10"/>
  <c r="AD627" i="10" s="1"/>
  <c r="X628" i="10"/>
  <c r="AG1101" i="10"/>
  <c r="Q1102" i="10"/>
  <c r="R1102" i="10" s="1"/>
  <c r="S1102" i="10" l="1"/>
  <c r="T1102" i="10"/>
  <c r="AB556" i="10"/>
  <c r="Y557" i="10" s="1"/>
  <c r="Z557" i="10" s="1"/>
  <c r="AH557" i="10" s="1"/>
  <c r="AF555" i="10"/>
  <c r="AA628" i="10"/>
  <c r="AG1102" i="10"/>
  <c r="Q1103" i="10"/>
  <c r="R1103" i="10" s="1"/>
  <c r="S1103" i="10" l="1"/>
  <c r="T1103" i="10"/>
  <c r="V556" i="10"/>
  <c r="AE556" i="10" s="1"/>
  <c r="AC556" i="10"/>
  <c r="W556" i="10" s="1"/>
  <c r="U628" i="10"/>
  <c r="AD628" i="10" s="1"/>
  <c r="X629" i="10"/>
  <c r="AG1103" i="10"/>
  <c r="Q1104" i="10"/>
  <c r="R1104" i="10" s="1"/>
  <c r="S1104" i="10" l="1"/>
  <c r="T1104" i="10"/>
  <c r="AB557" i="10"/>
  <c r="AF556" i="10"/>
  <c r="AA629" i="10"/>
  <c r="AG1104" i="10"/>
  <c r="Q1105" i="10"/>
  <c r="R1105" i="10" s="1"/>
  <c r="S1105" i="10" l="1"/>
  <c r="T1105" i="10"/>
  <c r="V557" i="10"/>
  <c r="AE557" i="10" s="1"/>
  <c r="AC557" i="10"/>
  <c r="W557" i="10" s="1"/>
  <c r="Y558" i="10"/>
  <c r="Z558" i="10" s="1"/>
  <c r="AH558" i="10" s="1"/>
  <c r="U629" i="10"/>
  <c r="AD629" i="10" s="1"/>
  <c r="X630" i="10"/>
  <c r="AG1105" i="10"/>
  <c r="Q1106" i="10"/>
  <c r="R1106" i="10" s="1"/>
  <c r="S1106" i="10" l="1"/>
  <c r="T1106" i="10"/>
  <c r="AB558" i="10"/>
  <c r="AF557" i="10"/>
  <c r="AA630" i="10"/>
  <c r="AG1106" i="10"/>
  <c r="Q1107" i="10"/>
  <c r="R1107" i="10" s="1"/>
  <c r="T1107" i="10" l="1"/>
  <c r="S1107" i="10"/>
  <c r="V558" i="10"/>
  <c r="AE558" i="10" s="1"/>
  <c r="AC558" i="10"/>
  <c r="W558" i="10" s="1"/>
  <c r="Y559" i="10"/>
  <c r="Z559" i="10" s="1"/>
  <c r="AH559" i="10" s="1"/>
  <c r="U630" i="10"/>
  <c r="AD630" i="10" s="1"/>
  <c r="X631" i="10"/>
  <c r="AG1107" i="10"/>
  <c r="Q1108" i="10"/>
  <c r="R1108" i="10" s="1"/>
  <c r="S1108" i="10" l="1"/>
  <c r="T1108" i="10"/>
  <c r="AB559" i="10"/>
  <c r="Y560" i="10" s="1"/>
  <c r="Z560" i="10" s="1"/>
  <c r="AH560" i="10" s="1"/>
  <c r="AF558" i="10"/>
  <c r="AA631" i="10"/>
  <c r="AG1108" i="10"/>
  <c r="Q1109" i="10"/>
  <c r="R1109" i="10" s="1"/>
  <c r="T1109" i="10" l="1"/>
  <c r="S1109" i="10"/>
  <c r="V559" i="10"/>
  <c r="AE559" i="10" s="1"/>
  <c r="AC559" i="10"/>
  <c r="W559" i="10" s="1"/>
  <c r="U631" i="10"/>
  <c r="AD631" i="10" s="1"/>
  <c r="X632" i="10"/>
  <c r="AG1109" i="10"/>
  <c r="Q1110" i="10"/>
  <c r="R1110" i="10" s="1"/>
  <c r="S1110" i="10" l="1"/>
  <c r="T1110" i="10"/>
  <c r="AB560" i="10"/>
  <c r="AF559" i="10"/>
  <c r="AA632" i="10"/>
  <c r="AG1110" i="10"/>
  <c r="Q1111" i="10"/>
  <c r="R1111" i="10" s="1"/>
  <c r="S1111" i="10" l="1"/>
  <c r="T1111" i="10"/>
  <c r="V560" i="10"/>
  <c r="AE560" i="10" s="1"/>
  <c r="AC560" i="10"/>
  <c r="W560" i="10" s="1"/>
  <c r="Y561" i="10"/>
  <c r="Z561" i="10" s="1"/>
  <c r="AH561" i="10" s="1"/>
  <c r="U632" i="10"/>
  <c r="AD632" i="10" s="1"/>
  <c r="X633" i="10"/>
  <c r="AG1111" i="10"/>
  <c r="Q1112" i="10"/>
  <c r="R1112" i="10" s="1"/>
  <c r="S1112" i="10" l="1"/>
  <c r="T1112" i="10"/>
  <c r="AB561" i="10"/>
  <c r="Y562" i="10" s="1"/>
  <c r="Z562" i="10" s="1"/>
  <c r="AH562" i="10" s="1"/>
  <c r="AF560" i="10"/>
  <c r="AA633" i="10"/>
  <c r="AG1112" i="10"/>
  <c r="Q1113" i="10"/>
  <c r="R1113" i="10" s="1"/>
  <c r="T1113" i="10" l="1"/>
  <c r="S1113" i="10"/>
  <c r="V561" i="10"/>
  <c r="AE561" i="10" s="1"/>
  <c r="AC561" i="10"/>
  <c r="W561" i="10" s="1"/>
  <c r="U633" i="10"/>
  <c r="AD633" i="10" s="1"/>
  <c r="X634" i="10"/>
  <c r="AG1113" i="10"/>
  <c r="Q1114" i="10"/>
  <c r="R1114" i="10" s="1"/>
  <c r="S1114" i="10" l="1"/>
  <c r="T1114" i="10"/>
  <c r="AB562" i="10"/>
  <c r="AF561" i="10"/>
  <c r="AA634" i="10"/>
  <c r="AG1114" i="10"/>
  <c r="Q1115" i="10"/>
  <c r="R1115" i="10" s="1"/>
  <c r="S1115" i="10" l="1"/>
  <c r="T1115" i="10"/>
  <c r="V562" i="10"/>
  <c r="AE562" i="10" s="1"/>
  <c r="AC562" i="10"/>
  <c r="W562" i="10" s="1"/>
  <c r="Y563" i="10"/>
  <c r="Z563" i="10" s="1"/>
  <c r="AH563" i="10" s="1"/>
  <c r="U634" i="10"/>
  <c r="AD634" i="10" s="1"/>
  <c r="X635" i="10"/>
  <c r="AG1115" i="10"/>
  <c r="Q1116" i="10"/>
  <c r="R1116" i="10" s="1"/>
  <c r="S1116" i="10" l="1"/>
  <c r="T1116" i="10"/>
  <c r="AB563" i="10"/>
  <c r="Y564" i="10" s="1"/>
  <c r="Z564" i="10" s="1"/>
  <c r="AH564" i="10" s="1"/>
  <c r="AF562" i="10"/>
  <c r="AA635" i="10"/>
  <c r="AG1116" i="10"/>
  <c r="Q1117" i="10"/>
  <c r="R1117" i="10" s="1"/>
  <c r="S1117" i="10" l="1"/>
  <c r="T1117" i="10"/>
  <c r="V563" i="10"/>
  <c r="AE563" i="10" s="1"/>
  <c r="AC563" i="10"/>
  <c r="W563" i="10" s="1"/>
  <c r="U635" i="10"/>
  <c r="AD635" i="10" s="1"/>
  <c r="X636" i="10"/>
  <c r="AG1117" i="10"/>
  <c r="Q1118" i="10"/>
  <c r="R1118" i="10" s="1"/>
  <c r="S1118" i="10" l="1"/>
  <c r="T1118" i="10"/>
  <c r="AB564" i="10"/>
  <c r="AF563" i="10"/>
  <c r="AA636" i="10"/>
  <c r="AG1118" i="10"/>
  <c r="Q1119" i="10"/>
  <c r="R1119" i="10" s="1"/>
  <c r="S1119" i="10" l="1"/>
  <c r="T1119" i="10"/>
  <c r="V564" i="10"/>
  <c r="AE564" i="10" s="1"/>
  <c r="AC564" i="10"/>
  <c r="W564" i="10" s="1"/>
  <c r="Y565" i="10"/>
  <c r="Z565" i="10" s="1"/>
  <c r="AH565" i="10" s="1"/>
  <c r="U636" i="10"/>
  <c r="AD636" i="10" s="1"/>
  <c r="X637" i="10"/>
  <c r="AG1119" i="10"/>
  <c r="Q1120" i="10"/>
  <c r="R1120" i="10" s="1"/>
  <c r="S1120" i="10" l="1"/>
  <c r="T1120" i="10"/>
  <c r="AB565" i="10"/>
  <c r="AF564" i="10"/>
  <c r="AA637" i="10"/>
  <c r="AG1120" i="10"/>
  <c r="Q1121" i="10"/>
  <c r="R1121" i="10" s="1"/>
  <c r="S1121" i="10" l="1"/>
  <c r="T1121" i="10"/>
  <c r="V565" i="10"/>
  <c r="AE565" i="10" s="1"/>
  <c r="AC565" i="10"/>
  <c r="W565" i="10" s="1"/>
  <c r="Y566" i="10"/>
  <c r="Z566" i="10" s="1"/>
  <c r="AH566" i="10" s="1"/>
  <c r="U637" i="10"/>
  <c r="AD637" i="10" s="1"/>
  <c r="X638" i="10"/>
  <c r="AG1121" i="10"/>
  <c r="Q1122" i="10"/>
  <c r="R1122" i="10" s="1"/>
  <c r="S1122" i="10" l="1"/>
  <c r="T1122" i="10"/>
  <c r="AB566" i="10"/>
  <c r="Y567" i="10" s="1"/>
  <c r="Z567" i="10" s="1"/>
  <c r="AH567" i="10" s="1"/>
  <c r="AF565" i="10"/>
  <c r="AA638" i="10"/>
  <c r="X639" i="10" s="1"/>
  <c r="AG1122" i="10"/>
  <c r="Q1123" i="10"/>
  <c r="R1123" i="10" s="1"/>
  <c r="S1123" i="10" l="1"/>
  <c r="T1123" i="10"/>
  <c r="V566" i="10"/>
  <c r="AE566" i="10" s="1"/>
  <c r="AC566" i="10"/>
  <c r="W566" i="10" s="1"/>
  <c r="U638" i="10"/>
  <c r="AD638" i="10" s="1"/>
  <c r="AG1123" i="10"/>
  <c r="Q1124" i="10"/>
  <c r="R1124" i="10" s="1"/>
  <c r="S1124" i="10" l="1"/>
  <c r="T1124" i="10"/>
  <c r="AB567" i="10"/>
  <c r="AF566" i="10"/>
  <c r="AA639" i="10"/>
  <c r="AG1124" i="10"/>
  <c r="Q1125" i="10"/>
  <c r="R1125" i="10" s="1"/>
  <c r="T1125" i="10" l="1"/>
  <c r="S1125" i="10"/>
  <c r="V567" i="10"/>
  <c r="AE567" i="10" s="1"/>
  <c r="AC567" i="10"/>
  <c r="W567" i="10" s="1"/>
  <c r="Y568" i="10"/>
  <c r="Z568" i="10" s="1"/>
  <c r="AH568" i="10" s="1"/>
  <c r="U639" i="10"/>
  <c r="AD639" i="10" s="1"/>
  <c r="X640" i="10"/>
  <c r="AG1125" i="10"/>
  <c r="Q1126" i="10"/>
  <c r="R1126" i="10" s="1"/>
  <c r="S1126" i="10" l="1"/>
  <c r="T1126" i="10"/>
  <c r="AB568" i="10"/>
  <c r="Y569" i="10" s="1"/>
  <c r="Z569" i="10" s="1"/>
  <c r="AH569" i="10" s="1"/>
  <c r="AF567" i="10"/>
  <c r="AA640" i="10"/>
  <c r="AG1126" i="10"/>
  <c r="Q1127" i="10"/>
  <c r="R1127" i="10" s="1"/>
  <c r="S1127" i="10" l="1"/>
  <c r="T1127" i="10"/>
  <c r="V568" i="10"/>
  <c r="AE568" i="10" s="1"/>
  <c r="AC568" i="10"/>
  <c r="W568" i="10" s="1"/>
  <c r="U640" i="10"/>
  <c r="AD640" i="10" s="1"/>
  <c r="X641" i="10"/>
  <c r="AG1127" i="10"/>
  <c r="Q1128" i="10"/>
  <c r="R1128" i="10" s="1"/>
  <c r="S1128" i="10" l="1"/>
  <c r="T1128" i="10"/>
  <c r="AB569" i="10"/>
  <c r="AF568" i="10"/>
  <c r="AA641" i="10"/>
  <c r="X642" i="10" s="1"/>
  <c r="AG1128" i="10"/>
  <c r="Q1129" i="10"/>
  <c r="R1129" i="10" s="1"/>
  <c r="S1129" i="10" l="1"/>
  <c r="T1129" i="10"/>
  <c r="V569" i="10"/>
  <c r="AE569" i="10" s="1"/>
  <c r="AC569" i="10"/>
  <c r="W569" i="10" s="1"/>
  <c r="Y570" i="10"/>
  <c r="Z570" i="10" s="1"/>
  <c r="AH570" i="10" s="1"/>
  <c r="U641" i="10"/>
  <c r="AD641" i="10" s="1"/>
  <c r="AG1129" i="10"/>
  <c r="Q1130" i="10"/>
  <c r="R1130" i="10" s="1"/>
  <c r="S1130" i="10" l="1"/>
  <c r="T1130" i="10"/>
  <c r="AB570" i="10"/>
  <c r="Y571" i="10" s="1"/>
  <c r="Z571" i="10" s="1"/>
  <c r="AH571" i="10" s="1"/>
  <c r="AF569" i="10"/>
  <c r="AA642" i="10"/>
  <c r="AG1130" i="10"/>
  <c r="Q1131" i="10"/>
  <c r="R1131" i="10" s="1"/>
  <c r="T1131" i="10" l="1"/>
  <c r="S1131" i="10"/>
  <c r="V570" i="10"/>
  <c r="AE570" i="10" s="1"/>
  <c r="AC570" i="10"/>
  <c r="W570" i="10" s="1"/>
  <c r="U642" i="10"/>
  <c r="AD642" i="10" s="1"/>
  <c r="X643" i="10"/>
  <c r="AG1131" i="10"/>
  <c r="Q1132" i="10"/>
  <c r="R1132" i="10" s="1"/>
  <c r="S1132" i="10" l="1"/>
  <c r="T1132" i="10"/>
  <c r="AB571" i="10"/>
  <c r="AF570" i="10"/>
  <c r="AA643" i="10"/>
  <c r="AG1132" i="10"/>
  <c r="Q1133" i="10"/>
  <c r="R1133" i="10" s="1"/>
  <c r="S1133" i="10" l="1"/>
  <c r="T1133" i="10"/>
  <c r="V571" i="10"/>
  <c r="AE571" i="10" s="1"/>
  <c r="AC571" i="10"/>
  <c r="W571" i="10" s="1"/>
  <c r="Y572" i="10"/>
  <c r="Z572" i="10" s="1"/>
  <c r="AH572" i="10" s="1"/>
  <c r="U643" i="10"/>
  <c r="AD643" i="10" s="1"/>
  <c r="X644" i="10"/>
  <c r="AG1133" i="10"/>
  <c r="Q1134" i="10"/>
  <c r="R1134" i="10" s="1"/>
  <c r="S1134" i="10" l="1"/>
  <c r="T1134" i="10"/>
  <c r="AB572" i="10"/>
  <c r="AF571" i="10"/>
  <c r="AA644" i="10"/>
  <c r="AG1134" i="10"/>
  <c r="Q1135" i="10"/>
  <c r="R1135" i="10" s="1"/>
  <c r="S1135" i="10" l="1"/>
  <c r="T1135" i="10"/>
  <c r="V572" i="10"/>
  <c r="AE572" i="10" s="1"/>
  <c r="AC572" i="10"/>
  <c r="W572" i="10" s="1"/>
  <c r="Y573" i="10"/>
  <c r="Z573" i="10" s="1"/>
  <c r="AH573" i="10" s="1"/>
  <c r="U644" i="10"/>
  <c r="AD644" i="10" s="1"/>
  <c r="X645" i="10"/>
  <c r="AG1135" i="10"/>
  <c r="Q1136" i="10"/>
  <c r="R1136" i="10" s="1"/>
  <c r="S1136" i="10" l="1"/>
  <c r="T1136" i="10"/>
  <c r="AB573" i="10"/>
  <c r="Y574" i="10" s="1"/>
  <c r="Z574" i="10" s="1"/>
  <c r="AH574" i="10" s="1"/>
  <c r="AF572" i="10"/>
  <c r="AA645" i="10"/>
  <c r="AG1136" i="10"/>
  <c r="Q1137" i="10"/>
  <c r="R1137" i="10" s="1"/>
  <c r="T1137" i="10" l="1"/>
  <c r="S1137" i="10"/>
  <c r="V573" i="10"/>
  <c r="AE573" i="10" s="1"/>
  <c r="AC573" i="10"/>
  <c r="W573" i="10" s="1"/>
  <c r="U645" i="10"/>
  <c r="AD645" i="10" s="1"/>
  <c r="X646" i="10"/>
  <c r="AG1137" i="10"/>
  <c r="Q1138" i="10"/>
  <c r="R1138" i="10" s="1"/>
  <c r="S1138" i="10" l="1"/>
  <c r="T1138" i="10"/>
  <c r="AB574" i="10"/>
  <c r="AF573" i="10"/>
  <c r="AA646" i="10"/>
  <c r="AG1138" i="10"/>
  <c r="Q1139" i="10"/>
  <c r="R1139" i="10" s="1"/>
  <c r="S1139" i="10" l="1"/>
  <c r="T1139" i="10"/>
  <c r="V574" i="10"/>
  <c r="AE574" i="10" s="1"/>
  <c r="AC574" i="10"/>
  <c r="W574" i="10" s="1"/>
  <c r="Y575" i="10"/>
  <c r="Z575" i="10" s="1"/>
  <c r="AH575" i="10" s="1"/>
  <c r="U646" i="10"/>
  <c r="AD646" i="10" s="1"/>
  <c r="AA647" i="10" s="1"/>
  <c r="X647" i="10"/>
  <c r="AG1139" i="10"/>
  <c r="Q1140" i="10"/>
  <c r="R1140" i="10" s="1"/>
  <c r="S1140" i="10" l="1"/>
  <c r="T1140" i="10"/>
  <c r="AB575" i="10"/>
  <c r="Y576" i="10" s="1"/>
  <c r="Z576" i="10" s="1"/>
  <c r="AH576" i="10" s="1"/>
  <c r="AF574" i="10"/>
  <c r="X648" i="10"/>
  <c r="U647" i="10"/>
  <c r="AD647" i="10" s="1"/>
  <c r="AG1140" i="10"/>
  <c r="Q1141" i="10"/>
  <c r="R1141" i="10" s="1"/>
  <c r="S1141" i="10" l="1"/>
  <c r="T1141" i="10"/>
  <c r="V575" i="10"/>
  <c r="AE575" i="10" s="1"/>
  <c r="AC575" i="10"/>
  <c r="W575" i="10" s="1"/>
  <c r="AA648" i="10"/>
  <c r="X649" i="10" s="1"/>
  <c r="AG1141" i="10"/>
  <c r="Q1142" i="10"/>
  <c r="R1142" i="10" s="1"/>
  <c r="S1142" i="10" l="1"/>
  <c r="T1142" i="10"/>
  <c r="AB576" i="10"/>
  <c r="AF575" i="10"/>
  <c r="U648" i="10"/>
  <c r="AD648" i="10" s="1"/>
  <c r="AG1142" i="10"/>
  <c r="Q1143" i="10"/>
  <c r="R1143" i="10" s="1"/>
  <c r="S1143" i="10" l="1"/>
  <c r="T1143" i="10"/>
  <c r="V576" i="10"/>
  <c r="AE576" i="10" s="1"/>
  <c r="AC576" i="10"/>
  <c r="W576" i="10" s="1"/>
  <c r="Y577" i="10"/>
  <c r="Z577" i="10" s="1"/>
  <c r="AH577" i="10" s="1"/>
  <c r="AA649" i="10"/>
  <c r="AG1143" i="10"/>
  <c r="Q1144" i="10"/>
  <c r="R1144" i="10" s="1"/>
  <c r="S1144" i="10" l="1"/>
  <c r="T1144" i="10"/>
  <c r="AB577" i="10"/>
  <c r="Y578" i="10" s="1"/>
  <c r="Z578" i="10" s="1"/>
  <c r="AH578" i="10" s="1"/>
  <c r="AF576" i="10"/>
  <c r="U649" i="10"/>
  <c r="AD649" i="10" s="1"/>
  <c r="X650" i="10"/>
  <c r="AG1144" i="10"/>
  <c r="Q1145" i="10"/>
  <c r="R1145" i="10" s="1"/>
  <c r="S1145" i="10" l="1"/>
  <c r="T1145" i="10"/>
  <c r="V577" i="10"/>
  <c r="AE577" i="10" s="1"/>
  <c r="AC577" i="10"/>
  <c r="W577" i="10" s="1"/>
  <c r="AA650" i="10"/>
  <c r="AG1145" i="10"/>
  <c r="Q1146" i="10"/>
  <c r="R1146" i="10" s="1"/>
  <c r="S1146" i="10" l="1"/>
  <c r="T1146" i="10"/>
  <c r="AB578" i="10"/>
  <c r="AF577" i="10"/>
  <c r="U650" i="10"/>
  <c r="AD650" i="10" s="1"/>
  <c r="X651" i="10"/>
  <c r="AG1146" i="10"/>
  <c r="Q1147" i="10"/>
  <c r="R1147" i="10" s="1"/>
  <c r="S1147" i="10" l="1"/>
  <c r="T1147" i="10"/>
  <c r="V578" i="10"/>
  <c r="AE578" i="10" s="1"/>
  <c r="AC578" i="10"/>
  <c r="W578" i="10" s="1"/>
  <c r="Y579" i="10"/>
  <c r="Z579" i="10" s="1"/>
  <c r="AH579" i="10" s="1"/>
  <c r="AA651" i="10"/>
  <c r="AG1147" i="10"/>
  <c r="Q1148" i="10"/>
  <c r="R1148" i="10" s="1"/>
  <c r="S1148" i="10" l="1"/>
  <c r="T1148" i="10"/>
  <c r="AB579" i="10"/>
  <c r="AF578" i="10"/>
  <c r="U651" i="10"/>
  <c r="AD651" i="10" s="1"/>
  <c r="X652" i="10"/>
  <c r="AG1148" i="10"/>
  <c r="Q1149" i="10"/>
  <c r="R1149" i="10" s="1"/>
  <c r="S1149" i="10" l="1"/>
  <c r="T1149" i="10"/>
  <c r="V579" i="10"/>
  <c r="AE579" i="10" s="1"/>
  <c r="AC579" i="10"/>
  <c r="W579" i="10" s="1"/>
  <c r="Y580" i="10"/>
  <c r="Z580" i="10" s="1"/>
  <c r="AH580" i="10" s="1"/>
  <c r="AA652" i="10"/>
  <c r="AG1149" i="10"/>
  <c r="Q1150" i="10"/>
  <c r="R1150" i="10" s="1"/>
  <c r="S1150" i="10" l="1"/>
  <c r="T1150" i="10"/>
  <c r="AB580" i="10"/>
  <c r="Y581" i="10" s="1"/>
  <c r="Z581" i="10" s="1"/>
  <c r="AH581" i="10" s="1"/>
  <c r="AF579" i="10"/>
  <c r="U652" i="10"/>
  <c r="AD652" i="10" s="1"/>
  <c r="X653" i="10"/>
  <c r="AG1150" i="10"/>
  <c r="Q1151" i="10"/>
  <c r="R1151" i="10" s="1"/>
  <c r="S1151" i="10" l="1"/>
  <c r="T1151" i="10"/>
  <c r="V580" i="10"/>
  <c r="AE580" i="10" s="1"/>
  <c r="AC580" i="10"/>
  <c r="W580" i="10" s="1"/>
  <c r="AA653" i="10"/>
  <c r="AG1151" i="10"/>
  <c r="Q1152" i="10"/>
  <c r="R1152" i="10" s="1"/>
  <c r="T1152" i="10" l="1"/>
  <c r="S1152" i="10"/>
  <c r="AB581" i="10"/>
  <c r="AF580" i="10"/>
  <c r="U653" i="10"/>
  <c r="AD653" i="10" s="1"/>
  <c r="X654" i="10"/>
  <c r="AG1152" i="10"/>
  <c r="Q1153" i="10"/>
  <c r="R1153" i="10" s="1"/>
  <c r="S1153" i="10" l="1"/>
  <c r="T1153" i="10"/>
  <c r="V581" i="10"/>
  <c r="AE581" i="10" s="1"/>
  <c r="AC581" i="10"/>
  <c r="W581" i="10" s="1"/>
  <c r="Y582" i="10"/>
  <c r="Z582" i="10" s="1"/>
  <c r="AH582" i="10" s="1"/>
  <c r="AA654" i="10"/>
  <c r="AG1153" i="10"/>
  <c r="Q1154" i="10"/>
  <c r="R1154" i="10" s="1"/>
  <c r="S1154" i="10" l="1"/>
  <c r="T1154" i="10"/>
  <c r="AB582" i="10"/>
  <c r="Y583" i="10" s="1"/>
  <c r="Z583" i="10" s="1"/>
  <c r="AH583" i="10" s="1"/>
  <c r="AF581" i="10"/>
  <c r="U654" i="10"/>
  <c r="AD654" i="10" s="1"/>
  <c r="X655" i="10"/>
  <c r="AG1154" i="10"/>
  <c r="Q1155" i="10"/>
  <c r="R1155" i="10" s="1"/>
  <c r="T1155" i="10" l="1"/>
  <c r="S1155" i="10"/>
  <c r="V582" i="10"/>
  <c r="AE582" i="10" s="1"/>
  <c r="AC582" i="10"/>
  <c r="W582" i="10" s="1"/>
  <c r="AA655" i="10"/>
  <c r="X656" i="10" s="1"/>
  <c r="AG1155" i="10"/>
  <c r="Q1156" i="10"/>
  <c r="R1156" i="10" s="1"/>
  <c r="S1156" i="10" l="1"/>
  <c r="T1156" i="10"/>
  <c r="AB583" i="10"/>
  <c r="AF582" i="10"/>
  <c r="U655" i="10"/>
  <c r="AD655" i="10" s="1"/>
  <c r="AG1156" i="10"/>
  <c r="Q1157" i="10"/>
  <c r="R1157" i="10" s="1"/>
  <c r="S1157" i="10" l="1"/>
  <c r="T1157" i="10"/>
  <c r="V583" i="10"/>
  <c r="AE583" i="10" s="1"/>
  <c r="AC583" i="10"/>
  <c r="W583" i="10" s="1"/>
  <c r="Y584" i="10"/>
  <c r="Z584" i="10" s="1"/>
  <c r="AH584" i="10" s="1"/>
  <c r="AA656" i="10"/>
  <c r="AG1157" i="10"/>
  <c r="Q1158" i="10"/>
  <c r="R1158" i="10" s="1"/>
  <c r="S1158" i="10" l="1"/>
  <c r="T1158" i="10"/>
  <c r="AB584" i="10"/>
  <c r="AF583" i="10"/>
  <c r="U656" i="10"/>
  <c r="AD656" i="10" s="1"/>
  <c r="X657" i="10"/>
  <c r="AG1158" i="10"/>
  <c r="Q1159" i="10"/>
  <c r="R1159" i="10" s="1"/>
  <c r="T1159" i="10" l="1"/>
  <c r="S1159" i="10"/>
  <c r="V584" i="10"/>
  <c r="AE584" i="10" s="1"/>
  <c r="AC584" i="10"/>
  <c r="W584" i="10" s="1"/>
  <c r="Y585" i="10"/>
  <c r="Z585" i="10" s="1"/>
  <c r="AH585" i="10" s="1"/>
  <c r="AA657" i="10"/>
  <c r="AG1159" i="10"/>
  <c r="Q1160" i="10"/>
  <c r="R1160" i="10" s="1"/>
  <c r="S1160" i="10" l="1"/>
  <c r="T1160" i="10"/>
  <c r="AB585" i="10"/>
  <c r="Y586" i="10" s="1"/>
  <c r="Z586" i="10" s="1"/>
  <c r="AH586" i="10" s="1"/>
  <c r="AF584" i="10"/>
  <c r="U657" i="10"/>
  <c r="AD657" i="10" s="1"/>
  <c r="X658" i="10"/>
  <c r="AG1160" i="10"/>
  <c r="Q1161" i="10"/>
  <c r="R1161" i="10" s="1"/>
  <c r="S1161" i="10" l="1"/>
  <c r="T1161" i="10"/>
  <c r="V585" i="10"/>
  <c r="AE585" i="10" s="1"/>
  <c r="AC585" i="10"/>
  <c r="W585" i="10" s="1"/>
  <c r="AA658" i="10"/>
  <c r="AG1161" i="10"/>
  <c r="Q1162" i="10"/>
  <c r="R1162" i="10" s="1"/>
  <c r="S1162" i="10" l="1"/>
  <c r="T1162" i="10"/>
  <c r="AB586" i="10"/>
  <c r="AF585" i="10"/>
  <c r="U658" i="10"/>
  <c r="AD658" i="10" s="1"/>
  <c r="X659" i="10"/>
  <c r="AG1162" i="10"/>
  <c r="Q1163" i="10"/>
  <c r="R1163" i="10" s="1"/>
  <c r="S1163" i="10" l="1"/>
  <c r="T1163" i="10"/>
  <c r="V586" i="10"/>
  <c r="AE586" i="10" s="1"/>
  <c r="AC586" i="10"/>
  <c r="W586" i="10" s="1"/>
  <c r="Y587" i="10"/>
  <c r="Z587" i="10" s="1"/>
  <c r="AH587" i="10" s="1"/>
  <c r="AA659" i="10"/>
  <c r="AG1163" i="10"/>
  <c r="Q1164" i="10"/>
  <c r="R1164" i="10" s="1"/>
  <c r="S1164" i="10" l="1"/>
  <c r="T1164" i="10"/>
  <c r="AB587" i="10"/>
  <c r="AF586" i="10"/>
  <c r="U659" i="10"/>
  <c r="AD659" i="10" s="1"/>
  <c r="X660" i="10"/>
  <c r="AG1164" i="10"/>
  <c r="Q1165" i="10"/>
  <c r="R1165" i="10" s="1"/>
  <c r="S1165" i="10" l="1"/>
  <c r="T1165" i="10"/>
  <c r="V587" i="10"/>
  <c r="AE587" i="10" s="1"/>
  <c r="AC587" i="10"/>
  <c r="W587" i="10" s="1"/>
  <c r="Y588" i="10"/>
  <c r="Z588" i="10" s="1"/>
  <c r="AH588" i="10" s="1"/>
  <c r="AA660" i="10"/>
  <c r="X661" i="10" s="1"/>
  <c r="AG1165" i="10"/>
  <c r="Q1166" i="10"/>
  <c r="R1166" i="10" s="1"/>
  <c r="S1166" i="10" l="1"/>
  <c r="T1166" i="10"/>
  <c r="AB588" i="10"/>
  <c r="Y589" i="10" s="1"/>
  <c r="Z589" i="10" s="1"/>
  <c r="AH589" i="10" s="1"/>
  <c r="AF587" i="10"/>
  <c r="U660" i="10"/>
  <c r="AD660" i="10" s="1"/>
  <c r="AG1166" i="10"/>
  <c r="Q1167" i="10"/>
  <c r="R1167" i="10" s="1"/>
  <c r="S1167" i="10" l="1"/>
  <c r="T1167" i="10"/>
  <c r="V588" i="10"/>
  <c r="AE588" i="10" s="1"/>
  <c r="AC588" i="10"/>
  <c r="W588" i="10" s="1"/>
  <c r="AA661" i="10"/>
  <c r="AG1167" i="10"/>
  <c r="Q1168" i="10"/>
  <c r="R1168" i="10" s="1"/>
  <c r="S1168" i="10" l="1"/>
  <c r="T1168" i="10"/>
  <c r="AB589" i="10"/>
  <c r="AF588" i="10"/>
  <c r="U661" i="10"/>
  <c r="AD661" i="10" s="1"/>
  <c r="X662" i="10"/>
  <c r="AG1168" i="10"/>
  <c r="Q1169" i="10"/>
  <c r="R1169" i="10" s="1"/>
  <c r="S1169" i="10" l="1"/>
  <c r="T1169" i="10"/>
  <c r="V589" i="10"/>
  <c r="AE589" i="10" s="1"/>
  <c r="AC589" i="10"/>
  <c r="W589" i="10" s="1"/>
  <c r="Y590" i="10"/>
  <c r="Z590" i="10" s="1"/>
  <c r="AH590" i="10" s="1"/>
  <c r="AA662" i="10"/>
  <c r="AG1169" i="10"/>
  <c r="Q1170" i="10"/>
  <c r="R1170" i="10" s="1"/>
  <c r="S1170" i="10" l="1"/>
  <c r="T1170" i="10"/>
  <c r="AB590" i="10"/>
  <c r="AF589" i="10"/>
  <c r="U662" i="10"/>
  <c r="AD662" i="10" s="1"/>
  <c r="X663" i="10"/>
  <c r="AG1170" i="10"/>
  <c r="Q1171" i="10"/>
  <c r="R1171" i="10" s="1"/>
  <c r="S1171" i="10" l="1"/>
  <c r="T1171" i="10"/>
  <c r="V590" i="10"/>
  <c r="AE590" i="10" s="1"/>
  <c r="AC590" i="10"/>
  <c r="W590" i="10" s="1"/>
  <c r="Y591" i="10"/>
  <c r="Z591" i="10" s="1"/>
  <c r="AH591" i="10" s="1"/>
  <c r="AA663" i="10"/>
  <c r="AG1171" i="10"/>
  <c r="Q1172" i="10"/>
  <c r="R1172" i="10" s="1"/>
  <c r="S1172" i="10" l="1"/>
  <c r="T1172" i="10"/>
  <c r="AB591" i="10"/>
  <c r="AF590" i="10"/>
  <c r="U663" i="10"/>
  <c r="AD663" i="10" s="1"/>
  <c r="X664" i="10"/>
  <c r="AG1172" i="10"/>
  <c r="Q1173" i="10"/>
  <c r="R1173" i="10" s="1"/>
  <c r="S1173" i="10" l="1"/>
  <c r="T1173" i="10"/>
  <c r="V591" i="10"/>
  <c r="AE591" i="10" s="1"/>
  <c r="AC591" i="10"/>
  <c r="W591" i="10" s="1"/>
  <c r="Y592" i="10"/>
  <c r="Z592" i="10" s="1"/>
  <c r="AH592" i="10" s="1"/>
  <c r="AA664" i="10"/>
  <c r="AG1173" i="10"/>
  <c r="Q1174" i="10"/>
  <c r="R1174" i="10" s="1"/>
  <c r="S1174" i="10" l="1"/>
  <c r="T1174" i="10"/>
  <c r="AB592" i="10"/>
  <c r="Y593" i="10" s="1"/>
  <c r="Z593" i="10" s="1"/>
  <c r="AH593" i="10" s="1"/>
  <c r="AF591" i="10"/>
  <c r="U664" i="10"/>
  <c r="AD664" i="10" s="1"/>
  <c r="X665" i="10"/>
  <c r="AG1174" i="10"/>
  <c r="Q1175" i="10"/>
  <c r="R1175" i="10" s="1"/>
  <c r="T1175" i="10" l="1"/>
  <c r="S1175" i="10"/>
  <c r="V592" i="10"/>
  <c r="AE592" i="10" s="1"/>
  <c r="AC592" i="10"/>
  <c r="W592" i="10" s="1"/>
  <c r="AA665" i="10"/>
  <c r="AG1175" i="10"/>
  <c r="Q1176" i="10"/>
  <c r="R1176" i="10" s="1"/>
  <c r="S1176" i="10" l="1"/>
  <c r="T1176" i="10"/>
  <c r="AB593" i="10"/>
  <c r="AF592" i="10"/>
  <c r="U665" i="10"/>
  <c r="AD665" i="10" s="1"/>
  <c r="X666" i="10"/>
  <c r="AG1176" i="10"/>
  <c r="Q1177" i="10"/>
  <c r="R1177" i="10" s="1"/>
  <c r="S1177" i="10" l="1"/>
  <c r="T1177" i="10"/>
  <c r="V593" i="10"/>
  <c r="AE593" i="10" s="1"/>
  <c r="AC593" i="10"/>
  <c r="W593" i="10" s="1"/>
  <c r="Y594" i="10"/>
  <c r="Z594" i="10" s="1"/>
  <c r="AH594" i="10" s="1"/>
  <c r="AA666" i="10"/>
  <c r="AG1177" i="10"/>
  <c r="Q1178" i="10"/>
  <c r="R1178" i="10" s="1"/>
  <c r="S1178" i="10" l="1"/>
  <c r="T1178" i="10"/>
  <c r="AB594" i="10"/>
  <c r="Y595" i="10" s="1"/>
  <c r="Z595" i="10" s="1"/>
  <c r="AH595" i="10" s="1"/>
  <c r="AF593" i="10"/>
  <c r="U666" i="10"/>
  <c r="AD666" i="10" s="1"/>
  <c r="X667" i="10"/>
  <c r="AG1178" i="10"/>
  <c r="Q1179" i="10"/>
  <c r="R1179" i="10" s="1"/>
  <c r="S1179" i="10" l="1"/>
  <c r="T1179" i="10"/>
  <c r="V594" i="10"/>
  <c r="AE594" i="10" s="1"/>
  <c r="AC594" i="10"/>
  <c r="W594" i="10" s="1"/>
  <c r="AA667" i="10"/>
  <c r="AG1179" i="10"/>
  <c r="Q1180" i="10"/>
  <c r="R1180" i="10" s="1"/>
  <c r="S1180" i="10" l="1"/>
  <c r="T1180" i="10"/>
  <c r="AB595" i="10"/>
  <c r="AF594" i="10"/>
  <c r="U667" i="10"/>
  <c r="AD667" i="10" s="1"/>
  <c r="X668" i="10"/>
  <c r="AG1180" i="10"/>
  <c r="Q1181" i="10"/>
  <c r="R1181" i="10" s="1"/>
  <c r="S1181" i="10" l="1"/>
  <c r="T1181" i="10"/>
  <c r="V595" i="10"/>
  <c r="AE595" i="10" s="1"/>
  <c r="AC595" i="10"/>
  <c r="W595" i="10" s="1"/>
  <c r="Y596" i="10"/>
  <c r="Z596" i="10" s="1"/>
  <c r="AH596" i="10" s="1"/>
  <c r="AA668" i="10"/>
  <c r="AG1181" i="10"/>
  <c r="Q1182" i="10"/>
  <c r="R1182" i="10" s="1"/>
  <c r="T1182" i="10" l="1"/>
  <c r="S1182" i="10"/>
  <c r="AB596" i="10"/>
  <c r="AF595" i="10"/>
  <c r="Y597" i="10"/>
  <c r="Z597" i="10" s="1"/>
  <c r="AH597" i="10" s="1"/>
  <c r="U668" i="10"/>
  <c r="AD668" i="10" s="1"/>
  <c r="X669" i="10"/>
  <c r="AG1182" i="10"/>
  <c r="Q1183" i="10"/>
  <c r="R1183" i="10" s="1"/>
  <c r="S1183" i="10" l="1"/>
  <c r="T1183" i="10"/>
  <c r="V596" i="10"/>
  <c r="AE596" i="10" s="1"/>
  <c r="AC596" i="10"/>
  <c r="W596" i="10" s="1"/>
  <c r="AA669" i="10"/>
  <c r="AG1183" i="10"/>
  <c r="Q1184" i="10"/>
  <c r="R1184" i="10" s="1"/>
  <c r="S1184" i="10" l="1"/>
  <c r="T1184" i="10"/>
  <c r="AB597" i="10"/>
  <c r="AF596" i="10"/>
  <c r="U669" i="10"/>
  <c r="AD669" i="10" s="1"/>
  <c r="X670" i="10"/>
  <c r="AG1184" i="10"/>
  <c r="Q1185" i="10"/>
  <c r="R1185" i="10" s="1"/>
  <c r="S1185" i="10" l="1"/>
  <c r="T1185" i="10"/>
  <c r="V597" i="10"/>
  <c r="AE597" i="10" s="1"/>
  <c r="AC597" i="10"/>
  <c r="W597" i="10" s="1"/>
  <c r="Y598" i="10"/>
  <c r="Z598" i="10" s="1"/>
  <c r="AH598" i="10" s="1"/>
  <c r="AA670" i="10"/>
  <c r="AG1185" i="10"/>
  <c r="Q1186" i="10"/>
  <c r="R1186" i="10" s="1"/>
  <c r="S1186" i="10" l="1"/>
  <c r="T1186" i="10"/>
  <c r="AB598" i="10"/>
  <c r="AF597" i="10"/>
  <c r="U670" i="10"/>
  <c r="AD670" i="10" s="1"/>
  <c r="X671" i="10"/>
  <c r="AG1186" i="10"/>
  <c r="Q1187" i="10"/>
  <c r="R1187" i="10" s="1"/>
  <c r="S1187" i="10" l="1"/>
  <c r="T1187" i="10"/>
  <c r="V598" i="10"/>
  <c r="AE598" i="10" s="1"/>
  <c r="AC598" i="10"/>
  <c r="W598" i="10" s="1"/>
  <c r="Y599" i="10"/>
  <c r="Z599" i="10" s="1"/>
  <c r="AH599" i="10" s="1"/>
  <c r="AA671" i="10"/>
  <c r="X672" i="10" s="1"/>
  <c r="AG1187" i="10"/>
  <c r="Q1188" i="10"/>
  <c r="R1188" i="10" s="1"/>
  <c r="S1188" i="10" l="1"/>
  <c r="T1188" i="10"/>
  <c r="AB599" i="10"/>
  <c r="AF598" i="10"/>
  <c r="Y600" i="10"/>
  <c r="Z600" i="10" s="1"/>
  <c r="AH600" i="10" s="1"/>
  <c r="U671" i="10"/>
  <c r="AD671" i="10" s="1"/>
  <c r="AG1188" i="10"/>
  <c r="Q1189" i="10"/>
  <c r="R1189" i="10" s="1"/>
  <c r="S1189" i="10" l="1"/>
  <c r="T1189" i="10"/>
  <c r="AA672" i="10"/>
  <c r="V599" i="10"/>
  <c r="AE599" i="10" s="1"/>
  <c r="AC599" i="10"/>
  <c r="W599" i="10" s="1"/>
  <c r="U672" i="10"/>
  <c r="AD672" i="10" s="1"/>
  <c r="X673" i="10"/>
  <c r="AG1189" i="10"/>
  <c r="Q1190" i="10"/>
  <c r="R1190" i="10" s="1"/>
  <c r="S1190" i="10" l="1"/>
  <c r="T1190" i="10"/>
  <c r="AB600" i="10"/>
  <c r="AF599" i="10"/>
  <c r="AA673" i="10"/>
  <c r="AG1190" i="10"/>
  <c r="Q1191" i="10"/>
  <c r="R1191" i="10" s="1"/>
  <c r="T1191" i="10" l="1"/>
  <c r="S1191" i="10"/>
  <c r="V600" i="10"/>
  <c r="AE600" i="10" s="1"/>
  <c r="AC600" i="10"/>
  <c r="W600" i="10" s="1"/>
  <c r="Y601" i="10"/>
  <c r="Z601" i="10" s="1"/>
  <c r="AH601" i="10" s="1"/>
  <c r="U673" i="10"/>
  <c r="AD673" i="10" s="1"/>
  <c r="X674" i="10"/>
  <c r="AG1191" i="10"/>
  <c r="Q1192" i="10"/>
  <c r="R1192" i="10" s="1"/>
  <c r="S1192" i="10" l="1"/>
  <c r="T1192" i="10"/>
  <c r="AB601" i="10"/>
  <c r="Y602" i="10" s="1"/>
  <c r="Z602" i="10" s="1"/>
  <c r="AH602" i="10" s="1"/>
  <c r="AF600" i="10"/>
  <c r="AA674" i="10"/>
  <c r="AG1192" i="10"/>
  <c r="Q1193" i="10"/>
  <c r="R1193" i="10" s="1"/>
  <c r="S1193" i="10" l="1"/>
  <c r="T1193" i="10"/>
  <c r="V601" i="10"/>
  <c r="AE601" i="10" s="1"/>
  <c r="AC601" i="10"/>
  <c r="W601" i="10" s="1"/>
  <c r="U674" i="10"/>
  <c r="AD674" i="10" s="1"/>
  <c r="X675" i="10"/>
  <c r="AG1193" i="10"/>
  <c r="Q1194" i="10"/>
  <c r="R1194" i="10" s="1"/>
  <c r="T1194" i="10" l="1"/>
  <c r="S1194" i="10"/>
  <c r="AB602" i="10"/>
  <c r="AF601" i="10"/>
  <c r="AA675" i="10"/>
  <c r="X676" i="10" s="1"/>
  <c r="AG1194" i="10"/>
  <c r="Q1195" i="10"/>
  <c r="R1195" i="10" s="1"/>
  <c r="S1195" i="10" l="1"/>
  <c r="T1195" i="10"/>
  <c r="V602" i="10"/>
  <c r="AE602" i="10" s="1"/>
  <c r="AC602" i="10"/>
  <c r="W602" i="10" s="1"/>
  <c r="Y603" i="10"/>
  <c r="Z603" i="10" s="1"/>
  <c r="AH603" i="10" s="1"/>
  <c r="U675" i="10"/>
  <c r="AD675" i="10" s="1"/>
  <c r="AG1195" i="10"/>
  <c r="Q1196" i="10"/>
  <c r="R1196" i="10" s="1"/>
  <c r="S1196" i="10" l="1"/>
  <c r="T1196" i="10"/>
  <c r="AB603" i="10"/>
  <c r="AF602" i="10"/>
  <c r="AA676" i="10"/>
  <c r="AG1196" i="10"/>
  <c r="Q1197" i="10"/>
  <c r="R1197" i="10" s="1"/>
  <c r="S1197" i="10" l="1"/>
  <c r="T1197" i="10"/>
  <c r="V603" i="10"/>
  <c r="AE603" i="10" s="1"/>
  <c r="AC603" i="10"/>
  <c r="W603" i="10" s="1"/>
  <c r="Y604" i="10"/>
  <c r="Z604" i="10" s="1"/>
  <c r="AH604" i="10" s="1"/>
  <c r="U676" i="10"/>
  <c r="AD676" i="10" s="1"/>
  <c r="X677" i="10"/>
  <c r="AG1197" i="10"/>
  <c r="Q1198" i="10"/>
  <c r="R1198" i="10" s="1"/>
  <c r="S1198" i="10" l="1"/>
  <c r="T1198" i="10"/>
  <c r="AB604" i="10"/>
  <c r="Y605" i="10" s="1"/>
  <c r="Z605" i="10" s="1"/>
  <c r="AH605" i="10" s="1"/>
  <c r="AF603" i="10"/>
  <c r="AA677" i="10"/>
  <c r="X678" i="10" s="1"/>
  <c r="AG1198" i="10"/>
  <c r="Q1199" i="10"/>
  <c r="R1199" i="10" s="1"/>
  <c r="S1199" i="10" l="1"/>
  <c r="T1199" i="10"/>
  <c r="V604" i="10"/>
  <c r="AE604" i="10" s="1"/>
  <c r="AC604" i="10"/>
  <c r="W604" i="10" s="1"/>
  <c r="U677" i="10"/>
  <c r="AD677" i="10" s="1"/>
  <c r="AG1199" i="10"/>
  <c r="Q1200" i="10"/>
  <c r="R1200" i="10" s="1"/>
  <c r="S1200" i="10" l="1"/>
  <c r="T1200" i="10"/>
  <c r="AB605" i="10"/>
  <c r="AF604" i="10"/>
  <c r="AA678" i="10"/>
  <c r="AG1200" i="10"/>
  <c r="Q1201" i="10"/>
  <c r="R1201" i="10" s="1"/>
  <c r="S1201" i="10" l="1"/>
  <c r="T1201" i="10"/>
  <c r="V605" i="10"/>
  <c r="AE605" i="10" s="1"/>
  <c r="AC605" i="10"/>
  <c r="W605" i="10" s="1"/>
  <c r="Y606" i="10"/>
  <c r="Z606" i="10" s="1"/>
  <c r="AH606" i="10" s="1"/>
  <c r="U678" i="10"/>
  <c r="AD678" i="10" s="1"/>
  <c r="X679" i="10"/>
  <c r="AG1201" i="10"/>
  <c r="Q1202" i="10"/>
  <c r="R1202" i="10" s="1"/>
  <c r="S1202" i="10" l="1"/>
  <c r="T1202" i="10"/>
  <c r="AB606" i="10"/>
  <c r="AF605" i="10"/>
  <c r="AA679" i="10"/>
  <c r="X680" i="10" s="1"/>
  <c r="AG1202" i="10"/>
  <c r="Q1203" i="10"/>
  <c r="R1203" i="10" s="1"/>
  <c r="S1203" i="10" l="1"/>
  <c r="T1203" i="10"/>
  <c r="V606" i="10"/>
  <c r="AE606" i="10" s="1"/>
  <c r="AC606" i="10"/>
  <c r="W606" i="10" s="1"/>
  <c r="Y607" i="10"/>
  <c r="Z607" i="10" s="1"/>
  <c r="AH607" i="10" s="1"/>
  <c r="U679" i="10"/>
  <c r="AD679" i="10" s="1"/>
  <c r="AG1203" i="10"/>
  <c r="Q1204" i="10"/>
  <c r="R1204" i="10" s="1"/>
  <c r="S1204" i="10" l="1"/>
  <c r="T1204" i="10"/>
  <c r="AB607" i="10"/>
  <c r="AF606" i="10"/>
  <c r="AA680" i="10"/>
  <c r="AG1204" i="10"/>
  <c r="Q1205" i="10"/>
  <c r="R1205" i="10" s="1"/>
  <c r="S1205" i="10" l="1"/>
  <c r="T1205" i="10"/>
  <c r="V607" i="10"/>
  <c r="AE607" i="10" s="1"/>
  <c r="AC607" i="10"/>
  <c r="W607" i="10" s="1"/>
  <c r="Y608" i="10"/>
  <c r="Z608" i="10" s="1"/>
  <c r="AH608" i="10" s="1"/>
  <c r="U680" i="10"/>
  <c r="AD680" i="10" s="1"/>
  <c r="X681" i="10"/>
  <c r="AG1205" i="10"/>
  <c r="Q1206" i="10"/>
  <c r="R1206" i="10" s="1"/>
  <c r="S1206" i="10" l="1"/>
  <c r="T1206" i="10"/>
  <c r="AB608" i="10"/>
  <c r="Y609" i="10" s="1"/>
  <c r="Z609" i="10" s="1"/>
  <c r="AH609" i="10" s="1"/>
  <c r="AF607" i="10"/>
  <c r="AA681" i="10"/>
  <c r="X682" i="10" s="1"/>
  <c r="AG1206" i="10"/>
  <c r="Q1207" i="10"/>
  <c r="R1207" i="10" s="1"/>
  <c r="T1207" i="10" l="1"/>
  <c r="S1207" i="10"/>
  <c r="V608" i="10"/>
  <c r="AE608" i="10" s="1"/>
  <c r="AC608" i="10"/>
  <c r="W608" i="10" s="1"/>
  <c r="U681" i="10"/>
  <c r="AD681" i="10" s="1"/>
  <c r="AG1207" i="10"/>
  <c r="Q1208" i="10"/>
  <c r="R1208" i="10" s="1"/>
  <c r="S1208" i="10" l="1"/>
  <c r="T1208" i="10"/>
  <c r="AB609" i="10"/>
  <c r="AF608" i="10"/>
  <c r="AA682" i="10"/>
  <c r="AG1208" i="10"/>
  <c r="Q1209" i="10"/>
  <c r="R1209" i="10" s="1"/>
  <c r="S1209" i="10" l="1"/>
  <c r="T1209" i="10"/>
  <c r="V609" i="10"/>
  <c r="AE609" i="10" s="1"/>
  <c r="AC609" i="10"/>
  <c r="W609" i="10" s="1"/>
  <c r="Y610" i="10"/>
  <c r="Z610" i="10" s="1"/>
  <c r="AH610" i="10" s="1"/>
  <c r="U682" i="10"/>
  <c r="AD682" i="10" s="1"/>
  <c r="X683" i="10"/>
  <c r="AG1209" i="10"/>
  <c r="Q1210" i="10"/>
  <c r="R1210" i="10" s="1"/>
  <c r="T1210" i="10" l="1"/>
  <c r="S1210" i="10"/>
  <c r="AB610" i="10"/>
  <c r="AF609" i="10"/>
  <c r="AA683" i="10"/>
  <c r="AG1210" i="10"/>
  <c r="Q1211" i="10"/>
  <c r="R1211" i="10" s="1"/>
  <c r="S1211" i="10" l="1"/>
  <c r="T1211" i="10"/>
  <c r="V610" i="10"/>
  <c r="AE610" i="10" s="1"/>
  <c r="AC610" i="10"/>
  <c r="W610" i="10" s="1"/>
  <c r="Y611" i="10"/>
  <c r="Z611" i="10" s="1"/>
  <c r="AH611" i="10" s="1"/>
  <c r="U683" i="10"/>
  <c r="AD683" i="10" s="1"/>
  <c r="X684" i="10"/>
  <c r="AG1211" i="10"/>
  <c r="Q1212" i="10"/>
  <c r="R1212" i="10" s="1"/>
  <c r="S1212" i="10" l="1"/>
  <c r="T1212" i="10"/>
  <c r="AB611" i="10"/>
  <c r="AF610" i="10"/>
  <c r="AA684" i="10"/>
  <c r="AG1212" i="10"/>
  <c r="Q1213" i="10"/>
  <c r="R1213" i="10" s="1"/>
  <c r="S1213" i="10" l="1"/>
  <c r="T1213" i="10"/>
  <c r="V611" i="10"/>
  <c r="AE611" i="10" s="1"/>
  <c r="AC611" i="10"/>
  <c r="W611" i="10" s="1"/>
  <c r="Y612" i="10"/>
  <c r="Z612" i="10" s="1"/>
  <c r="AH612" i="10" s="1"/>
  <c r="U684" i="10"/>
  <c r="AD684" i="10" s="1"/>
  <c r="X685" i="10"/>
  <c r="AG1213" i="10"/>
  <c r="Q1214" i="10"/>
  <c r="R1214" i="10" s="1"/>
  <c r="S1214" i="10" l="1"/>
  <c r="T1214" i="10"/>
  <c r="AB612" i="10"/>
  <c r="Y613" i="10" s="1"/>
  <c r="Z613" i="10" s="1"/>
  <c r="AH613" i="10" s="1"/>
  <c r="AF611" i="10"/>
  <c r="AA685" i="10"/>
  <c r="AG1214" i="10"/>
  <c r="Q1215" i="10"/>
  <c r="R1215" i="10" s="1"/>
  <c r="S1215" i="10" l="1"/>
  <c r="T1215" i="10"/>
  <c r="V612" i="10"/>
  <c r="AE612" i="10" s="1"/>
  <c r="AC612" i="10"/>
  <c r="W612" i="10" s="1"/>
  <c r="U685" i="10"/>
  <c r="AD685" i="10" s="1"/>
  <c r="X686" i="10"/>
  <c r="AG1215" i="10"/>
  <c r="Q1216" i="10"/>
  <c r="R1216" i="10" s="1"/>
  <c r="S1216" i="10" l="1"/>
  <c r="T1216" i="10"/>
  <c r="AF612" i="10"/>
  <c r="AB613" i="10"/>
  <c r="AA686" i="10"/>
  <c r="AG1216" i="10"/>
  <c r="Q1217" i="10"/>
  <c r="R1217" i="10" s="1"/>
  <c r="S1217" i="10" l="1"/>
  <c r="T1217" i="10"/>
  <c r="V613" i="10"/>
  <c r="AE613" i="10" s="1"/>
  <c r="AC613" i="10"/>
  <c r="W613" i="10" s="1"/>
  <c r="Y614" i="10"/>
  <c r="Z614" i="10" s="1"/>
  <c r="AH614" i="10" s="1"/>
  <c r="U686" i="10"/>
  <c r="AD686" i="10" s="1"/>
  <c r="X687" i="10"/>
  <c r="AG1217" i="10"/>
  <c r="Q1218" i="10"/>
  <c r="R1218" i="10" s="1"/>
  <c r="T1218" i="10" l="1"/>
  <c r="S1218" i="10"/>
  <c r="AB614" i="10"/>
  <c r="AF613" i="10"/>
  <c r="AA687" i="10"/>
  <c r="AG1218" i="10"/>
  <c r="Q1219" i="10"/>
  <c r="R1219" i="10" s="1"/>
  <c r="S1219" i="10" l="1"/>
  <c r="T1219" i="10"/>
  <c r="V614" i="10"/>
  <c r="AE614" i="10" s="1"/>
  <c r="AC614" i="10"/>
  <c r="W614" i="10" s="1"/>
  <c r="Y615" i="10"/>
  <c r="Z615" i="10" s="1"/>
  <c r="AH615" i="10" s="1"/>
  <c r="U687" i="10"/>
  <c r="AD687" i="10" s="1"/>
  <c r="X688" i="10"/>
  <c r="AG1219" i="10"/>
  <c r="Q1220" i="10"/>
  <c r="R1220" i="10" s="1"/>
  <c r="S1220" i="10" l="1"/>
  <c r="T1220" i="10"/>
  <c r="AB615" i="10"/>
  <c r="AF614" i="10"/>
  <c r="AA688" i="10"/>
  <c r="AG1220" i="10"/>
  <c r="Q1221" i="10"/>
  <c r="R1221" i="10" s="1"/>
  <c r="S1221" i="10" l="1"/>
  <c r="T1221" i="10"/>
  <c r="V615" i="10"/>
  <c r="AE615" i="10" s="1"/>
  <c r="AC615" i="10"/>
  <c r="W615" i="10" s="1"/>
  <c r="Y616" i="10"/>
  <c r="Z616" i="10" s="1"/>
  <c r="AH616" i="10" s="1"/>
  <c r="U688" i="10"/>
  <c r="AD688" i="10" s="1"/>
  <c r="X689" i="10"/>
  <c r="AG1221" i="10"/>
  <c r="Q1222" i="10"/>
  <c r="R1222" i="10" s="1"/>
  <c r="S1222" i="10" l="1"/>
  <c r="T1222" i="10"/>
  <c r="AB616" i="10"/>
  <c r="Y617" i="10" s="1"/>
  <c r="Z617" i="10" s="1"/>
  <c r="AH617" i="10" s="1"/>
  <c r="AF615" i="10"/>
  <c r="AA689" i="10"/>
  <c r="AG1222" i="10"/>
  <c r="Q1223" i="10"/>
  <c r="R1223" i="10" s="1"/>
  <c r="T1223" i="10" l="1"/>
  <c r="S1223" i="10"/>
  <c r="V616" i="10"/>
  <c r="AE616" i="10" s="1"/>
  <c r="AC616" i="10"/>
  <c r="W616" i="10" s="1"/>
  <c r="U689" i="10"/>
  <c r="AD689" i="10" s="1"/>
  <c r="X690" i="10"/>
  <c r="AG1223" i="10"/>
  <c r="Q1224" i="10"/>
  <c r="R1224" i="10" s="1"/>
  <c r="S1224" i="10" l="1"/>
  <c r="T1224" i="10"/>
  <c r="AB617" i="10"/>
  <c r="AF616" i="10"/>
  <c r="AA690" i="10"/>
  <c r="AG1224" i="10"/>
  <c r="Q1225" i="10"/>
  <c r="R1225" i="10" s="1"/>
  <c r="S1225" i="10" l="1"/>
  <c r="T1225" i="10"/>
  <c r="V617" i="10"/>
  <c r="AE617" i="10" s="1"/>
  <c r="AC617" i="10"/>
  <c r="W617" i="10" s="1"/>
  <c r="Y618" i="10"/>
  <c r="Z618" i="10" s="1"/>
  <c r="AH618" i="10" s="1"/>
  <c r="U690" i="10"/>
  <c r="AD690" i="10" s="1"/>
  <c r="X691" i="10"/>
  <c r="AG1225" i="10"/>
  <c r="Q1226" i="10"/>
  <c r="R1226" i="10" s="1"/>
  <c r="S1226" i="10" l="1"/>
  <c r="T1226" i="10"/>
  <c r="AB618" i="10"/>
  <c r="Y619" i="10" s="1"/>
  <c r="Z619" i="10" s="1"/>
  <c r="AH619" i="10" s="1"/>
  <c r="AF617" i="10"/>
  <c r="AA691" i="10"/>
  <c r="AG1226" i="10"/>
  <c r="Q1227" i="10"/>
  <c r="R1227" i="10" s="1"/>
  <c r="S1227" i="10" l="1"/>
  <c r="T1227" i="10"/>
  <c r="V618" i="10"/>
  <c r="AE618" i="10" s="1"/>
  <c r="AC618" i="10"/>
  <c r="W618" i="10" s="1"/>
  <c r="U691" i="10"/>
  <c r="AD691" i="10" s="1"/>
  <c r="X692" i="10"/>
  <c r="AG1227" i="10"/>
  <c r="Q1228" i="10"/>
  <c r="R1228" i="10" s="1"/>
  <c r="S1228" i="10" l="1"/>
  <c r="T1228" i="10"/>
  <c r="AB619" i="10"/>
  <c r="AF618" i="10"/>
  <c r="AA692" i="10"/>
  <c r="X693" i="10" s="1"/>
  <c r="AG1228" i="10"/>
  <c r="Q1229" i="10"/>
  <c r="R1229" i="10" s="1"/>
  <c r="S1229" i="10" l="1"/>
  <c r="T1229" i="10"/>
  <c r="V619" i="10"/>
  <c r="AE619" i="10" s="1"/>
  <c r="AC619" i="10"/>
  <c r="W619" i="10" s="1"/>
  <c r="Y620" i="10"/>
  <c r="Z620" i="10" s="1"/>
  <c r="AH620" i="10" s="1"/>
  <c r="U692" i="10"/>
  <c r="AD692" i="10" s="1"/>
  <c r="AG1229" i="10"/>
  <c r="Q1230" i="10"/>
  <c r="R1230" i="10" s="1"/>
  <c r="S1230" i="10" l="1"/>
  <c r="T1230" i="10"/>
  <c r="AB620" i="10"/>
  <c r="Y621" i="10" s="1"/>
  <c r="Z621" i="10" s="1"/>
  <c r="AH621" i="10" s="1"/>
  <c r="AF619" i="10"/>
  <c r="AA693" i="10"/>
  <c r="AG1230" i="10"/>
  <c r="Q1231" i="10"/>
  <c r="R1231" i="10" s="1"/>
  <c r="S1231" i="10" l="1"/>
  <c r="T1231" i="10"/>
  <c r="V620" i="10"/>
  <c r="AE620" i="10" s="1"/>
  <c r="AC620" i="10"/>
  <c r="W620" i="10" s="1"/>
  <c r="U693" i="10"/>
  <c r="AD693" i="10" s="1"/>
  <c r="X694" i="10"/>
  <c r="AG1231" i="10"/>
  <c r="Q1232" i="10"/>
  <c r="R1232" i="10" s="1"/>
  <c r="S1232" i="10" l="1"/>
  <c r="T1232" i="10"/>
  <c r="AB621" i="10"/>
  <c r="AF620" i="10"/>
  <c r="AA694" i="10"/>
  <c r="X695" i="10" s="1"/>
  <c r="AG1232" i="10"/>
  <c r="Q1233" i="10"/>
  <c r="R1233" i="10" s="1"/>
  <c r="T1233" i="10" l="1"/>
  <c r="S1233" i="10"/>
  <c r="V621" i="10"/>
  <c r="AE621" i="10" s="1"/>
  <c r="AC621" i="10"/>
  <c r="W621" i="10" s="1"/>
  <c r="Y622" i="10"/>
  <c r="Z622" i="10" s="1"/>
  <c r="AH622" i="10" s="1"/>
  <c r="U694" i="10"/>
  <c r="AD694" i="10" s="1"/>
  <c r="AG1233" i="10"/>
  <c r="Q1234" i="10"/>
  <c r="R1234" i="10" s="1"/>
  <c r="S1234" i="10" l="1"/>
  <c r="T1234" i="10"/>
  <c r="AB622" i="10"/>
  <c r="AF621" i="10"/>
  <c r="Y623" i="10"/>
  <c r="Z623" i="10" s="1"/>
  <c r="AH623" i="10" s="1"/>
  <c r="AA695" i="10"/>
  <c r="AG1234" i="10"/>
  <c r="Q1235" i="10"/>
  <c r="R1235" i="10" s="1"/>
  <c r="S1235" i="10" l="1"/>
  <c r="T1235" i="10"/>
  <c r="V622" i="10"/>
  <c r="AE622" i="10" s="1"/>
  <c r="AC622" i="10"/>
  <c r="W622" i="10" s="1"/>
  <c r="U695" i="10"/>
  <c r="AD695" i="10" s="1"/>
  <c r="X696" i="10"/>
  <c r="AG1235" i="10"/>
  <c r="Q1236" i="10"/>
  <c r="R1236" i="10" s="1"/>
  <c r="S1236" i="10" l="1"/>
  <c r="T1236" i="10"/>
  <c r="AB623" i="10"/>
  <c r="AF622" i="10"/>
  <c r="AA696" i="10"/>
  <c r="AG1236" i="10"/>
  <c r="Q1237" i="10"/>
  <c r="R1237" i="10" s="1"/>
  <c r="S1237" i="10" l="1"/>
  <c r="T1237" i="10"/>
  <c r="V623" i="10"/>
  <c r="AE623" i="10" s="1"/>
  <c r="AC623" i="10"/>
  <c r="W623" i="10" s="1"/>
  <c r="Y624" i="10"/>
  <c r="Z624" i="10" s="1"/>
  <c r="AH624" i="10" s="1"/>
  <c r="U696" i="10"/>
  <c r="AD696" i="10" s="1"/>
  <c r="X697" i="10"/>
  <c r="AG1237" i="10"/>
  <c r="Q1238" i="10"/>
  <c r="R1238" i="10" s="1"/>
  <c r="S1238" i="10" l="1"/>
  <c r="T1238" i="10"/>
  <c r="AB624" i="10"/>
  <c r="Y625" i="10" s="1"/>
  <c r="Z625" i="10" s="1"/>
  <c r="AH625" i="10" s="1"/>
  <c r="AF623" i="10"/>
  <c r="AA697" i="10"/>
  <c r="AG1238" i="10"/>
  <c r="Q1239" i="10"/>
  <c r="R1239" i="10" s="1"/>
  <c r="S1239" i="10" l="1"/>
  <c r="T1239" i="10"/>
  <c r="V624" i="10"/>
  <c r="AE624" i="10" s="1"/>
  <c r="AC624" i="10"/>
  <c r="W624" i="10" s="1"/>
  <c r="U697" i="10"/>
  <c r="AD697" i="10" s="1"/>
  <c r="X698" i="10"/>
  <c r="AG1239" i="10"/>
  <c r="Q1240" i="10"/>
  <c r="R1240" i="10" s="1"/>
  <c r="S1240" i="10" l="1"/>
  <c r="T1240" i="10"/>
  <c r="AB625" i="10"/>
  <c r="AF624" i="10"/>
  <c r="AA698" i="10"/>
  <c r="AG1240" i="10"/>
  <c r="Q1241" i="10"/>
  <c r="R1241" i="10" s="1"/>
  <c r="S1241" i="10" l="1"/>
  <c r="T1241" i="10"/>
  <c r="V625" i="10"/>
  <c r="AE625" i="10" s="1"/>
  <c r="AC625" i="10"/>
  <c r="W625" i="10" s="1"/>
  <c r="Y626" i="10"/>
  <c r="Z626" i="10" s="1"/>
  <c r="AH626" i="10" s="1"/>
  <c r="U698" i="10"/>
  <c r="AD698" i="10" s="1"/>
  <c r="X699" i="10"/>
  <c r="AG1241" i="10"/>
  <c r="Q1242" i="10"/>
  <c r="R1242" i="10" s="1"/>
  <c r="S1242" i="10" l="1"/>
  <c r="T1242" i="10"/>
  <c r="AB626" i="10"/>
  <c r="AF625" i="10"/>
  <c r="Y627" i="10"/>
  <c r="Z627" i="10" s="1"/>
  <c r="AH627" i="10" s="1"/>
  <c r="AA699" i="10"/>
  <c r="X700" i="10" s="1"/>
  <c r="AG1242" i="10"/>
  <c r="Q1243" i="10"/>
  <c r="R1243" i="10" s="1"/>
  <c r="S1243" i="10" l="1"/>
  <c r="T1243" i="10"/>
  <c r="V626" i="10"/>
  <c r="AE626" i="10" s="1"/>
  <c r="AC626" i="10"/>
  <c r="W626" i="10" s="1"/>
  <c r="U699" i="10"/>
  <c r="AD699" i="10" s="1"/>
  <c r="AG1243" i="10"/>
  <c r="Q1244" i="10"/>
  <c r="R1244" i="10" s="1"/>
  <c r="S1244" i="10" l="1"/>
  <c r="T1244" i="10"/>
  <c r="AB627" i="10"/>
  <c r="AF626" i="10"/>
  <c r="AA700" i="10"/>
  <c r="AG1244" i="10"/>
  <c r="Q1245" i="10"/>
  <c r="R1245" i="10" s="1"/>
  <c r="S1245" i="10" l="1"/>
  <c r="T1245" i="10"/>
  <c r="V627" i="10"/>
  <c r="AE627" i="10" s="1"/>
  <c r="AC627" i="10"/>
  <c r="W627" i="10" s="1"/>
  <c r="Y628" i="10"/>
  <c r="Z628" i="10" s="1"/>
  <c r="AH628" i="10" s="1"/>
  <c r="U700" i="10"/>
  <c r="AD700" i="10" s="1"/>
  <c r="X701" i="10"/>
  <c r="AG1245" i="10"/>
  <c r="Q1246" i="10"/>
  <c r="R1246" i="10" s="1"/>
  <c r="S1246" i="10" l="1"/>
  <c r="T1246" i="10"/>
  <c r="AB628" i="10"/>
  <c r="Y629" i="10" s="1"/>
  <c r="Z629" i="10" s="1"/>
  <c r="AH629" i="10" s="1"/>
  <c r="AF627" i="10"/>
  <c r="AA701" i="10"/>
  <c r="AG1246" i="10"/>
  <c r="Q1247" i="10"/>
  <c r="R1247" i="10" s="1"/>
  <c r="T1247" i="10" l="1"/>
  <c r="S1247" i="10"/>
  <c r="V628" i="10"/>
  <c r="AE628" i="10" s="1"/>
  <c r="AC628" i="10"/>
  <c r="W628" i="10" s="1"/>
  <c r="U701" i="10"/>
  <c r="AD701" i="10" s="1"/>
  <c r="X702" i="10"/>
  <c r="AG1247" i="10"/>
  <c r="Q1248" i="10"/>
  <c r="R1248" i="10" s="1"/>
  <c r="S1248" i="10" l="1"/>
  <c r="T1248" i="10"/>
  <c r="AB629" i="10"/>
  <c r="AF628" i="10"/>
  <c r="AA702" i="10"/>
  <c r="AG1248" i="10"/>
  <c r="Q1249" i="10"/>
  <c r="R1249" i="10" s="1"/>
  <c r="S1249" i="10" l="1"/>
  <c r="T1249" i="10"/>
  <c r="V629" i="10"/>
  <c r="AE629" i="10" s="1"/>
  <c r="AC629" i="10"/>
  <c r="W629" i="10" s="1"/>
  <c r="Y630" i="10"/>
  <c r="Z630" i="10" s="1"/>
  <c r="AH630" i="10" s="1"/>
  <c r="U702" i="10"/>
  <c r="AD702" i="10" s="1"/>
  <c r="X703" i="10"/>
  <c r="AG1249" i="10"/>
  <c r="Q1250" i="10"/>
  <c r="R1250" i="10" s="1"/>
  <c r="S1250" i="10" l="1"/>
  <c r="T1250" i="10"/>
  <c r="AB630" i="10"/>
  <c r="AF629" i="10"/>
  <c r="AA703" i="10"/>
  <c r="AG1250" i="10"/>
  <c r="Q1251" i="10"/>
  <c r="R1251" i="10" s="1"/>
  <c r="T1251" i="10" l="1"/>
  <c r="S1251" i="10"/>
  <c r="V630" i="10"/>
  <c r="AE630" i="10" s="1"/>
  <c r="AC630" i="10"/>
  <c r="W630" i="10" s="1"/>
  <c r="Y631" i="10"/>
  <c r="Z631" i="10" s="1"/>
  <c r="AH631" i="10" s="1"/>
  <c r="U703" i="10"/>
  <c r="AD703" i="10" s="1"/>
  <c r="X704" i="10"/>
  <c r="AG1251" i="10"/>
  <c r="Q1252" i="10"/>
  <c r="R1252" i="10" s="1"/>
  <c r="S1252" i="10" l="1"/>
  <c r="T1252" i="10"/>
  <c r="AB631" i="10"/>
  <c r="AF630" i="10"/>
  <c r="AA704" i="10"/>
  <c r="AG1252" i="10"/>
  <c r="Q1253" i="10"/>
  <c r="R1253" i="10" s="1"/>
  <c r="T1253" i="10" l="1"/>
  <c r="S1253" i="10"/>
  <c r="V631" i="10"/>
  <c r="AE631" i="10" s="1"/>
  <c r="AC631" i="10"/>
  <c r="W631" i="10" s="1"/>
  <c r="Y632" i="10"/>
  <c r="Z632" i="10" s="1"/>
  <c r="AH632" i="10" s="1"/>
  <c r="U704" i="10"/>
  <c r="AD704" i="10" s="1"/>
  <c r="X705" i="10"/>
  <c r="AG1253" i="10"/>
  <c r="Q1254" i="10"/>
  <c r="R1254" i="10" s="1"/>
  <c r="S1254" i="10" l="1"/>
  <c r="T1254" i="10"/>
  <c r="AB632" i="10"/>
  <c r="Y633" i="10" s="1"/>
  <c r="Z633" i="10" s="1"/>
  <c r="AH633" i="10" s="1"/>
  <c r="AF631" i="10"/>
  <c r="AA705" i="10"/>
  <c r="AG1254" i="10"/>
  <c r="Q1255" i="10"/>
  <c r="R1255" i="10" s="1"/>
  <c r="S1255" i="10" l="1"/>
  <c r="T1255" i="10"/>
  <c r="V632" i="10"/>
  <c r="AE632" i="10" s="1"/>
  <c r="AC632" i="10"/>
  <c r="W632" i="10" s="1"/>
  <c r="U705" i="10"/>
  <c r="AD705" i="10" s="1"/>
  <c r="X706" i="10"/>
  <c r="AG1255" i="10"/>
  <c r="Q1256" i="10"/>
  <c r="R1256" i="10" s="1"/>
  <c r="S1256" i="10" l="1"/>
  <c r="T1256" i="10"/>
  <c r="AB633" i="10"/>
  <c r="AF632" i="10"/>
  <c r="AA706" i="10"/>
  <c r="AG1256" i="10"/>
  <c r="Q1257" i="10"/>
  <c r="R1257" i="10" s="1"/>
  <c r="S1257" i="10" l="1"/>
  <c r="T1257" i="10"/>
  <c r="V633" i="10"/>
  <c r="AE633" i="10" s="1"/>
  <c r="AC633" i="10"/>
  <c r="W633" i="10" s="1"/>
  <c r="Y634" i="10"/>
  <c r="Z634" i="10" s="1"/>
  <c r="AH634" i="10" s="1"/>
  <c r="U706" i="10"/>
  <c r="AD706" i="10" s="1"/>
  <c r="X707" i="10"/>
  <c r="AG1257" i="10"/>
  <c r="Q1258" i="10"/>
  <c r="R1258" i="10" s="1"/>
  <c r="S1258" i="10" l="1"/>
  <c r="T1258" i="10"/>
  <c r="AB634" i="10"/>
  <c r="Y635" i="10" s="1"/>
  <c r="Z635" i="10" s="1"/>
  <c r="AH635" i="10" s="1"/>
  <c r="AF633" i="10"/>
  <c r="AA707" i="10"/>
  <c r="AG1258" i="10"/>
  <c r="Q1259" i="10"/>
  <c r="R1259" i="10" s="1"/>
  <c r="S1259" i="10" l="1"/>
  <c r="T1259" i="10"/>
  <c r="V634" i="10"/>
  <c r="AE634" i="10" s="1"/>
  <c r="AC634" i="10"/>
  <c r="W634" i="10" s="1"/>
  <c r="U707" i="10"/>
  <c r="AD707" i="10" s="1"/>
  <c r="X708" i="10"/>
  <c r="AG1259" i="10"/>
  <c r="Q1260" i="10"/>
  <c r="R1260" i="10" s="1"/>
  <c r="S1260" i="10" l="1"/>
  <c r="T1260" i="10"/>
  <c r="AB635" i="10"/>
  <c r="AF634" i="10"/>
  <c r="AA708" i="10"/>
  <c r="AG1260" i="10"/>
  <c r="Q1261" i="10"/>
  <c r="R1261" i="10" s="1"/>
  <c r="S1261" i="10" l="1"/>
  <c r="T1261" i="10"/>
  <c r="V635" i="10"/>
  <c r="AE635" i="10" s="1"/>
  <c r="AC635" i="10"/>
  <c r="W635" i="10" s="1"/>
  <c r="Y636" i="10"/>
  <c r="Z636" i="10" s="1"/>
  <c r="AH636" i="10" s="1"/>
  <c r="U708" i="10"/>
  <c r="AD708" i="10" s="1"/>
  <c r="X709" i="10"/>
  <c r="AG1261" i="10"/>
  <c r="Q1262" i="10"/>
  <c r="R1262" i="10" s="1"/>
  <c r="S1262" i="10" l="1"/>
  <c r="T1262" i="10"/>
  <c r="AB636" i="10"/>
  <c r="Y637" i="10" s="1"/>
  <c r="Z637" i="10" s="1"/>
  <c r="AH637" i="10" s="1"/>
  <c r="AF635" i="10"/>
  <c r="AA709" i="10"/>
  <c r="AG1262" i="10"/>
  <c r="Q1263" i="10"/>
  <c r="R1263" i="10" s="1"/>
  <c r="S1263" i="10" l="1"/>
  <c r="T1263" i="10"/>
  <c r="V636" i="10"/>
  <c r="AE636" i="10" s="1"/>
  <c r="AC636" i="10"/>
  <c r="W636" i="10" s="1"/>
  <c r="U709" i="10"/>
  <c r="AD709" i="10" s="1"/>
  <c r="X710" i="10"/>
  <c r="AG1263" i="10"/>
  <c r="Q1264" i="10"/>
  <c r="R1264" i="10" s="1"/>
  <c r="S1264" i="10" l="1"/>
  <c r="T1264" i="10"/>
  <c r="AB637" i="10"/>
  <c r="AF636" i="10"/>
  <c r="AA710" i="10"/>
  <c r="X711" i="10" s="1"/>
  <c r="AG1264" i="10"/>
  <c r="Q1265" i="10"/>
  <c r="R1265" i="10" s="1"/>
  <c r="T1265" i="10" l="1"/>
  <c r="S1265" i="10"/>
  <c r="V637" i="10"/>
  <c r="AE637" i="10" s="1"/>
  <c r="AC637" i="10"/>
  <c r="W637" i="10" s="1"/>
  <c r="Y638" i="10"/>
  <c r="Z638" i="10" s="1"/>
  <c r="AH638" i="10" s="1"/>
  <c r="U710" i="10"/>
  <c r="AD710" i="10" s="1"/>
  <c r="AG1265" i="10"/>
  <c r="Q1266" i="10"/>
  <c r="R1266" i="10" s="1"/>
  <c r="S1266" i="10" l="1"/>
  <c r="T1266" i="10"/>
  <c r="AB638" i="10"/>
  <c r="Y639" i="10" s="1"/>
  <c r="Z639" i="10" s="1"/>
  <c r="AH639" i="10" s="1"/>
  <c r="AF637" i="10"/>
  <c r="AA711" i="10"/>
  <c r="AG1266" i="10"/>
  <c r="Q1267" i="10"/>
  <c r="R1267" i="10" s="1"/>
  <c r="S1267" i="10" l="1"/>
  <c r="T1267" i="10"/>
  <c r="V638" i="10"/>
  <c r="AE638" i="10" s="1"/>
  <c r="AC638" i="10"/>
  <c r="W638" i="10" s="1"/>
  <c r="U711" i="10"/>
  <c r="AD711" i="10" s="1"/>
  <c r="X712" i="10"/>
  <c r="AG1267" i="10"/>
  <c r="Q1268" i="10"/>
  <c r="R1268" i="10" s="1"/>
  <c r="S1268" i="10" l="1"/>
  <c r="T1268" i="10"/>
  <c r="AB639" i="10"/>
  <c r="AF638" i="10"/>
  <c r="AA712" i="10"/>
  <c r="X713" i="10" s="1"/>
  <c r="AG1268" i="10"/>
  <c r="Q1269" i="10"/>
  <c r="R1269" i="10" s="1"/>
  <c r="S1269" i="10" l="1"/>
  <c r="T1269" i="10"/>
  <c r="V639" i="10"/>
  <c r="AE639" i="10" s="1"/>
  <c r="AC639" i="10"/>
  <c r="W639" i="10" s="1"/>
  <c r="Y640" i="10"/>
  <c r="Z640" i="10" s="1"/>
  <c r="AH640" i="10" s="1"/>
  <c r="U712" i="10"/>
  <c r="AD712" i="10" s="1"/>
  <c r="AG1269" i="10"/>
  <c r="Q1270" i="10"/>
  <c r="R1270" i="10" s="1"/>
  <c r="T1270" i="10" l="1"/>
  <c r="S1270" i="10"/>
  <c r="AB640" i="10"/>
  <c r="Y641" i="10" s="1"/>
  <c r="Z641" i="10" s="1"/>
  <c r="AH641" i="10" s="1"/>
  <c r="AF639" i="10"/>
  <c r="AA713" i="10"/>
  <c r="AG1270" i="10"/>
  <c r="Q1271" i="10"/>
  <c r="R1271" i="10" s="1"/>
  <c r="S1271" i="10" l="1"/>
  <c r="T1271" i="10"/>
  <c r="V640" i="10"/>
  <c r="AE640" i="10" s="1"/>
  <c r="AC640" i="10"/>
  <c r="W640" i="10" s="1"/>
  <c r="U713" i="10"/>
  <c r="AD713" i="10" s="1"/>
  <c r="X714" i="10"/>
  <c r="AG1271" i="10"/>
  <c r="Q1272" i="10"/>
  <c r="R1272" i="10" s="1"/>
  <c r="S1272" i="10" l="1"/>
  <c r="T1272" i="10"/>
  <c r="AB641" i="10"/>
  <c r="AF640" i="10"/>
  <c r="AA714" i="10"/>
  <c r="AG1272" i="10"/>
  <c r="Q1273" i="10"/>
  <c r="R1273" i="10" s="1"/>
  <c r="S1273" i="10" l="1"/>
  <c r="T1273" i="10"/>
  <c r="V641" i="10"/>
  <c r="AE641" i="10" s="1"/>
  <c r="AC641" i="10"/>
  <c r="W641" i="10" s="1"/>
  <c r="Y642" i="10"/>
  <c r="Z642" i="10" s="1"/>
  <c r="AH642" i="10" s="1"/>
  <c r="U714" i="10"/>
  <c r="AD714" i="10" s="1"/>
  <c r="X715" i="10"/>
  <c r="AG1273" i="10"/>
  <c r="Q1274" i="10"/>
  <c r="R1274" i="10" s="1"/>
  <c r="S1274" i="10" l="1"/>
  <c r="T1274" i="10"/>
  <c r="AB642" i="10"/>
  <c r="AF641" i="10"/>
  <c r="AA715" i="10"/>
  <c r="AG1274" i="10"/>
  <c r="Q1275" i="10"/>
  <c r="R1275" i="10" s="1"/>
  <c r="S1275" i="10" l="1"/>
  <c r="T1275" i="10"/>
  <c r="V642" i="10"/>
  <c r="AE642" i="10" s="1"/>
  <c r="AC642" i="10"/>
  <c r="W642" i="10" s="1"/>
  <c r="Y643" i="10"/>
  <c r="Z643" i="10" s="1"/>
  <c r="AH643" i="10" s="1"/>
  <c r="U715" i="10"/>
  <c r="AD715" i="10" s="1"/>
  <c r="X716" i="10"/>
  <c r="AG1275" i="10"/>
  <c r="Q1276" i="10"/>
  <c r="R1276" i="10" s="1"/>
  <c r="S1276" i="10" l="1"/>
  <c r="T1276" i="10"/>
  <c r="AB643" i="10"/>
  <c r="AF642" i="10"/>
  <c r="AA716" i="10"/>
  <c r="AG1276" i="10"/>
  <c r="Q1277" i="10"/>
  <c r="R1277" i="10" s="1"/>
  <c r="S1277" i="10" l="1"/>
  <c r="T1277" i="10"/>
  <c r="V643" i="10"/>
  <c r="AE643" i="10" s="1"/>
  <c r="AC643" i="10"/>
  <c r="W643" i="10" s="1"/>
  <c r="Y644" i="10"/>
  <c r="Z644" i="10" s="1"/>
  <c r="AH644" i="10" s="1"/>
  <c r="U716" i="10"/>
  <c r="AD716" i="10" s="1"/>
  <c r="X717" i="10"/>
  <c r="AG1277" i="10"/>
  <c r="Q1278" i="10"/>
  <c r="R1278" i="10" s="1"/>
  <c r="T1278" i="10" l="1"/>
  <c r="S1278" i="10"/>
  <c r="AF643" i="10"/>
  <c r="AB644" i="10"/>
  <c r="Y645" i="10" s="1"/>
  <c r="Z645" i="10" s="1"/>
  <c r="AH645" i="10" s="1"/>
  <c r="AA717" i="10"/>
  <c r="AG1278" i="10"/>
  <c r="Q1279" i="10"/>
  <c r="R1279" i="10" s="1"/>
  <c r="S1279" i="10" l="1"/>
  <c r="T1279" i="10"/>
  <c r="V644" i="10"/>
  <c r="AE644" i="10" s="1"/>
  <c r="AC644" i="10"/>
  <c r="W644" i="10" s="1"/>
  <c r="U717" i="10"/>
  <c r="AD717" i="10" s="1"/>
  <c r="X718" i="10"/>
  <c r="AG1279" i="10"/>
  <c r="Q1280" i="10"/>
  <c r="R1280" i="10" s="1"/>
  <c r="S1280" i="10" l="1"/>
  <c r="T1280" i="10"/>
  <c r="AB645" i="10"/>
  <c r="AF644" i="10"/>
  <c r="AA718" i="10"/>
  <c r="AG1280" i="10"/>
  <c r="Q1281" i="10"/>
  <c r="R1281" i="10" s="1"/>
  <c r="S1281" i="10" l="1"/>
  <c r="T1281" i="10"/>
  <c r="V645" i="10"/>
  <c r="AE645" i="10" s="1"/>
  <c r="AC645" i="10"/>
  <c r="W645" i="10" s="1"/>
  <c r="Y646" i="10"/>
  <c r="Z646" i="10" s="1"/>
  <c r="AH646" i="10" s="1"/>
  <c r="U718" i="10"/>
  <c r="AD718" i="10" s="1"/>
  <c r="X719" i="10"/>
  <c r="AG1281" i="10"/>
  <c r="Q1282" i="10"/>
  <c r="R1282" i="10" s="1"/>
  <c r="S1282" i="10" l="1"/>
  <c r="T1282" i="10"/>
  <c r="AB646" i="10"/>
  <c r="Y647" i="10" s="1"/>
  <c r="Z647" i="10" s="1"/>
  <c r="AH647" i="10" s="1"/>
  <c r="AF645" i="10"/>
  <c r="AA719" i="10"/>
  <c r="AG1282" i="10"/>
  <c r="Q1283" i="10"/>
  <c r="R1283" i="10" s="1"/>
  <c r="T1283" i="10" l="1"/>
  <c r="S1283" i="10"/>
  <c r="V646" i="10"/>
  <c r="AE646" i="10" s="1"/>
  <c r="AC646" i="10"/>
  <c r="W646" i="10" s="1"/>
  <c r="U719" i="10"/>
  <c r="AD719" i="10" s="1"/>
  <c r="X720" i="10"/>
  <c r="AG1283" i="10"/>
  <c r="Q1284" i="10"/>
  <c r="R1284" i="10" s="1"/>
  <c r="S1284" i="10" l="1"/>
  <c r="T1284" i="10"/>
  <c r="AB647" i="10"/>
  <c r="AF646" i="10"/>
  <c r="AA720" i="10"/>
  <c r="AG1284" i="10"/>
  <c r="Q1285" i="10"/>
  <c r="R1285" i="10" s="1"/>
  <c r="S1285" i="10" l="1"/>
  <c r="T1285" i="10"/>
  <c r="V647" i="10"/>
  <c r="AE647" i="10" s="1"/>
  <c r="AC647" i="10"/>
  <c r="W647" i="10" s="1"/>
  <c r="Y648" i="10"/>
  <c r="Z648" i="10" s="1"/>
  <c r="AH648" i="10" s="1"/>
  <c r="U720" i="10"/>
  <c r="AD720" i="10" s="1"/>
  <c r="X721" i="10"/>
  <c r="AG1285" i="10"/>
  <c r="Q1286" i="10"/>
  <c r="R1286" i="10" s="1"/>
  <c r="T1286" i="10" l="1"/>
  <c r="S1286" i="10"/>
  <c r="AB648" i="10"/>
  <c r="AF647" i="10"/>
  <c r="AA721" i="10"/>
  <c r="AG1286" i="10"/>
  <c r="Q1287" i="10"/>
  <c r="R1287" i="10" s="1"/>
  <c r="T1287" i="10" l="1"/>
  <c r="S1287" i="10"/>
  <c r="V648" i="10"/>
  <c r="AE648" i="10" s="1"/>
  <c r="AC648" i="10"/>
  <c r="W648" i="10" s="1"/>
  <c r="Y649" i="10"/>
  <c r="Z649" i="10" s="1"/>
  <c r="AH649" i="10" s="1"/>
  <c r="U721" i="10"/>
  <c r="AD721" i="10" s="1"/>
  <c r="X722" i="10"/>
  <c r="AG1287" i="10"/>
  <c r="Q1288" i="10"/>
  <c r="R1288" i="10" s="1"/>
  <c r="T1288" i="10" l="1"/>
  <c r="S1288" i="10"/>
  <c r="AB649" i="10"/>
  <c r="Y650" i="10" s="1"/>
  <c r="Z650" i="10" s="1"/>
  <c r="AH650" i="10" s="1"/>
  <c r="AF648" i="10"/>
  <c r="AA722" i="10"/>
  <c r="AG1288" i="10"/>
  <c r="Q1289" i="10"/>
  <c r="R1289" i="10" s="1"/>
  <c r="S1289" i="10" l="1"/>
  <c r="T1289" i="10"/>
  <c r="V649" i="10"/>
  <c r="AE649" i="10" s="1"/>
  <c r="AC649" i="10"/>
  <c r="W649" i="10" s="1"/>
  <c r="U722" i="10"/>
  <c r="AD722" i="10" s="1"/>
  <c r="X723" i="10"/>
  <c r="AG1289" i="10"/>
  <c r="Q1290" i="10"/>
  <c r="R1290" i="10" s="1"/>
  <c r="S1290" i="10" l="1"/>
  <c r="T1290" i="10"/>
  <c r="AB650" i="10"/>
  <c r="AF649" i="10"/>
  <c r="AA723" i="10"/>
  <c r="X724" i="10" s="1"/>
  <c r="AG1290" i="10"/>
  <c r="Q1291" i="10"/>
  <c r="R1291" i="10" s="1"/>
  <c r="S1291" i="10" l="1"/>
  <c r="T1291" i="10"/>
  <c r="V650" i="10"/>
  <c r="AE650" i="10" s="1"/>
  <c r="AC650" i="10"/>
  <c r="W650" i="10" s="1"/>
  <c r="Y651" i="10"/>
  <c r="Z651" i="10" s="1"/>
  <c r="AH651" i="10" s="1"/>
  <c r="U723" i="10"/>
  <c r="AD723" i="10" s="1"/>
  <c r="AG1291" i="10"/>
  <c r="Q1292" i="10"/>
  <c r="R1292" i="10" s="1"/>
  <c r="S1292" i="10" l="1"/>
  <c r="T1292" i="10"/>
  <c r="AB651" i="10"/>
  <c r="Y652" i="10" s="1"/>
  <c r="Z652" i="10" s="1"/>
  <c r="AH652" i="10" s="1"/>
  <c r="AF650" i="10"/>
  <c r="AA724" i="10"/>
  <c r="AG1292" i="10"/>
  <c r="Q1293" i="10"/>
  <c r="R1293" i="10" s="1"/>
  <c r="S1293" i="10" l="1"/>
  <c r="T1293" i="10"/>
  <c r="V651" i="10"/>
  <c r="AE651" i="10" s="1"/>
  <c r="AC651" i="10"/>
  <c r="W651" i="10" s="1"/>
  <c r="U724" i="10"/>
  <c r="AD724" i="10" s="1"/>
  <c r="X725" i="10"/>
  <c r="AG1293" i="10"/>
  <c r="Q1294" i="10"/>
  <c r="R1294" i="10" s="1"/>
  <c r="S1294" i="10" l="1"/>
  <c r="T1294" i="10"/>
  <c r="AB652" i="10"/>
  <c r="AF651" i="10"/>
  <c r="AA725" i="10"/>
  <c r="AG1294" i="10"/>
  <c r="Q1295" i="10"/>
  <c r="R1295" i="10" s="1"/>
  <c r="S1295" i="10" l="1"/>
  <c r="T1295" i="10"/>
  <c r="V652" i="10"/>
  <c r="AE652" i="10" s="1"/>
  <c r="AC652" i="10"/>
  <c r="W652" i="10" s="1"/>
  <c r="Y653" i="10"/>
  <c r="Z653" i="10" s="1"/>
  <c r="AH653" i="10" s="1"/>
  <c r="U725" i="10"/>
  <c r="AD725" i="10" s="1"/>
  <c r="X726" i="10"/>
  <c r="AG1295" i="10"/>
  <c r="Q1296" i="10"/>
  <c r="R1296" i="10" s="1"/>
  <c r="S1296" i="10" l="1"/>
  <c r="T1296" i="10"/>
  <c r="AB653" i="10"/>
  <c r="AF652" i="10"/>
  <c r="AA726" i="10"/>
  <c r="AG1296" i="10"/>
  <c r="Q1297" i="10"/>
  <c r="R1297" i="10" s="1"/>
  <c r="S1297" i="10" l="1"/>
  <c r="T1297" i="10"/>
  <c r="V653" i="10"/>
  <c r="AE653" i="10" s="1"/>
  <c r="AC653" i="10"/>
  <c r="W653" i="10" s="1"/>
  <c r="Y654" i="10"/>
  <c r="Z654" i="10" s="1"/>
  <c r="AH654" i="10" s="1"/>
  <c r="U726" i="10"/>
  <c r="AD726" i="10" s="1"/>
  <c r="X727" i="10"/>
  <c r="AG1297" i="10"/>
  <c r="Q1298" i="10"/>
  <c r="R1298" i="10" s="1"/>
  <c r="S1298" i="10" l="1"/>
  <c r="T1298" i="10"/>
  <c r="AB654" i="10"/>
  <c r="AF653" i="10"/>
  <c r="AA727" i="10"/>
  <c r="U727" i="10" s="1"/>
  <c r="AD727" i="10" s="1"/>
  <c r="AG1298" i="10"/>
  <c r="Q1299" i="10"/>
  <c r="R1299" i="10" s="1"/>
  <c r="S1299" i="10" l="1"/>
  <c r="T1299" i="10"/>
  <c r="V654" i="10"/>
  <c r="AE654" i="10" s="1"/>
  <c r="AC654" i="10"/>
  <c r="W654" i="10" s="1"/>
  <c r="X728" i="10"/>
  <c r="Y655" i="10"/>
  <c r="Z655" i="10" s="1"/>
  <c r="AH655" i="10" s="1"/>
  <c r="AA728" i="10"/>
  <c r="AG1299" i="10"/>
  <c r="Q1300" i="10"/>
  <c r="R1300" i="10" s="1"/>
  <c r="S1300" i="10" l="1"/>
  <c r="T1300" i="10"/>
  <c r="AB655" i="10"/>
  <c r="AF654" i="10"/>
  <c r="U728" i="10"/>
  <c r="AD728" i="10" s="1"/>
  <c r="X729" i="10"/>
  <c r="AG1300" i="10"/>
  <c r="Q1301" i="10"/>
  <c r="R1301" i="10" s="1"/>
  <c r="S1301" i="10" l="1"/>
  <c r="T1301" i="10"/>
  <c r="V655" i="10"/>
  <c r="AE655" i="10" s="1"/>
  <c r="AC655" i="10"/>
  <c r="W655" i="10" s="1"/>
  <c r="Y656" i="10"/>
  <c r="Z656" i="10" s="1"/>
  <c r="AH656" i="10" s="1"/>
  <c r="AA729" i="10"/>
  <c r="AG1301" i="10"/>
  <c r="Q1302" i="10"/>
  <c r="R1302" i="10" s="1"/>
  <c r="S1302" i="10" l="1"/>
  <c r="T1302" i="10"/>
  <c r="AB656" i="10"/>
  <c r="Y657" i="10" s="1"/>
  <c r="Z657" i="10" s="1"/>
  <c r="AH657" i="10" s="1"/>
  <c r="AF655" i="10"/>
  <c r="U729" i="10"/>
  <c r="AD729" i="10" s="1"/>
  <c r="X730" i="10"/>
  <c r="AG1302" i="10"/>
  <c r="Q1303" i="10"/>
  <c r="R1303" i="10" s="1"/>
  <c r="T1303" i="10" l="1"/>
  <c r="S1303" i="10"/>
  <c r="V656" i="10"/>
  <c r="AE656" i="10" s="1"/>
  <c r="AC656" i="10"/>
  <c r="W656" i="10" s="1"/>
  <c r="AA730" i="10"/>
  <c r="AG1303" i="10"/>
  <c r="Q1304" i="10"/>
  <c r="R1304" i="10" s="1"/>
  <c r="S1304" i="10" l="1"/>
  <c r="T1304" i="10"/>
  <c r="AB657" i="10"/>
  <c r="AF656" i="10"/>
  <c r="U730" i="10"/>
  <c r="AD730" i="10" s="1"/>
  <c r="X731" i="10"/>
  <c r="AG1304" i="10"/>
  <c r="Q1305" i="10"/>
  <c r="R1305" i="10" s="1"/>
  <c r="T1305" i="10" l="1"/>
  <c r="S1305" i="10"/>
  <c r="V657" i="10"/>
  <c r="AE657" i="10" s="1"/>
  <c r="AC657" i="10"/>
  <c r="W657" i="10" s="1"/>
  <c r="Y658" i="10"/>
  <c r="Z658" i="10" s="1"/>
  <c r="AH658" i="10" s="1"/>
  <c r="AA731" i="10"/>
  <c r="X732" i="10" s="1"/>
  <c r="AG1305" i="10"/>
  <c r="Q1306" i="10"/>
  <c r="R1306" i="10" s="1"/>
  <c r="S1306" i="10" l="1"/>
  <c r="T1306" i="10"/>
  <c r="AB658" i="10"/>
  <c r="AF657" i="10"/>
  <c r="Y659" i="10"/>
  <c r="Z659" i="10" s="1"/>
  <c r="AH659" i="10" s="1"/>
  <c r="U731" i="10"/>
  <c r="AD731" i="10" s="1"/>
  <c r="AG1306" i="10"/>
  <c r="Q1307" i="10"/>
  <c r="R1307" i="10" s="1"/>
  <c r="S1307" i="10" l="1"/>
  <c r="T1307" i="10"/>
  <c r="V658" i="10"/>
  <c r="AE658" i="10" s="1"/>
  <c r="AC658" i="10"/>
  <c r="W658" i="10" s="1"/>
  <c r="AA732" i="10"/>
  <c r="AG1307" i="10"/>
  <c r="Q1308" i="10"/>
  <c r="R1308" i="10" s="1"/>
  <c r="S1308" i="10" l="1"/>
  <c r="T1308" i="10"/>
  <c r="AB659" i="10"/>
  <c r="AF658" i="10"/>
  <c r="U732" i="10"/>
  <c r="AD732" i="10" s="1"/>
  <c r="X733" i="10"/>
  <c r="AG1308" i="10"/>
  <c r="Q1309" i="10"/>
  <c r="R1309" i="10" s="1"/>
  <c r="S1309" i="10" l="1"/>
  <c r="T1309" i="10"/>
  <c r="V659" i="10"/>
  <c r="AE659" i="10" s="1"/>
  <c r="AC659" i="10"/>
  <c r="W659" i="10" s="1"/>
  <c r="Y660" i="10"/>
  <c r="Z660" i="10" s="1"/>
  <c r="AH660" i="10" s="1"/>
  <c r="AA733" i="10"/>
  <c r="X734" i="10" s="1"/>
  <c r="AG1309" i="10"/>
  <c r="Q1310" i="10"/>
  <c r="R1310" i="10" s="1"/>
  <c r="S1310" i="10" l="1"/>
  <c r="T1310" i="10"/>
  <c r="AB660" i="10"/>
  <c r="Y661" i="10" s="1"/>
  <c r="Z661" i="10" s="1"/>
  <c r="AH661" i="10" s="1"/>
  <c r="AF659" i="10"/>
  <c r="U733" i="10"/>
  <c r="AD733" i="10" s="1"/>
  <c r="AG1310" i="10"/>
  <c r="Q1311" i="10"/>
  <c r="R1311" i="10" s="1"/>
  <c r="S1311" i="10" l="1"/>
  <c r="T1311" i="10"/>
  <c r="V660" i="10"/>
  <c r="AE660" i="10" s="1"/>
  <c r="AC660" i="10"/>
  <c r="W660" i="10" s="1"/>
  <c r="AA734" i="10"/>
  <c r="AG1311" i="10"/>
  <c r="Q1312" i="10"/>
  <c r="R1312" i="10" s="1"/>
  <c r="S1312" i="10" l="1"/>
  <c r="T1312" i="10"/>
  <c r="AB661" i="10"/>
  <c r="AF660" i="10"/>
  <c r="U734" i="10"/>
  <c r="AD734" i="10" s="1"/>
  <c r="X735" i="10"/>
  <c r="AG1312" i="10"/>
  <c r="Q1313" i="10"/>
  <c r="R1313" i="10" s="1"/>
  <c r="T1313" i="10" l="1"/>
  <c r="S1313" i="10"/>
  <c r="V661" i="10"/>
  <c r="AE661" i="10" s="1"/>
  <c r="AC661" i="10"/>
  <c r="W661" i="10" s="1"/>
  <c r="Y662" i="10"/>
  <c r="Z662" i="10" s="1"/>
  <c r="AH662" i="10" s="1"/>
  <c r="AA735" i="10"/>
  <c r="AG1313" i="10"/>
  <c r="Q1314" i="10"/>
  <c r="R1314" i="10" s="1"/>
  <c r="S1314" i="10" l="1"/>
  <c r="T1314" i="10"/>
  <c r="AB662" i="10"/>
  <c r="Y663" i="10" s="1"/>
  <c r="Z663" i="10" s="1"/>
  <c r="AH663" i="10" s="1"/>
  <c r="AF661" i="10"/>
  <c r="U735" i="10"/>
  <c r="AD735" i="10" s="1"/>
  <c r="X736" i="10"/>
  <c r="AG1314" i="10"/>
  <c r="Q1315" i="10"/>
  <c r="R1315" i="10" s="1"/>
  <c r="S1315" i="10" l="1"/>
  <c r="T1315" i="10"/>
  <c r="V662" i="10"/>
  <c r="AE662" i="10" s="1"/>
  <c r="AC662" i="10"/>
  <c r="W662" i="10" s="1"/>
  <c r="AA736" i="10"/>
  <c r="AG1315" i="10"/>
  <c r="Q1316" i="10"/>
  <c r="R1316" i="10" s="1"/>
  <c r="S1316" i="10" l="1"/>
  <c r="T1316" i="10"/>
  <c r="AB663" i="10"/>
  <c r="AF662" i="10"/>
  <c r="U736" i="10"/>
  <c r="AD736" i="10" s="1"/>
  <c r="X737" i="10"/>
  <c r="AG1316" i="10"/>
  <c r="Q1317" i="10"/>
  <c r="R1317" i="10" s="1"/>
  <c r="S1317" i="10" l="1"/>
  <c r="T1317" i="10"/>
  <c r="V663" i="10"/>
  <c r="AE663" i="10" s="1"/>
  <c r="AC663" i="10"/>
  <c r="W663" i="10" s="1"/>
  <c r="Y664" i="10"/>
  <c r="Z664" i="10" s="1"/>
  <c r="AH664" i="10" s="1"/>
  <c r="AA737" i="10"/>
  <c r="AG1317" i="10"/>
  <c r="Q1318" i="10"/>
  <c r="R1318" i="10" s="1"/>
  <c r="S1318" i="10" l="1"/>
  <c r="T1318" i="10"/>
  <c r="AB664" i="10"/>
  <c r="Y665" i="10" s="1"/>
  <c r="Z665" i="10" s="1"/>
  <c r="AH665" i="10" s="1"/>
  <c r="AF663" i="10"/>
  <c r="U737" i="10"/>
  <c r="AD737" i="10" s="1"/>
  <c r="X738" i="10"/>
  <c r="AG1318" i="10"/>
  <c r="Q1319" i="10"/>
  <c r="R1319" i="10" s="1"/>
  <c r="S1319" i="10" l="1"/>
  <c r="T1319" i="10"/>
  <c r="V664" i="10"/>
  <c r="AE664" i="10" s="1"/>
  <c r="AC664" i="10"/>
  <c r="W664" i="10" s="1"/>
  <c r="AA738" i="10"/>
  <c r="AG1319" i="10"/>
  <c r="Q1320" i="10"/>
  <c r="R1320" i="10" s="1"/>
  <c r="S1320" i="10" l="1"/>
  <c r="T1320" i="10"/>
  <c r="AB665" i="10"/>
  <c r="AF664" i="10"/>
  <c r="U738" i="10"/>
  <c r="AD738" i="10" s="1"/>
  <c r="X739" i="10"/>
  <c r="AG1320" i="10"/>
  <c r="Q1321" i="10"/>
  <c r="R1321" i="10" s="1"/>
  <c r="S1321" i="10" l="1"/>
  <c r="T1321" i="10"/>
  <c r="V665" i="10"/>
  <c r="AE665" i="10" s="1"/>
  <c r="AC665" i="10"/>
  <c r="W665" i="10" s="1"/>
  <c r="Y666" i="10"/>
  <c r="Z666" i="10" s="1"/>
  <c r="AH666" i="10" s="1"/>
  <c r="AA739" i="10"/>
  <c r="AG1321" i="10"/>
  <c r="Q1322" i="10"/>
  <c r="R1322" i="10" s="1"/>
  <c r="S1322" i="10" l="1"/>
  <c r="T1322" i="10"/>
  <c r="AB666" i="10"/>
  <c r="Y667" i="10" s="1"/>
  <c r="Z667" i="10" s="1"/>
  <c r="AH667" i="10" s="1"/>
  <c r="AF665" i="10"/>
  <c r="U739" i="10"/>
  <c r="AD739" i="10" s="1"/>
  <c r="X740" i="10"/>
  <c r="AG1322" i="10"/>
  <c r="Q1323" i="10"/>
  <c r="R1323" i="10" s="1"/>
  <c r="S1323" i="10" l="1"/>
  <c r="T1323" i="10"/>
  <c r="V666" i="10"/>
  <c r="AE666" i="10" s="1"/>
  <c r="AC666" i="10"/>
  <c r="W666" i="10" s="1"/>
  <c r="AA740" i="10"/>
  <c r="AG1323" i="10"/>
  <c r="Q1324" i="10"/>
  <c r="R1324" i="10" s="1"/>
  <c r="S1324" i="10" l="1"/>
  <c r="T1324" i="10"/>
  <c r="AB667" i="10"/>
  <c r="AF666" i="10"/>
  <c r="U740" i="10"/>
  <c r="AD740" i="10" s="1"/>
  <c r="X741" i="10"/>
  <c r="AG1324" i="10"/>
  <c r="Q1325" i="10"/>
  <c r="R1325" i="10" s="1"/>
  <c r="S1325" i="10" l="1"/>
  <c r="T1325" i="10"/>
  <c r="AA741" i="10"/>
  <c r="X742" i="10" s="1"/>
  <c r="V667" i="10"/>
  <c r="AE667" i="10" s="1"/>
  <c r="AC667" i="10"/>
  <c r="W667" i="10" s="1"/>
  <c r="Y668" i="10"/>
  <c r="Z668" i="10" s="1"/>
  <c r="AH668" i="10" s="1"/>
  <c r="U741" i="10"/>
  <c r="AD741" i="10" s="1"/>
  <c r="AG1325" i="10"/>
  <c r="Q1326" i="10"/>
  <c r="R1326" i="10" s="1"/>
  <c r="S1326" i="10" l="1"/>
  <c r="T1326" i="10"/>
  <c r="AB668" i="10"/>
  <c r="Y669" i="10" s="1"/>
  <c r="Z669" i="10" s="1"/>
  <c r="AH669" i="10" s="1"/>
  <c r="AF667" i="10"/>
  <c r="AA742" i="10"/>
  <c r="AG1326" i="10"/>
  <c r="Q1327" i="10"/>
  <c r="R1327" i="10" s="1"/>
  <c r="S1327" i="10" l="1"/>
  <c r="T1327" i="10"/>
  <c r="V668" i="10"/>
  <c r="AE668" i="10" s="1"/>
  <c r="AC668" i="10"/>
  <c r="W668" i="10" s="1"/>
  <c r="U742" i="10"/>
  <c r="AD742" i="10" s="1"/>
  <c r="X743" i="10"/>
  <c r="AG1327" i="10"/>
  <c r="Q1328" i="10"/>
  <c r="R1328" i="10" s="1"/>
  <c r="S1328" i="10" l="1"/>
  <c r="T1328" i="10"/>
  <c r="AB669" i="10"/>
  <c r="AF668" i="10"/>
  <c r="AA743" i="10"/>
  <c r="X744" i="10" s="1"/>
  <c r="AG1328" i="10"/>
  <c r="Q1329" i="10"/>
  <c r="R1329" i="10" s="1"/>
  <c r="S1329" i="10" l="1"/>
  <c r="T1329" i="10"/>
  <c r="V669" i="10"/>
  <c r="AE669" i="10" s="1"/>
  <c r="AC669" i="10"/>
  <c r="W669" i="10" s="1"/>
  <c r="Y670" i="10"/>
  <c r="Z670" i="10" s="1"/>
  <c r="AH670" i="10" s="1"/>
  <c r="U743" i="10"/>
  <c r="AD743" i="10" s="1"/>
  <c r="AG1329" i="10"/>
  <c r="Q1330" i="10"/>
  <c r="R1330" i="10" s="1"/>
  <c r="S1330" i="10" l="1"/>
  <c r="T1330" i="10"/>
  <c r="AB670" i="10"/>
  <c r="AF669" i="10"/>
  <c r="AA744" i="10"/>
  <c r="AG1330" i="10"/>
  <c r="Q1331" i="10"/>
  <c r="R1331" i="10" s="1"/>
  <c r="S1331" i="10" l="1"/>
  <c r="T1331" i="10"/>
  <c r="V670" i="10"/>
  <c r="AE670" i="10" s="1"/>
  <c r="AC670" i="10"/>
  <c r="W670" i="10" s="1"/>
  <c r="Y671" i="10"/>
  <c r="Z671" i="10" s="1"/>
  <c r="AH671" i="10" s="1"/>
  <c r="U744" i="10"/>
  <c r="AD744" i="10" s="1"/>
  <c r="X745" i="10"/>
  <c r="AG1331" i="10"/>
  <c r="AB671" i="10" l="1"/>
  <c r="AF670" i="10"/>
  <c r="AA745" i="10"/>
  <c r="V671" i="10" l="1"/>
  <c r="AE671" i="10" s="1"/>
  <c r="AC671" i="10"/>
  <c r="W671" i="10" s="1"/>
  <c r="Y672" i="10"/>
  <c r="Z672" i="10" s="1"/>
  <c r="AH672" i="10" s="1"/>
  <c r="U745" i="10"/>
  <c r="AD745" i="10" s="1"/>
  <c r="X746" i="10"/>
  <c r="AB672" i="10" l="1"/>
  <c r="Y673" i="10" s="1"/>
  <c r="Z673" i="10" s="1"/>
  <c r="AH673" i="10" s="1"/>
  <c r="AF671" i="10"/>
  <c r="AA746" i="10"/>
  <c r="V672" i="10" l="1"/>
  <c r="AE672" i="10" s="1"/>
  <c r="AC672" i="10"/>
  <c r="W672" i="10" s="1"/>
  <c r="U746" i="10"/>
  <c r="AD746" i="10" s="1"/>
  <c r="X747" i="10"/>
  <c r="AB673" i="10" l="1"/>
  <c r="AF672" i="10"/>
  <c r="AA747" i="10"/>
  <c r="V673" i="10" l="1"/>
  <c r="AE673" i="10" s="1"/>
  <c r="AC673" i="10"/>
  <c r="W673" i="10" s="1"/>
  <c r="Y674" i="10"/>
  <c r="Z674" i="10" s="1"/>
  <c r="AH674" i="10" s="1"/>
  <c r="U747" i="10"/>
  <c r="AD747" i="10" s="1"/>
  <c r="X748" i="10"/>
  <c r="AB674" i="10" l="1"/>
  <c r="AF673" i="10"/>
  <c r="AA748" i="10"/>
  <c r="V674" i="10" l="1"/>
  <c r="AE674" i="10" s="1"/>
  <c r="AC674" i="10"/>
  <c r="W674" i="10" s="1"/>
  <c r="Y675" i="10"/>
  <c r="Z675" i="10" s="1"/>
  <c r="AH675" i="10" s="1"/>
  <c r="U748" i="10"/>
  <c r="AD748" i="10" s="1"/>
  <c r="X749" i="10"/>
  <c r="AB675" i="10" l="1"/>
  <c r="AF674" i="10"/>
  <c r="AA749" i="10"/>
  <c r="V675" i="10" l="1"/>
  <c r="AE675" i="10" s="1"/>
  <c r="AC675" i="10"/>
  <c r="W675" i="10" s="1"/>
  <c r="Y676" i="10"/>
  <c r="Z676" i="10" s="1"/>
  <c r="AH676" i="10" s="1"/>
  <c r="U749" i="10"/>
  <c r="AD749" i="10" s="1"/>
  <c r="X750" i="10"/>
  <c r="AB676" i="10" l="1"/>
  <c r="Y677" i="10" s="1"/>
  <c r="Z677" i="10" s="1"/>
  <c r="AH677" i="10" s="1"/>
  <c r="AF675" i="10"/>
  <c r="AA750" i="10"/>
  <c r="X751" i="10" s="1"/>
  <c r="V676" i="10" l="1"/>
  <c r="AE676" i="10" s="1"/>
  <c r="AC676" i="10"/>
  <c r="W676" i="10" s="1"/>
  <c r="U750" i="10"/>
  <c r="AD750" i="10" s="1"/>
  <c r="AB677" i="10" l="1"/>
  <c r="AF676" i="10"/>
  <c r="AA751" i="10"/>
  <c r="V677" i="10" l="1"/>
  <c r="AE677" i="10" s="1"/>
  <c r="AC677" i="10"/>
  <c r="W677" i="10" s="1"/>
  <c r="Y678" i="10"/>
  <c r="Z678" i="10" s="1"/>
  <c r="AH678" i="10" s="1"/>
  <c r="U751" i="10"/>
  <c r="AD751" i="10" s="1"/>
  <c r="X752" i="10"/>
  <c r="AB678" i="10" l="1"/>
  <c r="Y679" i="10" s="1"/>
  <c r="Z679" i="10" s="1"/>
  <c r="AH679" i="10" s="1"/>
  <c r="AF677" i="10"/>
  <c r="AA752" i="10"/>
  <c r="X753" i="10" s="1"/>
  <c r="V678" i="10" l="1"/>
  <c r="AE678" i="10" s="1"/>
  <c r="AC678" i="10"/>
  <c r="W678" i="10" s="1"/>
  <c r="U752" i="10"/>
  <c r="AD752" i="10" s="1"/>
  <c r="AB679" i="10" l="1"/>
  <c r="AF678" i="10"/>
  <c r="AA753" i="10"/>
  <c r="V679" i="10" l="1"/>
  <c r="AE679" i="10" s="1"/>
  <c r="AC679" i="10"/>
  <c r="W679" i="10" s="1"/>
  <c r="Y680" i="10"/>
  <c r="Z680" i="10" s="1"/>
  <c r="AH680" i="10" s="1"/>
  <c r="U753" i="10"/>
  <c r="AD753" i="10" s="1"/>
  <c r="X754" i="10"/>
  <c r="AB680" i="10" l="1"/>
  <c r="AF679" i="10"/>
  <c r="AA754" i="10"/>
  <c r="V680" i="10" l="1"/>
  <c r="AE680" i="10" s="1"/>
  <c r="AC680" i="10"/>
  <c r="W680" i="10" s="1"/>
  <c r="Y681" i="10"/>
  <c r="Z681" i="10" s="1"/>
  <c r="AH681" i="10" s="1"/>
  <c r="U754" i="10"/>
  <c r="AD754" i="10" s="1"/>
  <c r="X755" i="10"/>
  <c r="AB681" i="10" l="1"/>
  <c r="Y682" i="10" s="1"/>
  <c r="Z682" i="10" s="1"/>
  <c r="AH682" i="10" s="1"/>
  <c r="AF680" i="10"/>
  <c r="AA755" i="10"/>
  <c r="V681" i="10" l="1"/>
  <c r="AE681" i="10" s="1"/>
  <c r="AC681" i="10"/>
  <c r="W681" i="10" s="1"/>
  <c r="U755" i="10"/>
  <c r="AD755" i="10" s="1"/>
  <c r="X756" i="10"/>
  <c r="AB682" i="10" l="1"/>
  <c r="AF681" i="10"/>
  <c r="AA756" i="10"/>
  <c r="V682" i="10" l="1"/>
  <c r="AE682" i="10" s="1"/>
  <c r="AC682" i="10"/>
  <c r="W682" i="10" s="1"/>
  <c r="Y683" i="10"/>
  <c r="Z683" i="10" s="1"/>
  <c r="AH683" i="10" s="1"/>
  <c r="U756" i="10"/>
  <c r="AD756" i="10" s="1"/>
  <c r="X757" i="10"/>
  <c r="AB683" i="10" l="1"/>
  <c r="AF682" i="10"/>
  <c r="AA757" i="10"/>
  <c r="V683" i="10" l="1"/>
  <c r="AE683" i="10" s="1"/>
  <c r="AC683" i="10"/>
  <c r="W683" i="10" s="1"/>
  <c r="Y684" i="10"/>
  <c r="Z684" i="10" s="1"/>
  <c r="AH684" i="10" s="1"/>
  <c r="U757" i="10"/>
  <c r="AD757" i="10" s="1"/>
  <c r="X758" i="10"/>
  <c r="AB684" i="10" l="1"/>
  <c r="Y685" i="10" s="1"/>
  <c r="Z685" i="10" s="1"/>
  <c r="AH685" i="10" s="1"/>
  <c r="AF683" i="10"/>
  <c r="AA758" i="10"/>
  <c r="X759" i="10" s="1"/>
  <c r="V684" i="10" l="1"/>
  <c r="AE684" i="10" s="1"/>
  <c r="AC684" i="10"/>
  <c r="W684" i="10" s="1"/>
  <c r="U758" i="10"/>
  <c r="AD758" i="10" s="1"/>
  <c r="AB685" i="10" l="1"/>
  <c r="AF684" i="10"/>
  <c r="AA759" i="10"/>
  <c r="V685" i="10" l="1"/>
  <c r="AE685" i="10" s="1"/>
  <c r="AC685" i="10"/>
  <c r="W685" i="10" s="1"/>
  <c r="Y686" i="10"/>
  <c r="Z686" i="10" s="1"/>
  <c r="AH686" i="10" s="1"/>
  <c r="U759" i="10"/>
  <c r="AD759" i="10" s="1"/>
  <c r="X760" i="10"/>
  <c r="AB686" i="10" l="1"/>
  <c r="Y687" i="10" s="1"/>
  <c r="Z687" i="10" s="1"/>
  <c r="AH687" i="10" s="1"/>
  <c r="AF685" i="10"/>
  <c r="AA760" i="10"/>
  <c r="V686" i="10" l="1"/>
  <c r="AE686" i="10" s="1"/>
  <c r="AC686" i="10"/>
  <c r="W686" i="10" s="1"/>
  <c r="U760" i="10"/>
  <c r="AD760" i="10" s="1"/>
  <c r="X761" i="10"/>
  <c r="AB687" i="10" l="1"/>
  <c r="AF686" i="10"/>
  <c r="AA761" i="10"/>
  <c r="X762" i="10" s="1"/>
  <c r="V687" i="10" l="1"/>
  <c r="AE687" i="10" s="1"/>
  <c r="AC687" i="10"/>
  <c r="W687" i="10" s="1"/>
  <c r="Y688" i="10"/>
  <c r="Z688" i="10" s="1"/>
  <c r="AH688" i="10" s="1"/>
  <c r="U761" i="10"/>
  <c r="AD761" i="10" s="1"/>
  <c r="AB688" i="10" l="1"/>
  <c r="AF687" i="10"/>
  <c r="AA762" i="10"/>
  <c r="V688" i="10" l="1"/>
  <c r="AE688" i="10" s="1"/>
  <c r="AC688" i="10"/>
  <c r="W688" i="10" s="1"/>
  <c r="Y689" i="10"/>
  <c r="Z689" i="10" s="1"/>
  <c r="AH689" i="10" s="1"/>
  <c r="U762" i="10"/>
  <c r="AD762" i="10" s="1"/>
  <c r="X763" i="10"/>
  <c r="AB689" i="10" l="1"/>
  <c r="Y690" i="10" s="1"/>
  <c r="Z690" i="10" s="1"/>
  <c r="AH690" i="10" s="1"/>
  <c r="AF688" i="10"/>
  <c r="AA763" i="10"/>
  <c r="V689" i="10" l="1"/>
  <c r="AE689" i="10" s="1"/>
  <c r="AC689" i="10"/>
  <c r="W689" i="10" s="1"/>
  <c r="U763" i="10"/>
  <c r="AD763" i="10" s="1"/>
  <c r="X764" i="10"/>
  <c r="AB690" i="10" l="1"/>
  <c r="AF689" i="10"/>
  <c r="AA764" i="10"/>
  <c r="X765" i="10" s="1"/>
  <c r="V690" i="10" l="1"/>
  <c r="AE690" i="10" s="1"/>
  <c r="AC690" i="10"/>
  <c r="W690" i="10" s="1"/>
  <c r="Y691" i="10"/>
  <c r="Z691" i="10" s="1"/>
  <c r="AH691" i="10" s="1"/>
  <c r="U764" i="10"/>
  <c r="AD764" i="10" s="1"/>
  <c r="AB691" i="10" l="1"/>
  <c r="AF690" i="10"/>
  <c r="AA765" i="10"/>
  <c r="V691" i="10" l="1"/>
  <c r="AE691" i="10" s="1"/>
  <c r="AC691" i="10"/>
  <c r="W691" i="10" s="1"/>
  <c r="Y692" i="10"/>
  <c r="Z692" i="10" s="1"/>
  <c r="AH692" i="10" s="1"/>
  <c r="U765" i="10"/>
  <c r="AD765" i="10" s="1"/>
  <c r="X766" i="10"/>
  <c r="AB692" i="10" l="1"/>
  <c r="Y693" i="10" s="1"/>
  <c r="Z693" i="10" s="1"/>
  <c r="AH693" i="10" s="1"/>
  <c r="AF691" i="10"/>
  <c r="AA766" i="10"/>
  <c r="X767" i="10" s="1"/>
  <c r="V692" i="10" l="1"/>
  <c r="AE692" i="10" s="1"/>
  <c r="AC692" i="10"/>
  <c r="W692" i="10" s="1"/>
  <c r="U766" i="10"/>
  <c r="AD766" i="10" s="1"/>
  <c r="AB693" i="10" l="1"/>
  <c r="AF692" i="10"/>
  <c r="AA767" i="10"/>
  <c r="V693" i="10" l="1"/>
  <c r="AE693" i="10" s="1"/>
  <c r="AC693" i="10"/>
  <c r="W693" i="10" s="1"/>
  <c r="Y694" i="10"/>
  <c r="Z694" i="10" s="1"/>
  <c r="AH694" i="10" s="1"/>
  <c r="U767" i="10"/>
  <c r="AD767" i="10" s="1"/>
  <c r="X768" i="10"/>
  <c r="AB694" i="10" l="1"/>
  <c r="AF693" i="10"/>
  <c r="AA768" i="10"/>
  <c r="V694" i="10" l="1"/>
  <c r="AE694" i="10" s="1"/>
  <c r="AC694" i="10"/>
  <c r="W694" i="10" s="1"/>
  <c r="Y695" i="10"/>
  <c r="Z695" i="10" s="1"/>
  <c r="AH695" i="10" s="1"/>
  <c r="U768" i="10"/>
  <c r="AD768" i="10" s="1"/>
  <c r="X769" i="10"/>
  <c r="AB695" i="10" l="1"/>
  <c r="AF694" i="10"/>
  <c r="AA769" i="10"/>
  <c r="V695" i="10" l="1"/>
  <c r="AE695" i="10" s="1"/>
  <c r="AC695" i="10"/>
  <c r="W695" i="10" s="1"/>
  <c r="Y696" i="10"/>
  <c r="Z696" i="10" s="1"/>
  <c r="AH696" i="10" s="1"/>
  <c r="U769" i="10"/>
  <c r="AD769" i="10" s="1"/>
  <c r="X770" i="10"/>
  <c r="AB696" i="10" l="1"/>
  <c r="AF695" i="10"/>
  <c r="AA770" i="10"/>
  <c r="V696" i="10" l="1"/>
  <c r="AE696" i="10" s="1"/>
  <c r="AC696" i="10"/>
  <c r="W696" i="10" s="1"/>
  <c r="Y697" i="10"/>
  <c r="Z697" i="10" s="1"/>
  <c r="AH697" i="10" s="1"/>
  <c r="U770" i="10"/>
  <c r="AD770" i="10" s="1"/>
  <c r="X771" i="10"/>
  <c r="AB697" i="10" l="1"/>
  <c r="AF696" i="10"/>
  <c r="AA771" i="10"/>
  <c r="V697" i="10" l="1"/>
  <c r="AE697" i="10" s="1"/>
  <c r="AC697" i="10"/>
  <c r="W697" i="10" s="1"/>
  <c r="Y698" i="10"/>
  <c r="Z698" i="10" s="1"/>
  <c r="AH698" i="10" s="1"/>
  <c r="U771" i="10"/>
  <c r="AD771" i="10" s="1"/>
  <c r="X772" i="10"/>
  <c r="AB698" i="10" l="1"/>
  <c r="Y699" i="10" s="1"/>
  <c r="Z699" i="10" s="1"/>
  <c r="AH699" i="10" s="1"/>
  <c r="AF697" i="10"/>
  <c r="AA772" i="10"/>
  <c r="V698" i="10" l="1"/>
  <c r="AE698" i="10" s="1"/>
  <c r="AC698" i="10"/>
  <c r="W698" i="10" s="1"/>
  <c r="U772" i="10"/>
  <c r="AD772" i="10" s="1"/>
  <c r="X773" i="10"/>
  <c r="AB699" i="10" l="1"/>
  <c r="AF698" i="10"/>
  <c r="AA773" i="10"/>
  <c r="V699" i="10" l="1"/>
  <c r="AE699" i="10" s="1"/>
  <c r="AC699" i="10"/>
  <c r="W699" i="10" s="1"/>
  <c r="Y700" i="10"/>
  <c r="Z700" i="10" s="1"/>
  <c r="AH700" i="10" s="1"/>
  <c r="U773" i="10"/>
  <c r="AD773" i="10" s="1"/>
  <c r="X774" i="10"/>
  <c r="AB700" i="10" l="1"/>
  <c r="Y701" i="10" s="1"/>
  <c r="Z701" i="10" s="1"/>
  <c r="AH701" i="10" s="1"/>
  <c r="AF699" i="10"/>
  <c r="AA774" i="10"/>
  <c r="V700" i="10" l="1"/>
  <c r="AE700" i="10" s="1"/>
  <c r="AC700" i="10"/>
  <c r="W700" i="10" s="1"/>
  <c r="U774" i="10"/>
  <c r="AD774" i="10" s="1"/>
  <c r="X775" i="10"/>
  <c r="AB701" i="10" l="1"/>
  <c r="AF700" i="10"/>
  <c r="AA775" i="10"/>
  <c r="V701" i="10" l="1"/>
  <c r="AE701" i="10" s="1"/>
  <c r="AC701" i="10"/>
  <c r="W701" i="10" s="1"/>
  <c r="Y702" i="10"/>
  <c r="Z702" i="10" s="1"/>
  <c r="AH702" i="10" s="1"/>
  <c r="U775" i="10"/>
  <c r="AD775" i="10" s="1"/>
  <c r="X776" i="10"/>
  <c r="AB702" i="10" l="1"/>
  <c r="Y703" i="10" s="1"/>
  <c r="Z703" i="10" s="1"/>
  <c r="AH703" i="10" s="1"/>
  <c r="AF701" i="10"/>
  <c r="AA776" i="10"/>
  <c r="V702" i="10" l="1"/>
  <c r="AE702" i="10" s="1"/>
  <c r="AC702" i="10"/>
  <c r="W702" i="10" s="1"/>
  <c r="U776" i="10"/>
  <c r="AD776" i="10" s="1"/>
  <c r="X777" i="10"/>
  <c r="AB703" i="10" l="1"/>
  <c r="AF702" i="10"/>
  <c r="AA777" i="10"/>
  <c r="V703" i="10" l="1"/>
  <c r="AE703" i="10" s="1"/>
  <c r="AC703" i="10"/>
  <c r="W703" i="10" s="1"/>
  <c r="Y704" i="10"/>
  <c r="Z704" i="10" s="1"/>
  <c r="AH704" i="10" s="1"/>
  <c r="U777" i="10"/>
  <c r="AD777" i="10" s="1"/>
  <c r="X778" i="10"/>
  <c r="AB704" i="10" l="1"/>
  <c r="Y705" i="10" s="1"/>
  <c r="Z705" i="10" s="1"/>
  <c r="AH705" i="10" s="1"/>
  <c r="AF703" i="10"/>
  <c r="AA778" i="10"/>
  <c r="V704" i="10" l="1"/>
  <c r="AE704" i="10" s="1"/>
  <c r="AC704" i="10"/>
  <c r="W704" i="10" s="1"/>
  <c r="U778" i="10"/>
  <c r="AD778" i="10" s="1"/>
  <c r="X779" i="10"/>
  <c r="AB705" i="10" l="1"/>
  <c r="AF704" i="10"/>
  <c r="AA779" i="10"/>
  <c r="V705" i="10" l="1"/>
  <c r="AE705" i="10" s="1"/>
  <c r="AC705" i="10"/>
  <c r="W705" i="10" s="1"/>
  <c r="Y706" i="10"/>
  <c r="Z706" i="10" s="1"/>
  <c r="AH706" i="10" s="1"/>
  <c r="U779" i="10"/>
  <c r="AD779" i="10" s="1"/>
  <c r="X780" i="10"/>
  <c r="AB706" i="10" l="1"/>
  <c r="Y707" i="10" s="1"/>
  <c r="Z707" i="10" s="1"/>
  <c r="AH707" i="10" s="1"/>
  <c r="AF705" i="10"/>
  <c r="AA780" i="10"/>
  <c r="V706" i="10" l="1"/>
  <c r="AE706" i="10" s="1"/>
  <c r="AC706" i="10"/>
  <c r="W706" i="10" s="1"/>
  <c r="U780" i="10"/>
  <c r="AD780" i="10" s="1"/>
  <c r="X781" i="10"/>
  <c r="AB707" i="10" l="1"/>
  <c r="AF706" i="10"/>
  <c r="AA781" i="10"/>
  <c r="V707" i="10" l="1"/>
  <c r="AE707" i="10" s="1"/>
  <c r="AC707" i="10"/>
  <c r="W707" i="10" s="1"/>
  <c r="Y708" i="10"/>
  <c r="Z708" i="10" s="1"/>
  <c r="AH708" i="10" s="1"/>
  <c r="U781" i="10"/>
  <c r="AD781" i="10" s="1"/>
  <c r="X782" i="10"/>
  <c r="AB708" i="10" l="1"/>
  <c r="Y709" i="10" s="1"/>
  <c r="Z709" i="10" s="1"/>
  <c r="AH709" i="10" s="1"/>
  <c r="AF707" i="10"/>
  <c r="AA782" i="10"/>
  <c r="V708" i="10" l="1"/>
  <c r="AE708" i="10" s="1"/>
  <c r="AC708" i="10"/>
  <c r="W708" i="10" s="1"/>
  <c r="U782" i="10"/>
  <c r="AD782" i="10" s="1"/>
  <c r="X783" i="10"/>
  <c r="AB709" i="10" l="1"/>
  <c r="AF708" i="10"/>
  <c r="AA783" i="10"/>
  <c r="X784" i="10" s="1"/>
  <c r="V709" i="10" l="1"/>
  <c r="AE709" i="10" s="1"/>
  <c r="AC709" i="10"/>
  <c r="W709" i="10" s="1"/>
  <c r="Y710" i="10"/>
  <c r="Z710" i="10" s="1"/>
  <c r="AH710" i="10" s="1"/>
  <c r="U783" i="10"/>
  <c r="AD783" i="10" s="1"/>
  <c r="AB710" i="10" l="1"/>
  <c r="Y711" i="10" s="1"/>
  <c r="Z711" i="10" s="1"/>
  <c r="AH711" i="10" s="1"/>
  <c r="AF709" i="10"/>
  <c r="AA784" i="10"/>
  <c r="V710" i="10" l="1"/>
  <c r="AE710" i="10" s="1"/>
  <c r="AC710" i="10"/>
  <c r="W710" i="10" s="1"/>
  <c r="U784" i="10"/>
  <c r="AD784" i="10" s="1"/>
  <c r="X785" i="10"/>
  <c r="AB711" i="10" l="1"/>
  <c r="AF710" i="10"/>
  <c r="AA785" i="10"/>
  <c r="V711" i="10" l="1"/>
  <c r="AE711" i="10" s="1"/>
  <c r="AC711" i="10"/>
  <c r="W711" i="10" s="1"/>
  <c r="Y712" i="10"/>
  <c r="Z712" i="10" s="1"/>
  <c r="AH712" i="10" s="1"/>
  <c r="U785" i="10"/>
  <c r="AD785" i="10" s="1"/>
  <c r="X786" i="10"/>
  <c r="AB712" i="10" l="1"/>
  <c r="Y713" i="10" s="1"/>
  <c r="Z713" i="10" s="1"/>
  <c r="AH713" i="10" s="1"/>
  <c r="AF711" i="10"/>
  <c r="AA786" i="10"/>
  <c r="V712" i="10" l="1"/>
  <c r="AE712" i="10" s="1"/>
  <c r="AC712" i="10"/>
  <c r="W712" i="10" s="1"/>
  <c r="U786" i="10"/>
  <c r="AD786" i="10" s="1"/>
  <c r="X787" i="10"/>
  <c r="AB713" i="10" l="1"/>
  <c r="AF712" i="10"/>
  <c r="AA787" i="10"/>
  <c r="V713" i="10" l="1"/>
  <c r="AE713" i="10" s="1"/>
  <c r="AC713" i="10"/>
  <c r="W713" i="10" s="1"/>
  <c r="Y714" i="10"/>
  <c r="Z714" i="10" s="1"/>
  <c r="AH714" i="10" s="1"/>
  <c r="U787" i="10"/>
  <c r="AD787" i="10" s="1"/>
  <c r="X788" i="10"/>
  <c r="AB714" i="10" l="1"/>
  <c r="AF713" i="10"/>
  <c r="AA788" i="10"/>
  <c r="X789" i="10" s="1"/>
  <c r="V714" i="10" l="1"/>
  <c r="AE714" i="10" s="1"/>
  <c r="AC714" i="10"/>
  <c r="W714" i="10" s="1"/>
  <c r="Y715" i="10"/>
  <c r="Z715" i="10" s="1"/>
  <c r="AH715" i="10" s="1"/>
  <c r="U788" i="10"/>
  <c r="AD788" i="10" s="1"/>
  <c r="AB715" i="10" l="1"/>
  <c r="AF714" i="10"/>
  <c r="AA789" i="10"/>
  <c r="V715" i="10" l="1"/>
  <c r="AE715" i="10" s="1"/>
  <c r="AC715" i="10"/>
  <c r="W715" i="10" s="1"/>
  <c r="Y716" i="10"/>
  <c r="Z716" i="10" s="1"/>
  <c r="AH716" i="10" s="1"/>
  <c r="U789" i="10"/>
  <c r="AD789" i="10" s="1"/>
  <c r="X790" i="10"/>
  <c r="AB716" i="10" l="1"/>
  <c r="AF715" i="10"/>
  <c r="AA790" i="10"/>
  <c r="X791" i="10" s="1"/>
  <c r="V716" i="10" l="1"/>
  <c r="AE716" i="10" s="1"/>
  <c r="AC716" i="10"/>
  <c r="W716" i="10" s="1"/>
  <c r="Y717" i="10"/>
  <c r="Z717" i="10" s="1"/>
  <c r="AH717" i="10" s="1"/>
  <c r="U790" i="10"/>
  <c r="AD790" i="10" s="1"/>
  <c r="AB717" i="10" l="1"/>
  <c r="AF716" i="10"/>
  <c r="AA791" i="10"/>
  <c r="V717" i="10" l="1"/>
  <c r="AE717" i="10" s="1"/>
  <c r="AC717" i="10"/>
  <c r="W717" i="10" s="1"/>
  <c r="Y718" i="10"/>
  <c r="Z718" i="10" s="1"/>
  <c r="AH718" i="10" s="1"/>
  <c r="U791" i="10"/>
  <c r="AD791" i="10" s="1"/>
  <c r="X792" i="10"/>
  <c r="AB718" i="10" l="1"/>
  <c r="AF717" i="10"/>
  <c r="AA792" i="10"/>
  <c r="V718" i="10" l="1"/>
  <c r="AE718" i="10" s="1"/>
  <c r="AC718" i="10"/>
  <c r="W718" i="10" s="1"/>
  <c r="Y719" i="10"/>
  <c r="Z719" i="10" s="1"/>
  <c r="AH719" i="10" s="1"/>
  <c r="U792" i="10"/>
  <c r="AD792" i="10" s="1"/>
  <c r="X793" i="10"/>
  <c r="AB719" i="10" l="1"/>
  <c r="AF718" i="10"/>
  <c r="AA793" i="10"/>
  <c r="V719" i="10" l="1"/>
  <c r="AE719" i="10" s="1"/>
  <c r="AC719" i="10"/>
  <c r="W719" i="10" s="1"/>
  <c r="Y720" i="10"/>
  <c r="Z720" i="10" s="1"/>
  <c r="AH720" i="10" s="1"/>
  <c r="U793" i="10"/>
  <c r="AD793" i="10" s="1"/>
  <c r="X794" i="10"/>
  <c r="AB720" i="10" l="1"/>
  <c r="Y721" i="10" s="1"/>
  <c r="Z721" i="10" s="1"/>
  <c r="AH721" i="10" s="1"/>
  <c r="AF719" i="10"/>
  <c r="AA794" i="10"/>
  <c r="V720" i="10" l="1"/>
  <c r="AE720" i="10" s="1"/>
  <c r="AC720" i="10"/>
  <c r="W720" i="10" s="1"/>
  <c r="U794" i="10"/>
  <c r="AD794" i="10" s="1"/>
  <c r="X795" i="10"/>
  <c r="AB721" i="10" l="1"/>
  <c r="AF720" i="10"/>
  <c r="AA795" i="10"/>
  <c r="V721" i="10" l="1"/>
  <c r="AE721" i="10" s="1"/>
  <c r="AC721" i="10"/>
  <c r="W721" i="10" s="1"/>
  <c r="Y722" i="10"/>
  <c r="Z722" i="10" s="1"/>
  <c r="AH722" i="10" s="1"/>
  <c r="U795" i="10"/>
  <c r="AD795" i="10" s="1"/>
  <c r="X796" i="10"/>
  <c r="AB722" i="10" l="1"/>
  <c r="AF721" i="10"/>
  <c r="AA796" i="10"/>
  <c r="X797" i="10" s="1"/>
  <c r="V722" i="10" l="1"/>
  <c r="AE722" i="10" s="1"/>
  <c r="AC722" i="10"/>
  <c r="W722" i="10" s="1"/>
  <c r="Y723" i="10"/>
  <c r="Z723" i="10" s="1"/>
  <c r="AH723" i="10" s="1"/>
  <c r="U796" i="10"/>
  <c r="AD796" i="10" s="1"/>
  <c r="AB723" i="10" l="1"/>
  <c r="AF722" i="10"/>
  <c r="AA797" i="10"/>
  <c r="V723" i="10" l="1"/>
  <c r="AE723" i="10" s="1"/>
  <c r="AC723" i="10"/>
  <c r="W723" i="10" s="1"/>
  <c r="Y724" i="10"/>
  <c r="Z724" i="10" s="1"/>
  <c r="AH724" i="10" s="1"/>
  <c r="U797" i="10"/>
  <c r="AD797" i="10" s="1"/>
  <c r="X798" i="10"/>
  <c r="AB724" i="10" l="1"/>
  <c r="Y725" i="10" s="1"/>
  <c r="Z725" i="10" s="1"/>
  <c r="AH725" i="10" s="1"/>
  <c r="AF723" i="10"/>
  <c r="AA798" i="10"/>
  <c r="X799" i="10" s="1"/>
  <c r="V724" i="10" l="1"/>
  <c r="AE724" i="10" s="1"/>
  <c r="AC724" i="10"/>
  <c r="W724" i="10" s="1"/>
  <c r="U798" i="10"/>
  <c r="AD798" i="10" s="1"/>
  <c r="AB725" i="10" l="1"/>
  <c r="AF724" i="10"/>
  <c r="AA799" i="10"/>
  <c r="V725" i="10" l="1"/>
  <c r="AE725" i="10" s="1"/>
  <c r="AC725" i="10"/>
  <c r="W725" i="10" s="1"/>
  <c r="Y726" i="10"/>
  <c r="Z726" i="10" s="1"/>
  <c r="AH726" i="10" s="1"/>
  <c r="U799" i="10"/>
  <c r="AD799" i="10" s="1"/>
  <c r="X800" i="10"/>
  <c r="AB726" i="10" l="1"/>
  <c r="AF725" i="10"/>
  <c r="AA800" i="10"/>
  <c r="V726" i="10" l="1"/>
  <c r="AE726" i="10" s="1"/>
  <c r="AC726" i="10"/>
  <c r="W726" i="10" s="1"/>
  <c r="Y727" i="10"/>
  <c r="Z727" i="10" s="1"/>
  <c r="AH727" i="10" s="1"/>
  <c r="U800" i="10"/>
  <c r="AD800" i="10" s="1"/>
  <c r="X801" i="10"/>
  <c r="AB727" i="10" l="1"/>
  <c r="Y728" i="10" s="1"/>
  <c r="Z728" i="10" s="1"/>
  <c r="AH728" i="10" s="1"/>
  <c r="AF726" i="10"/>
  <c r="AA801" i="10"/>
  <c r="X802" i="10" s="1"/>
  <c r="V727" i="10" l="1"/>
  <c r="AE727" i="10" s="1"/>
  <c r="AC727" i="10"/>
  <c r="W727" i="10" s="1"/>
  <c r="U801" i="10"/>
  <c r="AD801" i="10" s="1"/>
  <c r="AB728" i="10" l="1"/>
  <c r="AF727" i="10"/>
  <c r="AA802" i="10"/>
  <c r="V728" i="10" l="1"/>
  <c r="AE728" i="10" s="1"/>
  <c r="AC728" i="10"/>
  <c r="W728" i="10" s="1"/>
  <c r="Y729" i="10"/>
  <c r="Z729" i="10" s="1"/>
  <c r="AH729" i="10" s="1"/>
  <c r="U802" i="10"/>
  <c r="AD802" i="10" s="1"/>
  <c r="X803" i="10"/>
  <c r="AB729" i="10" l="1"/>
  <c r="AF728" i="10"/>
  <c r="AA803" i="10"/>
  <c r="X804" i="10" s="1"/>
  <c r="V729" i="10" l="1"/>
  <c r="AE729" i="10" s="1"/>
  <c r="AC729" i="10"/>
  <c r="W729" i="10" s="1"/>
  <c r="Y730" i="10"/>
  <c r="Z730" i="10" s="1"/>
  <c r="AH730" i="10" s="1"/>
  <c r="U803" i="10"/>
  <c r="AD803" i="10" s="1"/>
  <c r="AB730" i="10" l="1"/>
  <c r="AF729" i="10"/>
  <c r="Y731" i="10"/>
  <c r="Z731" i="10" s="1"/>
  <c r="AH731" i="10" s="1"/>
  <c r="AA804" i="10"/>
  <c r="V730" i="10" l="1"/>
  <c r="AE730" i="10" s="1"/>
  <c r="AC730" i="10"/>
  <c r="W730" i="10" s="1"/>
  <c r="U804" i="10"/>
  <c r="AD804" i="10" s="1"/>
  <c r="X805" i="10"/>
  <c r="AB731" i="10" l="1"/>
  <c r="AF730" i="10"/>
  <c r="AA805" i="10"/>
  <c r="X806" i="10" s="1"/>
  <c r="V731" i="10" l="1"/>
  <c r="AE731" i="10" s="1"/>
  <c r="AC731" i="10"/>
  <c r="W731" i="10" s="1"/>
  <c r="Y732" i="10"/>
  <c r="Z732" i="10" s="1"/>
  <c r="AH732" i="10" s="1"/>
  <c r="U805" i="10"/>
  <c r="AD805" i="10" s="1"/>
  <c r="AB732" i="10" l="1"/>
  <c r="AF731" i="10"/>
  <c r="AA806" i="10"/>
  <c r="V732" i="10" l="1"/>
  <c r="AE732" i="10" s="1"/>
  <c r="AC732" i="10"/>
  <c r="W732" i="10" s="1"/>
  <c r="Y733" i="10"/>
  <c r="Z733" i="10" s="1"/>
  <c r="AH733" i="10" s="1"/>
  <c r="U806" i="10"/>
  <c r="AD806" i="10" s="1"/>
  <c r="X807" i="10"/>
  <c r="AB733" i="10" l="1"/>
  <c r="AF732" i="10"/>
  <c r="AA807" i="10"/>
  <c r="X808" i="10" s="1"/>
  <c r="V733" i="10" l="1"/>
  <c r="AE733" i="10" s="1"/>
  <c r="AC733" i="10"/>
  <c r="W733" i="10" s="1"/>
  <c r="Y734" i="10"/>
  <c r="Z734" i="10" s="1"/>
  <c r="AH734" i="10" s="1"/>
  <c r="U807" i="10"/>
  <c r="AD807" i="10" s="1"/>
  <c r="AB734" i="10" l="1"/>
  <c r="Y735" i="10" s="1"/>
  <c r="Z735" i="10" s="1"/>
  <c r="AH735" i="10" s="1"/>
  <c r="AF733" i="10"/>
  <c r="AA808" i="10"/>
  <c r="V734" i="10" l="1"/>
  <c r="AE734" i="10" s="1"/>
  <c r="AC734" i="10"/>
  <c r="W734" i="10" s="1"/>
  <c r="U808" i="10"/>
  <c r="AD808" i="10" s="1"/>
  <c r="X809" i="10"/>
  <c r="AB735" i="10" l="1"/>
  <c r="AF734" i="10"/>
  <c r="AA809" i="10"/>
  <c r="X810" i="10" s="1"/>
  <c r="V735" i="10" l="1"/>
  <c r="AE735" i="10" s="1"/>
  <c r="AC735" i="10"/>
  <c r="W735" i="10" s="1"/>
  <c r="Y736" i="10"/>
  <c r="Z736" i="10" s="1"/>
  <c r="AH736" i="10" s="1"/>
  <c r="U809" i="10"/>
  <c r="AD809" i="10" s="1"/>
  <c r="AB736" i="10" l="1"/>
  <c r="AF735" i="10"/>
  <c r="Y737" i="10"/>
  <c r="Z737" i="10" s="1"/>
  <c r="AH737" i="10" s="1"/>
  <c r="AA810" i="10"/>
  <c r="V736" i="10" l="1"/>
  <c r="AE736" i="10" s="1"/>
  <c r="AC736" i="10"/>
  <c r="W736" i="10" s="1"/>
  <c r="U810" i="10"/>
  <c r="AD810" i="10" s="1"/>
  <c r="X811" i="10"/>
  <c r="AB737" i="10" l="1"/>
  <c r="AF736" i="10"/>
  <c r="AA811" i="10"/>
  <c r="V737" i="10" l="1"/>
  <c r="AE737" i="10" s="1"/>
  <c r="AC737" i="10"/>
  <c r="W737" i="10" s="1"/>
  <c r="Y738" i="10"/>
  <c r="Z738" i="10" s="1"/>
  <c r="AH738" i="10" s="1"/>
  <c r="U811" i="10"/>
  <c r="AD811" i="10" s="1"/>
  <c r="X812" i="10"/>
  <c r="AB738" i="10" l="1"/>
  <c r="Y739" i="10" s="1"/>
  <c r="Z739" i="10" s="1"/>
  <c r="AH739" i="10" s="1"/>
  <c r="AF737" i="10"/>
  <c r="AA812" i="10"/>
  <c r="X813" i="10" s="1"/>
  <c r="V738" i="10" l="1"/>
  <c r="AE738" i="10" s="1"/>
  <c r="AC738" i="10"/>
  <c r="W738" i="10" s="1"/>
  <c r="U812" i="10"/>
  <c r="AD812" i="10" s="1"/>
  <c r="AB739" i="10" l="1"/>
  <c r="AF738" i="10"/>
  <c r="AA813" i="10"/>
  <c r="V739" i="10" l="1"/>
  <c r="AE739" i="10" s="1"/>
  <c r="AC739" i="10"/>
  <c r="W739" i="10" s="1"/>
  <c r="Y740" i="10"/>
  <c r="Z740" i="10" s="1"/>
  <c r="AH740" i="10" s="1"/>
  <c r="U813" i="10"/>
  <c r="AD813" i="10" s="1"/>
  <c r="X814" i="10"/>
  <c r="AB740" i="10" l="1"/>
  <c r="AF739" i="10"/>
  <c r="AA814" i="10"/>
  <c r="X815" i="10" s="1"/>
  <c r="V740" i="10" l="1"/>
  <c r="AE740" i="10" s="1"/>
  <c r="AC740" i="10"/>
  <c r="W740" i="10" s="1"/>
  <c r="Y741" i="10"/>
  <c r="Z741" i="10" s="1"/>
  <c r="AH741" i="10" s="1"/>
  <c r="U814" i="10"/>
  <c r="AD814" i="10" s="1"/>
  <c r="AB741" i="10" l="1"/>
  <c r="AF740" i="10"/>
  <c r="AA815" i="10"/>
  <c r="V741" i="10" l="1"/>
  <c r="AE741" i="10" s="1"/>
  <c r="AC741" i="10"/>
  <c r="W741" i="10" s="1"/>
  <c r="Y742" i="10"/>
  <c r="Z742" i="10" s="1"/>
  <c r="AH742" i="10" s="1"/>
  <c r="U815" i="10"/>
  <c r="AD815" i="10" s="1"/>
  <c r="X816" i="10"/>
  <c r="AB742" i="10" l="1"/>
  <c r="Y743" i="10" s="1"/>
  <c r="Z743" i="10" s="1"/>
  <c r="AH743" i="10" s="1"/>
  <c r="AF741" i="10"/>
  <c r="AA816" i="10"/>
  <c r="V742" i="10" l="1"/>
  <c r="AE742" i="10" s="1"/>
  <c r="AC742" i="10"/>
  <c r="W742" i="10" s="1"/>
  <c r="U816" i="10"/>
  <c r="AD816" i="10" s="1"/>
  <c r="X817" i="10"/>
  <c r="AB743" i="10" l="1"/>
  <c r="AF742" i="10"/>
  <c r="AA817" i="10"/>
  <c r="V743" i="10" l="1"/>
  <c r="AE743" i="10" s="1"/>
  <c r="AC743" i="10"/>
  <c r="W743" i="10" s="1"/>
  <c r="Y744" i="10"/>
  <c r="Z744" i="10" s="1"/>
  <c r="AH744" i="10" s="1"/>
  <c r="U817" i="10"/>
  <c r="AD817" i="10" s="1"/>
  <c r="X818" i="10"/>
  <c r="AB744" i="10" l="1"/>
  <c r="Y745" i="10" s="1"/>
  <c r="Z745" i="10" s="1"/>
  <c r="AH745" i="10" s="1"/>
  <c r="AF743" i="10"/>
  <c r="AA818" i="10"/>
  <c r="V744" i="10" l="1"/>
  <c r="AE744" i="10" s="1"/>
  <c r="AC744" i="10"/>
  <c r="W744" i="10" s="1"/>
  <c r="U818" i="10"/>
  <c r="AD818" i="10" s="1"/>
  <c r="X819" i="10"/>
  <c r="AB745" i="10" l="1"/>
  <c r="AF744" i="10"/>
  <c r="AA819" i="10"/>
  <c r="V745" i="10" l="1"/>
  <c r="AE745" i="10" s="1"/>
  <c r="AC745" i="10"/>
  <c r="W745" i="10" s="1"/>
  <c r="Y746" i="10"/>
  <c r="Z746" i="10" s="1"/>
  <c r="AH746" i="10" s="1"/>
  <c r="U819" i="10"/>
  <c r="AD819" i="10" s="1"/>
  <c r="X820" i="10"/>
  <c r="AB746" i="10" l="1"/>
  <c r="Y747" i="10" s="1"/>
  <c r="Z747" i="10" s="1"/>
  <c r="AH747" i="10" s="1"/>
  <c r="AF745" i="10"/>
  <c r="AA820" i="10"/>
  <c r="X821" i="10" s="1"/>
  <c r="V746" i="10" l="1"/>
  <c r="AE746" i="10" s="1"/>
  <c r="AF746" i="10" s="1"/>
  <c r="AC746" i="10"/>
  <c r="W746" i="10" s="1"/>
  <c r="U820" i="10"/>
  <c r="AD820" i="10" s="1"/>
  <c r="AB747" i="10" l="1"/>
  <c r="AA821" i="10"/>
  <c r="V747" i="10" l="1"/>
  <c r="AE747" i="10" s="1"/>
  <c r="AC747" i="10"/>
  <c r="W747" i="10" s="1"/>
  <c r="Y748" i="10"/>
  <c r="Z748" i="10" s="1"/>
  <c r="AH748" i="10" s="1"/>
  <c r="U821" i="10"/>
  <c r="AD821" i="10" s="1"/>
  <c r="X822" i="10"/>
  <c r="AB748" i="10" l="1"/>
  <c r="Y749" i="10" s="1"/>
  <c r="Z749" i="10" s="1"/>
  <c r="AH749" i="10" s="1"/>
  <c r="AF747" i="10"/>
  <c r="AA822" i="10"/>
  <c r="V748" i="10" l="1"/>
  <c r="AE748" i="10" s="1"/>
  <c r="AC748" i="10"/>
  <c r="W748" i="10" s="1"/>
  <c r="U822" i="10"/>
  <c r="AD822" i="10" s="1"/>
  <c r="X823" i="10"/>
  <c r="AB749" i="10" l="1"/>
  <c r="AF748" i="10"/>
  <c r="AA823" i="10"/>
  <c r="V749" i="10" l="1"/>
  <c r="AE749" i="10" s="1"/>
  <c r="AC749" i="10"/>
  <c r="W749" i="10" s="1"/>
  <c r="Y750" i="10"/>
  <c r="Z750" i="10" s="1"/>
  <c r="AH750" i="10" s="1"/>
  <c r="U823" i="10"/>
  <c r="AD823" i="10" s="1"/>
  <c r="X824" i="10"/>
  <c r="AB750" i="10" l="1"/>
  <c r="Y751" i="10" s="1"/>
  <c r="Z751" i="10" s="1"/>
  <c r="AH751" i="10" s="1"/>
  <c r="AF749" i="10"/>
  <c r="AA824" i="10"/>
  <c r="V750" i="10" l="1"/>
  <c r="AE750" i="10" s="1"/>
  <c r="AC750" i="10"/>
  <c r="W750" i="10" s="1"/>
  <c r="U824" i="10"/>
  <c r="AD824" i="10" s="1"/>
  <c r="X825" i="10"/>
  <c r="AB751" i="10" l="1"/>
  <c r="AF750" i="10"/>
  <c r="AA825" i="10"/>
  <c r="V751" i="10" l="1"/>
  <c r="AE751" i="10" s="1"/>
  <c r="AC751" i="10"/>
  <c r="W751" i="10" s="1"/>
  <c r="Y752" i="10"/>
  <c r="Z752" i="10" s="1"/>
  <c r="AH752" i="10" s="1"/>
  <c r="U825" i="10"/>
  <c r="AD825" i="10" s="1"/>
  <c r="X826" i="10"/>
  <c r="AB752" i="10" l="1"/>
  <c r="Y753" i="10" s="1"/>
  <c r="Z753" i="10" s="1"/>
  <c r="AH753" i="10" s="1"/>
  <c r="AF751" i="10"/>
  <c r="AA826" i="10"/>
  <c r="V752" i="10" l="1"/>
  <c r="AE752" i="10" s="1"/>
  <c r="AC752" i="10"/>
  <c r="W752" i="10" s="1"/>
  <c r="U826" i="10"/>
  <c r="AD826" i="10" s="1"/>
  <c r="X827" i="10"/>
  <c r="AB753" i="10" l="1"/>
  <c r="AF752" i="10"/>
  <c r="AA827" i="10"/>
  <c r="V753" i="10" l="1"/>
  <c r="AE753" i="10" s="1"/>
  <c r="AC753" i="10"/>
  <c r="W753" i="10" s="1"/>
  <c r="Y754" i="10"/>
  <c r="Z754" i="10" s="1"/>
  <c r="AH754" i="10" s="1"/>
  <c r="U827" i="10"/>
  <c r="AD827" i="10" s="1"/>
  <c r="X828" i="10"/>
  <c r="AB754" i="10" l="1"/>
  <c r="Y755" i="10" s="1"/>
  <c r="Z755" i="10" s="1"/>
  <c r="AH755" i="10" s="1"/>
  <c r="AF753" i="10"/>
  <c r="AA828" i="10"/>
  <c r="V754" i="10" l="1"/>
  <c r="AE754" i="10" s="1"/>
  <c r="AC754" i="10"/>
  <c r="W754" i="10" s="1"/>
  <c r="U828" i="10"/>
  <c r="AD828" i="10" s="1"/>
  <c r="X829" i="10"/>
  <c r="AB755" i="10" l="1"/>
  <c r="AF754" i="10"/>
  <c r="AA829" i="10"/>
  <c r="V755" i="10" l="1"/>
  <c r="AE755" i="10" s="1"/>
  <c r="AC755" i="10"/>
  <c r="W755" i="10" s="1"/>
  <c r="Y756" i="10"/>
  <c r="Z756" i="10" s="1"/>
  <c r="AH756" i="10" s="1"/>
  <c r="U829" i="10"/>
  <c r="AD829" i="10" s="1"/>
  <c r="X830" i="10"/>
  <c r="AB756" i="10" l="1"/>
  <c r="AF755" i="10"/>
  <c r="Y757" i="10"/>
  <c r="Z757" i="10" s="1"/>
  <c r="AH757" i="10" s="1"/>
  <c r="AA830" i="10"/>
  <c r="V756" i="10" l="1"/>
  <c r="AE756" i="10" s="1"/>
  <c r="AC756" i="10"/>
  <c r="W756" i="10" s="1"/>
  <c r="U830" i="10"/>
  <c r="AD830" i="10" s="1"/>
  <c r="X831" i="10"/>
  <c r="AB757" i="10" l="1"/>
  <c r="AF756" i="10"/>
  <c r="AA831" i="10"/>
  <c r="X832" i="10" s="1"/>
  <c r="V757" i="10" l="1"/>
  <c r="AE757" i="10" s="1"/>
  <c r="AC757" i="10"/>
  <c r="W757" i="10" s="1"/>
  <c r="Y758" i="10"/>
  <c r="Z758" i="10" s="1"/>
  <c r="AH758" i="10" s="1"/>
  <c r="U831" i="10"/>
  <c r="AD831" i="10" s="1"/>
  <c r="AB758" i="10" l="1"/>
  <c r="AF757" i="10"/>
  <c r="Y759" i="10"/>
  <c r="Z759" i="10" s="1"/>
  <c r="AH759" i="10" s="1"/>
  <c r="AA832" i="10"/>
  <c r="V758" i="10" l="1"/>
  <c r="AE758" i="10" s="1"/>
  <c r="AC758" i="10"/>
  <c r="W758" i="10" s="1"/>
  <c r="U832" i="10"/>
  <c r="AD832" i="10" s="1"/>
  <c r="X833" i="10"/>
  <c r="AB759" i="10" l="1"/>
  <c r="AF758" i="10"/>
  <c r="AA833" i="10"/>
  <c r="V759" i="10" l="1"/>
  <c r="AE759" i="10" s="1"/>
  <c r="AC759" i="10"/>
  <c r="W759" i="10" s="1"/>
  <c r="Y760" i="10"/>
  <c r="Z760" i="10" s="1"/>
  <c r="AH760" i="10" s="1"/>
  <c r="U833" i="10"/>
  <c r="AD833" i="10" s="1"/>
  <c r="X834" i="10"/>
  <c r="AB760" i="10" l="1"/>
  <c r="Y761" i="10" s="1"/>
  <c r="Z761" i="10" s="1"/>
  <c r="AH761" i="10" s="1"/>
  <c r="AF759" i="10"/>
  <c r="AA834" i="10"/>
  <c r="X835" i="10" s="1"/>
  <c r="V760" i="10" l="1"/>
  <c r="AE760" i="10" s="1"/>
  <c r="AC760" i="10"/>
  <c r="W760" i="10" s="1"/>
  <c r="U834" i="10"/>
  <c r="AD834" i="10" s="1"/>
  <c r="AB761" i="10" l="1"/>
  <c r="AF760" i="10"/>
  <c r="AA835" i="10"/>
  <c r="V761" i="10" l="1"/>
  <c r="AE761" i="10" s="1"/>
  <c r="AC761" i="10"/>
  <c r="W761" i="10" s="1"/>
  <c r="Y762" i="10"/>
  <c r="Z762" i="10" s="1"/>
  <c r="AH762" i="10" s="1"/>
  <c r="U835" i="10"/>
  <c r="AD835" i="10" s="1"/>
  <c r="X836" i="10"/>
  <c r="AB762" i="10" l="1"/>
  <c r="AF761" i="10"/>
  <c r="AA836" i="10"/>
  <c r="V762" i="10" l="1"/>
  <c r="AE762" i="10" s="1"/>
  <c r="AC762" i="10"/>
  <c r="W762" i="10" s="1"/>
  <c r="Y763" i="10"/>
  <c r="Z763" i="10" s="1"/>
  <c r="AH763" i="10" s="1"/>
  <c r="U836" i="10"/>
  <c r="AD836" i="10" s="1"/>
  <c r="X837" i="10"/>
  <c r="AB763" i="10" l="1"/>
  <c r="AF762" i="10"/>
  <c r="AA837" i="10"/>
  <c r="V763" i="10" l="1"/>
  <c r="AE763" i="10" s="1"/>
  <c r="AC763" i="10"/>
  <c r="W763" i="10" s="1"/>
  <c r="Y764" i="10"/>
  <c r="Z764" i="10" s="1"/>
  <c r="AH764" i="10" s="1"/>
  <c r="U837" i="10"/>
  <c r="AD837" i="10" s="1"/>
  <c r="X838" i="10"/>
  <c r="AB764" i="10" l="1"/>
  <c r="Y765" i="10" s="1"/>
  <c r="Z765" i="10" s="1"/>
  <c r="AH765" i="10" s="1"/>
  <c r="AF763" i="10"/>
  <c r="AA838" i="10"/>
  <c r="V764" i="10" l="1"/>
  <c r="AE764" i="10" s="1"/>
  <c r="AC764" i="10"/>
  <c r="W764" i="10" s="1"/>
  <c r="U838" i="10"/>
  <c r="AD838" i="10" s="1"/>
  <c r="X839" i="10"/>
  <c r="AB765" i="10" l="1"/>
  <c r="AF764" i="10"/>
  <c r="AA839" i="10"/>
  <c r="V765" i="10" l="1"/>
  <c r="AE765" i="10" s="1"/>
  <c r="AC765" i="10"/>
  <c r="W765" i="10" s="1"/>
  <c r="Y766" i="10"/>
  <c r="Z766" i="10" s="1"/>
  <c r="AH766" i="10" s="1"/>
  <c r="U839" i="10"/>
  <c r="AD839" i="10" s="1"/>
  <c r="X840" i="10"/>
  <c r="AB766" i="10" l="1"/>
  <c r="AF765" i="10"/>
  <c r="AA840" i="10"/>
  <c r="X841" i="10" s="1"/>
  <c r="V766" i="10" l="1"/>
  <c r="AE766" i="10" s="1"/>
  <c r="AC766" i="10"/>
  <c r="W766" i="10" s="1"/>
  <c r="Y767" i="10"/>
  <c r="Z767" i="10" s="1"/>
  <c r="AH767" i="10" s="1"/>
  <c r="U840" i="10"/>
  <c r="AD840" i="10" s="1"/>
  <c r="AB767" i="10" l="1"/>
  <c r="Y768" i="10" s="1"/>
  <c r="Z768" i="10" s="1"/>
  <c r="AH768" i="10" s="1"/>
  <c r="AF766" i="10"/>
  <c r="AA841" i="10"/>
  <c r="V767" i="10" l="1"/>
  <c r="AE767" i="10" s="1"/>
  <c r="AC767" i="10"/>
  <c r="W767" i="10" s="1"/>
  <c r="U841" i="10"/>
  <c r="AD841" i="10" s="1"/>
  <c r="X842" i="10"/>
  <c r="AB768" i="10" l="1"/>
  <c r="AF767" i="10"/>
  <c r="AA842" i="10"/>
  <c r="X843" i="10" s="1"/>
  <c r="V768" i="10" l="1"/>
  <c r="AE768" i="10" s="1"/>
  <c r="AC768" i="10"/>
  <c r="W768" i="10" s="1"/>
  <c r="Y769" i="10"/>
  <c r="Z769" i="10" s="1"/>
  <c r="AH769" i="10" s="1"/>
  <c r="U842" i="10"/>
  <c r="AD842" i="10" s="1"/>
  <c r="AB769" i="10" l="1"/>
  <c r="AF768" i="10"/>
  <c r="AA843" i="10"/>
  <c r="V769" i="10" l="1"/>
  <c r="AE769" i="10" s="1"/>
  <c r="AC769" i="10"/>
  <c r="W769" i="10" s="1"/>
  <c r="Y770" i="10"/>
  <c r="Z770" i="10" s="1"/>
  <c r="AH770" i="10" s="1"/>
  <c r="U843" i="10"/>
  <c r="AD843" i="10" s="1"/>
  <c r="X844" i="10"/>
  <c r="AB770" i="10" l="1"/>
  <c r="Y771" i="10" s="1"/>
  <c r="Z771" i="10" s="1"/>
  <c r="AH771" i="10" s="1"/>
  <c r="AF769" i="10"/>
  <c r="AA844" i="10"/>
  <c r="V770" i="10" l="1"/>
  <c r="AE770" i="10" s="1"/>
  <c r="AC770" i="10"/>
  <c r="W770" i="10" s="1"/>
  <c r="U844" i="10"/>
  <c r="AD844" i="10" s="1"/>
  <c r="X845" i="10"/>
  <c r="AB771" i="10" l="1"/>
  <c r="AF770" i="10"/>
  <c r="AA845" i="10"/>
  <c r="V771" i="10" l="1"/>
  <c r="AE771" i="10" s="1"/>
  <c r="AC771" i="10"/>
  <c r="W771" i="10" s="1"/>
  <c r="Y772" i="10"/>
  <c r="Z772" i="10" s="1"/>
  <c r="AH772" i="10" s="1"/>
  <c r="U845" i="10"/>
  <c r="AD845" i="10" s="1"/>
  <c r="X846" i="10"/>
  <c r="AB772" i="10" l="1"/>
  <c r="AF771" i="10"/>
  <c r="AA846" i="10"/>
  <c r="V772" i="10" l="1"/>
  <c r="AE772" i="10" s="1"/>
  <c r="AC772" i="10"/>
  <c r="W772" i="10" s="1"/>
  <c r="Y773" i="10"/>
  <c r="Z773" i="10" s="1"/>
  <c r="AH773" i="10" s="1"/>
  <c r="U846" i="10"/>
  <c r="AD846" i="10" s="1"/>
  <c r="X847" i="10"/>
  <c r="AB773" i="10" l="1"/>
  <c r="Y774" i="10" s="1"/>
  <c r="Z774" i="10" s="1"/>
  <c r="AH774" i="10" s="1"/>
  <c r="AF772" i="10"/>
  <c r="AA847" i="10"/>
  <c r="V773" i="10" l="1"/>
  <c r="AE773" i="10" s="1"/>
  <c r="AC773" i="10"/>
  <c r="W773" i="10" s="1"/>
  <c r="U847" i="10"/>
  <c r="AD847" i="10" s="1"/>
  <c r="X848" i="10"/>
  <c r="AB774" i="10" l="1"/>
  <c r="AF773" i="10"/>
  <c r="AA848" i="10"/>
  <c r="X849" i="10" s="1"/>
  <c r="V774" i="10" l="1"/>
  <c r="AE774" i="10" s="1"/>
  <c r="AF774" i="10" s="1"/>
  <c r="AC774" i="10"/>
  <c r="W774" i="10" s="1"/>
  <c r="Y775" i="10"/>
  <c r="Z775" i="10" s="1"/>
  <c r="AH775" i="10" s="1"/>
  <c r="U848" i="10"/>
  <c r="AD848" i="10" s="1"/>
  <c r="AB775" i="10" l="1"/>
  <c r="Y776" i="10" s="1"/>
  <c r="Z776" i="10" s="1"/>
  <c r="AH776" i="10" s="1"/>
  <c r="AA849" i="10"/>
  <c r="X850" i="10" s="1"/>
  <c r="V775" i="10" l="1"/>
  <c r="AE775" i="10" s="1"/>
  <c r="AC775" i="10"/>
  <c r="W775" i="10" s="1"/>
  <c r="U849" i="10"/>
  <c r="AD849" i="10" s="1"/>
  <c r="AA850" i="10" l="1"/>
  <c r="U850" i="10" s="1"/>
  <c r="AD850" i="10" s="1"/>
  <c r="AB776" i="10"/>
  <c r="AF775" i="10"/>
  <c r="X851" i="10" l="1"/>
  <c r="V776" i="10"/>
  <c r="AE776" i="10" s="1"/>
  <c r="AC776" i="10"/>
  <c r="W776" i="10" s="1"/>
  <c r="Y777" i="10"/>
  <c r="Z777" i="10" s="1"/>
  <c r="AH777" i="10" s="1"/>
  <c r="AA851" i="10"/>
  <c r="AB777" i="10" l="1"/>
  <c r="Y778" i="10" s="1"/>
  <c r="Z778" i="10" s="1"/>
  <c r="AH778" i="10" s="1"/>
  <c r="AF776" i="10"/>
  <c r="U851" i="10"/>
  <c r="AD851" i="10" s="1"/>
  <c r="X852" i="10"/>
  <c r="V777" i="10" l="1"/>
  <c r="AE777" i="10" s="1"/>
  <c r="AC777" i="10"/>
  <c r="W777" i="10" s="1"/>
  <c r="AA852" i="10"/>
  <c r="X853" i="10" s="1"/>
  <c r="AF777" i="10" l="1"/>
  <c r="AB778" i="10"/>
  <c r="U852" i="10"/>
  <c r="AD852" i="10" s="1"/>
  <c r="V778" i="10" l="1"/>
  <c r="AE778" i="10" s="1"/>
  <c r="AF778" i="10" s="1"/>
  <c r="AC778" i="10"/>
  <c r="W778" i="10" s="1"/>
  <c r="Y779" i="10"/>
  <c r="Z779" i="10" s="1"/>
  <c r="AH779" i="10" s="1"/>
  <c r="AA853" i="10"/>
  <c r="AB779" i="10" l="1"/>
  <c r="Y780" i="10" s="1"/>
  <c r="Z780" i="10" s="1"/>
  <c r="AH780" i="10" s="1"/>
  <c r="U853" i="10"/>
  <c r="AD853" i="10" s="1"/>
  <c r="X854" i="10"/>
  <c r="V779" i="10" l="1"/>
  <c r="AE779" i="10" s="1"/>
  <c r="AC779" i="10"/>
  <c r="W779" i="10" s="1"/>
  <c r="AA854" i="10"/>
  <c r="X855" i="10" s="1"/>
  <c r="AB780" i="10" l="1"/>
  <c r="AF779" i="10"/>
  <c r="U854" i="10"/>
  <c r="AD854" i="10" s="1"/>
  <c r="V780" i="10" l="1"/>
  <c r="AE780" i="10" s="1"/>
  <c r="AC780" i="10"/>
  <c r="W780" i="10" s="1"/>
  <c r="Y781" i="10"/>
  <c r="Z781" i="10" s="1"/>
  <c r="AH781" i="10" s="1"/>
  <c r="AA855" i="10"/>
  <c r="AB781" i="10" l="1"/>
  <c r="Y782" i="10" s="1"/>
  <c r="Z782" i="10" s="1"/>
  <c r="AH782" i="10" s="1"/>
  <c r="AF780" i="10"/>
  <c r="U855" i="10"/>
  <c r="AD855" i="10" s="1"/>
  <c r="X856" i="10"/>
  <c r="V781" i="10" l="1"/>
  <c r="AE781" i="10" s="1"/>
  <c r="AC781" i="10"/>
  <c r="W781" i="10" s="1"/>
  <c r="AA856" i="10"/>
  <c r="AB782" i="10" l="1"/>
  <c r="AF781" i="10"/>
  <c r="U856" i="10"/>
  <c r="AD856" i="10" s="1"/>
  <c r="AA857" i="10" s="1"/>
  <c r="X857" i="10"/>
  <c r="X858" i="10" l="1"/>
  <c r="V782" i="10"/>
  <c r="AE782" i="10" s="1"/>
  <c r="AC782" i="10"/>
  <c r="W782" i="10" s="1"/>
  <c r="Y783" i="10"/>
  <c r="Z783" i="10" s="1"/>
  <c r="AH783" i="10" s="1"/>
  <c r="U857" i="10"/>
  <c r="AD857" i="10" s="1"/>
  <c r="AB783" i="10" l="1"/>
  <c r="Y784" i="10" s="1"/>
  <c r="Z784" i="10" s="1"/>
  <c r="AH784" i="10" s="1"/>
  <c r="AF782" i="10"/>
  <c r="AA858" i="10"/>
  <c r="V783" i="10" l="1"/>
  <c r="AE783" i="10" s="1"/>
  <c r="AC783" i="10"/>
  <c r="W783" i="10" s="1"/>
  <c r="U858" i="10"/>
  <c r="AD858" i="10" s="1"/>
  <c r="X859" i="10"/>
  <c r="AB784" i="10" l="1"/>
  <c r="AF783" i="10"/>
  <c r="AA859" i="10"/>
  <c r="V784" i="10" l="1"/>
  <c r="AE784" i="10" s="1"/>
  <c r="AC784" i="10"/>
  <c r="W784" i="10" s="1"/>
  <c r="Y785" i="10"/>
  <c r="Z785" i="10" s="1"/>
  <c r="AH785" i="10" s="1"/>
  <c r="U859" i="10"/>
  <c r="AD859" i="10" s="1"/>
  <c r="X860" i="10"/>
  <c r="AB785" i="10" l="1"/>
  <c r="AF784" i="10"/>
  <c r="Y786" i="10"/>
  <c r="Z786" i="10" s="1"/>
  <c r="AH786" i="10" s="1"/>
  <c r="AA860" i="10"/>
  <c r="V785" i="10" l="1"/>
  <c r="AE785" i="10" s="1"/>
  <c r="AC785" i="10"/>
  <c r="W785" i="10" s="1"/>
  <c r="U860" i="10"/>
  <c r="AD860" i="10" s="1"/>
  <c r="X861" i="10"/>
  <c r="AB786" i="10" l="1"/>
  <c r="AF785" i="10"/>
  <c r="AA861" i="10"/>
  <c r="V786" i="10" l="1"/>
  <c r="AE786" i="10" s="1"/>
  <c r="AC786" i="10"/>
  <c r="W786" i="10" s="1"/>
  <c r="Y787" i="10"/>
  <c r="Z787" i="10" s="1"/>
  <c r="AH787" i="10" s="1"/>
  <c r="U861" i="10"/>
  <c r="AD861" i="10" s="1"/>
  <c r="X862" i="10"/>
  <c r="AB787" i="10" l="1"/>
  <c r="Y788" i="10" s="1"/>
  <c r="Z788" i="10" s="1"/>
  <c r="AH788" i="10" s="1"/>
  <c r="AF786" i="10"/>
  <c r="AA862" i="10"/>
  <c r="V787" i="10" l="1"/>
  <c r="AE787" i="10" s="1"/>
  <c r="AC787" i="10"/>
  <c r="W787" i="10" s="1"/>
  <c r="U862" i="10"/>
  <c r="AD862" i="10" s="1"/>
  <c r="X863" i="10"/>
  <c r="AB788" i="10" l="1"/>
  <c r="AF787" i="10"/>
  <c r="AA863" i="10"/>
  <c r="V788" i="10" l="1"/>
  <c r="AE788" i="10" s="1"/>
  <c r="AC788" i="10"/>
  <c r="W788" i="10" s="1"/>
  <c r="Y789" i="10"/>
  <c r="Z789" i="10" s="1"/>
  <c r="AH789" i="10" s="1"/>
  <c r="U863" i="10"/>
  <c r="AD863" i="10" s="1"/>
  <c r="X864" i="10"/>
  <c r="AB789" i="10" l="1"/>
  <c r="AF788" i="10"/>
  <c r="AA864" i="10"/>
  <c r="V789" i="10" l="1"/>
  <c r="AE789" i="10" s="1"/>
  <c r="AC789" i="10"/>
  <c r="W789" i="10" s="1"/>
  <c r="Y790" i="10"/>
  <c r="Z790" i="10" s="1"/>
  <c r="AH790" i="10" s="1"/>
  <c r="U864" i="10"/>
  <c r="AD864" i="10" s="1"/>
  <c r="X865" i="10"/>
  <c r="AB790" i="10" l="1"/>
  <c r="AF789" i="10"/>
  <c r="AA865" i="10"/>
  <c r="V790" i="10" l="1"/>
  <c r="AE790" i="10" s="1"/>
  <c r="AC790" i="10"/>
  <c r="W790" i="10" s="1"/>
  <c r="Y791" i="10"/>
  <c r="Z791" i="10" s="1"/>
  <c r="AH791" i="10" s="1"/>
  <c r="U865" i="10"/>
  <c r="AD865" i="10" s="1"/>
  <c r="X866" i="10"/>
  <c r="AB791" i="10" l="1"/>
  <c r="Y792" i="10" s="1"/>
  <c r="Z792" i="10" s="1"/>
  <c r="AH792" i="10" s="1"/>
  <c r="AF790" i="10"/>
  <c r="AA866" i="10"/>
  <c r="V791" i="10" l="1"/>
  <c r="AE791" i="10" s="1"/>
  <c r="AC791" i="10"/>
  <c r="W791" i="10" s="1"/>
  <c r="U866" i="10"/>
  <c r="AD866" i="10" s="1"/>
  <c r="X867" i="10"/>
  <c r="AB792" i="10" l="1"/>
  <c r="AF791" i="10"/>
  <c r="AA867" i="10"/>
  <c r="V792" i="10" l="1"/>
  <c r="AE792" i="10" s="1"/>
  <c r="AC792" i="10"/>
  <c r="W792" i="10" s="1"/>
  <c r="Y793" i="10"/>
  <c r="Z793" i="10" s="1"/>
  <c r="AH793" i="10" s="1"/>
  <c r="U867" i="10"/>
  <c r="AD867" i="10" s="1"/>
  <c r="X868" i="10"/>
  <c r="AB793" i="10" l="1"/>
  <c r="AF792" i="10"/>
  <c r="AA868" i="10"/>
  <c r="V793" i="10" l="1"/>
  <c r="AE793" i="10" s="1"/>
  <c r="AC793" i="10"/>
  <c r="W793" i="10" s="1"/>
  <c r="Y794" i="10"/>
  <c r="Z794" i="10" s="1"/>
  <c r="AH794" i="10" s="1"/>
  <c r="U868" i="10"/>
  <c r="AD868" i="10" s="1"/>
  <c r="X869" i="10"/>
  <c r="AB794" i="10" l="1"/>
  <c r="Y795" i="10" s="1"/>
  <c r="Z795" i="10" s="1"/>
  <c r="AH795" i="10" s="1"/>
  <c r="AF793" i="10"/>
  <c r="AA869" i="10"/>
  <c r="V794" i="10" l="1"/>
  <c r="AE794" i="10" s="1"/>
  <c r="AC794" i="10"/>
  <c r="W794" i="10" s="1"/>
  <c r="U869" i="10"/>
  <c r="AD869" i="10" s="1"/>
  <c r="X870" i="10"/>
  <c r="AB795" i="10" l="1"/>
  <c r="AF794" i="10"/>
  <c r="AA870" i="10"/>
  <c r="X871" i="10" s="1"/>
  <c r="V795" i="10" l="1"/>
  <c r="AE795" i="10" s="1"/>
  <c r="AC795" i="10"/>
  <c r="W795" i="10" s="1"/>
  <c r="Y796" i="10"/>
  <c r="Z796" i="10" s="1"/>
  <c r="AH796" i="10" s="1"/>
  <c r="U870" i="10"/>
  <c r="AD870" i="10" s="1"/>
  <c r="AB796" i="10" l="1"/>
  <c r="Y797" i="10" s="1"/>
  <c r="Z797" i="10" s="1"/>
  <c r="AH797" i="10" s="1"/>
  <c r="AF795" i="10"/>
  <c r="AA871" i="10"/>
  <c r="V796" i="10" l="1"/>
  <c r="AE796" i="10" s="1"/>
  <c r="AF796" i="10" s="1"/>
  <c r="AC796" i="10"/>
  <c r="W796" i="10" s="1"/>
  <c r="U871" i="10"/>
  <c r="AD871" i="10" s="1"/>
  <c r="X872" i="10"/>
  <c r="AB797" i="10" l="1"/>
  <c r="AA872" i="10"/>
  <c r="V797" i="10" l="1"/>
  <c r="AE797" i="10" s="1"/>
  <c r="AC797" i="10"/>
  <c r="W797" i="10" s="1"/>
  <c r="Y798" i="10"/>
  <c r="Z798" i="10" s="1"/>
  <c r="AH798" i="10" s="1"/>
  <c r="U872" i="10"/>
  <c r="AD872" i="10" s="1"/>
  <c r="X873" i="10"/>
  <c r="AB798" i="10" l="1"/>
  <c r="AF797" i="10"/>
  <c r="AA873" i="10"/>
  <c r="X874" i="10" s="1"/>
  <c r="V798" i="10" l="1"/>
  <c r="AE798" i="10" s="1"/>
  <c r="AC798" i="10"/>
  <c r="W798" i="10" s="1"/>
  <c r="Y799" i="10"/>
  <c r="Z799" i="10" s="1"/>
  <c r="AH799" i="10" s="1"/>
  <c r="U873" i="10"/>
  <c r="AD873" i="10" s="1"/>
  <c r="AB799" i="10" l="1"/>
  <c r="AF798" i="10"/>
  <c r="AA874" i="10"/>
  <c r="V799" i="10" l="1"/>
  <c r="AE799" i="10" s="1"/>
  <c r="AC799" i="10"/>
  <c r="W799" i="10" s="1"/>
  <c r="Y800" i="10"/>
  <c r="Z800" i="10" s="1"/>
  <c r="AH800" i="10" s="1"/>
  <c r="U874" i="10"/>
  <c r="AD874" i="10" s="1"/>
  <c r="X875" i="10"/>
  <c r="AB800" i="10" l="1"/>
  <c r="AF799" i="10"/>
  <c r="AA875" i="10"/>
  <c r="V800" i="10" l="1"/>
  <c r="AE800" i="10" s="1"/>
  <c r="AC800" i="10"/>
  <c r="W800" i="10" s="1"/>
  <c r="Y801" i="10"/>
  <c r="Z801" i="10" s="1"/>
  <c r="AH801" i="10" s="1"/>
  <c r="U875" i="10"/>
  <c r="AD875" i="10" s="1"/>
  <c r="X876" i="10"/>
  <c r="AB801" i="10" l="1"/>
  <c r="AF800" i="10"/>
  <c r="AA876" i="10"/>
  <c r="V801" i="10" l="1"/>
  <c r="AE801" i="10" s="1"/>
  <c r="AC801" i="10"/>
  <c r="W801" i="10" s="1"/>
  <c r="Y802" i="10"/>
  <c r="Z802" i="10" s="1"/>
  <c r="AH802" i="10" s="1"/>
  <c r="U876" i="10"/>
  <c r="AD876" i="10" s="1"/>
  <c r="X877" i="10"/>
  <c r="AB802" i="10" l="1"/>
  <c r="Y803" i="10" s="1"/>
  <c r="Z803" i="10" s="1"/>
  <c r="AH803" i="10" s="1"/>
  <c r="AF801" i="10"/>
  <c r="AA877" i="10"/>
  <c r="V802" i="10" l="1"/>
  <c r="AE802" i="10" s="1"/>
  <c r="AC802" i="10"/>
  <c r="W802" i="10" s="1"/>
  <c r="U877" i="10"/>
  <c r="AD877" i="10" s="1"/>
  <c r="X878" i="10"/>
  <c r="AB803" i="10" l="1"/>
  <c r="AF802" i="10"/>
  <c r="AA878" i="10"/>
  <c r="V803" i="10" l="1"/>
  <c r="AE803" i="10" s="1"/>
  <c r="AC803" i="10"/>
  <c r="W803" i="10" s="1"/>
  <c r="Y804" i="10"/>
  <c r="Z804" i="10" s="1"/>
  <c r="AH804" i="10" s="1"/>
  <c r="U878" i="10"/>
  <c r="AD878" i="10" s="1"/>
  <c r="X879" i="10"/>
  <c r="AB804" i="10" l="1"/>
  <c r="AF803" i="10"/>
  <c r="AA879" i="10"/>
  <c r="V804" i="10" l="1"/>
  <c r="AE804" i="10" s="1"/>
  <c r="AC804" i="10"/>
  <c r="W804" i="10" s="1"/>
  <c r="Y805" i="10"/>
  <c r="Z805" i="10" s="1"/>
  <c r="AH805" i="10" s="1"/>
  <c r="U879" i="10"/>
  <c r="AD879" i="10" s="1"/>
  <c r="X880" i="10"/>
  <c r="AB805" i="10" l="1"/>
  <c r="Y806" i="10" s="1"/>
  <c r="Z806" i="10" s="1"/>
  <c r="AH806" i="10" s="1"/>
  <c r="AF804" i="10"/>
  <c r="AA880" i="10"/>
  <c r="X881" i="10" s="1"/>
  <c r="V805" i="10" l="1"/>
  <c r="AE805" i="10" s="1"/>
  <c r="AC805" i="10"/>
  <c r="W805" i="10" s="1"/>
  <c r="U880" i="10"/>
  <c r="AD880" i="10" s="1"/>
  <c r="AB806" i="10" l="1"/>
  <c r="AF805" i="10"/>
  <c r="AA881" i="10"/>
  <c r="V806" i="10" l="1"/>
  <c r="AE806" i="10" s="1"/>
  <c r="AC806" i="10"/>
  <c r="W806" i="10" s="1"/>
  <c r="Y807" i="10"/>
  <c r="Z807" i="10" s="1"/>
  <c r="AH807" i="10" s="1"/>
  <c r="U881" i="10"/>
  <c r="AD881" i="10" s="1"/>
  <c r="X882" i="10"/>
  <c r="AB807" i="10" l="1"/>
  <c r="Y808" i="10" s="1"/>
  <c r="Z808" i="10" s="1"/>
  <c r="AH808" i="10" s="1"/>
  <c r="AF806" i="10"/>
  <c r="AA882" i="10"/>
  <c r="X883" i="10" s="1"/>
  <c r="V807" i="10" l="1"/>
  <c r="AE807" i="10" s="1"/>
  <c r="AC807" i="10"/>
  <c r="W807" i="10" s="1"/>
  <c r="U882" i="10"/>
  <c r="AD882" i="10" s="1"/>
  <c r="AB808" i="10" l="1"/>
  <c r="AF807" i="10"/>
  <c r="AA883" i="10"/>
  <c r="V808" i="10" l="1"/>
  <c r="AE808" i="10" s="1"/>
  <c r="AC808" i="10"/>
  <c r="W808" i="10" s="1"/>
  <c r="Y809" i="10"/>
  <c r="Z809" i="10" s="1"/>
  <c r="AH809" i="10" s="1"/>
  <c r="U883" i="10"/>
  <c r="AD883" i="10" s="1"/>
  <c r="X884" i="10"/>
  <c r="AB809" i="10" l="1"/>
  <c r="AF808" i="10"/>
  <c r="AA884" i="10"/>
  <c r="V809" i="10" l="1"/>
  <c r="AE809" i="10" s="1"/>
  <c r="AC809" i="10"/>
  <c r="W809" i="10" s="1"/>
  <c r="Y810" i="10"/>
  <c r="Z810" i="10" s="1"/>
  <c r="AH810" i="10" s="1"/>
  <c r="U884" i="10"/>
  <c r="AD884" i="10" s="1"/>
  <c r="X885" i="10"/>
  <c r="AB810" i="10" l="1"/>
  <c r="Y811" i="10" s="1"/>
  <c r="Z811" i="10" s="1"/>
  <c r="AH811" i="10" s="1"/>
  <c r="AF809" i="10"/>
  <c r="AA885" i="10"/>
  <c r="V810" i="10" l="1"/>
  <c r="AE810" i="10" s="1"/>
  <c r="AC810" i="10"/>
  <c r="W810" i="10" s="1"/>
  <c r="U885" i="10"/>
  <c r="AD885" i="10" s="1"/>
  <c r="X886" i="10"/>
  <c r="AB811" i="10" l="1"/>
  <c r="AF810" i="10"/>
  <c r="AA886" i="10"/>
  <c r="X887" i="10" s="1"/>
  <c r="V811" i="10" l="1"/>
  <c r="AE811" i="10" s="1"/>
  <c r="AC811" i="10"/>
  <c r="W811" i="10" s="1"/>
  <c r="Y812" i="10"/>
  <c r="Z812" i="10" s="1"/>
  <c r="AH812" i="10" s="1"/>
  <c r="U886" i="10"/>
  <c r="AD886" i="10" s="1"/>
  <c r="AB812" i="10" l="1"/>
  <c r="Y813" i="10" s="1"/>
  <c r="Z813" i="10" s="1"/>
  <c r="AH813" i="10" s="1"/>
  <c r="AF811" i="10"/>
  <c r="AA887" i="10"/>
  <c r="V812" i="10" l="1"/>
  <c r="AE812" i="10" s="1"/>
  <c r="AC812" i="10"/>
  <c r="W812" i="10" s="1"/>
  <c r="U887" i="10"/>
  <c r="AD887" i="10" s="1"/>
  <c r="X888" i="10"/>
  <c r="AB813" i="10" l="1"/>
  <c r="AF812" i="10"/>
  <c r="AA888" i="10"/>
  <c r="X889" i="10" s="1"/>
  <c r="V813" i="10" l="1"/>
  <c r="AE813" i="10" s="1"/>
  <c r="AC813" i="10"/>
  <c r="W813" i="10" s="1"/>
  <c r="Y814" i="10"/>
  <c r="Z814" i="10" s="1"/>
  <c r="AH814" i="10" s="1"/>
  <c r="U888" i="10"/>
  <c r="AD888" i="10" s="1"/>
  <c r="AB814" i="10" l="1"/>
  <c r="Y815" i="10" s="1"/>
  <c r="Z815" i="10" s="1"/>
  <c r="AH815" i="10" s="1"/>
  <c r="AF813" i="10"/>
  <c r="AA889" i="10"/>
  <c r="V814" i="10" l="1"/>
  <c r="AE814" i="10" s="1"/>
  <c r="AC814" i="10"/>
  <c r="W814" i="10" s="1"/>
  <c r="U889" i="10"/>
  <c r="AD889" i="10" s="1"/>
  <c r="X890" i="10"/>
  <c r="AB815" i="10" l="1"/>
  <c r="AF814" i="10"/>
  <c r="AA890" i="10"/>
  <c r="V815" i="10" l="1"/>
  <c r="AE815" i="10" s="1"/>
  <c r="AC815" i="10"/>
  <c r="W815" i="10" s="1"/>
  <c r="Y816" i="10"/>
  <c r="Z816" i="10" s="1"/>
  <c r="AH816" i="10" s="1"/>
  <c r="U890" i="10"/>
  <c r="AD890" i="10" s="1"/>
  <c r="X891" i="10"/>
  <c r="AB816" i="10" l="1"/>
  <c r="AF815" i="10"/>
  <c r="AA891" i="10"/>
  <c r="V816" i="10" l="1"/>
  <c r="AE816" i="10" s="1"/>
  <c r="AC816" i="10"/>
  <c r="W816" i="10" s="1"/>
  <c r="Y817" i="10"/>
  <c r="Z817" i="10" s="1"/>
  <c r="AH817" i="10" s="1"/>
  <c r="U891" i="10"/>
  <c r="AD891" i="10" s="1"/>
  <c r="X892" i="10"/>
  <c r="AB817" i="10" l="1"/>
  <c r="AF816" i="10"/>
  <c r="AA892" i="10"/>
  <c r="V817" i="10" l="1"/>
  <c r="AE817" i="10" s="1"/>
  <c r="AC817" i="10"/>
  <c r="W817" i="10" s="1"/>
  <c r="Y818" i="10"/>
  <c r="Z818" i="10" s="1"/>
  <c r="AH818" i="10" s="1"/>
  <c r="U892" i="10"/>
  <c r="AD892" i="10" s="1"/>
  <c r="X893" i="10"/>
  <c r="AB818" i="10" l="1"/>
  <c r="Y819" i="10" s="1"/>
  <c r="Z819" i="10" s="1"/>
  <c r="AH819" i="10" s="1"/>
  <c r="AF817" i="10"/>
  <c r="AA893" i="10"/>
  <c r="V818" i="10" l="1"/>
  <c r="AE818" i="10" s="1"/>
  <c r="AC818" i="10"/>
  <c r="W818" i="10" s="1"/>
  <c r="U893" i="10"/>
  <c r="AD893" i="10" s="1"/>
  <c r="X894" i="10"/>
  <c r="AB819" i="10" l="1"/>
  <c r="AF818" i="10"/>
  <c r="AA894" i="10"/>
  <c r="V819" i="10" l="1"/>
  <c r="AE819" i="10" s="1"/>
  <c r="AC819" i="10"/>
  <c r="W819" i="10" s="1"/>
  <c r="Y820" i="10"/>
  <c r="Z820" i="10" s="1"/>
  <c r="AH820" i="10" s="1"/>
  <c r="U894" i="10"/>
  <c r="AD894" i="10" s="1"/>
  <c r="X895" i="10"/>
  <c r="AB820" i="10" l="1"/>
  <c r="AF819" i="10"/>
  <c r="AA895" i="10"/>
  <c r="V820" i="10" l="1"/>
  <c r="AE820" i="10" s="1"/>
  <c r="AC820" i="10"/>
  <c r="W820" i="10" s="1"/>
  <c r="Y821" i="10"/>
  <c r="Z821" i="10" s="1"/>
  <c r="AH821" i="10" s="1"/>
  <c r="U895" i="10"/>
  <c r="AD895" i="10" s="1"/>
  <c r="X896" i="10"/>
  <c r="AB821" i="10" l="1"/>
  <c r="Y822" i="10" s="1"/>
  <c r="Z822" i="10" s="1"/>
  <c r="AH822" i="10" s="1"/>
  <c r="AF820" i="10"/>
  <c r="AA896" i="10"/>
  <c r="X897" i="10" s="1"/>
  <c r="V821" i="10" l="1"/>
  <c r="AE821" i="10" s="1"/>
  <c r="AC821" i="10"/>
  <c r="W821" i="10" s="1"/>
  <c r="U896" i="10"/>
  <c r="AD896" i="10" s="1"/>
  <c r="AB822" i="10" l="1"/>
  <c r="AF821" i="10"/>
  <c r="AA897" i="10"/>
  <c r="V822" i="10" l="1"/>
  <c r="AE822" i="10" s="1"/>
  <c r="AC822" i="10"/>
  <c r="W822" i="10" s="1"/>
  <c r="Y823" i="10"/>
  <c r="Z823" i="10" s="1"/>
  <c r="AH823" i="10" s="1"/>
  <c r="U897" i="10"/>
  <c r="AD897" i="10" s="1"/>
  <c r="X898" i="10"/>
  <c r="AB823" i="10" l="1"/>
  <c r="Y824" i="10" s="1"/>
  <c r="Z824" i="10" s="1"/>
  <c r="AH824" i="10" s="1"/>
  <c r="AF822" i="10"/>
  <c r="AA898" i="10"/>
  <c r="V823" i="10" l="1"/>
  <c r="AE823" i="10" s="1"/>
  <c r="AC823" i="10"/>
  <c r="W823" i="10" s="1"/>
  <c r="U898" i="10"/>
  <c r="AD898" i="10" s="1"/>
  <c r="X899" i="10"/>
  <c r="AB824" i="10" l="1"/>
  <c r="AF823" i="10"/>
  <c r="AA899" i="10"/>
  <c r="X900" i="10" s="1"/>
  <c r="V824" i="10" l="1"/>
  <c r="AE824" i="10" s="1"/>
  <c r="AC824" i="10"/>
  <c r="W824" i="10" s="1"/>
  <c r="Y825" i="10"/>
  <c r="Z825" i="10" s="1"/>
  <c r="AH825" i="10" s="1"/>
  <c r="U899" i="10"/>
  <c r="AD899" i="10" s="1"/>
  <c r="AB825" i="10" l="1"/>
  <c r="Y826" i="10" s="1"/>
  <c r="Z826" i="10" s="1"/>
  <c r="AH826" i="10" s="1"/>
  <c r="AF824" i="10"/>
  <c r="AA900" i="10"/>
  <c r="V825" i="10" l="1"/>
  <c r="AE825" i="10" s="1"/>
  <c r="AC825" i="10"/>
  <c r="W825" i="10" s="1"/>
  <c r="U900" i="10"/>
  <c r="AD900" i="10" s="1"/>
  <c r="X901" i="10"/>
  <c r="AB826" i="10" l="1"/>
  <c r="AF825" i="10"/>
  <c r="AA901" i="10"/>
  <c r="V826" i="10" l="1"/>
  <c r="AE826" i="10" s="1"/>
  <c r="AC826" i="10"/>
  <c r="W826" i="10" s="1"/>
  <c r="Y827" i="10"/>
  <c r="Z827" i="10" s="1"/>
  <c r="AH827" i="10" s="1"/>
  <c r="U901" i="10"/>
  <c r="AD901" i="10" s="1"/>
  <c r="X902" i="10"/>
  <c r="AB827" i="10" l="1"/>
  <c r="Y828" i="10" s="1"/>
  <c r="Z828" i="10" s="1"/>
  <c r="AH828" i="10" s="1"/>
  <c r="AF826" i="10"/>
  <c r="AA902" i="10"/>
  <c r="V827" i="10" l="1"/>
  <c r="AE827" i="10" s="1"/>
  <c r="AC827" i="10"/>
  <c r="W827" i="10" s="1"/>
  <c r="U902" i="10"/>
  <c r="AD902" i="10" s="1"/>
  <c r="X903" i="10"/>
  <c r="AB828" i="10" l="1"/>
  <c r="AF827" i="10"/>
  <c r="AA903" i="10"/>
  <c r="X904" i="10" s="1"/>
  <c r="V828" i="10" l="1"/>
  <c r="AE828" i="10" s="1"/>
  <c r="AC828" i="10"/>
  <c r="W828" i="10" s="1"/>
  <c r="Y829" i="10"/>
  <c r="Z829" i="10" s="1"/>
  <c r="AH829" i="10" s="1"/>
  <c r="U903" i="10"/>
  <c r="AD903" i="10" s="1"/>
  <c r="AB829" i="10" l="1"/>
  <c r="Y830" i="10" s="1"/>
  <c r="Z830" i="10" s="1"/>
  <c r="AH830" i="10" s="1"/>
  <c r="AF828" i="10"/>
  <c r="AA904" i="10"/>
  <c r="V829" i="10" l="1"/>
  <c r="AE829" i="10" s="1"/>
  <c r="AC829" i="10"/>
  <c r="W829" i="10" s="1"/>
  <c r="U904" i="10"/>
  <c r="AD904" i="10" s="1"/>
  <c r="X905" i="10"/>
  <c r="AF829" i="10" l="1"/>
  <c r="AB830" i="10"/>
  <c r="AA905" i="10"/>
  <c r="V830" i="10" l="1"/>
  <c r="AE830" i="10" s="1"/>
  <c r="AC830" i="10"/>
  <c r="W830" i="10" s="1"/>
  <c r="Y831" i="10"/>
  <c r="Z831" i="10" s="1"/>
  <c r="AH831" i="10" s="1"/>
  <c r="U905" i="10"/>
  <c r="AD905" i="10" s="1"/>
  <c r="X906" i="10"/>
  <c r="AB831" i="10" l="1"/>
  <c r="AF830" i="10"/>
  <c r="AA906" i="10"/>
  <c r="V831" i="10" l="1"/>
  <c r="AE831" i="10" s="1"/>
  <c r="AC831" i="10"/>
  <c r="W831" i="10" s="1"/>
  <c r="Y832" i="10"/>
  <c r="Z832" i="10" s="1"/>
  <c r="AH832" i="10" s="1"/>
  <c r="U906" i="10"/>
  <c r="AD906" i="10" s="1"/>
  <c r="X907" i="10"/>
  <c r="AB832" i="10" l="1"/>
  <c r="AF831" i="10"/>
  <c r="AA907" i="10"/>
  <c r="X908" i="10" s="1"/>
  <c r="V832" i="10" l="1"/>
  <c r="AE832" i="10" s="1"/>
  <c r="AC832" i="10"/>
  <c r="W832" i="10" s="1"/>
  <c r="Y833" i="10"/>
  <c r="Z833" i="10" s="1"/>
  <c r="AH833" i="10" s="1"/>
  <c r="U907" i="10"/>
  <c r="AD907" i="10" s="1"/>
  <c r="AB833" i="10" l="1"/>
  <c r="Y834" i="10" s="1"/>
  <c r="Z834" i="10" s="1"/>
  <c r="AH834" i="10" s="1"/>
  <c r="AF832" i="10"/>
  <c r="AA908" i="10"/>
  <c r="V833" i="10" l="1"/>
  <c r="AE833" i="10" s="1"/>
  <c r="AC833" i="10"/>
  <c r="W833" i="10" s="1"/>
  <c r="U908" i="10"/>
  <c r="AD908" i="10" s="1"/>
  <c r="X909" i="10"/>
  <c r="AB834" i="10" l="1"/>
  <c r="AF833" i="10"/>
  <c r="AA909" i="10"/>
  <c r="V834" i="10" l="1"/>
  <c r="AE834" i="10" s="1"/>
  <c r="AC834" i="10"/>
  <c r="W834" i="10" s="1"/>
  <c r="Y835" i="10"/>
  <c r="Z835" i="10" s="1"/>
  <c r="AH835" i="10" s="1"/>
  <c r="U909" i="10"/>
  <c r="AD909" i="10" s="1"/>
  <c r="X910" i="10"/>
  <c r="AB835" i="10" l="1"/>
  <c r="Y836" i="10" s="1"/>
  <c r="Z836" i="10" s="1"/>
  <c r="AH836" i="10" s="1"/>
  <c r="AF834" i="10"/>
  <c r="AA910" i="10"/>
  <c r="V835" i="10" l="1"/>
  <c r="AE835" i="10" s="1"/>
  <c r="AC835" i="10"/>
  <c r="W835" i="10" s="1"/>
  <c r="U910" i="10"/>
  <c r="AD910" i="10" s="1"/>
  <c r="X911" i="10"/>
  <c r="AB836" i="10" l="1"/>
  <c r="AF835" i="10"/>
  <c r="AA911" i="10"/>
  <c r="V836" i="10" l="1"/>
  <c r="AE836" i="10" s="1"/>
  <c r="AC836" i="10"/>
  <c r="W836" i="10" s="1"/>
  <c r="Y837" i="10"/>
  <c r="Z837" i="10" s="1"/>
  <c r="AH837" i="10" s="1"/>
  <c r="U911" i="10"/>
  <c r="AD911" i="10" s="1"/>
  <c r="X912" i="10"/>
  <c r="AB837" i="10" l="1"/>
  <c r="AF836" i="10"/>
  <c r="AA912" i="10"/>
  <c r="X913" i="10" s="1"/>
  <c r="V837" i="10" l="1"/>
  <c r="AE837" i="10" s="1"/>
  <c r="AC837" i="10"/>
  <c r="W837" i="10" s="1"/>
  <c r="Y838" i="10"/>
  <c r="Z838" i="10" s="1"/>
  <c r="AH838" i="10" s="1"/>
  <c r="U912" i="10"/>
  <c r="AD912" i="10" s="1"/>
  <c r="AB838" i="10" l="1"/>
  <c r="AF837" i="10"/>
  <c r="AA913" i="10"/>
  <c r="V838" i="10" l="1"/>
  <c r="AE838" i="10" s="1"/>
  <c r="AC838" i="10"/>
  <c r="W838" i="10" s="1"/>
  <c r="Y839" i="10"/>
  <c r="Z839" i="10" s="1"/>
  <c r="AH839" i="10" s="1"/>
  <c r="U913" i="10"/>
  <c r="AD913" i="10" s="1"/>
  <c r="X914" i="10"/>
  <c r="AB839" i="10" l="1"/>
  <c r="Y840" i="10" s="1"/>
  <c r="Z840" i="10" s="1"/>
  <c r="AH840" i="10" s="1"/>
  <c r="AF838" i="10"/>
  <c r="AA914" i="10"/>
  <c r="V839" i="10" l="1"/>
  <c r="AE839" i="10" s="1"/>
  <c r="AC839" i="10"/>
  <c r="W839" i="10" s="1"/>
  <c r="U914" i="10"/>
  <c r="AD914" i="10" s="1"/>
  <c r="X915" i="10"/>
  <c r="AB840" i="10" l="1"/>
  <c r="AF839" i="10"/>
  <c r="AA915" i="10"/>
  <c r="V840" i="10" l="1"/>
  <c r="AE840" i="10" s="1"/>
  <c r="AC840" i="10"/>
  <c r="W840" i="10" s="1"/>
  <c r="Y841" i="10"/>
  <c r="Z841" i="10" s="1"/>
  <c r="AH841" i="10" s="1"/>
  <c r="U915" i="10"/>
  <c r="AD915" i="10" s="1"/>
  <c r="X916" i="10"/>
  <c r="AB841" i="10" l="1"/>
  <c r="AF840" i="10"/>
  <c r="AA916" i="10"/>
  <c r="V841" i="10" l="1"/>
  <c r="AE841" i="10" s="1"/>
  <c r="AC841" i="10"/>
  <c r="W841" i="10" s="1"/>
  <c r="Y842" i="10"/>
  <c r="Z842" i="10" s="1"/>
  <c r="AH842" i="10" s="1"/>
  <c r="U916" i="10"/>
  <c r="AD916" i="10" s="1"/>
  <c r="X917" i="10"/>
  <c r="AB842" i="10" l="1"/>
  <c r="AF841" i="10"/>
  <c r="AA917" i="10"/>
  <c r="V842" i="10" l="1"/>
  <c r="AE842" i="10" s="1"/>
  <c r="AC842" i="10"/>
  <c r="W842" i="10" s="1"/>
  <c r="Y843" i="10"/>
  <c r="Z843" i="10" s="1"/>
  <c r="AH843" i="10" s="1"/>
  <c r="U917" i="10"/>
  <c r="AD917" i="10" s="1"/>
  <c r="X918" i="10"/>
  <c r="AB843" i="10" l="1"/>
  <c r="AF842" i="10"/>
  <c r="AA918" i="10"/>
  <c r="V843" i="10" l="1"/>
  <c r="AE843" i="10" s="1"/>
  <c r="AC843" i="10"/>
  <c r="W843" i="10" s="1"/>
  <c r="Y844" i="10"/>
  <c r="Z844" i="10" s="1"/>
  <c r="AH844" i="10" s="1"/>
  <c r="U918" i="10"/>
  <c r="AD918" i="10" s="1"/>
  <c r="X919" i="10"/>
  <c r="AB844" i="10" l="1"/>
  <c r="Y845" i="10" s="1"/>
  <c r="Z845" i="10" s="1"/>
  <c r="AH845" i="10" s="1"/>
  <c r="AF843" i="10"/>
  <c r="AA919" i="10"/>
  <c r="V844" i="10" l="1"/>
  <c r="AE844" i="10" s="1"/>
  <c r="AC844" i="10"/>
  <c r="W844" i="10" s="1"/>
  <c r="U919" i="10"/>
  <c r="AD919" i="10" s="1"/>
  <c r="X920" i="10"/>
  <c r="AB845" i="10" l="1"/>
  <c r="AF844" i="10"/>
  <c r="AA920" i="10"/>
  <c r="X921" i="10" s="1"/>
  <c r="V845" i="10" l="1"/>
  <c r="AE845" i="10" s="1"/>
  <c r="AC845" i="10"/>
  <c r="W845" i="10" s="1"/>
  <c r="Y846" i="10"/>
  <c r="Z846" i="10" s="1"/>
  <c r="AH846" i="10" s="1"/>
  <c r="U920" i="10"/>
  <c r="AD920" i="10" s="1"/>
  <c r="AB846" i="10" l="1"/>
  <c r="Y847" i="10" s="1"/>
  <c r="Z847" i="10" s="1"/>
  <c r="AH847" i="10" s="1"/>
  <c r="AF845" i="10"/>
  <c r="AA921" i="10"/>
  <c r="V846" i="10" l="1"/>
  <c r="AE846" i="10" s="1"/>
  <c r="AC846" i="10"/>
  <c r="W846" i="10" s="1"/>
  <c r="U921" i="10"/>
  <c r="AD921" i="10" s="1"/>
  <c r="X922" i="10"/>
  <c r="AB847" i="10" l="1"/>
  <c r="AF846" i="10"/>
  <c r="AA922" i="10"/>
  <c r="V847" i="10" l="1"/>
  <c r="AE847" i="10" s="1"/>
  <c r="AF847" i="10" s="1"/>
  <c r="AC847" i="10"/>
  <c r="W847" i="10" s="1"/>
  <c r="Y848" i="10"/>
  <c r="Z848" i="10" s="1"/>
  <c r="AH848" i="10" s="1"/>
  <c r="U922" i="10"/>
  <c r="AD922" i="10" s="1"/>
  <c r="X923" i="10"/>
  <c r="AB848" i="10" l="1"/>
  <c r="Y849" i="10" s="1"/>
  <c r="Z849" i="10" s="1"/>
  <c r="AH849" i="10" s="1"/>
  <c r="AA923" i="10"/>
  <c r="V848" i="10" l="1"/>
  <c r="AE848" i="10" s="1"/>
  <c r="AC848" i="10"/>
  <c r="W848" i="10" s="1"/>
  <c r="U923" i="10"/>
  <c r="AD923" i="10" s="1"/>
  <c r="X924" i="10"/>
  <c r="AB849" i="10" l="1"/>
  <c r="AF848" i="10"/>
  <c r="AA924" i="10"/>
  <c r="V849" i="10" l="1"/>
  <c r="AE849" i="10" s="1"/>
  <c r="AC849" i="10"/>
  <c r="W849" i="10" s="1"/>
  <c r="Y850" i="10"/>
  <c r="Z850" i="10" s="1"/>
  <c r="AH850" i="10" s="1"/>
  <c r="U924" i="10"/>
  <c r="AD924" i="10" s="1"/>
  <c r="X925" i="10"/>
  <c r="AB850" i="10" l="1"/>
  <c r="AF849" i="10"/>
  <c r="AA925" i="10"/>
  <c r="V850" i="10" l="1"/>
  <c r="AE850" i="10" s="1"/>
  <c r="AC850" i="10"/>
  <c r="W850" i="10" s="1"/>
  <c r="Y851" i="10"/>
  <c r="Z851" i="10" s="1"/>
  <c r="AH851" i="10" s="1"/>
  <c r="U925" i="10"/>
  <c r="AD925" i="10" s="1"/>
  <c r="X926" i="10"/>
  <c r="AB851" i="10" l="1"/>
  <c r="Y852" i="10" s="1"/>
  <c r="Z852" i="10" s="1"/>
  <c r="AH852" i="10" s="1"/>
  <c r="AF850" i="10"/>
  <c r="AA926" i="10"/>
  <c r="V851" i="10" l="1"/>
  <c r="AE851" i="10" s="1"/>
  <c r="AC851" i="10"/>
  <c r="W851" i="10" s="1"/>
  <c r="U926" i="10"/>
  <c r="AD926" i="10" s="1"/>
  <c r="X927" i="10"/>
  <c r="AB852" i="10" l="1"/>
  <c r="AF851" i="10"/>
  <c r="AA927" i="10"/>
  <c r="V852" i="10" l="1"/>
  <c r="AE852" i="10" s="1"/>
  <c r="AC852" i="10"/>
  <c r="W852" i="10" s="1"/>
  <c r="Y853" i="10"/>
  <c r="Z853" i="10" s="1"/>
  <c r="AH853" i="10" s="1"/>
  <c r="U927" i="10"/>
  <c r="AD927" i="10" s="1"/>
  <c r="X928" i="10"/>
  <c r="AB853" i="10" l="1"/>
  <c r="AF852" i="10"/>
  <c r="AA928" i="10"/>
  <c r="V853" i="10" l="1"/>
  <c r="AE853" i="10" s="1"/>
  <c r="AC853" i="10"/>
  <c r="W853" i="10" s="1"/>
  <c r="Y854" i="10"/>
  <c r="Z854" i="10" s="1"/>
  <c r="AH854" i="10" s="1"/>
  <c r="U928" i="10"/>
  <c r="AD928" i="10" s="1"/>
  <c r="X929" i="10"/>
  <c r="AB854" i="10" l="1"/>
  <c r="Y855" i="10" s="1"/>
  <c r="Z855" i="10" s="1"/>
  <c r="AH855" i="10" s="1"/>
  <c r="AF853" i="10"/>
  <c r="AA929" i="10"/>
  <c r="V854" i="10" l="1"/>
  <c r="AE854" i="10" s="1"/>
  <c r="AC854" i="10"/>
  <c r="W854" i="10" s="1"/>
  <c r="U929" i="10"/>
  <c r="AD929" i="10" s="1"/>
  <c r="X930" i="10"/>
  <c r="AB855" i="10" l="1"/>
  <c r="AF854" i="10"/>
  <c r="AA930" i="10"/>
  <c r="V855" i="10" l="1"/>
  <c r="AE855" i="10" s="1"/>
  <c r="AC855" i="10"/>
  <c r="W855" i="10" s="1"/>
  <c r="Y856" i="10"/>
  <c r="Z856" i="10" s="1"/>
  <c r="AH856" i="10" s="1"/>
  <c r="U930" i="10"/>
  <c r="AD930" i="10" s="1"/>
  <c r="X931" i="10"/>
  <c r="AB856" i="10" l="1"/>
  <c r="AF855" i="10"/>
  <c r="AA931" i="10"/>
  <c r="X932" i="10" s="1"/>
  <c r="V856" i="10" l="1"/>
  <c r="AE856" i="10" s="1"/>
  <c r="AC856" i="10"/>
  <c r="W856" i="10" s="1"/>
  <c r="Y857" i="10"/>
  <c r="Z857" i="10" s="1"/>
  <c r="AH857" i="10" s="1"/>
  <c r="U931" i="10"/>
  <c r="AD931" i="10" s="1"/>
  <c r="AB857" i="10" l="1"/>
  <c r="Y858" i="10" s="1"/>
  <c r="Z858" i="10" s="1"/>
  <c r="AH858" i="10" s="1"/>
  <c r="AF856" i="10"/>
  <c r="AA932" i="10"/>
  <c r="V857" i="10" l="1"/>
  <c r="AE857" i="10" s="1"/>
  <c r="AC857" i="10"/>
  <c r="W857" i="10" s="1"/>
  <c r="U932" i="10"/>
  <c r="AD932" i="10" s="1"/>
  <c r="X933" i="10"/>
  <c r="AB858" i="10" l="1"/>
  <c r="AF857" i="10"/>
  <c r="AA933" i="10"/>
  <c r="V858" i="10" l="1"/>
  <c r="AE858" i="10" s="1"/>
  <c r="AC858" i="10"/>
  <c r="W858" i="10" s="1"/>
  <c r="Y859" i="10"/>
  <c r="Z859" i="10" s="1"/>
  <c r="AH859" i="10" s="1"/>
  <c r="U933" i="10"/>
  <c r="AD933" i="10" s="1"/>
  <c r="X934" i="10"/>
  <c r="AB859" i="10" l="1"/>
  <c r="AF858" i="10"/>
  <c r="AA934" i="10"/>
  <c r="V859" i="10" l="1"/>
  <c r="AE859" i="10" s="1"/>
  <c r="AC859" i="10"/>
  <c r="W859" i="10" s="1"/>
  <c r="Y860" i="10"/>
  <c r="Z860" i="10" s="1"/>
  <c r="AH860" i="10" s="1"/>
  <c r="U934" i="10"/>
  <c r="AD934" i="10" s="1"/>
  <c r="X935" i="10"/>
  <c r="AB860" i="10" l="1"/>
  <c r="AF859" i="10"/>
  <c r="AA935" i="10"/>
  <c r="X936" i="10" s="1"/>
  <c r="V860" i="10" l="1"/>
  <c r="AE860" i="10" s="1"/>
  <c r="AC860" i="10"/>
  <c r="W860" i="10" s="1"/>
  <c r="Y861" i="10"/>
  <c r="Z861" i="10" s="1"/>
  <c r="AH861" i="10" s="1"/>
  <c r="U935" i="10"/>
  <c r="AD935" i="10" s="1"/>
  <c r="AB861" i="10" l="1"/>
  <c r="AF860" i="10"/>
  <c r="AA936" i="10"/>
  <c r="V861" i="10" l="1"/>
  <c r="AE861" i="10" s="1"/>
  <c r="AC861" i="10"/>
  <c r="W861" i="10" s="1"/>
  <c r="Y862" i="10"/>
  <c r="Z862" i="10" s="1"/>
  <c r="AH862" i="10" s="1"/>
  <c r="U936" i="10"/>
  <c r="AD936" i="10" s="1"/>
  <c r="X937" i="10"/>
  <c r="AB862" i="10" l="1"/>
  <c r="AF861" i="10"/>
  <c r="AA937" i="10"/>
  <c r="X938" i="10" s="1"/>
  <c r="V862" i="10" l="1"/>
  <c r="AE862" i="10" s="1"/>
  <c r="AC862" i="10"/>
  <c r="W862" i="10" s="1"/>
  <c r="Y863" i="10"/>
  <c r="Z863" i="10" s="1"/>
  <c r="AH863" i="10" s="1"/>
  <c r="U937" i="10"/>
  <c r="AD937" i="10" s="1"/>
  <c r="AB863" i="10" l="1"/>
  <c r="AF862" i="10"/>
  <c r="AA938" i="10"/>
  <c r="V863" i="10" l="1"/>
  <c r="AE863" i="10" s="1"/>
  <c r="AC863" i="10"/>
  <c r="W863" i="10" s="1"/>
  <c r="Y864" i="10"/>
  <c r="Z864" i="10" s="1"/>
  <c r="AH864" i="10" s="1"/>
  <c r="U938" i="10"/>
  <c r="AD938" i="10" s="1"/>
  <c r="X939" i="10"/>
  <c r="AB864" i="10" l="1"/>
  <c r="AF863" i="10"/>
  <c r="AA939" i="10"/>
  <c r="V864" i="10" l="1"/>
  <c r="AE864" i="10" s="1"/>
  <c r="AC864" i="10"/>
  <c r="W864" i="10" s="1"/>
  <c r="Y865" i="10"/>
  <c r="Z865" i="10" s="1"/>
  <c r="AH865" i="10" s="1"/>
  <c r="U939" i="10"/>
  <c r="AD939" i="10" s="1"/>
  <c r="X940" i="10"/>
  <c r="AB865" i="10" l="1"/>
  <c r="AF864" i="10"/>
  <c r="AA940" i="10"/>
  <c r="X941" i="10" s="1"/>
  <c r="V865" i="10" l="1"/>
  <c r="AE865" i="10" s="1"/>
  <c r="AC865" i="10"/>
  <c r="W865" i="10" s="1"/>
  <c r="Y866" i="10"/>
  <c r="Z866" i="10" s="1"/>
  <c r="AH866" i="10" s="1"/>
  <c r="U940" i="10"/>
  <c r="AD940" i="10" s="1"/>
  <c r="AB866" i="10" l="1"/>
  <c r="Y867" i="10" s="1"/>
  <c r="Z867" i="10" s="1"/>
  <c r="AH867" i="10" s="1"/>
  <c r="AF865" i="10"/>
  <c r="AA941" i="10"/>
  <c r="V866" i="10" l="1"/>
  <c r="AE866" i="10" s="1"/>
  <c r="AC866" i="10"/>
  <c r="W866" i="10" s="1"/>
  <c r="U941" i="10"/>
  <c r="AD941" i="10" s="1"/>
  <c r="X942" i="10"/>
  <c r="AB867" i="10" l="1"/>
  <c r="AF866" i="10"/>
  <c r="AA942" i="10"/>
  <c r="V867" i="10" l="1"/>
  <c r="AE867" i="10" s="1"/>
  <c r="AC867" i="10"/>
  <c r="W867" i="10" s="1"/>
  <c r="Y868" i="10"/>
  <c r="Z868" i="10" s="1"/>
  <c r="AH868" i="10" s="1"/>
  <c r="U942" i="10"/>
  <c r="AD942" i="10" s="1"/>
  <c r="X943" i="10"/>
  <c r="AB868" i="10" l="1"/>
  <c r="AF867" i="10"/>
  <c r="AA943" i="10"/>
  <c r="X944" i="10" s="1"/>
  <c r="V868" i="10" l="1"/>
  <c r="AE868" i="10" s="1"/>
  <c r="AC868" i="10"/>
  <c r="W868" i="10" s="1"/>
  <c r="Y869" i="10"/>
  <c r="Z869" i="10" s="1"/>
  <c r="AH869" i="10" s="1"/>
  <c r="U943" i="10"/>
  <c r="AD943" i="10" s="1"/>
  <c r="AB869" i="10" l="1"/>
  <c r="AF868" i="10"/>
  <c r="AA944" i="10"/>
  <c r="V869" i="10" l="1"/>
  <c r="AE869" i="10" s="1"/>
  <c r="AC869" i="10"/>
  <c r="W869" i="10" s="1"/>
  <c r="Y870" i="10"/>
  <c r="Z870" i="10" s="1"/>
  <c r="AH870" i="10" s="1"/>
  <c r="U944" i="10"/>
  <c r="AD944" i="10" s="1"/>
  <c r="X945" i="10"/>
  <c r="AF869" i="10" l="1"/>
  <c r="AB870" i="10"/>
  <c r="Y871" i="10" s="1"/>
  <c r="Z871" i="10" s="1"/>
  <c r="AH871" i="10" s="1"/>
  <c r="AA945" i="10"/>
  <c r="V870" i="10" l="1"/>
  <c r="AE870" i="10" s="1"/>
  <c r="AC870" i="10"/>
  <c r="W870" i="10" s="1"/>
  <c r="U945" i="10"/>
  <c r="AD945" i="10" s="1"/>
  <c r="X946" i="10"/>
  <c r="AB871" i="10" l="1"/>
  <c r="AF870" i="10"/>
  <c r="AA946" i="10"/>
  <c r="V871" i="10" l="1"/>
  <c r="AE871" i="10" s="1"/>
  <c r="AC871" i="10"/>
  <c r="W871" i="10" s="1"/>
  <c r="Y872" i="10"/>
  <c r="Z872" i="10" s="1"/>
  <c r="AH872" i="10" s="1"/>
  <c r="U946" i="10"/>
  <c r="AD946" i="10" s="1"/>
  <c r="X947" i="10"/>
  <c r="AB872" i="10" l="1"/>
  <c r="Y873" i="10" s="1"/>
  <c r="Z873" i="10" s="1"/>
  <c r="AH873" i="10" s="1"/>
  <c r="AF871" i="10"/>
  <c r="AA947" i="10"/>
  <c r="V872" i="10" l="1"/>
  <c r="AE872" i="10" s="1"/>
  <c r="AC872" i="10"/>
  <c r="W872" i="10" s="1"/>
  <c r="U947" i="10"/>
  <c r="AD947" i="10" s="1"/>
  <c r="X948" i="10"/>
  <c r="AB873" i="10" l="1"/>
  <c r="AF872" i="10"/>
  <c r="AA948" i="10"/>
  <c r="X949" i="10" s="1"/>
  <c r="V873" i="10" l="1"/>
  <c r="AE873" i="10" s="1"/>
  <c r="AC873" i="10"/>
  <c r="W873" i="10" s="1"/>
  <c r="Y874" i="10"/>
  <c r="Z874" i="10" s="1"/>
  <c r="AH874" i="10" s="1"/>
  <c r="U948" i="10"/>
  <c r="AD948" i="10" s="1"/>
  <c r="AB874" i="10" l="1"/>
  <c r="AF873" i="10"/>
  <c r="AA949" i="10"/>
  <c r="V874" i="10" l="1"/>
  <c r="AE874" i="10" s="1"/>
  <c r="AC874" i="10"/>
  <c r="W874" i="10" s="1"/>
  <c r="Y875" i="10"/>
  <c r="Z875" i="10" s="1"/>
  <c r="AH875" i="10" s="1"/>
  <c r="U949" i="10"/>
  <c r="AD949" i="10" s="1"/>
  <c r="X950" i="10"/>
  <c r="AB875" i="10" l="1"/>
  <c r="Y876" i="10" s="1"/>
  <c r="Z876" i="10" s="1"/>
  <c r="AH876" i="10" s="1"/>
  <c r="AF874" i="10"/>
  <c r="AA950" i="10"/>
  <c r="X951" i="10" s="1"/>
  <c r="V875" i="10" l="1"/>
  <c r="AE875" i="10" s="1"/>
  <c r="AC875" i="10"/>
  <c r="W875" i="10" s="1"/>
  <c r="U950" i="10"/>
  <c r="AD950" i="10" s="1"/>
  <c r="AF875" i="10" l="1"/>
  <c r="AB876" i="10"/>
  <c r="AA951" i="10"/>
  <c r="V876" i="10" l="1"/>
  <c r="AE876" i="10" s="1"/>
  <c r="AC876" i="10"/>
  <c r="W876" i="10" s="1"/>
  <c r="Y877" i="10"/>
  <c r="Z877" i="10" s="1"/>
  <c r="AH877" i="10" s="1"/>
  <c r="U951" i="10"/>
  <c r="AD951" i="10" s="1"/>
  <c r="X952" i="10"/>
  <c r="AB877" i="10" l="1"/>
  <c r="AF876" i="10"/>
  <c r="AA952" i="10"/>
  <c r="V877" i="10" l="1"/>
  <c r="AE877" i="10" s="1"/>
  <c r="AC877" i="10"/>
  <c r="W877" i="10" s="1"/>
  <c r="Y878" i="10"/>
  <c r="Z878" i="10" s="1"/>
  <c r="AH878" i="10" s="1"/>
  <c r="U952" i="10"/>
  <c r="AD952" i="10" s="1"/>
  <c r="X953" i="10"/>
  <c r="AB878" i="10" l="1"/>
  <c r="Y879" i="10" s="1"/>
  <c r="Z879" i="10" s="1"/>
  <c r="AH879" i="10" s="1"/>
  <c r="AF877" i="10"/>
  <c r="AA953" i="10"/>
  <c r="V878" i="10" l="1"/>
  <c r="AE878" i="10" s="1"/>
  <c r="AC878" i="10"/>
  <c r="W878" i="10" s="1"/>
  <c r="U953" i="10"/>
  <c r="AD953" i="10" s="1"/>
  <c r="X954" i="10"/>
  <c r="AB879" i="10" l="1"/>
  <c r="AF878" i="10"/>
  <c r="AA954" i="10"/>
  <c r="V879" i="10" l="1"/>
  <c r="AE879" i="10" s="1"/>
  <c r="AC879" i="10"/>
  <c r="W879" i="10" s="1"/>
  <c r="Y880" i="10"/>
  <c r="Z880" i="10" s="1"/>
  <c r="AH880" i="10" s="1"/>
  <c r="U954" i="10"/>
  <c r="AD954" i="10" s="1"/>
  <c r="X955" i="10"/>
  <c r="AB880" i="10" l="1"/>
  <c r="AF879" i="10"/>
  <c r="AA955" i="10"/>
  <c r="V880" i="10" l="1"/>
  <c r="AE880" i="10" s="1"/>
  <c r="AC880" i="10"/>
  <c r="W880" i="10" s="1"/>
  <c r="Y881" i="10"/>
  <c r="Z881" i="10" s="1"/>
  <c r="AH881" i="10" s="1"/>
  <c r="U955" i="10"/>
  <c r="AD955" i="10" s="1"/>
  <c r="X956" i="10"/>
  <c r="AB881" i="10" l="1"/>
  <c r="Y882" i="10" s="1"/>
  <c r="Z882" i="10" s="1"/>
  <c r="AH882" i="10" s="1"/>
  <c r="AF880" i="10"/>
  <c r="AA956" i="10"/>
  <c r="V881" i="10" l="1"/>
  <c r="AE881" i="10" s="1"/>
  <c r="AC881" i="10"/>
  <c r="W881" i="10" s="1"/>
  <c r="U956" i="10"/>
  <c r="AD956" i="10" s="1"/>
  <c r="X957" i="10"/>
  <c r="AB882" i="10" l="1"/>
  <c r="AF881" i="10"/>
  <c r="AA957" i="10"/>
  <c r="V882" i="10" l="1"/>
  <c r="AE882" i="10" s="1"/>
  <c r="AC882" i="10"/>
  <c r="W882" i="10" s="1"/>
  <c r="Y883" i="10"/>
  <c r="Z883" i="10" s="1"/>
  <c r="AH883" i="10" s="1"/>
  <c r="U957" i="10"/>
  <c r="AD957" i="10" s="1"/>
  <c r="X958" i="10"/>
  <c r="AB883" i="10" l="1"/>
  <c r="Y884" i="10" s="1"/>
  <c r="Z884" i="10" s="1"/>
  <c r="AH884" i="10" s="1"/>
  <c r="AF882" i="10"/>
  <c r="AA958" i="10"/>
  <c r="V883" i="10" l="1"/>
  <c r="AE883" i="10" s="1"/>
  <c r="AC883" i="10"/>
  <c r="W883" i="10" s="1"/>
  <c r="U958" i="10"/>
  <c r="AD958" i="10" s="1"/>
  <c r="X959" i="10"/>
  <c r="AB884" i="10" l="1"/>
  <c r="AF883" i="10"/>
  <c r="AA959" i="10"/>
  <c r="X960" i="10" s="1"/>
  <c r="V884" i="10" l="1"/>
  <c r="AE884" i="10" s="1"/>
  <c r="AC884" i="10"/>
  <c r="W884" i="10" s="1"/>
  <c r="Y885" i="10"/>
  <c r="Z885" i="10" s="1"/>
  <c r="AH885" i="10" s="1"/>
  <c r="U959" i="10"/>
  <c r="AD959" i="10" s="1"/>
  <c r="AB885" i="10" l="1"/>
  <c r="Y886" i="10" s="1"/>
  <c r="Z886" i="10" s="1"/>
  <c r="AH886" i="10" s="1"/>
  <c r="AF884" i="10"/>
  <c r="AA960" i="10"/>
  <c r="V885" i="10" l="1"/>
  <c r="AE885" i="10" s="1"/>
  <c r="AC885" i="10"/>
  <c r="W885" i="10" s="1"/>
  <c r="U960" i="10"/>
  <c r="AD960" i="10" s="1"/>
  <c r="X961" i="10"/>
  <c r="AB886" i="10" l="1"/>
  <c r="AF885" i="10"/>
  <c r="AA961" i="10"/>
  <c r="X962" i="10" s="1"/>
  <c r="V886" i="10" l="1"/>
  <c r="AE886" i="10" s="1"/>
  <c r="AC886" i="10"/>
  <c r="W886" i="10" s="1"/>
  <c r="Y887" i="10"/>
  <c r="Z887" i="10" s="1"/>
  <c r="AH887" i="10" s="1"/>
  <c r="U961" i="10"/>
  <c r="AD961" i="10" s="1"/>
  <c r="AB887" i="10" l="1"/>
  <c r="Y888" i="10" s="1"/>
  <c r="Z888" i="10" s="1"/>
  <c r="AH888" i="10" s="1"/>
  <c r="AF886" i="10"/>
  <c r="AA962" i="10"/>
  <c r="V887" i="10" l="1"/>
  <c r="AE887" i="10" s="1"/>
  <c r="AC887" i="10"/>
  <c r="W887" i="10" s="1"/>
  <c r="U962" i="10"/>
  <c r="AD962" i="10" s="1"/>
  <c r="X963" i="10"/>
  <c r="AB888" i="10" l="1"/>
  <c r="AF887" i="10"/>
  <c r="AA963" i="10"/>
  <c r="V888" i="10" l="1"/>
  <c r="AE888" i="10" s="1"/>
  <c r="AC888" i="10"/>
  <c r="W888" i="10" s="1"/>
  <c r="Y889" i="10"/>
  <c r="Z889" i="10" s="1"/>
  <c r="AH889" i="10" s="1"/>
  <c r="U963" i="10"/>
  <c r="AD963" i="10" s="1"/>
  <c r="X964" i="10"/>
  <c r="AB889" i="10" l="1"/>
  <c r="Y890" i="10" s="1"/>
  <c r="Z890" i="10" s="1"/>
  <c r="AH890" i="10" s="1"/>
  <c r="AF888" i="10"/>
  <c r="AA964" i="10"/>
  <c r="V889" i="10" l="1"/>
  <c r="AE889" i="10" s="1"/>
  <c r="AC889" i="10"/>
  <c r="W889" i="10" s="1"/>
  <c r="U964" i="10"/>
  <c r="AD964" i="10" s="1"/>
  <c r="X965" i="10"/>
  <c r="AB890" i="10" l="1"/>
  <c r="AF889" i="10"/>
  <c r="AA965" i="10"/>
  <c r="X966" i="10" s="1"/>
  <c r="V890" i="10" l="1"/>
  <c r="AE890" i="10" s="1"/>
  <c r="AC890" i="10"/>
  <c r="W890" i="10" s="1"/>
  <c r="Y891" i="10"/>
  <c r="Z891" i="10" s="1"/>
  <c r="AH891" i="10" s="1"/>
  <c r="U965" i="10"/>
  <c r="AD965" i="10" s="1"/>
  <c r="AB891" i="10" l="1"/>
  <c r="AF890" i="10"/>
  <c r="AA966" i="10"/>
  <c r="V891" i="10" l="1"/>
  <c r="AE891" i="10" s="1"/>
  <c r="AC891" i="10"/>
  <c r="W891" i="10" s="1"/>
  <c r="Y892" i="10"/>
  <c r="Z892" i="10" s="1"/>
  <c r="AH892" i="10" s="1"/>
  <c r="U966" i="10"/>
  <c r="AD966" i="10" s="1"/>
  <c r="X967" i="10"/>
  <c r="AB892" i="10" l="1"/>
  <c r="Y893" i="10" s="1"/>
  <c r="Z893" i="10" s="1"/>
  <c r="AH893" i="10" s="1"/>
  <c r="AF891" i="10"/>
  <c r="AA967" i="10"/>
  <c r="X968" i="10" s="1"/>
  <c r="V892" i="10" l="1"/>
  <c r="AE892" i="10" s="1"/>
  <c r="AC892" i="10"/>
  <c r="W892" i="10" s="1"/>
  <c r="U967" i="10"/>
  <c r="AD967" i="10" s="1"/>
  <c r="AB893" i="10" l="1"/>
  <c r="AF892" i="10"/>
  <c r="AA968" i="10"/>
  <c r="V893" i="10" l="1"/>
  <c r="AE893" i="10" s="1"/>
  <c r="AC893" i="10"/>
  <c r="W893" i="10" s="1"/>
  <c r="Y894" i="10"/>
  <c r="Z894" i="10" s="1"/>
  <c r="AH894" i="10" s="1"/>
  <c r="U968" i="10"/>
  <c r="AD968" i="10" s="1"/>
  <c r="X969" i="10"/>
  <c r="AB894" i="10" l="1"/>
  <c r="Y895" i="10" s="1"/>
  <c r="Z895" i="10" s="1"/>
  <c r="AH895" i="10" s="1"/>
  <c r="AF893" i="10"/>
  <c r="AA969" i="10"/>
  <c r="X970" i="10" s="1"/>
  <c r="V894" i="10" l="1"/>
  <c r="AE894" i="10" s="1"/>
  <c r="AC894" i="10"/>
  <c r="W894" i="10" s="1"/>
  <c r="U969" i="10"/>
  <c r="AD969" i="10" s="1"/>
  <c r="AB895" i="10" l="1"/>
  <c r="AF894" i="10"/>
  <c r="AA970" i="10"/>
  <c r="V895" i="10" l="1"/>
  <c r="AE895" i="10" s="1"/>
  <c r="AC895" i="10"/>
  <c r="W895" i="10" s="1"/>
  <c r="Y896" i="10"/>
  <c r="Z896" i="10" s="1"/>
  <c r="AH896" i="10" s="1"/>
  <c r="U970" i="10"/>
  <c r="AD970" i="10" s="1"/>
  <c r="X971" i="10"/>
  <c r="AB896" i="10" l="1"/>
  <c r="Y897" i="10" s="1"/>
  <c r="Z897" i="10" s="1"/>
  <c r="AH897" i="10" s="1"/>
  <c r="AF895" i="10"/>
  <c r="AA971" i="10"/>
  <c r="V896" i="10" l="1"/>
  <c r="AE896" i="10" s="1"/>
  <c r="AC896" i="10"/>
  <c r="W896" i="10" s="1"/>
  <c r="U971" i="10"/>
  <c r="AD971" i="10" s="1"/>
  <c r="X972" i="10"/>
  <c r="AB897" i="10" l="1"/>
  <c r="AF896" i="10"/>
  <c r="AA972" i="10"/>
  <c r="V897" i="10" l="1"/>
  <c r="AE897" i="10" s="1"/>
  <c r="AC897" i="10"/>
  <c r="W897" i="10" s="1"/>
  <c r="Y898" i="10"/>
  <c r="Z898" i="10" s="1"/>
  <c r="AH898" i="10" s="1"/>
  <c r="U972" i="10"/>
  <c r="AD972" i="10" s="1"/>
  <c r="X973" i="10"/>
  <c r="AB898" i="10" l="1"/>
  <c r="AF897" i="10"/>
  <c r="AA973" i="10"/>
  <c r="X974" i="10" s="1"/>
  <c r="V898" i="10" l="1"/>
  <c r="AE898" i="10" s="1"/>
  <c r="AC898" i="10"/>
  <c r="W898" i="10" s="1"/>
  <c r="Y899" i="10"/>
  <c r="Z899" i="10" s="1"/>
  <c r="AH899" i="10" s="1"/>
  <c r="U973" i="10"/>
  <c r="AD973" i="10" s="1"/>
  <c r="AB899" i="10" l="1"/>
  <c r="Y900" i="10" s="1"/>
  <c r="Z900" i="10" s="1"/>
  <c r="AH900" i="10" s="1"/>
  <c r="AF898" i="10"/>
  <c r="AA974" i="10"/>
  <c r="V899" i="10" l="1"/>
  <c r="AE899" i="10" s="1"/>
  <c r="AC899" i="10"/>
  <c r="W899" i="10" s="1"/>
  <c r="U974" i="10"/>
  <c r="AD974" i="10" s="1"/>
  <c r="X975" i="10"/>
  <c r="AB900" i="10" l="1"/>
  <c r="AF899" i="10"/>
  <c r="AA975" i="10"/>
  <c r="X976" i="10" s="1"/>
  <c r="V900" i="10" l="1"/>
  <c r="AE900" i="10" s="1"/>
  <c r="AC900" i="10"/>
  <c r="W900" i="10" s="1"/>
  <c r="Y901" i="10"/>
  <c r="Z901" i="10" s="1"/>
  <c r="AH901" i="10" s="1"/>
  <c r="U975" i="10"/>
  <c r="AD975" i="10" s="1"/>
  <c r="AB901" i="10" l="1"/>
  <c r="AF900" i="10"/>
  <c r="AA976" i="10"/>
  <c r="V901" i="10" l="1"/>
  <c r="AE901" i="10" s="1"/>
  <c r="AC901" i="10"/>
  <c r="W901" i="10" s="1"/>
  <c r="Y902" i="10"/>
  <c r="Z902" i="10" s="1"/>
  <c r="AH902" i="10" s="1"/>
  <c r="U976" i="10"/>
  <c r="AD976" i="10" s="1"/>
  <c r="X977" i="10"/>
  <c r="AB902" i="10" l="1"/>
  <c r="Y903" i="10" s="1"/>
  <c r="Z903" i="10" s="1"/>
  <c r="AH903" i="10" s="1"/>
  <c r="AF901" i="10"/>
  <c r="AA977" i="10"/>
  <c r="V902" i="10" l="1"/>
  <c r="AE902" i="10" s="1"/>
  <c r="AC902" i="10"/>
  <c r="W902" i="10" s="1"/>
  <c r="U977" i="10"/>
  <c r="AD977" i="10" s="1"/>
  <c r="X978" i="10"/>
  <c r="AB903" i="10" l="1"/>
  <c r="AF902" i="10"/>
  <c r="AA978" i="10"/>
  <c r="V903" i="10" l="1"/>
  <c r="AE903" i="10" s="1"/>
  <c r="AC903" i="10"/>
  <c r="W903" i="10" s="1"/>
  <c r="Y904" i="10"/>
  <c r="Z904" i="10" s="1"/>
  <c r="AH904" i="10" s="1"/>
  <c r="U978" i="10"/>
  <c r="AD978" i="10" s="1"/>
  <c r="X979" i="10"/>
  <c r="AB904" i="10" l="1"/>
  <c r="Y905" i="10" s="1"/>
  <c r="Z905" i="10" s="1"/>
  <c r="AH905" i="10" s="1"/>
  <c r="AF903" i="10"/>
  <c r="AA979" i="10"/>
  <c r="V904" i="10" l="1"/>
  <c r="AE904" i="10" s="1"/>
  <c r="AC904" i="10"/>
  <c r="W904" i="10" s="1"/>
  <c r="U979" i="10"/>
  <c r="AD979" i="10" s="1"/>
  <c r="X980" i="10"/>
  <c r="AB905" i="10" l="1"/>
  <c r="AF904" i="10"/>
  <c r="AA980" i="10"/>
  <c r="X981" i="10" s="1"/>
  <c r="V905" i="10" l="1"/>
  <c r="AE905" i="10" s="1"/>
  <c r="AC905" i="10"/>
  <c r="W905" i="10" s="1"/>
  <c r="Y906" i="10"/>
  <c r="Z906" i="10" s="1"/>
  <c r="AH906" i="10" s="1"/>
  <c r="U980" i="10"/>
  <c r="AD980" i="10" s="1"/>
  <c r="AB906" i="10" l="1"/>
  <c r="Y907" i="10" s="1"/>
  <c r="Z907" i="10" s="1"/>
  <c r="AH907" i="10" s="1"/>
  <c r="AF905" i="10"/>
  <c r="AA981" i="10"/>
  <c r="V906" i="10" l="1"/>
  <c r="AE906" i="10" s="1"/>
  <c r="AF906" i="10" s="1"/>
  <c r="AC906" i="10"/>
  <c r="W906" i="10" s="1"/>
  <c r="U981" i="10"/>
  <c r="AD981" i="10" s="1"/>
  <c r="X982" i="10"/>
  <c r="AB907" i="10" l="1"/>
  <c r="AA982" i="10"/>
  <c r="V907" i="10" l="1"/>
  <c r="AE907" i="10" s="1"/>
  <c r="AC907" i="10"/>
  <c r="W907" i="10" s="1"/>
  <c r="Y908" i="10"/>
  <c r="Z908" i="10" s="1"/>
  <c r="AH908" i="10" s="1"/>
  <c r="U982" i="10"/>
  <c r="AD982" i="10" s="1"/>
  <c r="X983" i="10"/>
  <c r="AB908" i="10" l="1"/>
  <c r="Y909" i="10" s="1"/>
  <c r="Z909" i="10" s="1"/>
  <c r="AH909" i="10" s="1"/>
  <c r="AF907" i="10"/>
  <c r="AA983" i="10"/>
  <c r="V908" i="10" l="1"/>
  <c r="AE908" i="10" s="1"/>
  <c r="AC908" i="10"/>
  <c r="W908" i="10" s="1"/>
  <c r="U983" i="10"/>
  <c r="AD983" i="10" s="1"/>
  <c r="X984" i="10"/>
  <c r="AB909" i="10" l="1"/>
  <c r="AF908" i="10"/>
  <c r="AA984" i="10"/>
  <c r="V909" i="10" l="1"/>
  <c r="AE909" i="10" s="1"/>
  <c r="AC909" i="10"/>
  <c r="W909" i="10" s="1"/>
  <c r="Y910" i="10"/>
  <c r="Z910" i="10" s="1"/>
  <c r="AH910" i="10" s="1"/>
  <c r="U984" i="10"/>
  <c r="AD984" i="10" s="1"/>
  <c r="X985" i="10"/>
  <c r="AB910" i="10" l="1"/>
  <c r="Y911" i="10" s="1"/>
  <c r="Z911" i="10" s="1"/>
  <c r="AH911" i="10" s="1"/>
  <c r="AF909" i="10"/>
  <c r="AA985" i="10"/>
  <c r="V910" i="10" l="1"/>
  <c r="AE910" i="10" s="1"/>
  <c r="AC910" i="10"/>
  <c r="W910" i="10" s="1"/>
  <c r="U985" i="10"/>
  <c r="AD985" i="10" s="1"/>
  <c r="X986" i="10"/>
  <c r="AF910" i="10" l="1"/>
  <c r="AB911" i="10"/>
  <c r="AA986" i="10"/>
  <c r="V911" i="10" l="1"/>
  <c r="AE911" i="10" s="1"/>
  <c r="AC911" i="10"/>
  <c r="W911" i="10" s="1"/>
  <c r="Y912" i="10"/>
  <c r="Z912" i="10" s="1"/>
  <c r="AH912" i="10" s="1"/>
  <c r="U986" i="10"/>
  <c r="AD986" i="10" s="1"/>
  <c r="X987" i="10"/>
  <c r="AB912" i="10" l="1"/>
  <c r="AF911" i="10"/>
  <c r="AA987" i="10"/>
  <c r="X988" i="10" s="1"/>
  <c r="V912" i="10" l="1"/>
  <c r="AE912" i="10" s="1"/>
  <c r="AC912" i="10"/>
  <c r="W912" i="10" s="1"/>
  <c r="Y913" i="10"/>
  <c r="Z913" i="10" s="1"/>
  <c r="AH913" i="10" s="1"/>
  <c r="U987" i="10"/>
  <c r="AD987" i="10" s="1"/>
  <c r="AB913" i="10" l="1"/>
  <c r="AF912" i="10"/>
  <c r="AA988" i="10"/>
  <c r="V913" i="10" l="1"/>
  <c r="AE913" i="10" s="1"/>
  <c r="AC913" i="10"/>
  <c r="W913" i="10" s="1"/>
  <c r="Y914" i="10"/>
  <c r="Z914" i="10" s="1"/>
  <c r="AH914" i="10" s="1"/>
  <c r="U988" i="10"/>
  <c r="AD988" i="10" s="1"/>
  <c r="X989" i="10"/>
  <c r="AB914" i="10" l="1"/>
  <c r="Y915" i="10" s="1"/>
  <c r="Z915" i="10" s="1"/>
  <c r="AH915" i="10" s="1"/>
  <c r="AF913" i="10"/>
  <c r="AA989" i="10"/>
  <c r="X990" i="10" s="1"/>
  <c r="V914" i="10" l="1"/>
  <c r="AE914" i="10" s="1"/>
  <c r="AC914" i="10"/>
  <c r="W914" i="10" s="1"/>
  <c r="U989" i="10"/>
  <c r="AD989" i="10" s="1"/>
  <c r="AB915" i="10" l="1"/>
  <c r="AF914" i="10"/>
  <c r="AA990" i="10"/>
  <c r="V915" i="10" l="1"/>
  <c r="AE915" i="10" s="1"/>
  <c r="AC915" i="10"/>
  <c r="W915" i="10" s="1"/>
  <c r="Y916" i="10"/>
  <c r="Z916" i="10" s="1"/>
  <c r="AH916" i="10" s="1"/>
  <c r="U990" i="10"/>
  <c r="AD990" i="10" s="1"/>
  <c r="X991" i="10"/>
  <c r="AB916" i="10" l="1"/>
  <c r="Y917" i="10" s="1"/>
  <c r="Z917" i="10" s="1"/>
  <c r="AH917" i="10" s="1"/>
  <c r="AF915" i="10"/>
  <c r="AA991" i="10"/>
  <c r="X992" i="10" s="1"/>
  <c r="V916" i="10" l="1"/>
  <c r="AE916" i="10" s="1"/>
  <c r="AC916" i="10"/>
  <c r="W916" i="10" s="1"/>
  <c r="U991" i="10"/>
  <c r="AD991" i="10" s="1"/>
  <c r="AB917" i="10" l="1"/>
  <c r="AF916" i="10"/>
  <c r="AA992" i="10"/>
  <c r="V917" i="10" l="1"/>
  <c r="AE917" i="10" s="1"/>
  <c r="AC917" i="10"/>
  <c r="W917" i="10" s="1"/>
  <c r="Y918" i="10"/>
  <c r="Z918" i="10" s="1"/>
  <c r="AH918" i="10" s="1"/>
  <c r="U992" i="10"/>
  <c r="AD992" i="10" s="1"/>
  <c r="X993" i="10"/>
  <c r="AB918" i="10" l="1"/>
  <c r="Y919" i="10" s="1"/>
  <c r="Z919" i="10" s="1"/>
  <c r="AH919" i="10" s="1"/>
  <c r="AF917" i="10"/>
  <c r="AA993" i="10"/>
  <c r="V918" i="10" l="1"/>
  <c r="AE918" i="10" s="1"/>
  <c r="AC918" i="10"/>
  <c r="W918" i="10" s="1"/>
  <c r="U993" i="10"/>
  <c r="AD993" i="10" s="1"/>
  <c r="X994" i="10"/>
  <c r="AB919" i="10" l="1"/>
  <c r="AF918" i="10"/>
  <c r="AA994" i="10"/>
  <c r="X995" i="10" s="1"/>
  <c r="V919" i="10" l="1"/>
  <c r="AE919" i="10" s="1"/>
  <c r="AC919" i="10"/>
  <c r="W919" i="10" s="1"/>
  <c r="Y920" i="10"/>
  <c r="Z920" i="10" s="1"/>
  <c r="AH920" i="10" s="1"/>
  <c r="U994" i="10"/>
  <c r="AD994" i="10" s="1"/>
  <c r="AB920" i="10" l="1"/>
  <c r="Y921" i="10" s="1"/>
  <c r="Z921" i="10" s="1"/>
  <c r="AH921" i="10" s="1"/>
  <c r="AF919" i="10"/>
  <c r="AA995" i="10"/>
  <c r="V920" i="10" l="1"/>
  <c r="AE920" i="10" s="1"/>
  <c r="AC920" i="10"/>
  <c r="W920" i="10" s="1"/>
  <c r="U995" i="10"/>
  <c r="AD995" i="10" s="1"/>
  <c r="X996" i="10"/>
  <c r="AB921" i="10" l="1"/>
  <c r="AF920" i="10"/>
  <c r="AA996" i="10"/>
  <c r="X997" i="10" s="1"/>
  <c r="V921" i="10" l="1"/>
  <c r="AE921" i="10" s="1"/>
  <c r="AC921" i="10"/>
  <c r="W921" i="10" s="1"/>
  <c r="Y922" i="10"/>
  <c r="Z922" i="10" s="1"/>
  <c r="AH922" i="10" s="1"/>
  <c r="U996" i="10"/>
  <c r="AD996" i="10" s="1"/>
  <c r="AB922" i="10" l="1"/>
  <c r="Y923" i="10" s="1"/>
  <c r="Z923" i="10" s="1"/>
  <c r="AH923" i="10" s="1"/>
  <c r="AF921" i="10"/>
  <c r="AA997" i="10"/>
  <c r="V922" i="10" l="1"/>
  <c r="AE922" i="10" s="1"/>
  <c r="AC922" i="10"/>
  <c r="W922" i="10" s="1"/>
  <c r="U997" i="10"/>
  <c r="AD997" i="10" s="1"/>
  <c r="X998" i="10"/>
  <c r="AB923" i="10" l="1"/>
  <c r="AF922" i="10"/>
  <c r="AA998" i="10"/>
  <c r="X999" i="10" s="1"/>
  <c r="V923" i="10" l="1"/>
  <c r="AE923" i="10" s="1"/>
  <c r="AF923" i="10" s="1"/>
  <c r="AC923" i="10"/>
  <c r="W923" i="10" s="1"/>
  <c r="Y924" i="10"/>
  <c r="Z924" i="10" s="1"/>
  <c r="AH924" i="10" s="1"/>
  <c r="U998" i="10"/>
  <c r="AD998" i="10" s="1"/>
  <c r="AB924" i="10" l="1"/>
  <c r="AA999" i="10"/>
  <c r="V924" i="10" l="1"/>
  <c r="AE924" i="10" s="1"/>
  <c r="AC924" i="10"/>
  <c r="W924" i="10" s="1"/>
  <c r="Y925" i="10"/>
  <c r="Z925" i="10" s="1"/>
  <c r="AH925" i="10" s="1"/>
  <c r="U999" i="10"/>
  <c r="AD999" i="10" s="1"/>
  <c r="X1000" i="10"/>
  <c r="AB925" i="10" l="1"/>
  <c r="AF924" i="10"/>
  <c r="AA1000" i="10"/>
  <c r="V925" i="10" l="1"/>
  <c r="AE925" i="10" s="1"/>
  <c r="AC925" i="10"/>
  <c r="W925" i="10" s="1"/>
  <c r="Y926" i="10"/>
  <c r="Z926" i="10" s="1"/>
  <c r="AH926" i="10" s="1"/>
  <c r="U1000" i="10"/>
  <c r="AD1000" i="10" s="1"/>
  <c r="X1001" i="10"/>
  <c r="AB926" i="10" l="1"/>
  <c r="Y927" i="10" s="1"/>
  <c r="Z927" i="10" s="1"/>
  <c r="AH927" i="10" s="1"/>
  <c r="AF925" i="10"/>
  <c r="AA1001" i="10"/>
  <c r="V926" i="10" l="1"/>
  <c r="AE926" i="10" s="1"/>
  <c r="AC926" i="10"/>
  <c r="W926" i="10" s="1"/>
  <c r="U1001" i="10"/>
  <c r="AD1001" i="10" s="1"/>
  <c r="X1002" i="10"/>
  <c r="AB927" i="10" l="1"/>
  <c r="AF926" i="10"/>
  <c r="AA1002" i="10"/>
  <c r="X1003" i="10" s="1"/>
  <c r="V927" i="10" l="1"/>
  <c r="AE927" i="10" s="1"/>
  <c r="AC927" i="10"/>
  <c r="W927" i="10" s="1"/>
  <c r="Y928" i="10"/>
  <c r="Z928" i="10" s="1"/>
  <c r="AH928" i="10" s="1"/>
  <c r="U1002" i="10"/>
  <c r="AD1002" i="10" s="1"/>
  <c r="AB928" i="10" l="1"/>
  <c r="Y929" i="10" s="1"/>
  <c r="Z929" i="10" s="1"/>
  <c r="AH929" i="10" s="1"/>
  <c r="AF927" i="10"/>
  <c r="AA1003" i="10"/>
  <c r="V928" i="10" l="1"/>
  <c r="AE928" i="10" s="1"/>
  <c r="AC928" i="10"/>
  <c r="W928" i="10" s="1"/>
  <c r="U1003" i="10"/>
  <c r="AD1003" i="10" s="1"/>
  <c r="X1004" i="10"/>
  <c r="AB929" i="10" l="1"/>
  <c r="AF928" i="10"/>
  <c r="AA1004" i="10"/>
  <c r="X1005" i="10" s="1"/>
  <c r="V929" i="10" l="1"/>
  <c r="AE929" i="10" s="1"/>
  <c r="AC929" i="10"/>
  <c r="W929" i="10" s="1"/>
  <c r="Y930" i="10"/>
  <c r="Z930" i="10" s="1"/>
  <c r="AH930" i="10" s="1"/>
  <c r="U1004" i="10"/>
  <c r="AD1004" i="10" s="1"/>
  <c r="AB930" i="10" l="1"/>
  <c r="AF929" i="10"/>
  <c r="AA1005" i="10"/>
  <c r="V930" i="10" l="1"/>
  <c r="AE930" i="10" s="1"/>
  <c r="AC930" i="10"/>
  <c r="W930" i="10" s="1"/>
  <c r="Y931" i="10"/>
  <c r="Z931" i="10" s="1"/>
  <c r="AH931" i="10" s="1"/>
  <c r="U1005" i="10"/>
  <c r="AD1005" i="10" s="1"/>
  <c r="X1006" i="10"/>
  <c r="AB931" i="10" l="1"/>
  <c r="Y932" i="10" s="1"/>
  <c r="Z932" i="10" s="1"/>
  <c r="AH932" i="10" s="1"/>
  <c r="AF930" i="10"/>
  <c r="AA1006" i="10"/>
  <c r="V931" i="10" l="1"/>
  <c r="AE931" i="10" s="1"/>
  <c r="AC931" i="10"/>
  <c r="W931" i="10" s="1"/>
  <c r="U1006" i="10"/>
  <c r="AD1006" i="10" s="1"/>
  <c r="X1007" i="10"/>
  <c r="AB932" i="10" l="1"/>
  <c r="AF931" i="10"/>
  <c r="AA1007" i="10"/>
  <c r="X1008" i="10" s="1"/>
  <c r="V932" i="10" l="1"/>
  <c r="AE932" i="10" s="1"/>
  <c r="AC932" i="10"/>
  <c r="W932" i="10" s="1"/>
  <c r="Y933" i="10"/>
  <c r="Z933" i="10" s="1"/>
  <c r="AH933" i="10" s="1"/>
  <c r="U1007" i="10"/>
  <c r="AD1007" i="10" s="1"/>
  <c r="AB933" i="10" l="1"/>
  <c r="Y934" i="10" s="1"/>
  <c r="Z934" i="10" s="1"/>
  <c r="AH934" i="10" s="1"/>
  <c r="AF932" i="10"/>
  <c r="AA1008" i="10"/>
  <c r="V933" i="10" l="1"/>
  <c r="AE933" i="10" s="1"/>
  <c r="AC933" i="10"/>
  <c r="W933" i="10" s="1"/>
  <c r="U1008" i="10"/>
  <c r="AD1008" i="10" s="1"/>
  <c r="X1009" i="10"/>
  <c r="AB934" i="10" l="1"/>
  <c r="AF933" i="10"/>
  <c r="AA1009" i="10"/>
  <c r="X1010" i="10" s="1"/>
  <c r="V934" i="10" l="1"/>
  <c r="AE934" i="10" s="1"/>
  <c r="AC934" i="10"/>
  <c r="W934" i="10" s="1"/>
  <c r="Y935" i="10"/>
  <c r="Z935" i="10" s="1"/>
  <c r="AH935" i="10" s="1"/>
  <c r="U1009" i="10"/>
  <c r="AD1009" i="10" s="1"/>
  <c r="AB935" i="10" l="1"/>
  <c r="Y936" i="10" s="1"/>
  <c r="Z936" i="10" s="1"/>
  <c r="AH936" i="10" s="1"/>
  <c r="AF934" i="10"/>
  <c r="AA1010" i="10"/>
  <c r="V935" i="10" l="1"/>
  <c r="AE935" i="10" s="1"/>
  <c r="AC935" i="10"/>
  <c r="W935" i="10" s="1"/>
  <c r="U1010" i="10"/>
  <c r="AD1010" i="10" s="1"/>
  <c r="X1011" i="10"/>
  <c r="AB936" i="10" l="1"/>
  <c r="AF935" i="10"/>
  <c r="AA1011" i="10"/>
  <c r="V936" i="10" l="1"/>
  <c r="AE936" i="10" s="1"/>
  <c r="AC936" i="10"/>
  <c r="W936" i="10" s="1"/>
  <c r="Y937" i="10"/>
  <c r="Z937" i="10" s="1"/>
  <c r="AH937" i="10" s="1"/>
  <c r="U1011" i="10"/>
  <c r="AD1011" i="10" s="1"/>
  <c r="X1012" i="10"/>
  <c r="AB937" i="10" l="1"/>
  <c r="Y938" i="10" s="1"/>
  <c r="Z938" i="10" s="1"/>
  <c r="AH938" i="10" s="1"/>
  <c r="AF936" i="10"/>
  <c r="AA1012" i="10"/>
  <c r="X1013" i="10" s="1"/>
  <c r="V937" i="10" l="1"/>
  <c r="AE937" i="10" s="1"/>
  <c r="AC937" i="10"/>
  <c r="W937" i="10" s="1"/>
  <c r="U1012" i="10"/>
  <c r="AD1012" i="10" s="1"/>
  <c r="AB938" i="10" l="1"/>
  <c r="AF937" i="10"/>
  <c r="AA1013" i="10"/>
  <c r="V938" i="10" l="1"/>
  <c r="AE938" i="10" s="1"/>
  <c r="AC938" i="10"/>
  <c r="W938" i="10" s="1"/>
  <c r="Y939" i="10"/>
  <c r="Z939" i="10" s="1"/>
  <c r="AH939" i="10" s="1"/>
  <c r="U1013" i="10"/>
  <c r="AD1013" i="10" s="1"/>
  <c r="X1014" i="10"/>
  <c r="AB939" i="10" l="1"/>
  <c r="Y940" i="10" s="1"/>
  <c r="Z940" i="10" s="1"/>
  <c r="AH940" i="10" s="1"/>
  <c r="AF938" i="10"/>
  <c r="AA1014" i="10"/>
  <c r="V939" i="10" l="1"/>
  <c r="AE939" i="10" s="1"/>
  <c r="AC939" i="10"/>
  <c r="W939" i="10" s="1"/>
  <c r="U1014" i="10"/>
  <c r="AD1014" i="10" s="1"/>
  <c r="X1015" i="10"/>
  <c r="AB940" i="10" l="1"/>
  <c r="AF939" i="10"/>
  <c r="AA1015" i="10"/>
  <c r="X1016" i="10" s="1"/>
  <c r="V940" i="10" l="1"/>
  <c r="AE940" i="10" s="1"/>
  <c r="AC940" i="10"/>
  <c r="W940" i="10" s="1"/>
  <c r="Y941" i="10"/>
  <c r="Z941" i="10" s="1"/>
  <c r="AH941" i="10" s="1"/>
  <c r="U1015" i="10"/>
  <c r="AD1015" i="10" s="1"/>
  <c r="AB941" i="10" l="1"/>
  <c r="Y942" i="10" s="1"/>
  <c r="Z942" i="10" s="1"/>
  <c r="AH942" i="10" s="1"/>
  <c r="AF940" i="10"/>
  <c r="AA1016" i="10"/>
  <c r="V941" i="10" l="1"/>
  <c r="AE941" i="10" s="1"/>
  <c r="AC941" i="10"/>
  <c r="W941" i="10" s="1"/>
  <c r="U1016" i="10"/>
  <c r="AD1016" i="10" s="1"/>
  <c r="X1017" i="10"/>
  <c r="AB942" i="10" l="1"/>
  <c r="AF941" i="10"/>
  <c r="AA1017" i="10"/>
  <c r="V942" i="10" l="1"/>
  <c r="AE942" i="10" s="1"/>
  <c r="AC942" i="10"/>
  <c r="W942" i="10" s="1"/>
  <c r="Y943" i="10"/>
  <c r="Z943" i="10" s="1"/>
  <c r="AH943" i="10" s="1"/>
  <c r="U1017" i="10"/>
  <c r="AD1017" i="10" s="1"/>
  <c r="X1018" i="10"/>
  <c r="AB943" i="10" l="1"/>
  <c r="AF942" i="10"/>
  <c r="AA1018" i="10"/>
  <c r="V943" i="10" l="1"/>
  <c r="AE943" i="10" s="1"/>
  <c r="AC943" i="10"/>
  <c r="W943" i="10" s="1"/>
  <c r="Y944" i="10"/>
  <c r="Z944" i="10" s="1"/>
  <c r="AH944" i="10" s="1"/>
  <c r="U1018" i="10"/>
  <c r="AD1018" i="10" s="1"/>
  <c r="X1019" i="10"/>
  <c r="AB944" i="10" l="1"/>
  <c r="AF943" i="10"/>
  <c r="AA1019" i="10"/>
  <c r="V944" i="10" l="1"/>
  <c r="AE944" i="10" s="1"/>
  <c r="AC944" i="10"/>
  <c r="W944" i="10" s="1"/>
  <c r="Y945" i="10"/>
  <c r="Z945" i="10" s="1"/>
  <c r="AH945" i="10" s="1"/>
  <c r="U1019" i="10"/>
  <c r="AD1019" i="10" s="1"/>
  <c r="X1020" i="10"/>
  <c r="AB945" i="10" l="1"/>
  <c r="Y946" i="10" s="1"/>
  <c r="Z946" i="10" s="1"/>
  <c r="AH946" i="10" s="1"/>
  <c r="AF944" i="10"/>
  <c r="AA1020" i="10"/>
  <c r="X1021" i="10" s="1"/>
  <c r="V945" i="10" l="1"/>
  <c r="AE945" i="10" s="1"/>
  <c r="AC945" i="10"/>
  <c r="W945" i="10" s="1"/>
  <c r="U1020" i="10"/>
  <c r="AD1020" i="10" s="1"/>
  <c r="AB946" i="10" l="1"/>
  <c r="AF945" i="10"/>
  <c r="AA1021" i="10"/>
  <c r="V946" i="10" l="1"/>
  <c r="AE946" i="10" s="1"/>
  <c r="AC946" i="10"/>
  <c r="W946" i="10" s="1"/>
  <c r="Y947" i="10"/>
  <c r="Z947" i="10" s="1"/>
  <c r="AH947" i="10" s="1"/>
  <c r="U1021" i="10"/>
  <c r="AD1021" i="10" s="1"/>
  <c r="X1022" i="10"/>
  <c r="AB947" i="10" l="1"/>
  <c r="Y948" i="10" s="1"/>
  <c r="Z948" i="10" s="1"/>
  <c r="AH948" i="10" s="1"/>
  <c r="AF946" i="10"/>
  <c r="AA1022" i="10"/>
  <c r="X1023" i="10" s="1"/>
  <c r="V947" i="10" l="1"/>
  <c r="AE947" i="10" s="1"/>
  <c r="AC947" i="10"/>
  <c r="W947" i="10" s="1"/>
  <c r="U1022" i="10"/>
  <c r="AD1022" i="10" s="1"/>
  <c r="AB948" i="10" l="1"/>
  <c r="AF947" i="10"/>
  <c r="AA1023" i="10"/>
  <c r="V948" i="10" l="1"/>
  <c r="AE948" i="10" s="1"/>
  <c r="AC948" i="10"/>
  <c r="W948" i="10" s="1"/>
  <c r="Y949" i="10"/>
  <c r="Z949" i="10" s="1"/>
  <c r="AH949" i="10" s="1"/>
  <c r="U1023" i="10"/>
  <c r="AD1023" i="10" s="1"/>
  <c r="X1024" i="10"/>
  <c r="AB949" i="10" l="1"/>
  <c r="Y950" i="10" s="1"/>
  <c r="Z950" i="10" s="1"/>
  <c r="AH950" i="10" s="1"/>
  <c r="AF948" i="10"/>
  <c r="AA1024" i="10"/>
  <c r="V949" i="10" l="1"/>
  <c r="AE949" i="10" s="1"/>
  <c r="AC949" i="10"/>
  <c r="W949" i="10" s="1"/>
  <c r="U1024" i="10"/>
  <c r="AD1024" i="10" s="1"/>
  <c r="X1025" i="10"/>
  <c r="AB950" i="10" l="1"/>
  <c r="AF949" i="10"/>
  <c r="AA1025" i="10"/>
  <c r="X1026" i="10" s="1"/>
  <c r="V950" i="10" l="1"/>
  <c r="AE950" i="10" s="1"/>
  <c r="AC950" i="10"/>
  <c r="W950" i="10" s="1"/>
  <c r="Y951" i="10"/>
  <c r="Z951" i="10" s="1"/>
  <c r="AH951" i="10" s="1"/>
  <c r="U1025" i="10"/>
  <c r="AD1025" i="10" s="1"/>
  <c r="AB951" i="10" l="1"/>
  <c r="Y952" i="10" s="1"/>
  <c r="Z952" i="10" s="1"/>
  <c r="AH952" i="10" s="1"/>
  <c r="AF950" i="10"/>
  <c r="AA1026" i="10"/>
  <c r="V951" i="10" l="1"/>
  <c r="AE951" i="10" s="1"/>
  <c r="AC951" i="10"/>
  <c r="W951" i="10" s="1"/>
  <c r="U1026" i="10"/>
  <c r="AD1026" i="10" s="1"/>
  <c r="X1027" i="10"/>
  <c r="AB952" i="10" l="1"/>
  <c r="AF951" i="10"/>
  <c r="AA1027" i="10"/>
  <c r="V952" i="10" l="1"/>
  <c r="AE952" i="10" s="1"/>
  <c r="AC952" i="10"/>
  <c r="W952" i="10" s="1"/>
  <c r="Y953" i="10"/>
  <c r="Z953" i="10" s="1"/>
  <c r="AH953" i="10" s="1"/>
  <c r="U1027" i="10"/>
  <c r="AD1027" i="10" s="1"/>
  <c r="X1028" i="10"/>
  <c r="AB953" i="10" l="1"/>
  <c r="Y954" i="10" s="1"/>
  <c r="Z954" i="10" s="1"/>
  <c r="AH954" i="10" s="1"/>
  <c r="AF952" i="10"/>
  <c r="AA1028" i="10"/>
  <c r="V953" i="10" l="1"/>
  <c r="AE953" i="10" s="1"/>
  <c r="AC953" i="10"/>
  <c r="W953" i="10" s="1"/>
  <c r="U1028" i="10"/>
  <c r="AD1028" i="10" s="1"/>
  <c r="X1029" i="10"/>
  <c r="AB954" i="10" l="1"/>
  <c r="AF953" i="10"/>
  <c r="AA1029" i="10"/>
  <c r="V954" i="10" l="1"/>
  <c r="AE954" i="10" s="1"/>
  <c r="AC954" i="10"/>
  <c r="W954" i="10" s="1"/>
  <c r="Y955" i="10"/>
  <c r="Z955" i="10" s="1"/>
  <c r="AH955" i="10" s="1"/>
  <c r="U1029" i="10"/>
  <c r="AD1029" i="10" s="1"/>
  <c r="X1030" i="10"/>
  <c r="AB955" i="10" l="1"/>
  <c r="AF954" i="10"/>
  <c r="AA1030" i="10"/>
  <c r="V955" i="10" l="1"/>
  <c r="AE955" i="10" s="1"/>
  <c r="AC955" i="10"/>
  <c r="W955" i="10" s="1"/>
  <c r="Y956" i="10"/>
  <c r="Z956" i="10" s="1"/>
  <c r="AH956" i="10" s="1"/>
  <c r="U1030" i="10"/>
  <c r="AD1030" i="10" s="1"/>
  <c r="X1031" i="10"/>
  <c r="AB956" i="10" l="1"/>
  <c r="AF955" i="10"/>
  <c r="AA1031" i="10"/>
  <c r="V956" i="10" l="1"/>
  <c r="AE956" i="10" s="1"/>
  <c r="AC956" i="10"/>
  <c r="W956" i="10" s="1"/>
  <c r="Y957" i="10"/>
  <c r="Z957" i="10" s="1"/>
  <c r="AH957" i="10" s="1"/>
  <c r="U1031" i="10"/>
  <c r="AD1031" i="10" s="1"/>
  <c r="X1032" i="10"/>
  <c r="AB957" i="10" l="1"/>
  <c r="Y958" i="10" s="1"/>
  <c r="Z958" i="10" s="1"/>
  <c r="AH958" i="10" s="1"/>
  <c r="AF956" i="10"/>
  <c r="AA1032" i="10"/>
  <c r="V957" i="10" l="1"/>
  <c r="AE957" i="10" s="1"/>
  <c r="AC957" i="10"/>
  <c r="W957" i="10" s="1"/>
  <c r="U1032" i="10"/>
  <c r="AD1032" i="10" s="1"/>
  <c r="X1033" i="10"/>
  <c r="AB958" i="10" l="1"/>
  <c r="AF957" i="10"/>
  <c r="AA1033" i="10"/>
  <c r="V958" i="10" l="1"/>
  <c r="AE958" i="10" s="1"/>
  <c r="AC958" i="10"/>
  <c r="W958" i="10" s="1"/>
  <c r="Y959" i="10"/>
  <c r="Z959" i="10" s="1"/>
  <c r="AH959" i="10" s="1"/>
  <c r="U1033" i="10"/>
  <c r="AD1033" i="10" s="1"/>
  <c r="X1034" i="10"/>
  <c r="AB959" i="10" l="1"/>
  <c r="Y960" i="10" s="1"/>
  <c r="Z960" i="10" s="1"/>
  <c r="AH960" i="10" s="1"/>
  <c r="AF958" i="10"/>
  <c r="AA1034" i="10"/>
  <c r="V959" i="10" l="1"/>
  <c r="AE959" i="10" s="1"/>
  <c r="AC959" i="10"/>
  <c r="W959" i="10" s="1"/>
  <c r="U1034" i="10"/>
  <c r="AD1034" i="10" s="1"/>
  <c r="X1035" i="10"/>
  <c r="AB960" i="10" l="1"/>
  <c r="AF959" i="10"/>
  <c r="AA1035" i="10"/>
  <c r="V960" i="10" l="1"/>
  <c r="AE960" i="10" s="1"/>
  <c r="AC960" i="10"/>
  <c r="W960" i="10" s="1"/>
  <c r="Y961" i="10"/>
  <c r="Z961" i="10" s="1"/>
  <c r="AH961" i="10" s="1"/>
  <c r="U1035" i="10"/>
  <c r="AD1035" i="10" s="1"/>
  <c r="X1036" i="10"/>
  <c r="AB961" i="10" l="1"/>
  <c r="Y962" i="10" s="1"/>
  <c r="Z962" i="10" s="1"/>
  <c r="AH962" i="10" s="1"/>
  <c r="AF960" i="10"/>
  <c r="AA1036" i="10"/>
  <c r="AG1912" i="10"/>
  <c r="V961" i="10" l="1"/>
  <c r="AE961" i="10" s="1"/>
  <c r="AC961" i="10"/>
  <c r="W961" i="10" s="1"/>
  <c r="U1036" i="10"/>
  <c r="AD1036" i="10" s="1"/>
  <c r="X1037" i="10"/>
  <c r="AG1913" i="10"/>
  <c r="AB962" i="10" l="1"/>
  <c r="AF961" i="10"/>
  <c r="AA1037" i="10"/>
  <c r="AG1914" i="10"/>
  <c r="V962" i="10" l="1"/>
  <c r="AE962" i="10" s="1"/>
  <c r="AC962" i="10"/>
  <c r="W962" i="10" s="1"/>
  <c r="Y963" i="10"/>
  <c r="Z963" i="10" s="1"/>
  <c r="AH963" i="10" s="1"/>
  <c r="U1037" i="10"/>
  <c r="AD1037" i="10" s="1"/>
  <c r="X1038" i="10"/>
  <c r="AG1915" i="10"/>
  <c r="AB963" i="10" l="1"/>
  <c r="AF962" i="10"/>
  <c r="AA1038" i="10"/>
  <c r="AG1916" i="10"/>
  <c r="V963" i="10" l="1"/>
  <c r="AE963" i="10" s="1"/>
  <c r="AC963" i="10"/>
  <c r="W963" i="10" s="1"/>
  <c r="Y964" i="10"/>
  <c r="Z964" i="10" s="1"/>
  <c r="AH964" i="10" s="1"/>
  <c r="U1038" i="10"/>
  <c r="AD1038" i="10" s="1"/>
  <c r="X1039" i="10"/>
  <c r="AG1917" i="10"/>
  <c r="AB964" i="10" l="1"/>
  <c r="AF963" i="10"/>
  <c r="AA1039" i="10"/>
  <c r="AG1918" i="10"/>
  <c r="V964" i="10" l="1"/>
  <c r="AE964" i="10" s="1"/>
  <c r="AC964" i="10"/>
  <c r="W964" i="10" s="1"/>
  <c r="Y965" i="10"/>
  <c r="Z965" i="10" s="1"/>
  <c r="AH965" i="10" s="1"/>
  <c r="U1039" i="10"/>
  <c r="AD1039" i="10" s="1"/>
  <c r="X1040" i="10"/>
  <c r="AG1919" i="10"/>
  <c r="AB965" i="10" l="1"/>
  <c r="Y966" i="10" s="1"/>
  <c r="Z966" i="10" s="1"/>
  <c r="AH966" i="10" s="1"/>
  <c r="AF964" i="10"/>
  <c r="AA1040" i="10"/>
  <c r="AG1920" i="10"/>
  <c r="V965" i="10" l="1"/>
  <c r="AE965" i="10" s="1"/>
  <c r="AC965" i="10"/>
  <c r="W965" i="10" s="1"/>
  <c r="U1040" i="10"/>
  <c r="AD1040" i="10" s="1"/>
  <c r="X1041" i="10"/>
  <c r="AG1921" i="10"/>
  <c r="AB966" i="10" l="1"/>
  <c r="AF965" i="10"/>
  <c r="AA1041" i="10"/>
  <c r="AG1922" i="10"/>
  <c r="V966" i="10" l="1"/>
  <c r="AE966" i="10" s="1"/>
  <c r="AC966" i="10"/>
  <c r="W966" i="10" s="1"/>
  <c r="Y967" i="10"/>
  <c r="Z967" i="10" s="1"/>
  <c r="AH967" i="10" s="1"/>
  <c r="U1041" i="10"/>
  <c r="AD1041" i="10" s="1"/>
  <c r="X1042" i="10"/>
  <c r="AG1923" i="10"/>
  <c r="AB967" i="10" l="1"/>
  <c r="Y968" i="10" s="1"/>
  <c r="Z968" i="10" s="1"/>
  <c r="AH968" i="10" s="1"/>
  <c r="AF966" i="10"/>
  <c r="AA1042" i="10"/>
  <c r="X1043" i="10" s="1"/>
  <c r="AG1924" i="10"/>
  <c r="V967" i="10" l="1"/>
  <c r="AE967" i="10" s="1"/>
  <c r="AC967" i="10"/>
  <c r="W967" i="10" s="1"/>
  <c r="U1042" i="10"/>
  <c r="AD1042" i="10" s="1"/>
  <c r="AG1925" i="10"/>
  <c r="AB968" i="10" l="1"/>
  <c r="AF967" i="10"/>
  <c r="AA1043" i="10"/>
  <c r="AG1926" i="10"/>
  <c r="V968" i="10" l="1"/>
  <c r="AE968" i="10" s="1"/>
  <c r="AC968" i="10"/>
  <c r="W968" i="10" s="1"/>
  <c r="Y969" i="10"/>
  <c r="Z969" i="10" s="1"/>
  <c r="AH969" i="10" s="1"/>
  <c r="U1043" i="10"/>
  <c r="AD1043" i="10" s="1"/>
  <c r="X1044" i="10"/>
  <c r="AG1927" i="10"/>
  <c r="AB969" i="10" l="1"/>
  <c r="Y970" i="10" s="1"/>
  <c r="Z970" i="10" s="1"/>
  <c r="AH970" i="10" s="1"/>
  <c r="AF968" i="10"/>
  <c r="AA1044" i="10"/>
  <c r="AG1928" i="10"/>
  <c r="V969" i="10" l="1"/>
  <c r="AE969" i="10" s="1"/>
  <c r="AC969" i="10"/>
  <c r="W969" i="10" s="1"/>
  <c r="U1044" i="10"/>
  <c r="AD1044" i="10" s="1"/>
  <c r="X1045" i="10"/>
  <c r="AG1929" i="10"/>
  <c r="AB970" i="10" l="1"/>
  <c r="AF969" i="10"/>
  <c r="AA1045" i="10"/>
  <c r="AG1930" i="10"/>
  <c r="V970" i="10" l="1"/>
  <c r="AE970" i="10" s="1"/>
  <c r="AF970" i="10" s="1"/>
  <c r="AC970" i="10"/>
  <c r="W970" i="10" s="1"/>
  <c r="Y971" i="10"/>
  <c r="Z971" i="10" s="1"/>
  <c r="AH971" i="10" s="1"/>
  <c r="U1045" i="10"/>
  <c r="AD1045" i="10" s="1"/>
  <c r="X1046" i="10"/>
  <c r="AG1931" i="10"/>
  <c r="AB971" i="10" l="1"/>
  <c r="AA1046" i="10"/>
  <c r="AG1932" i="10"/>
  <c r="V971" i="10" l="1"/>
  <c r="AE971" i="10" s="1"/>
  <c r="AC971" i="10"/>
  <c r="W971" i="10" s="1"/>
  <c r="Y972" i="10"/>
  <c r="Z972" i="10" s="1"/>
  <c r="AH972" i="10" s="1"/>
  <c r="U1046" i="10"/>
  <c r="AD1046" i="10" s="1"/>
  <c r="X1047" i="10"/>
  <c r="AG1933" i="10"/>
  <c r="AB972" i="10" l="1"/>
  <c r="AF971" i="10"/>
  <c r="AA1047" i="10"/>
  <c r="AG1934" i="10"/>
  <c r="V972" i="10" l="1"/>
  <c r="AE972" i="10" s="1"/>
  <c r="AC972" i="10"/>
  <c r="W972" i="10" s="1"/>
  <c r="Y973" i="10"/>
  <c r="Z973" i="10" s="1"/>
  <c r="AH973" i="10" s="1"/>
  <c r="U1047" i="10"/>
  <c r="AD1047" i="10" s="1"/>
  <c r="X1048" i="10"/>
  <c r="AG1935" i="10"/>
  <c r="AB973" i="10" l="1"/>
  <c r="Y974" i="10" s="1"/>
  <c r="Z974" i="10" s="1"/>
  <c r="AH974" i="10" s="1"/>
  <c r="AF972" i="10"/>
  <c r="AA1048" i="10"/>
  <c r="X1049" i="10" s="1"/>
  <c r="AG1936" i="10"/>
  <c r="V973" i="10" l="1"/>
  <c r="AE973" i="10" s="1"/>
  <c r="AC973" i="10"/>
  <c r="W973" i="10" s="1"/>
  <c r="U1048" i="10"/>
  <c r="AD1048" i="10" s="1"/>
  <c r="AG1937" i="10"/>
  <c r="AB974" i="10" l="1"/>
  <c r="AF973" i="10"/>
  <c r="AA1049" i="10"/>
  <c r="AG1938" i="10"/>
  <c r="V974" i="10" l="1"/>
  <c r="AE974" i="10" s="1"/>
  <c r="AF974" i="10" s="1"/>
  <c r="AC974" i="10"/>
  <c r="W974" i="10" s="1"/>
  <c r="Y975" i="10"/>
  <c r="Z975" i="10" s="1"/>
  <c r="AH975" i="10" s="1"/>
  <c r="U1049" i="10"/>
  <c r="AD1049" i="10" s="1"/>
  <c r="X1050" i="10"/>
  <c r="AG1939" i="10"/>
  <c r="AB975" i="10" l="1"/>
  <c r="AA1050" i="10"/>
  <c r="X1051" i="10" s="1"/>
  <c r="AG1940" i="10"/>
  <c r="V975" i="10" l="1"/>
  <c r="AE975" i="10" s="1"/>
  <c r="AC975" i="10"/>
  <c r="W975" i="10" s="1"/>
  <c r="Y976" i="10"/>
  <c r="Z976" i="10" s="1"/>
  <c r="AH976" i="10" s="1"/>
  <c r="U1050" i="10"/>
  <c r="AD1050" i="10" s="1"/>
  <c r="AG1941" i="10"/>
  <c r="AB976" i="10" l="1"/>
  <c r="AF975" i="10"/>
  <c r="AA1051" i="10"/>
  <c r="AG1942" i="10"/>
  <c r="V976" i="10" l="1"/>
  <c r="AE976" i="10" s="1"/>
  <c r="AC976" i="10"/>
  <c r="W976" i="10" s="1"/>
  <c r="Y977" i="10"/>
  <c r="Z977" i="10" s="1"/>
  <c r="AH977" i="10" s="1"/>
  <c r="U1051" i="10"/>
  <c r="AD1051" i="10" s="1"/>
  <c r="X1052" i="10"/>
  <c r="AG1943" i="10"/>
  <c r="AB977" i="10" l="1"/>
  <c r="AF976" i="10"/>
  <c r="AA1052" i="10"/>
  <c r="AG1944" i="10"/>
  <c r="V977" i="10" l="1"/>
  <c r="AE977" i="10" s="1"/>
  <c r="AC977" i="10"/>
  <c r="W977" i="10" s="1"/>
  <c r="Y978" i="10"/>
  <c r="Z978" i="10" s="1"/>
  <c r="AH978" i="10" s="1"/>
  <c r="U1052" i="10"/>
  <c r="AD1052" i="10" s="1"/>
  <c r="X1053" i="10"/>
  <c r="AG1945" i="10"/>
  <c r="AB978" i="10" l="1"/>
  <c r="Y979" i="10" s="1"/>
  <c r="Z979" i="10" s="1"/>
  <c r="AH979" i="10" s="1"/>
  <c r="AF977" i="10"/>
  <c r="AA1053" i="10"/>
  <c r="AG1946" i="10"/>
  <c r="V978" i="10" l="1"/>
  <c r="AE978" i="10" s="1"/>
  <c r="AC978" i="10"/>
  <c r="W978" i="10" s="1"/>
  <c r="U1053" i="10"/>
  <c r="AD1053" i="10" s="1"/>
  <c r="X1054" i="10"/>
  <c r="AG1947" i="10"/>
  <c r="AB979" i="10" l="1"/>
  <c r="AF978" i="10"/>
  <c r="AA1054" i="10"/>
  <c r="AG1948" i="10"/>
  <c r="V979" i="10" l="1"/>
  <c r="AE979" i="10" s="1"/>
  <c r="AC979" i="10"/>
  <c r="W979" i="10" s="1"/>
  <c r="Y980" i="10"/>
  <c r="Z980" i="10" s="1"/>
  <c r="AH980" i="10" s="1"/>
  <c r="U1054" i="10"/>
  <c r="AD1054" i="10" s="1"/>
  <c r="X1055" i="10"/>
  <c r="AG1949" i="10"/>
  <c r="AB980" i="10" l="1"/>
  <c r="Y981" i="10" s="1"/>
  <c r="Z981" i="10" s="1"/>
  <c r="AH981" i="10" s="1"/>
  <c r="AF979" i="10"/>
  <c r="AA1055" i="10"/>
  <c r="AG1950" i="10"/>
  <c r="V980" i="10" l="1"/>
  <c r="AE980" i="10" s="1"/>
  <c r="AC980" i="10"/>
  <c r="W980" i="10" s="1"/>
  <c r="U1055" i="10"/>
  <c r="AD1055" i="10" s="1"/>
  <c r="X1056" i="10"/>
  <c r="AG1951" i="10"/>
  <c r="AB981" i="10" l="1"/>
  <c r="AF980" i="10"/>
  <c r="AA1056" i="10"/>
  <c r="X1057" i="10" s="1"/>
  <c r="AG1952" i="10"/>
  <c r="V981" i="10" l="1"/>
  <c r="AE981" i="10" s="1"/>
  <c r="AC981" i="10"/>
  <c r="W981" i="10" s="1"/>
  <c r="Y982" i="10"/>
  <c r="Z982" i="10" s="1"/>
  <c r="AH982" i="10" s="1"/>
  <c r="U1056" i="10"/>
  <c r="AD1056" i="10" s="1"/>
  <c r="AG1953" i="10"/>
  <c r="AB982" i="10" l="1"/>
  <c r="AF981" i="10"/>
  <c r="AA1057" i="10"/>
  <c r="AG1954" i="10"/>
  <c r="V982" i="10" l="1"/>
  <c r="AE982" i="10" s="1"/>
  <c r="AC982" i="10"/>
  <c r="W982" i="10" s="1"/>
  <c r="Y983" i="10"/>
  <c r="Z983" i="10" s="1"/>
  <c r="AH983" i="10" s="1"/>
  <c r="U1057" i="10"/>
  <c r="AD1057" i="10" s="1"/>
  <c r="X1058" i="10"/>
  <c r="AG1955" i="10"/>
  <c r="AB983" i="10" l="1"/>
  <c r="AF982" i="10"/>
  <c r="AA1058" i="10"/>
  <c r="X1059" i="10" s="1"/>
  <c r="AG1956" i="10"/>
  <c r="V983" i="10" l="1"/>
  <c r="AE983" i="10" s="1"/>
  <c r="AC983" i="10"/>
  <c r="W983" i="10" s="1"/>
  <c r="Y984" i="10"/>
  <c r="Z984" i="10" s="1"/>
  <c r="AH984" i="10" s="1"/>
  <c r="U1058" i="10"/>
  <c r="AD1058" i="10" s="1"/>
  <c r="AG1957" i="10"/>
  <c r="AB984" i="10" l="1"/>
  <c r="AF983" i="10"/>
  <c r="AA1059" i="10"/>
  <c r="AG1958" i="10"/>
  <c r="V984" i="10" l="1"/>
  <c r="AE984" i="10" s="1"/>
  <c r="AC984" i="10"/>
  <c r="W984" i="10" s="1"/>
  <c r="Y985" i="10"/>
  <c r="Z985" i="10" s="1"/>
  <c r="AH985" i="10" s="1"/>
  <c r="U1059" i="10"/>
  <c r="AD1059" i="10" s="1"/>
  <c r="X1060" i="10"/>
  <c r="AG1959" i="10"/>
  <c r="AB985" i="10" l="1"/>
  <c r="Y986" i="10" s="1"/>
  <c r="Z986" i="10" s="1"/>
  <c r="AH986" i="10" s="1"/>
  <c r="AF984" i="10"/>
  <c r="AA1060" i="10"/>
  <c r="X1061" i="10" s="1"/>
  <c r="AG1960" i="10"/>
  <c r="V985" i="10" l="1"/>
  <c r="AE985" i="10" s="1"/>
  <c r="AC985" i="10"/>
  <c r="W985" i="10" s="1"/>
  <c r="U1060" i="10"/>
  <c r="AD1060" i="10" s="1"/>
  <c r="AG1961" i="10"/>
  <c r="AB986" i="10" l="1"/>
  <c r="AF985" i="10"/>
  <c r="AA1061" i="10"/>
  <c r="AG1962" i="10"/>
  <c r="V986" i="10" l="1"/>
  <c r="AE986" i="10" s="1"/>
  <c r="AC986" i="10"/>
  <c r="W986" i="10" s="1"/>
  <c r="Y987" i="10"/>
  <c r="Z987" i="10" s="1"/>
  <c r="AH987" i="10" s="1"/>
  <c r="U1061" i="10"/>
  <c r="AD1061" i="10" s="1"/>
  <c r="X1062" i="10"/>
  <c r="AG1963" i="10"/>
  <c r="AB987" i="10" l="1"/>
  <c r="AF986" i="10"/>
  <c r="AA1062" i="10"/>
  <c r="AG1964" i="10"/>
  <c r="V987" i="10" l="1"/>
  <c r="AE987" i="10" s="1"/>
  <c r="AC987" i="10"/>
  <c r="W987" i="10" s="1"/>
  <c r="Y988" i="10"/>
  <c r="Z988" i="10" s="1"/>
  <c r="AH988" i="10" s="1"/>
  <c r="U1062" i="10"/>
  <c r="AD1062" i="10" s="1"/>
  <c r="X1063" i="10"/>
  <c r="AG1965" i="10"/>
  <c r="AB988" i="10" l="1"/>
  <c r="AF987" i="10"/>
  <c r="AA1063" i="10"/>
  <c r="AG1966" i="10"/>
  <c r="V988" i="10" l="1"/>
  <c r="AE988" i="10" s="1"/>
  <c r="AC988" i="10"/>
  <c r="W988" i="10" s="1"/>
  <c r="Y989" i="10"/>
  <c r="Z989" i="10" s="1"/>
  <c r="AH989" i="10" s="1"/>
  <c r="U1063" i="10"/>
  <c r="AD1063" i="10" s="1"/>
  <c r="X1064" i="10"/>
  <c r="AG1967" i="10"/>
  <c r="AB989" i="10" l="1"/>
  <c r="Y990" i="10" s="1"/>
  <c r="Z990" i="10" s="1"/>
  <c r="AH990" i="10" s="1"/>
  <c r="AF988" i="10"/>
  <c r="AA1064" i="10"/>
  <c r="X1065" i="10" s="1"/>
  <c r="AG1968" i="10"/>
  <c r="V989" i="10" l="1"/>
  <c r="AE989" i="10" s="1"/>
  <c r="AC989" i="10"/>
  <c r="W989" i="10" s="1"/>
  <c r="U1064" i="10"/>
  <c r="AD1064" i="10" s="1"/>
  <c r="AG1969" i="10"/>
  <c r="AB990" i="10" l="1"/>
  <c r="AF989" i="10"/>
  <c r="AA1065" i="10"/>
  <c r="AG1970" i="10"/>
  <c r="V990" i="10" l="1"/>
  <c r="AE990" i="10" s="1"/>
  <c r="AC990" i="10"/>
  <c r="W990" i="10" s="1"/>
  <c r="Y991" i="10"/>
  <c r="Z991" i="10" s="1"/>
  <c r="AH991" i="10" s="1"/>
  <c r="U1065" i="10"/>
  <c r="AD1065" i="10" s="1"/>
  <c r="X1066" i="10"/>
  <c r="AG1971" i="10"/>
  <c r="AB991" i="10" l="1"/>
  <c r="Y992" i="10" s="1"/>
  <c r="Z992" i="10" s="1"/>
  <c r="AH992" i="10" s="1"/>
  <c r="AF990" i="10"/>
  <c r="AA1066" i="10"/>
  <c r="AG1972" i="10"/>
  <c r="V991" i="10" l="1"/>
  <c r="AE991" i="10" s="1"/>
  <c r="AC991" i="10"/>
  <c r="W991" i="10" s="1"/>
  <c r="U1066" i="10"/>
  <c r="AD1066" i="10" s="1"/>
  <c r="X1067" i="10"/>
  <c r="AG1973" i="10"/>
  <c r="AB992" i="10" l="1"/>
  <c r="AF991" i="10"/>
  <c r="AA1067" i="10"/>
  <c r="AG1974" i="10"/>
  <c r="V992" i="10" l="1"/>
  <c r="AE992" i="10" s="1"/>
  <c r="AC992" i="10"/>
  <c r="W992" i="10" s="1"/>
  <c r="Y993" i="10"/>
  <c r="Z993" i="10" s="1"/>
  <c r="AH993" i="10" s="1"/>
  <c r="U1067" i="10"/>
  <c r="AD1067" i="10" s="1"/>
  <c r="X1068" i="10"/>
  <c r="AG1975" i="10"/>
  <c r="AB993" i="10" l="1"/>
  <c r="Y994" i="10" s="1"/>
  <c r="Z994" i="10" s="1"/>
  <c r="AH994" i="10" s="1"/>
  <c r="AF992" i="10"/>
  <c r="AA1068" i="10"/>
  <c r="AG1976" i="10"/>
  <c r="V993" i="10" l="1"/>
  <c r="AE993" i="10" s="1"/>
  <c r="AC993" i="10"/>
  <c r="W993" i="10" s="1"/>
  <c r="U1068" i="10"/>
  <c r="AD1068" i="10" s="1"/>
  <c r="X1069" i="10"/>
  <c r="AG1977" i="10"/>
  <c r="AB994" i="10" l="1"/>
  <c r="AF993" i="10"/>
  <c r="AA1069" i="10"/>
  <c r="AG1978" i="10"/>
  <c r="V994" i="10" l="1"/>
  <c r="AE994" i="10" s="1"/>
  <c r="AC994" i="10"/>
  <c r="W994" i="10" s="1"/>
  <c r="Y995" i="10"/>
  <c r="Z995" i="10" s="1"/>
  <c r="AH995" i="10" s="1"/>
  <c r="U1069" i="10"/>
  <c r="AD1069" i="10" s="1"/>
  <c r="X1070" i="10"/>
  <c r="AG1979" i="10"/>
  <c r="AB995" i="10" l="1"/>
  <c r="AF994" i="10"/>
  <c r="AA1070" i="10"/>
  <c r="AG1980" i="10"/>
  <c r="V995" i="10" l="1"/>
  <c r="AE995" i="10" s="1"/>
  <c r="AC995" i="10"/>
  <c r="W995" i="10" s="1"/>
  <c r="Y996" i="10"/>
  <c r="Z996" i="10" s="1"/>
  <c r="AH996" i="10" s="1"/>
  <c r="U1070" i="10"/>
  <c r="AD1070" i="10" s="1"/>
  <c r="X1071" i="10"/>
  <c r="AG1981" i="10"/>
  <c r="AB996" i="10" l="1"/>
  <c r="Y997" i="10" s="1"/>
  <c r="Z997" i="10" s="1"/>
  <c r="AH997" i="10" s="1"/>
  <c r="AF995" i="10"/>
  <c r="AA1071" i="10"/>
  <c r="AG1982" i="10"/>
  <c r="V996" i="10" l="1"/>
  <c r="AE996" i="10" s="1"/>
  <c r="AC996" i="10"/>
  <c r="W996" i="10" s="1"/>
  <c r="U1071" i="10"/>
  <c r="AD1071" i="10" s="1"/>
  <c r="X1072" i="10"/>
  <c r="AG1983" i="10"/>
  <c r="AB997" i="10" l="1"/>
  <c r="AF996" i="10"/>
  <c r="AA1072" i="10"/>
  <c r="AG1984" i="10"/>
  <c r="V997" i="10" l="1"/>
  <c r="AE997" i="10" s="1"/>
  <c r="AC997" i="10"/>
  <c r="W997" i="10" s="1"/>
  <c r="Y998" i="10"/>
  <c r="Z998" i="10" s="1"/>
  <c r="AH998" i="10" s="1"/>
  <c r="U1072" i="10"/>
  <c r="AD1072" i="10" s="1"/>
  <c r="X1073" i="10"/>
  <c r="AG1985" i="10"/>
  <c r="AB998" i="10" l="1"/>
  <c r="AF997" i="10"/>
  <c r="AA1073" i="10"/>
  <c r="AG1986" i="10"/>
  <c r="V998" i="10" l="1"/>
  <c r="AE998" i="10" s="1"/>
  <c r="AC998" i="10"/>
  <c r="W998" i="10" s="1"/>
  <c r="Y999" i="10"/>
  <c r="Z999" i="10" s="1"/>
  <c r="AH999" i="10" s="1"/>
  <c r="U1073" i="10"/>
  <c r="AD1073" i="10" s="1"/>
  <c r="X1074" i="10"/>
  <c r="AG1987" i="10"/>
  <c r="AB999" i="10" l="1"/>
  <c r="Y1000" i="10" s="1"/>
  <c r="Z1000" i="10" s="1"/>
  <c r="AH1000" i="10" s="1"/>
  <c r="AF998" i="10"/>
  <c r="AA1074" i="10"/>
  <c r="AG1988" i="10"/>
  <c r="V999" i="10" l="1"/>
  <c r="AE999" i="10" s="1"/>
  <c r="AC999" i="10"/>
  <c r="W999" i="10" s="1"/>
  <c r="U1074" i="10"/>
  <c r="AD1074" i="10" s="1"/>
  <c r="X1075" i="10"/>
  <c r="AG1989" i="10"/>
  <c r="AB1000" i="10" l="1"/>
  <c r="AF999" i="10"/>
  <c r="AA1075" i="10"/>
  <c r="X1076" i="10" s="1"/>
  <c r="AG1990" i="10"/>
  <c r="V1000" i="10" l="1"/>
  <c r="AE1000" i="10" s="1"/>
  <c r="AC1000" i="10"/>
  <c r="W1000" i="10" s="1"/>
  <c r="Y1001" i="10"/>
  <c r="Z1001" i="10" s="1"/>
  <c r="AH1001" i="10" s="1"/>
  <c r="U1075" i="10"/>
  <c r="AD1075" i="10" s="1"/>
  <c r="AG1991" i="10"/>
  <c r="AB1001" i="10" l="1"/>
  <c r="AF1000" i="10"/>
  <c r="AA1076" i="10"/>
  <c r="AG1992" i="10"/>
  <c r="V1001" i="10" l="1"/>
  <c r="AE1001" i="10" s="1"/>
  <c r="AC1001" i="10"/>
  <c r="W1001" i="10" s="1"/>
  <c r="Y1002" i="10"/>
  <c r="Z1002" i="10" s="1"/>
  <c r="AH1002" i="10" s="1"/>
  <c r="U1076" i="10"/>
  <c r="AD1076" i="10" s="1"/>
  <c r="X1077" i="10"/>
  <c r="AG1993" i="10"/>
  <c r="AB1002" i="10" l="1"/>
  <c r="Y1003" i="10" s="1"/>
  <c r="Z1003" i="10" s="1"/>
  <c r="AH1003" i="10" s="1"/>
  <c r="AF1001" i="10"/>
  <c r="AA1077" i="10"/>
  <c r="AG1994" i="10"/>
  <c r="V1002" i="10" l="1"/>
  <c r="AE1002" i="10" s="1"/>
  <c r="AC1002" i="10"/>
  <c r="W1002" i="10" s="1"/>
  <c r="U1077" i="10"/>
  <c r="AD1077" i="10" s="1"/>
  <c r="X1078" i="10"/>
  <c r="AG1995" i="10"/>
  <c r="AB1003" i="10" l="1"/>
  <c r="AF1002" i="10"/>
  <c r="AA1078" i="10"/>
  <c r="AG1996" i="10"/>
  <c r="V1003" i="10" l="1"/>
  <c r="AE1003" i="10" s="1"/>
  <c r="AC1003" i="10"/>
  <c r="W1003" i="10" s="1"/>
  <c r="Y1004" i="10"/>
  <c r="Z1004" i="10" s="1"/>
  <c r="AH1004" i="10" s="1"/>
  <c r="U1078" i="10"/>
  <c r="AD1078" i="10" s="1"/>
  <c r="X1079" i="10"/>
  <c r="AG1997" i="10"/>
  <c r="AB1004" i="10" l="1"/>
  <c r="AF1003" i="10"/>
  <c r="AA1079" i="10"/>
  <c r="AG1998" i="10"/>
  <c r="V1004" i="10" l="1"/>
  <c r="AE1004" i="10" s="1"/>
  <c r="AC1004" i="10"/>
  <c r="W1004" i="10" s="1"/>
  <c r="Y1005" i="10"/>
  <c r="Z1005" i="10" s="1"/>
  <c r="AH1005" i="10" s="1"/>
  <c r="U1079" i="10"/>
  <c r="AD1079" i="10" s="1"/>
  <c r="X1080" i="10"/>
  <c r="AG1999" i="10"/>
  <c r="AB1005" i="10" l="1"/>
  <c r="AF1004" i="10"/>
  <c r="AA1080" i="10"/>
  <c r="AG2000" i="10"/>
  <c r="V1005" i="10" l="1"/>
  <c r="AE1005" i="10" s="1"/>
  <c r="AC1005" i="10"/>
  <c r="W1005" i="10" s="1"/>
  <c r="Y1006" i="10"/>
  <c r="Z1006" i="10" s="1"/>
  <c r="AH1006" i="10" s="1"/>
  <c r="U1080" i="10"/>
  <c r="AD1080" i="10" s="1"/>
  <c r="X1081" i="10"/>
  <c r="AG2001" i="10"/>
  <c r="AB1006" i="10" l="1"/>
  <c r="AF1005" i="10"/>
  <c r="AA1081" i="10"/>
  <c r="AG2002" i="10"/>
  <c r="V1006" i="10" l="1"/>
  <c r="AE1006" i="10" s="1"/>
  <c r="AC1006" i="10"/>
  <c r="W1006" i="10" s="1"/>
  <c r="Y1007" i="10"/>
  <c r="Z1007" i="10" s="1"/>
  <c r="AH1007" i="10" s="1"/>
  <c r="U1081" i="10"/>
  <c r="AD1081" i="10" s="1"/>
  <c r="X1082" i="10"/>
  <c r="AG2003" i="10"/>
  <c r="AB1007" i="10" l="1"/>
  <c r="AF1006" i="10"/>
  <c r="AA1082" i="10"/>
  <c r="AG2004" i="10"/>
  <c r="V1007" i="10" l="1"/>
  <c r="AE1007" i="10" s="1"/>
  <c r="AC1007" i="10"/>
  <c r="W1007" i="10" s="1"/>
  <c r="Y1008" i="10"/>
  <c r="Z1008" i="10" s="1"/>
  <c r="AH1008" i="10" s="1"/>
  <c r="U1082" i="10"/>
  <c r="AD1082" i="10" s="1"/>
  <c r="X1083" i="10"/>
  <c r="AG2005" i="10"/>
  <c r="AB1008" i="10" l="1"/>
  <c r="AF1007" i="10"/>
  <c r="AA1083" i="10"/>
  <c r="X1084" i="10" s="1"/>
  <c r="AG2006" i="10"/>
  <c r="V1008" i="10" l="1"/>
  <c r="AE1008" i="10" s="1"/>
  <c r="AC1008" i="10"/>
  <c r="W1008" i="10" s="1"/>
  <c r="Y1009" i="10"/>
  <c r="Z1009" i="10" s="1"/>
  <c r="AH1009" i="10" s="1"/>
  <c r="U1083" i="10"/>
  <c r="AD1083" i="10" s="1"/>
  <c r="AG2007" i="10"/>
  <c r="AB1009" i="10" l="1"/>
  <c r="AF1008" i="10"/>
  <c r="AA1084" i="10"/>
  <c r="AG2008" i="10"/>
  <c r="V1009" i="10" l="1"/>
  <c r="AE1009" i="10" s="1"/>
  <c r="AC1009" i="10"/>
  <c r="W1009" i="10" s="1"/>
  <c r="Y1010" i="10"/>
  <c r="Z1010" i="10" s="1"/>
  <c r="AH1010" i="10" s="1"/>
  <c r="U1084" i="10"/>
  <c r="AD1084" i="10" s="1"/>
  <c r="X1085" i="10"/>
  <c r="AG2009" i="10"/>
  <c r="AB1010" i="10" l="1"/>
  <c r="AF1009" i="10"/>
  <c r="AA1085" i="10"/>
  <c r="AG2010" i="10"/>
  <c r="V1010" i="10" l="1"/>
  <c r="AE1010" i="10" s="1"/>
  <c r="AC1010" i="10"/>
  <c r="W1010" i="10" s="1"/>
  <c r="Y1011" i="10"/>
  <c r="Z1011" i="10" s="1"/>
  <c r="AH1011" i="10" s="1"/>
  <c r="U1085" i="10"/>
  <c r="AD1085" i="10" s="1"/>
  <c r="X1086" i="10"/>
  <c r="AG2011" i="10"/>
  <c r="AB1011" i="10" l="1"/>
  <c r="AF1010" i="10"/>
  <c r="AA1086" i="10"/>
  <c r="AG2012" i="10"/>
  <c r="V1011" i="10" l="1"/>
  <c r="AE1011" i="10" s="1"/>
  <c r="AC1011" i="10"/>
  <c r="W1011" i="10" s="1"/>
  <c r="Y1012" i="10"/>
  <c r="Z1012" i="10" s="1"/>
  <c r="AH1012" i="10" s="1"/>
  <c r="U1086" i="10"/>
  <c r="AD1086" i="10" s="1"/>
  <c r="X1087" i="10"/>
  <c r="AG2013" i="10"/>
  <c r="AB1012" i="10" l="1"/>
  <c r="Y1013" i="10" s="1"/>
  <c r="Z1013" i="10" s="1"/>
  <c r="AH1013" i="10" s="1"/>
  <c r="AF1011" i="10"/>
  <c r="AA1087" i="10"/>
  <c r="AG2014" i="10"/>
  <c r="V1012" i="10" l="1"/>
  <c r="AE1012" i="10" s="1"/>
  <c r="AC1012" i="10"/>
  <c r="W1012" i="10" s="1"/>
  <c r="U1087" i="10"/>
  <c r="AD1087" i="10" s="1"/>
  <c r="X1088" i="10"/>
  <c r="AG2015" i="10"/>
  <c r="AB1013" i="10" l="1"/>
  <c r="AF1012" i="10"/>
  <c r="AA1088" i="10"/>
  <c r="AG2016" i="10"/>
  <c r="V1013" i="10" l="1"/>
  <c r="AE1013" i="10" s="1"/>
  <c r="AC1013" i="10"/>
  <c r="W1013" i="10" s="1"/>
  <c r="Y1014" i="10"/>
  <c r="Z1014" i="10" s="1"/>
  <c r="AH1014" i="10" s="1"/>
  <c r="U1088" i="10"/>
  <c r="AD1088" i="10" s="1"/>
  <c r="X1089" i="10"/>
  <c r="AG2017" i="10"/>
  <c r="AB1014" i="10" l="1"/>
  <c r="Y1015" i="10" s="1"/>
  <c r="Z1015" i="10" s="1"/>
  <c r="AH1015" i="10" s="1"/>
  <c r="AF1013" i="10"/>
  <c r="AA1089" i="10"/>
  <c r="AG2018" i="10"/>
  <c r="V1014" i="10" l="1"/>
  <c r="AE1014" i="10" s="1"/>
  <c r="AC1014" i="10"/>
  <c r="W1014" i="10" s="1"/>
  <c r="U1089" i="10"/>
  <c r="AD1089" i="10" s="1"/>
  <c r="X1090" i="10"/>
  <c r="AG2019" i="10"/>
  <c r="AB1015" i="10" l="1"/>
  <c r="AF1014" i="10"/>
  <c r="AA1090" i="10"/>
  <c r="AG2020" i="10"/>
  <c r="V1015" i="10" l="1"/>
  <c r="AE1015" i="10" s="1"/>
  <c r="AC1015" i="10"/>
  <c r="W1015" i="10" s="1"/>
  <c r="Y1016" i="10"/>
  <c r="Z1016" i="10" s="1"/>
  <c r="AH1016" i="10" s="1"/>
  <c r="U1090" i="10"/>
  <c r="AD1090" i="10" s="1"/>
  <c r="X1091" i="10"/>
  <c r="AG2021" i="10"/>
  <c r="AB1016" i="10" l="1"/>
  <c r="Y1017" i="10" s="1"/>
  <c r="Z1017" i="10" s="1"/>
  <c r="AH1017" i="10" s="1"/>
  <c r="AF1015" i="10"/>
  <c r="AA1091" i="10"/>
  <c r="AG2022" i="10"/>
  <c r="V1016" i="10" l="1"/>
  <c r="AE1016" i="10" s="1"/>
  <c r="AC1016" i="10"/>
  <c r="W1016" i="10" s="1"/>
  <c r="U1091" i="10"/>
  <c r="AD1091" i="10" s="1"/>
  <c r="X1092" i="10"/>
  <c r="AG2023" i="10"/>
  <c r="AB1017" i="10" l="1"/>
  <c r="AF1016" i="10"/>
  <c r="AA1092" i="10"/>
  <c r="AG2024" i="10"/>
  <c r="V1017" i="10" l="1"/>
  <c r="AE1017" i="10" s="1"/>
  <c r="AC1017" i="10"/>
  <c r="W1017" i="10" s="1"/>
  <c r="Y1018" i="10"/>
  <c r="Z1018" i="10" s="1"/>
  <c r="AH1018" i="10" s="1"/>
  <c r="U1092" i="10"/>
  <c r="AD1092" i="10" s="1"/>
  <c r="X1093" i="10"/>
  <c r="AG2025" i="10"/>
  <c r="AB1018" i="10" l="1"/>
  <c r="Y1019" i="10" s="1"/>
  <c r="Z1019" i="10" s="1"/>
  <c r="AH1019" i="10" s="1"/>
  <c r="AF1017" i="10"/>
  <c r="AA1093" i="10"/>
  <c r="AG2026" i="10"/>
  <c r="V1018" i="10" l="1"/>
  <c r="AE1018" i="10" s="1"/>
  <c r="AC1018" i="10"/>
  <c r="W1018" i="10" s="1"/>
  <c r="U1093" i="10"/>
  <c r="AD1093" i="10" s="1"/>
  <c r="X1094" i="10"/>
  <c r="AG2027" i="10"/>
  <c r="AB1019" i="10" l="1"/>
  <c r="AF1018" i="10"/>
  <c r="AA1094" i="10"/>
  <c r="AG2028" i="10"/>
  <c r="V1019" i="10" l="1"/>
  <c r="AE1019" i="10" s="1"/>
  <c r="AC1019" i="10"/>
  <c r="W1019" i="10" s="1"/>
  <c r="Y1020" i="10"/>
  <c r="Z1020" i="10" s="1"/>
  <c r="AH1020" i="10" s="1"/>
  <c r="U1094" i="10"/>
  <c r="AD1094" i="10" s="1"/>
  <c r="X1095" i="10"/>
  <c r="AG2029" i="10"/>
  <c r="AB1020" i="10" l="1"/>
  <c r="AF1019" i="10"/>
  <c r="AA1095" i="10"/>
  <c r="AG2030" i="10"/>
  <c r="V1020" i="10" l="1"/>
  <c r="AE1020" i="10" s="1"/>
  <c r="AC1020" i="10"/>
  <c r="W1020" i="10" s="1"/>
  <c r="Y1021" i="10"/>
  <c r="Z1021" i="10" s="1"/>
  <c r="AH1021" i="10" s="1"/>
  <c r="U1095" i="10"/>
  <c r="AD1095" i="10" s="1"/>
  <c r="X1096" i="10"/>
  <c r="AG2031" i="10"/>
  <c r="AF1020" i="10" l="1"/>
  <c r="AB1021" i="10"/>
  <c r="Y1022" i="10" s="1"/>
  <c r="Z1022" i="10" s="1"/>
  <c r="AH1022" i="10" s="1"/>
  <c r="AA1096" i="10"/>
  <c r="AG2032" i="10"/>
  <c r="V1021" i="10" l="1"/>
  <c r="AE1021" i="10" s="1"/>
  <c r="AC1021" i="10"/>
  <c r="W1021" i="10" s="1"/>
  <c r="U1096" i="10"/>
  <c r="AD1096" i="10" s="1"/>
  <c r="X1097" i="10"/>
  <c r="AG2033" i="10"/>
  <c r="AB1022" i="10" l="1"/>
  <c r="AF1021" i="10"/>
  <c r="AA1097" i="10"/>
  <c r="AG2034" i="10"/>
  <c r="V1022" i="10" l="1"/>
  <c r="AE1022" i="10" s="1"/>
  <c r="AC1022" i="10"/>
  <c r="W1022" i="10" s="1"/>
  <c r="Y1023" i="10"/>
  <c r="Z1023" i="10" s="1"/>
  <c r="AH1023" i="10" s="1"/>
  <c r="U1097" i="10"/>
  <c r="AD1097" i="10" s="1"/>
  <c r="X1098" i="10"/>
  <c r="AG2035" i="10"/>
  <c r="AB1023" i="10" l="1"/>
  <c r="Y1024" i="10" s="1"/>
  <c r="Z1024" i="10" s="1"/>
  <c r="AH1024" i="10" s="1"/>
  <c r="AF1022" i="10"/>
  <c r="AA1098" i="10"/>
  <c r="AG2036" i="10"/>
  <c r="V1023" i="10" l="1"/>
  <c r="AE1023" i="10" s="1"/>
  <c r="AC1023" i="10"/>
  <c r="W1023" i="10" s="1"/>
  <c r="U1098" i="10"/>
  <c r="AD1098" i="10" s="1"/>
  <c r="X1099" i="10"/>
  <c r="AG2037" i="10"/>
  <c r="AB1024" i="10" l="1"/>
  <c r="AF1023" i="10"/>
  <c r="AA1099" i="10"/>
  <c r="AG2038" i="10"/>
  <c r="V1024" i="10" l="1"/>
  <c r="AE1024" i="10" s="1"/>
  <c r="AC1024" i="10"/>
  <c r="W1024" i="10" s="1"/>
  <c r="Y1025" i="10"/>
  <c r="Z1025" i="10" s="1"/>
  <c r="AH1025" i="10" s="1"/>
  <c r="U1099" i="10"/>
  <c r="AD1099" i="10" s="1"/>
  <c r="X1100" i="10"/>
  <c r="AG2039" i="10"/>
  <c r="AB1025" i="10" l="1"/>
  <c r="AF1024" i="10"/>
  <c r="AA1100" i="10"/>
  <c r="AG2040" i="10"/>
  <c r="V1025" i="10" l="1"/>
  <c r="AE1025" i="10" s="1"/>
  <c r="AC1025" i="10"/>
  <c r="W1025" i="10" s="1"/>
  <c r="Y1026" i="10"/>
  <c r="Z1026" i="10" s="1"/>
  <c r="AH1026" i="10" s="1"/>
  <c r="U1100" i="10"/>
  <c r="AD1100" i="10" s="1"/>
  <c r="X1101" i="10"/>
  <c r="AG2041" i="10"/>
  <c r="AB1026" i="10" l="1"/>
  <c r="Y1027" i="10" s="1"/>
  <c r="Z1027" i="10" s="1"/>
  <c r="AH1027" i="10" s="1"/>
  <c r="AF1025" i="10"/>
  <c r="AA1101" i="10"/>
  <c r="AG2042" i="10"/>
  <c r="V1026" i="10" l="1"/>
  <c r="AE1026" i="10" s="1"/>
  <c r="AC1026" i="10"/>
  <c r="W1026" i="10" s="1"/>
  <c r="U1101" i="10"/>
  <c r="AD1101" i="10" s="1"/>
  <c r="X1102" i="10"/>
  <c r="AG2043" i="10"/>
  <c r="AA1102" i="10" l="1"/>
  <c r="X1103" i="10" s="1"/>
  <c r="AB1027" i="10"/>
  <c r="AF1026" i="10"/>
  <c r="U1102" i="10" l="1"/>
  <c r="AD1102" i="10" s="1"/>
  <c r="AA1103" i="10" s="1"/>
  <c r="V1027" i="10"/>
  <c r="AE1027" i="10" s="1"/>
  <c r="AC1027" i="10"/>
  <c r="W1027" i="10" s="1"/>
  <c r="Y1028" i="10"/>
  <c r="Z1028" i="10" s="1"/>
  <c r="AH1028" i="10" s="1"/>
  <c r="AB1028" i="10" l="1"/>
  <c r="Y1029" i="10" s="1"/>
  <c r="Z1029" i="10" s="1"/>
  <c r="AH1029" i="10" s="1"/>
  <c r="AF1027" i="10"/>
  <c r="U1103" i="10"/>
  <c r="AD1103" i="10" s="1"/>
  <c r="X1104" i="10"/>
  <c r="V1028" i="10" l="1"/>
  <c r="AE1028" i="10" s="1"/>
  <c r="AC1028" i="10"/>
  <c r="W1028" i="10" s="1"/>
  <c r="AA1104" i="10"/>
  <c r="AF1028" i="10" l="1"/>
  <c r="AB1029" i="10"/>
  <c r="U1104" i="10"/>
  <c r="AD1104" i="10" s="1"/>
  <c r="X1105" i="10"/>
  <c r="V1029" i="10" l="1"/>
  <c r="AE1029" i="10" s="1"/>
  <c r="AC1029" i="10"/>
  <c r="W1029" i="10" s="1"/>
  <c r="Y1030" i="10"/>
  <c r="Z1030" i="10" s="1"/>
  <c r="AH1030" i="10" s="1"/>
  <c r="AA1105" i="10"/>
  <c r="X1106" i="10" s="1"/>
  <c r="AB1030" i="10" l="1"/>
  <c r="AF1029" i="10"/>
  <c r="U1105" i="10"/>
  <c r="AD1105" i="10" s="1"/>
  <c r="V1030" i="10" l="1"/>
  <c r="AE1030" i="10" s="1"/>
  <c r="AC1030" i="10"/>
  <c r="W1030" i="10" s="1"/>
  <c r="Y1031" i="10"/>
  <c r="Z1031" i="10" s="1"/>
  <c r="AH1031" i="10" s="1"/>
  <c r="AA1106" i="10"/>
  <c r="AB1031" i="10" l="1"/>
  <c r="Y1032" i="10" s="1"/>
  <c r="Z1032" i="10" s="1"/>
  <c r="AH1032" i="10" s="1"/>
  <c r="AF1030" i="10"/>
  <c r="U1106" i="10"/>
  <c r="AD1106" i="10" s="1"/>
  <c r="X1107" i="10"/>
  <c r="V1031" i="10" l="1"/>
  <c r="AE1031" i="10" s="1"/>
  <c r="AC1031" i="10"/>
  <c r="W1031" i="10" s="1"/>
  <c r="AA1107" i="10"/>
  <c r="AB1032" i="10" l="1"/>
  <c r="AF1031" i="10"/>
  <c r="U1107" i="10"/>
  <c r="AD1107" i="10" s="1"/>
  <c r="X1108" i="10"/>
  <c r="V1032" i="10" l="1"/>
  <c r="AE1032" i="10" s="1"/>
  <c r="AC1032" i="10"/>
  <c r="W1032" i="10" s="1"/>
  <c r="Y1033" i="10"/>
  <c r="Z1033" i="10" s="1"/>
  <c r="AH1033" i="10" s="1"/>
  <c r="AA1108" i="10"/>
  <c r="AF1032" i="10" l="1"/>
  <c r="AB1033" i="10"/>
  <c r="Y1034" i="10" s="1"/>
  <c r="Z1034" i="10" s="1"/>
  <c r="AH1034" i="10" s="1"/>
  <c r="U1108" i="10"/>
  <c r="AD1108" i="10" s="1"/>
  <c r="X1109" i="10"/>
  <c r="V1033" i="10" l="1"/>
  <c r="AE1033" i="10" s="1"/>
  <c r="AC1033" i="10"/>
  <c r="W1033" i="10" s="1"/>
  <c r="AA1109" i="10"/>
  <c r="AB1034" i="10" l="1"/>
  <c r="AF1033" i="10"/>
  <c r="U1109" i="10"/>
  <c r="AD1109" i="10" s="1"/>
  <c r="X1110" i="10"/>
  <c r="V1034" i="10" l="1"/>
  <c r="AE1034" i="10" s="1"/>
  <c r="AC1034" i="10"/>
  <c r="W1034" i="10" s="1"/>
  <c r="Y1035" i="10"/>
  <c r="Z1035" i="10" s="1"/>
  <c r="AH1035" i="10" s="1"/>
  <c r="AA1110" i="10"/>
  <c r="AB1035" i="10" l="1"/>
  <c r="Y1036" i="10" s="1"/>
  <c r="Z1036" i="10" s="1"/>
  <c r="AH1036" i="10" s="1"/>
  <c r="AF1034" i="10"/>
  <c r="U1110" i="10"/>
  <c r="AD1110" i="10" s="1"/>
  <c r="X1111" i="10"/>
  <c r="V1035" i="10" l="1"/>
  <c r="AE1035" i="10" s="1"/>
  <c r="AC1035" i="10"/>
  <c r="W1035" i="10" s="1"/>
  <c r="AA1111" i="10"/>
  <c r="AB1036" i="10" l="1"/>
  <c r="AF1035" i="10"/>
  <c r="U1111" i="10"/>
  <c r="AD1111" i="10" s="1"/>
  <c r="X1112" i="10"/>
  <c r="V1036" i="10" l="1"/>
  <c r="AE1036" i="10" s="1"/>
  <c r="AC1036" i="10"/>
  <c r="W1036" i="10" s="1"/>
  <c r="Y1037" i="10"/>
  <c r="Z1037" i="10" s="1"/>
  <c r="AH1037" i="10" s="1"/>
  <c r="AA1112" i="10"/>
  <c r="AB1037" i="10" l="1"/>
  <c r="Y1038" i="10" s="1"/>
  <c r="Z1038" i="10" s="1"/>
  <c r="AH1038" i="10" s="1"/>
  <c r="AF1036" i="10"/>
  <c r="U1112" i="10"/>
  <c r="AD1112" i="10" s="1"/>
  <c r="X1113" i="10"/>
  <c r="V1037" i="10" l="1"/>
  <c r="AE1037" i="10" s="1"/>
  <c r="AC1037" i="10"/>
  <c r="W1037" i="10" s="1"/>
  <c r="AA1113" i="10"/>
  <c r="AB1038" i="10" l="1"/>
  <c r="AF1037" i="10"/>
  <c r="U1113" i="10"/>
  <c r="AD1113" i="10" s="1"/>
  <c r="X1114" i="10"/>
  <c r="V1038" i="10" l="1"/>
  <c r="AE1038" i="10" s="1"/>
  <c r="AC1038" i="10"/>
  <c r="W1038" i="10" s="1"/>
  <c r="Y1039" i="10"/>
  <c r="Z1039" i="10" s="1"/>
  <c r="AH1039" i="10" s="1"/>
  <c r="AA1114" i="10"/>
  <c r="AB1039" i="10" l="1"/>
  <c r="Y1040" i="10" s="1"/>
  <c r="Z1040" i="10" s="1"/>
  <c r="AH1040" i="10" s="1"/>
  <c r="AF1038" i="10"/>
  <c r="U1114" i="10"/>
  <c r="AD1114" i="10" s="1"/>
  <c r="X1115" i="10"/>
  <c r="V1039" i="10" l="1"/>
  <c r="AE1039" i="10" s="1"/>
  <c r="AC1039" i="10"/>
  <c r="W1039" i="10" s="1"/>
  <c r="AA1115" i="10"/>
  <c r="AB1040" i="10" l="1"/>
  <c r="AF1039" i="10"/>
  <c r="U1115" i="10"/>
  <c r="AD1115" i="10" s="1"/>
  <c r="X1116" i="10"/>
  <c r="V1040" i="10" l="1"/>
  <c r="AE1040" i="10" s="1"/>
  <c r="AC1040" i="10"/>
  <c r="W1040" i="10" s="1"/>
  <c r="Y1041" i="10"/>
  <c r="Z1041" i="10" s="1"/>
  <c r="AH1041" i="10" s="1"/>
  <c r="AA1116" i="10"/>
  <c r="AB1041" i="10" l="1"/>
  <c r="Y1042" i="10" s="1"/>
  <c r="Z1042" i="10" s="1"/>
  <c r="AH1042" i="10" s="1"/>
  <c r="AF1040" i="10"/>
  <c r="U1116" i="10"/>
  <c r="AD1116" i="10" s="1"/>
  <c r="X1117" i="10"/>
  <c r="V1041" i="10" l="1"/>
  <c r="AE1041" i="10" s="1"/>
  <c r="AC1041" i="10"/>
  <c r="W1041" i="10" s="1"/>
  <c r="AA1117" i="10"/>
  <c r="AB1042" i="10" l="1"/>
  <c r="AF1041" i="10"/>
  <c r="U1117" i="10"/>
  <c r="AD1117" i="10" s="1"/>
  <c r="X1118" i="10"/>
  <c r="V1042" i="10" l="1"/>
  <c r="AE1042" i="10" s="1"/>
  <c r="AC1042" i="10"/>
  <c r="W1042" i="10" s="1"/>
  <c r="Y1043" i="10"/>
  <c r="Z1043" i="10" s="1"/>
  <c r="AH1043" i="10" s="1"/>
  <c r="AA1118" i="10"/>
  <c r="AB1043" i="10" l="1"/>
  <c r="AF1042" i="10"/>
  <c r="U1118" i="10"/>
  <c r="AD1118" i="10" s="1"/>
  <c r="X1119" i="10"/>
  <c r="V1043" i="10" l="1"/>
  <c r="AE1043" i="10" s="1"/>
  <c r="AC1043" i="10"/>
  <c r="W1043" i="10" s="1"/>
  <c r="Y1044" i="10"/>
  <c r="Z1044" i="10" s="1"/>
  <c r="AH1044" i="10" s="1"/>
  <c r="AA1119" i="10"/>
  <c r="AB1044" i="10" l="1"/>
  <c r="Y1045" i="10" s="1"/>
  <c r="Z1045" i="10" s="1"/>
  <c r="AH1045" i="10" s="1"/>
  <c r="AF1043" i="10"/>
  <c r="U1119" i="10"/>
  <c r="AD1119" i="10" s="1"/>
  <c r="X1120" i="10"/>
  <c r="V1044" i="10" l="1"/>
  <c r="AE1044" i="10" s="1"/>
  <c r="AC1044" i="10"/>
  <c r="W1044" i="10" s="1"/>
  <c r="AA1120" i="10"/>
  <c r="AB1045" i="10" l="1"/>
  <c r="AF1044" i="10"/>
  <c r="U1120" i="10"/>
  <c r="AD1120" i="10" s="1"/>
  <c r="X1121" i="10"/>
  <c r="AA1121" i="10" l="1"/>
  <c r="X1122" i="10" s="1"/>
  <c r="V1045" i="10"/>
  <c r="AE1045" i="10" s="1"/>
  <c r="AC1045" i="10"/>
  <c r="W1045" i="10" s="1"/>
  <c r="Y1046" i="10"/>
  <c r="Z1046" i="10" s="1"/>
  <c r="AH1046" i="10" s="1"/>
  <c r="U1121" i="10"/>
  <c r="AD1121" i="10" s="1"/>
  <c r="AB1046" i="10" l="1"/>
  <c r="Y1047" i="10" s="1"/>
  <c r="Z1047" i="10" s="1"/>
  <c r="AH1047" i="10" s="1"/>
  <c r="AF1045" i="10"/>
  <c r="AA1122" i="10"/>
  <c r="V1046" i="10" l="1"/>
  <c r="AE1046" i="10" s="1"/>
  <c r="AC1046" i="10"/>
  <c r="W1046" i="10" s="1"/>
  <c r="U1122" i="10"/>
  <c r="AD1122" i="10" s="1"/>
  <c r="X1123" i="10"/>
  <c r="AB1047" i="10" l="1"/>
  <c r="AF1046" i="10"/>
  <c r="AA1123" i="10"/>
  <c r="V1047" i="10" l="1"/>
  <c r="AE1047" i="10" s="1"/>
  <c r="AC1047" i="10"/>
  <c r="W1047" i="10" s="1"/>
  <c r="Y1048" i="10"/>
  <c r="Z1048" i="10" s="1"/>
  <c r="AH1048" i="10" s="1"/>
  <c r="U1123" i="10"/>
  <c r="AD1123" i="10" s="1"/>
  <c r="X1124" i="10"/>
  <c r="AB1048" i="10" l="1"/>
  <c r="AF1047" i="10"/>
  <c r="Y1049" i="10"/>
  <c r="Z1049" i="10" s="1"/>
  <c r="AH1049" i="10" s="1"/>
  <c r="AA1124" i="10"/>
  <c r="V1048" i="10" l="1"/>
  <c r="AE1048" i="10" s="1"/>
  <c r="AC1048" i="10"/>
  <c r="W1048" i="10" s="1"/>
  <c r="U1124" i="10"/>
  <c r="AD1124" i="10" s="1"/>
  <c r="X1125" i="10"/>
  <c r="AB1049" i="10" l="1"/>
  <c r="AF1048" i="10"/>
  <c r="AA1125" i="10"/>
  <c r="X1126" i="10" s="1"/>
  <c r="V1049" i="10" l="1"/>
  <c r="AE1049" i="10" s="1"/>
  <c r="AC1049" i="10"/>
  <c r="W1049" i="10" s="1"/>
  <c r="Y1050" i="10"/>
  <c r="Z1050" i="10" s="1"/>
  <c r="AH1050" i="10" s="1"/>
  <c r="U1125" i="10"/>
  <c r="AD1125" i="10" s="1"/>
  <c r="AB1050" i="10" l="1"/>
  <c r="Y1051" i="10" s="1"/>
  <c r="Z1051" i="10" s="1"/>
  <c r="AH1051" i="10" s="1"/>
  <c r="AF1049" i="10"/>
  <c r="AA1126" i="10"/>
  <c r="V1050" i="10" l="1"/>
  <c r="AE1050" i="10" s="1"/>
  <c r="AC1050" i="10"/>
  <c r="W1050" i="10" s="1"/>
  <c r="U1126" i="10"/>
  <c r="AD1126" i="10" s="1"/>
  <c r="X1127" i="10"/>
  <c r="AB1051" i="10" l="1"/>
  <c r="AF1050" i="10"/>
  <c r="AA1127" i="10"/>
  <c r="V1051" i="10" l="1"/>
  <c r="AE1051" i="10" s="1"/>
  <c r="AC1051" i="10"/>
  <c r="W1051" i="10" s="1"/>
  <c r="Y1052" i="10"/>
  <c r="Z1052" i="10" s="1"/>
  <c r="AH1052" i="10" s="1"/>
  <c r="U1127" i="10"/>
  <c r="AD1127" i="10" s="1"/>
  <c r="X1128" i="10"/>
  <c r="AB1052" i="10" l="1"/>
  <c r="AF1051" i="10"/>
  <c r="AA1128" i="10"/>
  <c r="V1052" i="10" l="1"/>
  <c r="AE1052" i="10" s="1"/>
  <c r="AC1052" i="10"/>
  <c r="W1052" i="10" s="1"/>
  <c r="Y1053" i="10"/>
  <c r="Z1053" i="10" s="1"/>
  <c r="AH1053" i="10" s="1"/>
  <c r="U1128" i="10"/>
  <c r="AD1128" i="10" s="1"/>
  <c r="X1129" i="10"/>
  <c r="AB1053" i="10" l="1"/>
  <c r="Y1054" i="10" s="1"/>
  <c r="Z1054" i="10" s="1"/>
  <c r="AH1054" i="10" s="1"/>
  <c r="AF1052" i="10"/>
  <c r="AA1129" i="10"/>
  <c r="X1130" i="10" s="1"/>
  <c r="V1053" i="10" l="1"/>
  <c r="AE1053" i="10" s="1"/>
  <c r="AC1053" i="10"/>
  <c r="W1053" i="10" s="1"/>
  <c r="U1129" i="10"/>
  <c r="AD1129" i="10" s="1"/>
  <c r="AB1054" i="10" l="1"/>
  <c r="AF1053" i="10"/>
  <c r="AA1130" i="10"/>
  <c r="V1054" i="10" l="1"/>
  <c r="AE1054" i="10" s="1"/>
  <c r="AC1054" i="10"/>
  <c r="W1054" i="10" s="1"/>
  <c r="Y1055" i="10"/>
  <c r="Z1055" i="10" s="1"/>
  <c r="AH1055" i="10" s="1"/>
  <c r="U1130" i="10"/>
  <c r="AD1130" i="10" s="1"/>
  <c r="X1131" i="10"/>
  <c r="AB1055" i="10" l="1"/>
  <c r="Y1056" i="10" s="1"/>
  <c r="Z1056" i="10" s="1"/>
  <c r="AH1056" i="10" s="1"/>
  <c r="AF1054" i="10"/>
  <c r="AA1131" i="10"/>
  <c r="V1055" i="10" l="1"/>
  <c r="AE1055" i="10" s="1"/>
  <c r="AC1055" i="10"/>
  <c r="W1055" i="10" s="1"/>
  <c r="U1131" i="10"/>
  <c r="AD1131" i="10" s="1"/>
  <c r="X1132" i="10"/>
  <c r="AB1056" i="10" l="1"/>
  <c r="AF1055" i="10"/>
  <c r="AA1132" i="10"/>
  <c r="V1056" i="10" l="1"/>
  <c r="AE1056" i="10" s="1"/>
  <c r="AC1056" i="10"/>
  <c r="W1056" i="10" s="1"/>
  <c r="Y1057" i="10"/>
  <c r="Z1057" i="10" s="1"/>
  <c r="AH1057" i="10" s="1"/>
  <c r="U1132" i="10"/>
  <c r="AD1132" i="10" s="1"/>
  <c r="X1133" i="10"/>
  <c r="AF1056" i="10" l="1"/>
  <c r="AB1057" i="10"/>
  <c r="Y1058" i="10" s="1"/>
  <c r="Z1058" i="10" s="1"/>
  <c r="AH1058" i="10" s="1"/>
  <c r="AA1133" i="10"/>
  <c r="V1057" i="10" l="1"/>
  <c r="AE1057" i="10" s="1"/>
  <c r="AC1057" i="10"/>
  <c r="W1057" i="10" s="1"/>
  <c r="U1133" i="10"/>
  <c r="AD1133" i="10" s="1"/>
  <c r="X1134" i="10"/>
  <c r="AB1058" i="10" l="1"/>
  <c r="AF1057" i="10"/>
  <c r="AA1134" i="10"/>
  <c r="V1058" i="10" l="1"/>
  <c r="AE1058" i="10" s="1"/>
  <c r="AC1058" i="10"/>
  <c r="W1058" i="10" s="1"/>
  <c r="Y1059" i="10"/>
  <c r="Z1059" i="10" s="1"/>
  <c r="AH1059" i="10" s="1"/>
  <c r="U1134" i="10"/>
  <c r="AD1134" i="10" s="1"/>
  <c r="X1135" i="10"/>
  <c r="AB1059" i="10" l="1"/>
  <c r="Y1060" i="10" s="1"/>
  <c r="Z1060" i="10" s="1"/>
  <c r="AH1060" i="10" s="1"/>
  <c r="AF1058" i="10"/>
  <c r="AA1135" i="10"/>
  <c r="V1059" i="10" l="1"/>
  <c r="AE1059" i="10" s="1"/>
  <c r="AC1059" i="10"/>
  <c r="W1059" i="10" s="1"/>
  <c r="U1135" i="10"/>
  <c r="AD1135" i="10" s="1"/>
  <c r="X1136" i="10"/>
  <c r="AB1060" i="10" l="1"/>
  <c r="AF1059" i="10"/>
  <c r="AA1136" i="10"/>
  <c r="V1060" i="10" l="1"/>
  <c r="AE1060" i="10" s="1"/>
  <c r="AC1060" i="10"/>
  <c r="W1060" i="10" s="1"/>
  <c r="Y1061" i="10"/>
  <c r="Z1061" i="10" s="1"/>
  <c r="AH1061" i="10" s="1"/>
  <c r="U1136" i="10"/>
  <c r="AD1136" i="10" s="1"/>
  <c r="X1137" i="10"/>
  <c r="AB1061" i="10" l="1"/>
  <c r="AF1060" i="10"/>
  <c r="Y1062" i="10"/>
  <c r="Z1062" i="10" s="1"/>
  <c r="AH1062" i="10" s="1"/>
  <c r="AA1137" i="10"/>
  <c r="X1138" i="10" s="1"/>
  <c r="V1061" i="10" l="1"/>
  <c r="AE1061" i="10" s="1"/>
  <c r="AC1061" i="10"/>
  <c r="W1061" i="10" s="1"/>
  <c r="U1137" i="10"/>
  <c r="AD1137" i="10" s="1"/>
  <c r="AB1062" i="10" l="1"/>
  <c r="AF1061" i="10"/>
  <c r="AA1138" i="10"/>
  <c r="V1062" i="10" l="1"/>
  <c r="AE1062" i="10" s="1"/>
  <c r="AC1062" i="10"/>
  <c r="W1062" i="10" s="1"/>
  <c r="Y1063" i="10"/>
  <c r="Z1063" i="10" s="1"/>
  <c r="AH1063" i="10" s="1"/>
  <c r="U1138" i="10"/>
  <c r="AD1138" i="10" s="1"/>
  <c r="X1139" i="10"/>
  <c r="AB1063" i="10" l="1"/>
  <c r="Y1064" i="10" s="1"/>
  <c r="Z1064" i="10" s="1"/>
  <c r="AH1064" i="10" s="1"/>
  <c r="AF1062" i="10"/>
  <c r="AA1139" i="10"/>
  <c r="V1063" i="10" l="1"/>
  <c r="AE1063" i="10" s="1"/>
  <c r="AC1063" i="10"/>
  <c r="W1063" i="10" s="1"/>
  <c r="U1139" i="10"/>
  <c r="AD1139" i="10" s="1"/>
  <c r="X1140" i="10"/>
  <c r="AB1064" i="10" l="1"/>
  <c r="AF1063" i="10"/>
  <c r="AA1140" i="10"/>
  <c r="V1064" i="10" l="1"/>
  <c r="AE1064" i="10" s="1"/>
  <c r="AC1064" i="10"/>
  <c r="W1064" i="10" s="1"/>
  <c r="Y1065" i="10"/>
  <c r="Z1065" i="10" s="1"/>
  <c r="AH1065" i="10" s="1"/>
  <c r="U1140" i="10"/>
  <c r="AD1140" i="10" s="1"/>
  <c r="X1141" i="10"/>
  <c r="AB1065" i="10" l="1"/>
  <c r="Y1066" i="10" s="1"/>
  <c r="Z1066" i="10" s="1"/>
  <c r="AH1066" i="10" s="1"/>
  <c r="AF1064" i="10"/>
  <c r="AA1141" i="10"/>
  <c r="V1065" i="10" l="1"/>
  <c r="AE1065" i="10" s="1"/>
  <c r="AC1065" i="10"/>
  <c r="W1065" i="10" s="1"/>
  <c r="U1141" i="10"/>
  <c r="AD1141" i="10" s="1"/>
  <c r="X1142" i="10"/>
  <c r="AB1066" i="10" l="1"/>
  <c r="AF1065" i="10"/>
  <c r="AA1142" i="10"/>
  <c r="V1066" i="10" l="1"/>
  <c r="AE1066" i="10" s="1"/>
  <c r="AC1066" i="10"/>
  <c r="W1066" i="10" s="1"/>
  <c r="Y1067" i="10"/>
  <c r="Z1067" i="10" s="1"/>
  <c r="AH1067" i="10" s="1"/>
  <c r="U1142" i="10"/>
  <c r="AD1142" i="10" s="1"/>
  <c r="X1143" i="10"/>
  <c r="AB1067" i="10" l="1"/>
  <c r="AF1066" i="10"/>
  <c r="Y1068" i="10"/>
  <c r="Z1068" i="10" s="1"/>
  <c r="AH1068" i="10" s="1"/>
  <c r="AA1143" i="10"/>
  <c r="V1067" i="10" l="1"/>
  <c r="AE1067" i="10" s="1"/>
  <c r="AC1067" i="10"/>
  <c r="W1067" i="10" s="1"/>
  <c r="U1143" i="10"/>
  <c r="AD1143" i="10" s="1"/>
  <c r="X1144" i="10"/>
  <c r="AB1068" i="10" l="1"/>
  <c r="AF1067" i="10"/>
  <c r="AA1144" i="10"/>
  <c r="V1068" i="10" l="1"/>
  <c r="AE1068" i="10" s="1"/>
  <c r="AC1068" i="10"/>
  <c r="W1068" i="10" s="1"/>
  <c r="Y1069" i="10"/>
  <c r="Z1069" i="10" s="1"/>
  <c r="AH1069" i="10" s="1"/>
  <c r="U1144" i="10"/>
  <c r="AD1144" i="10" s="1"/>
  <c r="AA1145" i="10" s="1"/>
  <c r="X1145" i="10"/>
  <c r="AB1069" i="10" l="1"/>
  <c r="Y1070" i="10" s="1"/>
  <c r="Z1070" i="10" s="1"/>
  <c r="AH1070" i="10" s="1"/>
  <c r="AF1068" i="10"/>
  <c r="X1146" i="10"/>
  <c r="U1145" i="10"/>
  <c r="AD1145" i="10" s="1"/>
  <c r="V1069" i="10" l="1"/>
  <c r="AE1069" i="10" s="1"/>
  <c r="AC1069" i="10"/>
  <c r="W1069" i="10" s="1"/>
  <c r="AA1146" i="10"/>
  <c r="AB1070" i="10" l="1"/>
  <c r="AF1069" i="10"/>
  <c r="U1146" i="10"/>
  <c r="AD1146" i="10" s="1"/>
  <c r="AA1147" i="10" s="1"/>
  <c r="X1147" i="10"/>
  <c r="X1148" i="10" l="1"/>
  <c r="V1070" i="10"/>
  <c r="AE1070" i="10" s="1"/>
  <c r="AC1070" i="10"/>
  <c r="W1070" i="10" s="1"/>
  <c r="Y1071" i="10"/>
  <c r="Z1071" i="10" s="1"/>
  <c r="AH1071" i="10" s="1"/>
  <c r="U1147" i="10"/>
  <c r="AD1147" i="10" s="1"/>
  <c r="AB1071" i="10" l="1"/>
  <c r="Y1072" i="10" s="1"/>
  <c r="Z1072" i="10" s="1"/>
  <c r="AH1072" i="10" s="1"/>
  <c r="AF1070" i="10"/>
  <c r="AA1148" i="10"/>
  <c r="V1071" i="10" l="1"/>
  <c r="AE1071" i="10" s="1"/>
  <c r="AC1071" i="10"/>
  <c r="W1071" i="10" s="1"/>
  <c r="U1148" i="10"/>
  <c r="AD1148" i="10" s="1"/>
  <c r="X1149" i="10"/>
  <c r="AB1072" i="10" l="1"/>
  <c r="AF1071" i="10"/>
  <c r="AA1149" i="10"/>
  <c r="V1072" i="10" l="1"/>
  <c r="AE1072" i="10" s="1"/>
  <c r="AC1072" i="10"/>
  <c r="W1072" i="10" s="1"/>
  <c r="Y1073" i="10"/>
  <c r="Z1073" i="10" s="1"/>
  <c r="AH1073" i="10" s="1"/>
  <c r="U1149" i="10"/>
  <c r="AD1149" i="10" s="1"/>
  <c r="X1150" i="10"/>
  <c r="AB1073" i="10" l="1"/>
  <c r="Y1074" i="10" s="1"/>
  <c r="Z1074" i="10" s="1"/>
  <c r="AH1074" i="10" s="1"/>
  <c r="AF1072" i="10"/>
  <c r="AA1150" i="10"/>
  <c r="V1073" i="10" l="1"/>
  <c r="AE1073" i="10" s="1"/>
  <c r="AC1073" i="10"/>
  <c r="W1073" i="10" s="1"/>
  <c r="U1150" i="10"/>
  <c r="AD1150" i="10" s="1"/>
  <c r="AA1151" i="10" s="1"/>
  <c r="X1151" i="10"/>
  <c r="AB1074" i="10" l="1"/>
  <c r="AF1073" i="10"/>
  <c r="X1152" i="10"/>
  <c r="U1151" i="10"/>
  <c r="AD1151" i="10" s="1"/>
  <c r="V1074" i="10" l="1"/>
  <c r="AE1074" i="10" s="1"/>
  <c r="AC1074" i="10"/>
  <c r="W1074" i="10" s="1"/>
  <c r="Y1075" i="10"/>
  <c r="Z1075" i="10" s="1"/>
  <c r="AH1075" i="10" s="1"/>
  <c r="AA1152" i="10"/>
  <c r="AB1075" i="10" l="1"/>
  <c r="Y1076" i="10" s="1"/>
  <c r="Z1076" i="10" s="1"/>
  <c r="AH1076" i="10" s="1"/>
  <c r="AF1074" i="10"/>
  <c r="U1152" i="10"/>
  <c r="AD1152" i="10" s="1"/>
  <c r="AA1153" i="10" s="1"/>
  <c r="X1153" i="10"/>
  <c r="X1154" i="10" l="1"/>
  <c r="V1075" i="10"/>
  <c r="AE1075" i="10" s="1"/>
  <c r="AC1075" i="10"/>
  <c r="W1075" i="10" s="1"/>
  <c r="U1153" i="10"/>
  <c r="AD1153" i="10" s="1"/>
  <c r="AA1154" i="10" s="1"/>
  <c r="AF1075" i="10" l="1"/>
  <c r="AB1076" i="10"/>
  <c r="U1154" i="10"/>
  <c r="AD1154" i="10" s="1"/>
  <c r="AA1155" i="10" s="1"/>
  <c r="X1155" i="10"/>
  <c r="X1156" i="10" l="1"/>
  <c r="V1076" i="10"/>
  <c r="AE1076" i="10" s="1"/>
  <c r="AC1076" i="10"/>
  <c r="W1076" i="10" s="1"/>
  <c r="Y1077" i="10"/>
  <c r="Z1077" i="10" s="1"/>
  <c r="AH1077" i="10" s="1"/>
  <c r="U1155" i="10"/>
  <c r="AD1155" i="10" s="1"/>
  <c r="AB1077" i="10" l="1"/>
  <c r="AF1076" i="10"/>
  <c r="AA1156" i="10"/>
  <c r="X1157" i="10" s="1"/>
  <c r="U1156" i="10"/>
  <c r="AD1156" i="10" s="1"/>
  <c r="V1077" i="10" l="1"/>
  <c r="AE1077" i="10" s="1"/>
  <c r="AC1077" i="10"/>
  <c r="W1077" i="10" s="1"/>
  <c r="Y1078" i="10"/>
  <c r="Z1078" i="10" s="1"/>
  <c r="AH1078" i="10" s="1"/>
  <c r="AA1157" i="10"/>
  <c r="AB1078" i="10" l="1"/>
  <c r="AF1077" i="10"/>
  <c r="Y1079" i="10"/>
  <c r="Z1079" i="10" s="1"/>
  <c r="AH1079" i="10" s="1"/>
  <c r="U1157" i="10"/>
  <c r="AD1157" i="10" s="1"/>
  <c r="X1158" i="10"/>
  <c r="V1078" i="10" l="1"/>
  <c r="AE1078" i="10" s="1"/>
  <c r="AC1078" i="10"/>
  <c r="W1078" i="10" s="1"/>
  <c r="AA1158" i="10"/>
  <c r="AB1079" i="10" l="1"/>
  <c r="AF1078" i="10"/>
  <c r="U1158" i="10"/>
  <c r="AD1158" i="10" s="1"/>
  <c r="X1159" i="10"/>
  <c r="V1079" i="10" l="1"/>
  <c r="AE1079" i="10" s="1"/>
  <c r="AC1079" i="10"/>
  <c r="W1079" i="10" s="1"/>
  <c r="Y1080" i="10"/>
  <c r="Z1080" i="10" s="1"/>
  <c r="AH1080" i="10" s="1"/>
  <c r="AA1159" i="10"/>
  <c r="AB1080" i="10" l="1"/>
  <c r="AF1079" i="10"/>
  <c r="Y1081" i="10"/>
  <c r="Z1081" i="10" s="1"/>
  <c r="AH1081" i="10" s="1"/>
  <c r="U1159" i="10"/>
  <c r="AD1159" i="10" s="1"/>
  <c r="X1160" i="10"/>
  <c r="V1080" i="10" l="1"/>
  <c r="AE1080" i="10" s="1"/>
  <c r="AC1080" i="10"/>
  <c r="W1080" i="10" s="1"/>
  <c r="AA1160" i="10"/>
  <c r="X1161" i="10" s="1"/>
  <c r="AB1081" i="10" l="1"/>
  <c r="AF1080" i="10"/>
  <c r="U1160" i="10"/>
  <c r="AD1160" i="10" s="1"/>
  <c r="V1081" i="10" l="1"/>
  <c r="AE1081" i="10" s="1"/>
  <c r="AC1081" i="10"/>
  <c r="W1081" i="10" s="1"/>
  <c r="Y1082" i="10"/>
  <c r="Z1082" i="10" s="1"/>
  <c r="AH1082" i="10" s="1"/>
  <c r="AA1161" i="10"/>
  <c r="AB1082" i="10" l="1"/>
  <c r="AF1081" i="10"/>
  <c r="Y1083" i="10"/>
  <c r="Z1083" i="10" s="1"/>
  <c r="AH1083" i="10" s="1"/>
  <c r="U1161" i="10"/>
  <c r="AD1161" i="10" s="1"/>
  <c r="X1162" i="10"/>
  <c r="V1082" i="10" l="1"/>
  <c r="AE1082" i="10" s="1"/>
  <c r="AC1082" i="10"/>
  <c r="W1082" i="10" s="1"/>
  <c r="AA1162" i="10"/>
  <c r="AB1083" i="10" l="1"/>
  <c r="AF1082" i="10"/>
  <c r="U1162" i="10"/>
  <c r="AD1162" i="10" s="1"/>
  <c r="X1163" i="10"/>
  <c r="V1083" i="10" l="1"/>
  <c r="AE1083" i="10" s="1"/>
  <c r="AC1083" i="10"/>
  <c r="W1083" i="10" s="1"/>
  <c r="Y1084" i="10"/>
  <c r="Z1084" i="10" s="1"/>
  <c r="AH1084" i="10" s="1"/>
  <c r="AA1163" i="10"/>
  <c r="AB1084" i="10" l="1"/>
  <c r="Y1085" i="10" s="1"/>
  <c r="Z1085" i="10" s="1"/>
  <c r="AH1085" i="10" s="1"/>
  <c r="AF1083" i="10"/>
  <c r="U1163" i="10"/>
  <c r="AD1163" i="10" s="1"/>
  <c r="X1164" i="10"/>
  <c r="V1084" i="10" l="1"/>
  <c r="AE1084" i="10" s="1"/>
  <c r="AC1084" i="10"/>
  <c r="W1084" i="10" s="1"/>
  <c r="AA1164" i="10"/>
  <c r="AB1085" i="10" l="1"/>
  <c r="AF1084" i="10"/>
  <c r="U1164" i="10"/>
  <c r="AD1164" i="10" s="1"/>
  <c r="X1165" i="10"/>
  <c r="V1085" i="10" l="1"/>
  <c r="AE1085" i="10" s="1"/>
  <c r="AC1085" i="10"/>
  <c r="W1085" i="10" s="1"/>
  <c r="Y1086" i="10"/>
  <c r="Z1086" i="10" s="1"/>
  <c r="AH1086" i="10" s="1"/>
  <c r="AA1165" i="10"/>
  <c r="AB1086" i="10" l="1"/>
  <c r="AF1085" i="10"/>
  <c r="U1165" i="10"/>
  <c r="AD1165" i="10" s="1"/>
  <c r="X1166" i="10"/>
  <c r="V1086" i="10" l="1"/>
  <c r="AE1086" i="10" s="1"/>
  <c r="AC1086" i="10"/>
  <c r="W1086" i="10" s="1"/>
  <c r="Y1087" i="10"/>
  <c r="Z1087" i="10" s="1"/>
  <c r="AH1087" i="10" s="1"/>
  <c r="AA1166" i="10"/>
  <c r="AB1087" i="10" l="1"/>
  <c r="Y1088" i="10" s="1"/>
  <c r="Z1088" i="10" s="1"/>
  <c r="AH1088" i="10" s="1"/>
  <c r="AF1086" i="10"/>
  <c r="U1166" i="10"/>
  <c r="AD1166" i="10" s="1"/>
  <c r="X1167" i="10"/>
  <c r="V1087" i="10" l="1"/>
  <c r="AE1087" i="10" s="1"/>
  <c r="AC1087" i="10"/>
  <c r="W1087" i="10" s="1"/>
  <c r="AA1167" i="10"/>
  <c r="AB1088" i="10" l="1"/>
  <c r="AF1087" i="10"/>
  <c r="U1167" i="10"/>
  <c r="AD1167" i="10" s="1"/>
  <c r="X1168" i="10"/>
  <c r="V1088" i="10" l="1"/>
  <c r="AE1088" i="10" s="1"/>
  <c r="AC1088" i="10"/>
  <c r="W1088" i="10" s="1"/>
  <c r="Y1089" i="10"/>
  <c r="Z1089" i="10" s="1"/>
  <c r="AH1089" i="10" s="1"/>
  <c r="AA1168" i="10"/>
  <c r="AB1089" i="10" l="1"/>
  <c r="AF1088" i="10"/>
  <c r="U1168" i="10"/>
  <c r="AD1168" i="10" s="1"/>
  <c r="X1169" i="10"/>
  <c r="V1089" i="10" l="1"/>
  <c r="AE1089" i="10" s="1"/>
  <c r="AC1089" i="10"/>
  <c r="W1089" i="10" s="1"/>
  <c r="Y1090" i="10"/>
  <c r="Z1090" i="10" s="1"/>
  <c r="AH1090" i="10" s="1"/>
  <c r="AA1169" i="10"/>
  <c r="AB1090" i="10" l="1"/>
  <c r="Y1091" i="10" s="1"/>
  <c r="Z1091" i="10" s="1"/>
  <c r="AH1091" i="10" s="1"/>
  <c r="AF1089" i="10"/>
  <c r="U1169" i="10"/>
  <c r="AD1169" i="10" s="1"/>
  <c r="X1170" i="10"/>
  <c r="V1090" i="10" l="1"/>
  <c r="AE1090" i="10" s="1"/>
  <c r="AC1090" i="10"/>
  <c r="W1090" i="10" s="1"/>
  <c r="AA1170" i="10"/>
  <c r="AB1091" i="10" l="1"/>
  <c r="AF1090" i="10"/>
  <c r="U1170" i="10"/>
  <c r="AD1170" i="10" s="1"/>
  <c r="X1171" i="10"/>
  <c r="V1091" i="10" l="1"/>
  <c r="AE1091" i="10" s="1"/>
  <c r="AC1091" i="10"/>
  <c r="W1091" i="10" s="1"/>
  <c r="Y1092" i="10"/>
  <c r="Z1092" i="10" s="1"/>
  <c r="AH1092" i="10" s="1"/>
  <c r="AA1171" i="10"/>
  <c r="X1172" i="10" s="1"/>
  <c r="AB1092" i="10" l="1"/>
  <c r="Y1093" i="10" s="1"/>
  <c r="Z1093" i="10" s="1"/>
  <c r="AH1093" i="10" s="1"/>
  <c r="AF1091" i="10"/>
  <c r="U1171" i="10"/>
  <c r="AD1171" i="10" s="1"/>
  <c r="V1092" i="10" l="1"/>
  <c r="AE1092" i="10" s="1"/>
  <c r="AC1092" i="10"/>
  <c r="W1092" i="10" s="1"/>
  <c r="AA1172" i="10"/>
  <c r="AB1093" i="10" l="1"/>
  <c r="AF1092" i="10"/>
  <c r="U1172" i="10"/>
  <c r="AD1172" i="10" s="1"/>
  <c r="X1173" i="10"/>
  <c r="V1093" i="10" l="1"/>
  <c r="AE1093" i="10" s="1"/>
  <c r="AC1093" i="10"/>
  <c r="W1093" i="10" s="1"/>
  <c r="Y1094" i="10"/>
  <c r="Z1094" i="10" s="1"/>
  <c r="AH1094" i="10" s="1"/>
  <c r="AA1173" i="10"/>
  <c r="AB1094" i="10" l="1"/>
  <c r="Y1095" i="10" s="1"/>
  <c r="Z1095" i="10" s="1"/>
  <c r="AH1095" i="10" s="1"/>
  <c r="AF1093" i="10"/>
  <c r="U1173" i="10"/>
  <c r="AD1173" i="10" s="1"/>
  <c r="X1174" i="10"/>
  <c r="V1094" i="10" l="1"/>
  <c r="AE1094" i="10" s="1"/>
  <c r="AC1094" i="10"/>
  <c r="W1094" i="10" s="1"/>
  <c r="AA1174" i="10"/>
  <c r="AB1095" i="10" l="1"/>
  <c r="AF1094" i="10"/>
  <c r="U1174" i="10"/>
  <c r="AD1174" i="10" s="1"/>
  <c r="X1175" i="10"/>
  <c r="V1095" i="10" l="1"/>
  <c r="AE1095" i="10" s="1"/>
  <c r="AC1095" i="10"/>
  <c r="W1095" i="10" s="1"/>
  <c r="Y1096" i="10"/>
  <c r="Z1096" i="10" s="1"/>
  <c r="AH1096" i="10" s="1"/>
  <c r="AA1175" i="10"/>
  <c r="AB1096" i="10" l="1"/>
  <c r="Y1097" i="10" s="1"/>
  <c r="Z1097" i="10" s="1"/>
  <c r="AH1097" i="10" s="1"/>
  <c r="AF1095" i="10"/>
  <c r="U1175" i="10"/>
  <c r="AD1175" i="10" s="1"/>
  <c r="X1176" i="10"/>
  <c r="V1096" i="10" l="1"/>
  <c r="AE1096" i="10" s="1"/>
  <c r="AC1096" i="10"/>
  <c r="W1096" i="10" s="1"/>
  <c r="AA1176" i="10"/>
  <c r="AB1097" i="10" l="1"/>
  <c r="AF1096" i="10"/>
  <c r="U1176" i="10"/>
  <c r="AD1176" i="10" s="1"/>
  <c r="X1177" i="10"/>
  <c r="V1097" i="10" l="1"/>
  <c r="AE1097" i="10" s="1"/>
  <c r="AC1097" i="10"/>
  <c r="W1097" i="10" s="1"/>
  <c r="Y1098" i="10"/>
  <c r="Z1098" i="10" s="1"/>
  <c r="AH1098" i="10" s="1"/>
  <c r="AA1177" i="10"/>
  <c r="AB1098" i="10" l="1"/>
  <c r="AF1097" i="10"/>
  <c r="U1177" i="10"/>
  <c r="AD1177" i="10" s="1"/>
  <c r="X1178" i="10"/>
  <c r="V1098" i="10" l="1"/>
  <c r="AE1098" i="10" s="1"/>
  <c r="AC1098" i="10"/>
  <c r="W1098" i="10" s="1"/>
  <c r="Y1099" i="10"/>
  <c r="Z1099" i="10" s="1"/>
  <c r="AH1099" i="10" s="1"/>
  <c r="AA1178" i="10"/>
  <c r="AB1099" i="10" l="1"/>
  <c r="Y1100" i="10" s="1"/>
  <c r="Z1100" i="10" s="1"/>
  <c r="AH1100" i="10" s="1"/>
  <c r="AF1098" i="10"/>
  <c r="U1178" i="10"/>
  <c r="AD1178" i="10" s="1"/>
  <c r="X1179" i="10"/>
  <c r="V1099" i="10" l="1"/>
  <c r="AE1099" i="10" s="1"/>
  <c r="AC1099" i="10"/>
  <c r="W1099" i="10" s="1"/>
  <c r="AA1179" i="10"/>
  <c r="AB1100" i="10" l="1"/>
  <c r="AF1099" i="10"/>
  <c r="U1179" i="10"/>
  <c r="AD1179" i="10" s="1"/>
  <c r="X1180" i="10"/>
  <c r="V1100" i="10" l="1"/>
  <c r="AE1100" i="10" s="1"/>
  <c r="AC1100" i="10"/>
  <c r="W1100" i="10" s="1"/>
  <c r="Y1101" i="10"/>
  <c r="Z1101" i="10" s="1"/>
  <c r="AH1101" i="10" s="1"/>
  <c r="AA1180" i="10"/>
  <c r="X1181" i="10" s="1"/>
  <c r="AB1101" i="10" l="1"/>
  <c r="Y1102" i="10" s="1"/>
  <c r="Z1102" i="10" s="1"/>
  <c r="AH1102" i="10" s="1"/>
  <c r="AF1100" i="10"/>
  <c r="U1180" i="10"/>
  <c r="AD1180" i="10" s="1"/>
  <c r="V1101" i="10" l="1"/>
  <c r="AE1101" i="10" s="1"/>
  <c r="AC1101" i="10"/>
  <c r="W1101" i="10" s="1"/>
  <c r="AA1181" i="10"/>
  <c r="AB1102" i="10" l="1"/>
  <c r="AF1101" i="10"/>
  <c r="U1181" i="10"/>
  <c r="AD1181" i="10" s="1"/>
  <c r="X1182" i="10"/>
  <c r="V1102" i="10" l="1"/>
  <c r="AE1102" i="10" s="1"/>
  <c r="AC1102" i="10"/>
  <c r="W1102" i="10" s="1"/>
  <c r="Y1103" i="10"/>
  <c r="Z1103" i="10" s="1"/>
  <c r="AH1103" i="10" s="1"/>
  <c r="AA1182" i="10"/>
  <c r="AB1103" i="10" l="1"/>
  <c r="Y1104" i="10" s="1"/>
  <c r="Z1104" i="10" s="1"/>
  <c r="AH1104" i="10" s="1"/>
  <c r="AF1102" i="10"/>
  <c r="U1182" i="10"/>
  <c r="AD1182" i="10" s="1"/>
  <c r="X1183" i="10"/>
  <c r="V1103" i="10" l="1"/>
  <c r="AE1103" i="10" s="1"/>
  <c r="AC1103" i="10"/>
  <c r="W1103" i="10" s="1"/>
  <c r="AA1183" i="10"/>
  <c r="AB1104" i="10" l="1"/>
  <c r="AF1103" i="10"/>
  <c r="U1183" i="10"/>
  <c r="AD1183" i="10" s="1"/>
  <c r="X1184" i="10"/>
  <c r="V1104" i="10" l="1"/>
  <c r="AE1104" i="10" s="1"/>
  <c r="AC1104" i="10"/>
  <c r="W1104" i="10" s="1"/>
  <c r="Y1105" i="10"/>
  <c r="Z1105" i="10" s="1"/>
  <c r="AH1105" i="10" s="1"/>
  <c r="AA1184" i="10"/>
  <c r="AB1105" i="10" l="1"/>
  <c r="Y1106" i="10" s="1"/>
  <c r="Z1106" i="10" s="1"/>
  <c r="AH1106" i="10" s="1"/>
  <c r="AF1104" i="10"/>
  <c r="U1184" i="10"/>
  <c r="AD1184" i="10" s="1"/>
  <c r="X1185" i="10"/>
  <c r="V1105" i="10" l="1"/>
  <c r="AE1105" i="10" s="1"/>
  <c r="AC1105" i="10"/>
  <c r="W1105" i="10" s="1"/>
  <c r="AA1185" i="10"/>
  <c r="AB1106" i="10" l="1"/>
  <c r="AF1105" i="10"/>
  <c r="U1185" i="10"/>
  <c r="AD1185" i="10" s="1"/>
  <c r="X1186" i="10"/>
  <c r="V1106" i="10" l="1"/>
  <c r="AE1106" i="10" s="1"/>
  <c r="AC1106" i="10"/>
  <c r="W1106" i="10" s="1"/>
  <c r="Y1107" i="10"/>
  <c r="Z1107" i="10" s="1"/>
  <c r="AH1107" i="10" s="1"/>
  <c r="AA1186" i="10"/>
  <c r="AB1107" i="10" l="1"/>
  <c r="Y1108" i="10" s="1"/>
  <c r="Z1108" i="10" s="1"/>
  <c r="AH1108" i="10" s="1"/>
  <c r="AF1106" i="10"/>
  <c r="U1186" i="10"/>
  <c r="AD1186" i="10" s="1"/>
  <c r="X1187" i="10"/>
  <c r="V1107" i="10" l="1"/>
  <c r="AE1107" i="10" s="1"/>
  <c r="AC1107" i="10"/>
  <c r="W1107" i="10" s="1"/>
  <c r="AA1187" i="10"/>
  <c r="AB1108" i="10" l="1"/>
  <c r="AF1107" i="10"/>
  <c r="U1187" i="10"/>
  <c r="AD1187" i="10" s="1"/>
  <c r="X1188" i="10"/>
  <c r="V1108" i="10" l="1"/>
  <c r="AE1108" i="10" s="1"/>
  <c r="AC1108" i="10"/>
  <c r="W1108" i="10" s="1"/>
  <c r="Y1109" i="10"/>
  <c r="Z1109" i="10" s="1"/>
  <c r="AH1109" i="10" s="1"/>
  <c r="AA1188" i="10"/>
  <c r="AB1109" i="10" l="1"/>
  <c r="Y1110" i="10" s="1"/>
  <c r="Z1110" i="10" s="1"/>
  <c r="AH1110" i="10" s="1"/>
  <c r="AF1108" i="10"/>
  <c r="U1188" i="10"/>
  <c r="AD1188" i="10" s="1"/>
  <c r="X1189" i="10"/>
  <c r="V1109" i="10" l="1"/>
  <c r="AE1109" i="10" s="1"/>
  <c r="AC1109" i="10"/>
  <c r="W1109" i="10" s="1"/>
  <c r="AA1189" i="10"/>
  <c r="AB1110" i="10" l="1"/>
  <c r="AF1109" i="10"/>
  <c r="U1189" i="10"/>
  <c r="AD1189" i="10" s="1"/>
  <c r="X1190" i="10"/>
  <c r="V1110" i="10" l="1"/>
  <c r="AE1110" i="10" s="1"/>
  <c r="AC1110" i="10"/>
  <c r="W1110" i="10" s="1"/>
  <c r="Y1111" i="10"/>
  <c r="Z1111" i="10" s="1"/>
  <c r="AH1111" i="10" s="1"/>
  <c r="AA1190" i="10"/>
  <c r="AB1111" i="10" l="1"/>
  <c r="Y1112" i="10" s="1"/>
  <c r="Z1112" i="10" s="1"/>
  <c r="AH1112" i="10" s="1"/>
  <c r="AF1110" i="10"/>
  <c r="U1190" i="10"/>
  <c r="AD1190" i="10" s="1"/>
  <c r="X1191" i="10"/>
  <c r="V1111" i="10" l="1"/>
  <c r="AE1111" i="10" s="1"/>
  <c r="AC1111" i="10"/>
  <c r="W1111" i="10" s="1"/>
  <c r="AA1191" i="10"/>
  <c r="AB1112" i="10" l="1"/>
  <c r="AF1111" i="10"/>
  <c r="U1191" i="10"/>
  <c r="AD1191" i="10" s="1"/>
  <c r="X1192" i="10"/>
  <c r="V1112" i="10" l="1"/>
  <c r="AE1112" i="10" s="1"/>
  <c r="AC1112" i="10"/>
  <c r="W1112" i="10" s="1"/>
  <c r="Y1113" i="10"/>
  <c r="Z1113" i="10" s="1"/>
  <c r="AH1113" i="10" s="1"/>
  <c r="AA1192" i="10"/>
  <c r="AB1113" i="10" l="1"/>
  <c r="Y1114" i="10" s="1"/>
  <c r="Z1114" i="10" s="1"/>
  <c r="AH1114" i="10" s="1"/>
  <c r="AF1112" i="10"/>
  <c r="U1192" i="10"/>
  <c r="AD1192" i="10" s="1"/>
  <c r="X1193" i="10"/>
  <c r="V1113" i="10" l="1"/>
  <c r="AE1113" i="10" s="1"/>
  <c r="AC1113" i="10"/>
  <c r="W1113" i="10" s="1"/>
  <c r="AA1193" i="10"/>
  <c r="AB1114" i="10" l="1"/>
  <c r="AF1113" i="10"/>
  <c r="U1193" i="10"/>
  <c r="AD1193" i="10" s="1"/>
  <c r="X1194" i="10"/>
  <c r="V1114" i="10" l="1"/>
  <c r="AE1114" i="10" s="1"/>
  <c r="AC1114" i="10"/>
  <c r="W1114" i="10" s="1"/>
  <c r="Y1115" i="10"/>
  <c r="Z1115" i="10" s="1"/>
  <c r="AH1115" i="10" s="1"/>
  <c r="AA1194" i="10"/>
  <c r="AB1115" i="10" l="1"/>
  <c r="AF1114" i="10"/>
  <c r="Y1116" i="10"/>
  <c r="Z1116" i="10" s="1"/>
  <c r="AH1116" i="10" s="1"/>
  <c r="U1194" i="10"/>
  <c r="AD1194" i="10" s="1"/>
  <c r="X1195" i="10"/>
  <c r="V1115" i="10" l="1"/>
  <c r="AE1115" i="10" s="1"/>
  <c r="AC1115" i="10"/>
  <c r="W1115" i="10" s="1"/>
  <c r="AA1195" i="10"/>
  <c r="X1196" i="10" s="1"/>
  <c r="AB1116" i="10" l="1"/>
  <c r="AF1115" i="10"/>
  <c r="U1195" i="10"/>
  <c r="AD1195" i="10" s="1"/>
  <c r="V1116" i="10" l="1"/>
  <c r="AE1116" i="10" s="1"/>
  <c r="AC1116" i="10"/>
  <c r="W1116" i="10" s="1"/>
  <c r="Y1117" i="10"/>
  <c r="Z1117" i="10" s="1"/>
  <c r="AH1117" i="10" s="1"/>
  <c r="AA1196" i="10"/>
  <c r="AB1117" i="10" l="1"/>
  <c r="AF1116" i="10"/>
  <c r="U1196" i="10"/>
  <c r="AD1196" i="10" s="1"/>
  <c r="X1197" i="10"/>
  <c r="V1117" i="10" l="1"/>
  <c r="AE1117" i="10" s="1"/>
  <c r="AC1117" i="10"/>
  <c r="W1117" i="10" s="1"/>
  <c r="Y1118" i="10"/>
  <c r="Z1118" i="10" s="1"/>
  <c r="AH1118" i="10" s="1"/>
  <c r="AA1197" i="10"/>
  <c r="AB1118" i="10" l="1"/>
  <c r="Y1119" i="10" s="1"/>
  <c r="Z1119" i="10" s="1"/>
  <c r="AH1119" i="10" s="1"/>
  <c r="AF1117" i="10"/>
  <c r="U1197" i="10"/>
  <c r="AD1197" i="10" s="1"/>
  <c r="X1198" i="10"/>
  <c r="V1118" i="10" l="1"/>
  <c r="AE1118" i="10" s="1"/>
  <c r="AC1118" i="10"/>
  <c r="W1118" i="10" s="1"/>
  <c r="AA1198" i="10"/>
  <c r="AB1119" i="10" l="1"/>
  <c r="AF1118" i="10"/>
  <c r="U1198" i="10"/>
  <c r="AD1198" i="10" s="1"/>
  <c r="X1199" i="10"/>
  <c r="V1119" i="10" l="1"/>
  <c r="AE1119" i="10" s="1"/>
  <c r="AC1119" i="10"/>
  <c r="W1119" i="10" s="1"/>
  <c r="Y1120" i="10"/>
  <c r="Z1120" i="10" s="1"/>
  <c r="AH1120" i="10" s="1"/>
  <c r="AA1199" i="10"/>
  <c r="AB1120" i="10" l="1"/>
  <c r="AF1119" i="10"/>
  <c r="U1199" i="10"/>
  <c r="AD1199" i="10" s="1"/>
  <c r="X1200" i="10"/>
  <c r="V1120" i="10" l="1"/>
  <c r="AE1120" i="10" s="1"/>
  <c r="AC1120" i="10"/>
  <c r="W1120" i="10" s="1"/>
  <c r="Y1121" i="10"/>
  <c r="Z1121" i="10" s="1"/>
  <c r="AH1121" i="10" s="1"/>
  <c r="AA1200" i="10"/>
  <c r="AB1121" i="10" l="1"/>
  <c r="Y1122" i="10" s="1"/>
  <c r="Z1122" i="10" s="1"/>
  <c r="AH1122" i="10" s="1"/>
  <c r="AF1120" i="10"/>
  <c r="U1200" i="10"/>
  <c r="AD1200" i="10" s="1"/>
  <c r="X1201" i="10"/>
  <c r="V1121" i="10" l="1"/>
  <c r="AE1121" i="10" s="1"/>
  <c r="AC1121" i="10"/>
  <c r="W1121" i="10" s="1"/>
  <c r="AA1201" i="10"/>
  <c r="AB1122" i="10" l="1"/>
  <c r="AF1121" i="10"/>
  <c r="U1201" i="10"/>
  <c r="AD1201" i="10" s="1"/>
  <c r="X1202" i="10"/>
  <c r="V1122" i="10" l="1"/>
  <c r="AE1122" i="10" s="1"/>
  <c r="AC1122" i="10"/>
  <c r="W1122" i="10" s="1"/>
  <c r="Y1123" i="10"/>
  <c r="Z1123" i="10" s="1"/>
  <c r="AH1123" i="10" s="1"/>
  <c r="AA1202" i="10"/>
  <c r="AB1123" i="10" l="1"/>
  <c r="Y1124" i="10" s="1"/>
  <c r="Z1124" i="10" s="1"/>
  <c r="AH1124" i="10" s="1"/>
  <c r="AF1122" i="10"/>
  <c r="U1202" i="10"/>
  <c r="AD1202" i="10" s="1"/>
  <c r="X1203" i="10"/>
  <c r="V1123" i="10" l="1"/>
  <c r="AE1123" i="10" s="1"/>
  <c r="AC1123" i="10"/>
  <c r="W1123" i="10" s="1"/>
  <c r="AA1203" i="10"/>
  <c r="AB1124" i="10" l="1"/>
  <c r="AF1123" i="10"/>
  <c r="U1203" i="10"/>
  <c r="AD1203" i="10" s="1"/>
  <c r="X1204" i="10"/>
  <c r="V1124" i="10" l="1"/>
  <c r="AE1124" i="10" s="1"/>
  <c r="AC1124" i="10"/>
  <c r="W1124" i="10" s="1"/>
  <c r="Y1125" i="10"/>
  <c r="Z1125" i="10" s="1"/>
  <c r="AH1125" i="10" s="1"/>
  <c r="AA1204" i="10"/>
  <c r="AB1125" i="10" l="1"/>
  <c r="AF1124" i="10"/>
  <c r="U1204" i="10"/>
  <c r="AD1204" i="10" s="1"/>
  <c r="X1205" i="10"/>
  <c r="V1125" i="10" l="1"/>
  <c r="AE1125" i="10" s="1"/>
  <c r="AC1125" i="10"/>
  <c r="W1125" i="10" s="1"/>
  <c r="Y1126" i="10"/>
  <c r="Z1126" i="10" s="1"/>
  <c r="AH1126" i="10" s="1"/>
  <c r="AA1205" i="10"/>
  <c r="AB1126" i="10" l="1"/>
  <c r="Y1127" i="10" s="1"/>
  <c r="Z1127" i="10" s="1"/>
  <c r="AH1127" i="10" s="1"/>
  <c r="AF1125" i="10"/>
  <c r="U1205" i="10"/>
  <c r="AD1205" i="10" s="1"/>
  <c r="X1206" i="10"/>
  <c r="V1126" i="10" l="1"/>
  <c r="AE1126" i="10" s="1"/>
  <c r="AC1126" i="10"/>
  <c r="W1126" i="10" s="1"/>
  <c r="AA1206" i="10"/>
  <c r="AB1127" i="10" l="1"/>
  <c r="AF1126" i="10"/>
  <c r="U1206" i="10"/>
  <c r="AD1206" i="10" s="1"/>
  <c r="X1207" i="10"/>
  <c r="V1127" i="10" l="1"/>
  <c r="AE1127" i="10" s="1"/>
  <c r="AC1127" i="10"/>
  <c r="W1127" i="10" s="1"/>
  <c r="Y1128" i="10"/>
  <c r="Z1128" i="10" s="1"/>
  <c r="AH1128" i="10" s="1"/>
  <c r="AA1207" i="10"/>
  <c r="AB1128" i="10" l="1"/>
  <c r="AF1127" i="10"/>
  <c r="U1207" i="10"/>
  <c r="AD1207" i="10" s="1"/>
  <c r="X1208" i="10"/>
  <c r="V1128" i="10" l="1"/>
  <c r="AE1128" i="10" s="1"/>
  <c r="AC1128" i="10"/>
  <c r="W1128" i="10" s="1"/>
  <c r="Y1129" i="10"/>
  <c r="Z1129" i="10" s="1"/>
  <c r="AH1129" i="10" s="1"/>
  <c r="AA1208" i="10"/>
  <c r="AB1129" i="10" l="1"/>
  <c r="Y1130" i="10" s="1"/>
  <c r="Z1130" i="10" s="1"/>
  <c r="AH1130" i="10" s="1"/>
  <c r="AF1128" i="10"/>
  <c r="U1208" i="10"/>
  <c r="AD1208" i="10" s="1"/>
  <c r="X1209" i="10"/>
  <c r="V1129" i="10" l="1"/>
  <c r="AE1129" i="10" s="1"/>
  <c r="AC1129" i="10"/>
  <c r="W1129" i="10" s="1"/>
  <c r="AA1209" i="10"/>
  <c r="AB1130" i="10" l="1"/>
  <c r="AF1129" i="10"/>
  <c r="U1209" i="10"/>
  <c r="AD1209" i="10" s="1"/>
  <c r="X1210" i="10"/>
  <c r="V1130" i="10" l="1"/>
  <c r="AE1130" i="10" s="1"/>
  <c r="AC1130" i="10"/>
  <c r="W1130" i="10" s="1"/>
  <c r="Y1131" i="10"/>
  <c r="Z1131" i="10" s="1"/>
  <c r="AH1131" i="10" s="1"/>
  <c r="AA1210" i="10"/>
  <c r="AB1131" i="10" l="1"/>
  <c r="Y1132" i="10" s="1"/>
  <c r="Z1132" i="10" s="1"/>
  <c r="AH1132" i="10" s="1"/>
  <c r="AF1130" i="10"/>
  <c r="U1210" i="10"/>
  <c r="AD1210" i="10" s="1"/>
  <c r="X1211" i="10"/>
  <c r="V1131" i="10" l="1"/>
  <c r="AE1131" i="10" s="1"/>
  <c r="AC1131" i="10"/>
  <c r="W1131" i="10" s="1"/>
  <c r="AA1211" i="10"/>
  <c r="AB1132" i="10" l="1"/>
  <c r="AF1131" i="10"/>
  <c r="U1211" i="10"/>
  <c r="AD1211" i="10" s="1"/>
  <c r="X1212" i="10"/>
  <c r="V1132" i="10" l="1"/>
  <c r="AE1132" i="10" s="1"/>
  <c r="AC1132" i="10"/>
  <c r="W1132" i="10" s="1"/>
  <c r="Y1133" i="10"/>
  <c r="Z1133" i="10" s="1"/>
  <c r="AH1133" i="10" s="1"/>
  <c r="AA1212" i="10"/>
  <c r="AB1133" i="10" l="1"/>
  <c r="Y1134" i="10" s="1"/>
  <c r="Z1134" i="10" s="1"/>
  <c r="AH1134" i="10" s="1"/>
  <c r="AF1132" i="10"/>
  <c r="U1212" i="10"/>
  <c r="AD1212" i="10" s="1"/>
  <c r="X1213" i="10"/>
  <c r="V1133" i="10" l="1"/>
  <c r="AE1133" i="10" s="1"/>
  <c r="AC1133" i="10"/>
  <c r="W1133" i="10" s="1"/>
  <c r="AA1213" i="10"/>
  <c r="AB1134" i="10" l="1"/>
  <c r="AF1133" i="10"/>
  <c r="U1213" i="10"/>
  <c r="AD1213" i="10" s="1"/>
  <c r="X1214" i="10"/>
  <c r="V1134" i="10" l="1"/>
  <c r="AE1134" i="10" s="1"/>
  <c r="AC1134" i="10"/>
  <c r="W1134" i="10" s="1"/>
  <c r="Y1135" i="10"/>
  <c r="Z1135" i="10" s="1"/>
  <c r="AH1135" i="10" s="1"/>
  <c r="AA1214" i="10"/>
  <c r="AB1135" i="10" l="1"/>
  <c r="Y1136" i="10" s="1"/>
  <c r="Z1136" i="10" s="1"/>
  <c r="AH1136" i="10" s="1"/>
  <c r="AF1134" i="10"/>
  <c r="U1214" i="10"/>
  <c r="AD1214" i="10" s="1"/>
  <c r="X1215" i="10"/>
  <c r="V1135" i="10" l="1"/>
  <c r="AE1135" i="10" s="1"/>
  <c r="AC1135" i="10"/>
  <c r="W1135" i="10" s="1"/>
  <c r="AA1215" i="10"/>
  <c r="AB1136" i="10" l="1"/>
  <c r="AF1135" i="10"/>
  <c r="U1215" i="10"/>
  <c r="AD1215" i="10" s="1"/>
  <c r="X1216" i="10"/>
  <c r="V1136" i="10" l="1"/>
  <c r="AE1136" i="10" s="1"/>
  <c r="AC1136" i="10"/>
  <c r="W1136" i="10" s="1"/>
  <c r="Y1137" i="10"/>
  <c r="Z1137" i="10" s="1"/>
  <c r="AH1137" i="10" s="1"/>
  <c r="AA1216" i="10"/>
  <c r="AB1137" i="10" l="1"/>
  <c r="Y1138" i="10" s="1"/>
  <c r="Z1138" i="10" s="1"/>
  <c r="AH1138" i="10" s="1"/>
  <c r="AF1136" i="10"/>
  <c r="U1216" i="10"/>
  <c r="AD1216" i="10" s="1"/>
  <c r="X1217" i="10"/>
  <c r="V1137" i="10" l="1"/>
  <c r="AE1137" i="10" s="1"/>
  <c r="AC1137" i="10"/>
  <c r="W1137" i="10" s="1"/>
  <c r="AA1217" i="10"/>
  <c r="AB1138" i="10" l="1"/>
  <c r="AF1137" i="10"/>
  <c r="U1217" i="10"/>
  <c r="AD1217" i="10" s="1"/>
  <c r="X1218" i="10"/>
  <c r="V1138" i="10" l="1"/>
  <c r="AE1138" i="10" s="1"/>
  <c r="AF1138" i="10" s="1"/>
  <c r="AC1138" i="10"/>
  <c r="W1138" i="10" s="1"/>
  <c r="Y1139" i="10"/>
  <c r="Z1139" i="10" s="1"/>
  <c r="AH1139" i="10" s="1"/>
  <c r="AA1218" i="10"/>
  <c r="AB1139" i="10" l="1"/>
  <c r="U1218" i="10"/>
  <c r="AD1218" i="10" s="1"/>
  <c r="X1219" i="10"/>
  <c r="V1139" i="10" l="1"/>
  <c r="AE1139" i="10" s="1"/>
  <c r="AC1139" i="10"/>
  <c r="W1139" i="10" s="1"/>
  <c r="Y1140" i="10"/>
  <c r="Z1140" i="10" s="1"/>
  <c r="AH1140" i="10" s="1"/>
  <c r="AA1219" i="10"/>
  <c r="X1220" i="10" s="1"/>
  <c r="AB1140" i="10" l="1"/>
  <c r="Y1141" i="10" s="1"/>
  <c r="Z1141" i="10" s="1"/>
  <c r="AH1141" i="10" s="1"/>
  <c r="AF1139" i="10"/>
  <c r="U1219" i="10"/>
  <c r="AD1219" i="10" s="1"/>
  <c r="V1140" i="10" l="1"/>
  <c r="AE1140" i="10" s="1"/>
  <c r="AC1140" i="10"/>
  <c r="W1140" i="10" s="1"/>
  <c r="AA1220" i="10"/>
  <c r="AB1141" i="10" l="1"/>
  <c r="AF1140" i="10"/>
  <c r="U1220" i="10"/>
  <c r="AD1220" i="10" s="1"/>
  <c r="X1221" i="10"/>
  <c r="V1141" i="10" l="1"/>
  <c r="AE1141" i="10" s="1"/>
  <c r="AC1141" i="10"/>
  <c r="W1141" i="10" s="1"/>
  <c r="Y1142" i="10"/>
  <c r="Z1142" i="10" s="1"/>
  <c r="AH1142" i="10" s="1"/>
  <c r="AA1221" i="10"/>
  <c r="AB1142" i="10" l="1"/>
  <c r="Y1143" i="10" s="1"/>
  <c r="Z1143" i="10" s="1"/>
  <c r="AH1143" i="10" s="1"/>
  <c r="AF1141" i="10"/>
  <c r="U1221" i="10"/>
  <c r="AD1221" i="10" s="1"/>
  <c r="X1222" i="10"/>
  <c r="AA1222" i="10" l="1"/>
  <c r="U1222" i="10" s="1"/>
  <c r="AD1222" i="10" s="1"/>
  <c r="V1142" i="10"/>
  <c r="AE1142" i="10" s="1"/>
  <c r="AC1142" i="10"/>
  <c r="W1142" i="10" s="1"/>
  <c r="X1223" i="10" l="1"/>
  <c r="AB1143" i="10"/>
  <c r="AF1142" i="10"/>
  <c r="AA1223" i="10"/>
  <c r="X1224" i="10" l="1"/>
  <c r="V1143" i="10"/>
  <c r="AE1143" i="10" s="1"/>
  <c r="AF1143" i="10" s="1"/>
  <c r="AC1143" i="10"/>
  <c r="W1143" i="10" s="1"/>
  <c r="Y1144" i="10"/>
  <c r="Z1144" i="10" s="1"/>
  <c r="AH1144" i="10" s="1"/>
  <c r="U1223" i="10"/>
  <c r="AD1223" i="10" s="1"/>
  <c r="AB1144" i="10" l="1"/>
  <c r="Y1145" i="10" s="1"/>
  <c r="Z1145" i="10" s="1"/>
  <c r="AH1145" i="10" s="1"/>
  <c r="AA1224" i="10"/>
  <c r="V1144" i="10" l="1"/>
  <c r="AE1144" i="10" s="1"/>
  <c r="AC1144" i="10"/>
  <c r="W1144" i="10" s="1"/>
  <c r="U1224" i="10"/>
  <c r="AD1224" i="10" s="1"/>
  <c r="X1225" i="10"/>
  <c r="AB1145" i="10" l="1"/>
  <c r="AF1144" i="10"/>
  <c r="AA1225" i="10"/>
  <c r="V1145" i="10" l="1"/>
  <c r="AE1145" i="10" s="1"/>
  <c r="AC1145" i="10"/>
  <c r="W1145" i="10" s="1"/>
  <c r="Y1146" i="10"/>
  <c r="Z1146" i="10" s="1"/>
  <c r="AH1146" i="10" s="1"/>
  <c r="U1225" i="10"/>
  <c r="AD1225" i="10" s="1"/>
  <c r="X1226" i="10"/>
  <c r="AB1146" i="10" l="1"/>
  <c r="AF1145" i="10"/>
  <c r="AA1226" i="10"/>
  <c r="V1146" i="10" l="1"/>
  <c r="AE1146" i="10" s="1"/>
  <c r="AC1146" i="10"/>
  <c r="W1146" i="10" s="1"/>
  <c r="Y1147" i="10"/>
  <c r="Z1147" i="10" s="1"/>
  <c r="AH1147" i="10" s="1"/>
  <c r="U1226" i="10"/>
  <c r="AD1226" i="10" s="1"/>
  <c r="X1227" i="10"/>
  <c r="AB1147" i="10" l="1"/>
  <c r="AF1146" i="10"/>
  <c r="AA1227" i="10"/>
  <c r="V1147" i="10" l="1"/>
  <c r="AE1147" i="10" s="1"/>
  <c r="AC1147" i="10"/>
  <c r="W1147" i="10" s="1"/>
  <c r="Y1148" i="10"/>
  <c r="Z1148" i="10" s="1"/>
  <c r="AH1148" i="10" s="1"/>
  <c r="U1227" i="10"/>
  <c r="AD1227" i="10" s="1"/>
  <c r="X1228" i="10"/>
  <c r="AB1148" i="10" l="1"/>
  <c r="AF1147" i="10"/>
  <c r="AA1228" i="10"/>
  <c r="V1148" i="10" l="1"/>
  <c r="AE1148" i="10" s="1"/>
  <c r="AC1148" i="10"/>
  <c r="W1148" i="10" s="1"/>
  <c r="Y1149" i="10"/>
  <c r="Z1149" i="10" s="1"/>
  <c r="AH1149" i="10" s="1"/>
  <c r="U1228" i="10"/>
  <c r="AD1228" i="10" s="1"/>
  <c r="X1229" i="10"/>
  <c r="AB1149" i="10" l="1"/>
  <c r="Y1150" i="10" s="1"/>
  <c r="Z1150" i="10" s="1"/>
  <c r="AH1150" i="10" s="1"/>
  <c r="AF1148" i="10"/>
  <c r="AA1229" i="10"/>
  <c r="V1149" i="10" l="1"/>
  <c r="AE1149" i="10" s="1"/>
  <c r="AC1149" i="10"/>
  <c r="W1149" i="10" s="1"/>
  <c r="U1229" i="10"/>
  <c r="AD1229" i="10" s="1"/>
  <c r="AA1230" i="10" s="1"/>
  <c r="X1230" i="10"/>
  <c r="X1231" i="10" l="1"/>
  <c r="AB1150" i="10"/>
  <c r="AF1149" i="10"/>
  <c r="U1230" i="10"/>
  <c r="AD1230" i="10" s="1"/>
  <c r="AA1231" i="10" l="1"/>
  <c r="X1232" i="10" s="1"/>
  <c r="V1150" i="10"/>
  <c r="AE1150" i="10" s="1"/>
  <c r="AC1150" i="10"/>
  <c r="W1150" i="10" s="1"/>
  <c r="Y1151" i="10"/>
  <c r="Z1151" i="10" s="1"/>
  <c r="AH1151" i="10" s="1"/>
  <c r="U1231" i="10"/>
  <c r="AD1231" i="10" s="1"/>
  <c r="AB1151" i="10" l="1"/>
  <c r="Y1152" i="10" s="1"/>
  <c r="Z1152" i="10" s="1"/>
  <c r="AH1152" i="10" s="1"/>
  <c r="AF1150" i="10"/>
  <c r="AA1232" i="10"/>
  <c r="X1233" i="10" s="1"/>
  <c r="V1151" i="10" l="1"/>
  <c r="AE1151" i="10" s="1"/>
  <c r="AC1151" i="10"/>
  <c r="W1151" i="10" s="1"/>
  <c r="U1232" i="10"/>
  <c r="AD1232" i="10" s="1"/>
  <c r="AA1233" i="10" l="1"/>
  <c r="U1233" i="10" s="1"/>
  <c r="AD1233" i="10" s="1"/>
  <c r="AB1152" i="10"/>
  <c r="AF1151" i="10"/>
  <c r="X1234" i="10" l="1"/>
  <c r="V1152" i="10"/>
  <c r="AE1152" i="10" s="1"/>
  <c r="AC1152" i="10"/>
  <c r="W1152" i="10" s="1"/>
  <c r="Y1153" i="10"/>
  <c r="Z1153" i="10" s="1"/>
  <c r="AH1153" i="10" s="1"/>
  <c r="AA1234" i="10"/>
  <c r="AB1153" i="10" l="1"/>
  <c r="Y1154" i="10" s="1"/>
  <c r="Z1154" i="10" s="1"/>
  <c r="AH1154" i="10" s="1"/>
  <c r="AF1152" i="10"/>
  <c r="U1234" i="10"/>
  <c r="AD1234" i="10" s="1"/>
  <c r="X1235" i="10"/>
  <c r="V1153" i="10" l="1"/>
  <c r="AE1153" i="10" s="1"/>
  <c r="AC1153" i="10"/>
  <c r="W1153" i="10" s="1"/>
  <c r="AA1235" i="10"/>
  <c r="X1236" i="10" s="1"/>
  <c r="AB1154" i="10" l="1"/>
  <c r="AF1153" i="10"/>
  <c r="U1235" i="10"/>
  <c r="AD1235" i="10" s="1"/>
  <c r="V1154" i="10" l="1"/>
  <c r="AE1154" i="10" s="1"/>
  <c r="AC1154" i="10"/>
  <c r="W1154" i="10" s="1"/>
  <c r="Y1155" i="10"/>
  <c r="Z1155" i="10" s="1"/>
  <c r="AH1155" i="10" s="1"/>
  <c r="AA1236" i="10"/>
  <c r="AB1155" i="10" l="1"/>
  <c r="AF1154" i="10"/>
  <c r="U1236" i="10"/>
  <c r="AD1236" i="10" s="1"/>
  <c r="X1237" i="10"/>
  <c r="V1155" i="10" l="1"/>
  <c r="AE1155" i="10" s="1"/>
  <c r="AC1155" i="10"/>
  <c r="W1155" i="10" s="1"/>
  <c r="Y1156" i="10"/>
  <c r="Z1156" i="10" s="1"/>
  <c r="AH1156" i="10" s="1"/>
  <c r="AA1237" i="10"/>
  <c r="AB1156" i="10" l="1"/>
  <c r="AF1155" i="10"/>
  <c r="U1237" i="10"/>
  <c r="AD1237" i="10" s="1"/>
  <c r="X1238" i="10"/>
  <c r="V1156" i="10" l="1"/>
  <c r="AE1156" i="10" s="1"/>
  <c r="AC1156" i="10"/>
  <c r="W1156" i="10" s="1"/>
  <c r="Y1157" i="10"/>
  <c r="Z1157" i="10" s="1"/>
  <c r="AH1157" i="10" s="1"/>
  <c r="AA1238" i="10"/>
  <c r="AB1157" i="10" l="1"/>
  <c r="Y1158" i="10" s="1"/>
  <c r="Z1158" i="10" s="1"/>
  <c r="AH1158" i="10" s="1"/>
  <c r="AF1156" i="10"/>
  <c r="U1238" i="10"/>
  <c r="AD1238" i="10" s="1"/>
  <c r="X1239" i="10"/>
  <c r="V1157" i="10" l="1"/>
  <c r="AE1157" i="10" s="1"/>
  <c r="AC1157" i="10"/>
  <c r="W1157" i="10" s="1"/>
  <c r="AA1239" i="10"/>
  <c r="AB1158" i="10" l="1"/>
  <c r="AF1157" i="10"/>
  <c r="U1239" i="10"/>
  <c r="AD1239" i="10" s="1"/>
  <c r="X1240" i="10"/>
  <c r="V1158" i="10" l="1"/>
  <c r="AE1158" i="10" s="1"/>
  <c r="AC1158" i="10"/>
  <c r="W1158" i="10" s="1"/>
  <c r="Y1159" i="10"/>
  <c r="Z1159" i="10" s="1"/>
  <c r="AH1159" i="10" s="1"/>
  <c r="AA1240" i="10"/>
  <c r="AB1159" i="10" l="1"/>
  <c r="Y1160" i="10" s="1"/>
  <c r="Z1160" i="10" s="1"/>
  <c r="AH1160" i="10" s="1"/>
  <c r="AF1158" i="10"/>
  <c r="U1240" i="10"/>
  <c r="AD1240" i="10" s="1"/>
  <c r="X1241" i="10"/>
  <c r="V1159" i="10" l="1"/>
  <c r="AE1159" i="10" s="1"/>
  <c r="AC1159" i="10"/>
  <c r="W1159" i="10" s="1"/>
  <c r="AA1241" i="10"/>
  <c r="AF1159" i="10" l="1"/>
  <c r="AB1160" i="10"/>
  <c r="U1241" i="10"/>
  <c r="AD1241" i="10" s="1"/>
  <c r="X1242" i="10"/>
  <c r="V1160" i="10" l="1"/>
  <c r="AE1160" i="10" s="1"/>
  <c r="AC1160" i="10"/>
  <c r="W1160" i="10" s="1"/>
  <c r="Y1161" i="10"/>
  <c r="Z1161" i="10" s="1"/>
  <c r="AH1161" i="10" s="1"/>
  <c r="AA1242" i="10"/>
  <c r="AB1161" i="10" l="1"/>
  <c r="Y1162" i="10" s="1"/>
  <c r="Z1162" i="10" s="1"/>
  <c r="AH1162" i="10" s="1"/>
  <c r="AF1160" i="10"/>
  <c r="U1242" i="10"/>
  <c r="AD1242" i="10" s="1"/>
  <c r="X1243" i="10"/>
  <c r="V1161" i="10" l="1"/>
  <c r="AE1161" i="10" s="1"/>
  <c r="AC1161" i="10"/>
  <c r="W1161" i="10" s="1"/>
  <c r="AA1243" i="10"/>
  <c r="AB1162" i="10" l="1"/>
  <c r="AF1161" i="10"/>
  <c r="U1243" i="10"/>
  <c r="AD1243" i="10" s="1"/>
  <c r="X1244" i="10"/>
  <c r="V1162" i="10" l="1"/>
  <c r="AE1162" i="10" s="1"/>
  <c r="AF1162" i="10" s="1"/>
  <c r="AC1162" i="10"/>
  <c r="W1162" i="10" s="1"/>
  <c r="Y1163" i="10"/>
  <c r="Z1163" i="10" s="1"/>
  <c r="AH1163" i="10" s="1"/>
  <c r="AA1244" i="10"/>
  <c r="AB1163" i="10" l="1"/>
  <c r="U1244" i="10"/>
  <c r="AD1244" i="10" s="1"/>
  <c r="X1245" i="10"/>
  <c r="V1163" i="10" l="1"/>
  <c r="AE1163" i="10" s="1"/>
  <c r="AC1163" i="10"/>
  <c r="W1163" i="10" s="1"/>
  <c r="Y1164" i="10"/>
  <c r="Z1164" i="10" s="1"/>
  <c r="AH1164" i="10" s="1"/>
  <c r="AA1245" i="10"/>
  <c r="AB1164" i="10" l="1"/>
  <c r="Y1165" i="10" s="1"/>
  <c r="Z1165" i="10" s="1"/>
  <c r="AH1165" i="10" s="1"/>
  <c r="AF1163" i="10"/>
  <c r="U1245" i="10"/>
  <c r="AD1245" i="10" s="1"/>
  <c r="X1246" i="10"/>
  <c r="AA1246" i="10" l="1"/>
  <c r="U1246" i="10" s="1"/>
  <c r="AD1246" i="10" s="1"/>
  <c r="V1164" i="10"/>
  <c r="AE1164" i="10" s="1"/>
  <c r="AC1164" i="10"/>
  <c r="W1164" i="10" s="1"/>
  <c r="X1247" i="10" l="1"/>
  <c r="AB1165" i="10"/>
  <c r="AF1164" i="10"/>
  <c r="AA1247" i="10"/>
  <c r="V1165" i="10" l="1"/>
  <c r="AE1165" i="10" s="1"/>
  <c r="AC1165" i="10"/>
  <c r="W1165" i="10" s="1"/>
  <c r="Y1166" i="10"/>
  <c r="Z1166" i="10" s="1"/>
  <c r="AH1166" i="10" s="1"/>
  <c r="U1247" i="10"/>
  <c r="AD1247" i="10" s="1"/>
  <c r="X1248" i="10"/>
  <c r="AB1166" i="10" l="1"/>
  <c r="AF1165" i="10"/>
  <c r="AA1248" i="10"/>
  <c r="V1166" i="10" l="1"/>
  <c r="AE1166" i="10" s="1"/>
  <c r="AC1166" i="10"/>
  <c r="W1166" i="10" s="1"/>
  <c r="Y1167" i="10"/>
  <c r="Z1167" i="10" s="1"/>
  <c r="AH1167" i="10" s="1"/>
  <c r="U1248" i="10"/>
  <c r="AD1248" i="10" s="1"/>
  <c r="X1249" i="10"/>
  <c r="AB1167" i="10" l="1"/>
  <c r="Y1168" i="10" s="1"/>
  <c r="Z1168" i="10" s="1"/>
  <c r="AH1168" i="10" s="1"/>
  <c r="AF1166" i="10"/>
  <c r="AA1249" i="10"/>
  <c r="V1167" i="10" l="1"/>
  <c r="AE1167" i="10" s="1"/>
  <c r="AC1167" i="10"/>
  <c r="W1167" i="10" s="1"/>
  <c r="U1249" i="10"/>
  <c r="AD1249" i="10" s="1"/>
  <c r="X1250" i="10"/>
  <c r="AF1167" i="10" l="1"/>
  <c r="AB1168" i="10"/>
  <c r="AA1250" i="10"/>
  <c r="V1168" i="10" l="1"/>
  <c r="AE1168" i="10" s="1"/>
  <c r="AC1168" i="10"/>
  <c r="W1168" i="10" s="1"/>
  <c r="Y1169" i="10"/>
  <c r="Z1169" i="10" s="1"/>
  <c r="AH1169" i="10" s="1"/>
  <c r="U1250" i="10"/>
  <c r="AD1250" i="10" s="1"/>
  <c r="X1251" i="10"/>
  <c r="AB1169" i="10" l="1"/>
  <c r="AF1168" i="10"/>
  <c r="AA1251" i="10"/>
  <c r="V1169" i="10" l="1"/>
  <c r="AE1169" i="10" s="1"/>
  <c r="AC1169" i="10"/>
  <c r="W1169" i="10" s="1"/>
  <c r="Y1170" i="10"/>
  <c r="Z1170" i="10" s="1"/>
  <c r="AH1170" i="10" s="1"/>
  <c r="U1251" i="10"/>
  <c r="AD1251" i="10" s="1"/>
  <c r="X1252" i="10"/>
  <c r="AB1170" i="10" l="1"/>
  <c r="Y1171" i="10" s="1"/>
  <c r="Z1171" i="10" s="1"/>
  <c r="AH1171" i="10" s="1"/>
  <c r="AF1169" i="10"/>
  <c r="AA1252" i="10"/>
  <c r="V1170" i="10" l="1"/>
  <c r="AE1170" i="10" s="1"/>
  <c r="AC1170" i="10"/>
  <c r="W1170" i="10" s="1"/>
  <c r="U1252" i="10"/>
  <c r="AD1252" i="10" s="1"/>
  <c r="X1253" i="10"/>
  <c r="AB1171" i="10" l="1"/>
  <c r="AF1170" i="10"/>
  <c r="AA1253" i="10"/>
  <c r="V1171" i="10" l="1"/>
  <c r="AE1171" i="10" s="1"/>
  <c r="AC1171" i="10"/>
  <c r="W1171" i="10" s="1"/>
  <c r="Y1172" i="10"/>
  <c r="Z1172" i="10" s="1"/>
  <c r="AH1172" i="10" s="1"/>
  <c r="U1253" i="10"/>
  <c r="AD1253" i="10" s="1"/>
  <c r="X1254" i="10"/>
  <c r="AB1172" i="10" l="1"/>
  <c r="Y1173" i="10" s="1"/>
  <c r="Z1173" i="10" s="1"/>
  <c r="AH1173" i="10" s="1"/>
  <c r="AF1171" i="10"/>
  <c r="AA1254" i="10"/>
  <c r="V1172" i="10" l="1"/>
  <c r="AE1172" i="10" s="1"/>
  <c r="AC1172" i="10"/>
  <c r="W1172" i="10" s="1"/>
  <c r="U1254" i="10"/>
  <c r="AD1254" i="10" s="1"/>
  <c r="X1255" i="10"/>
  <c r="AB1173" i="10" l="1"/>
  <c r="AF1172" i="10"/>
  <c r="AA1255" i="10"/>
  <c r="V1173" i="10" l="1"/>
  <c r="AE1173" i="10" s="1"/>
  <c r="AC1173" i="10"/>
  <c r="W1173" i="10" s="1"/>
  <c r="Y1174" i="10"/>
  <c r="Z1174" i="10" s="1"/>
  <c r="AH1174" i="10" s="1"/>
  <c r="U1255" i="10"/>
  <c r="AD1255" i="10" s="1"/>
  <c r="X1256" i="10"/>
  <c r="AB1174" i="10" l="1"/>
  <c r="AF1173" i="10"/>
  <c r="Y1175" i="10"/>
  <c r="Z1175" i="10" s="1"/>
  <c r="AH1175" i="10" s="1"/>
  <c r="AA1256" i="10"/>
  <c r="V1174" i="10" l="1"/>
  <c r="AE1174" i="10" s="1"/>
  <c r="AC1174" i="10"/>
  <c r="W1174" i="10" s="1"/>
  <c r="U1256" i="10"/>
  <c r="AD1256" i="10" s="1"/>
  <c r="X1257" i="10"/>
  <c r="AB1175" i="10" l="1"/>
  <c r="AF1174" i="10"/>
  <c r="AA1257" i="10"/>
  <c r="X1258" i="10" s="1"/>
  <c r="V1175" i="10" l="1"/>
  <c r="AE1175" i="10" s="1"/>
  <c r="AC1175" i="10"/>
  <c r="W1175" i="10" s="1"/>
  <c r="Y1176" i="10"/>
  <c r="Z1176" i="10" s="1"/>
  <c r="AH1176" i="10" s="1"/>
  <c r="U1257" i="10"/>
  <c r="AD1257" i="10" s="1"/>
  <c r="AB1176" i="10" l="1"/>
  <c r="Y1177" i="10" s="1"/>
  <c r="Z1177" i="10" s="1"/>
  <c r="AH1177" i="10" s="1"/>
  <c r="AF1175" i="10"/>
  <c r="AA1258" i="10"/>
  <c r="V1176" i="10" l="1"/>
  <c r="AE1176" i="10" s="1"/>
  <c r="AC1176" i="10"/>
  <c r="W1176" i="10" s="1"/>
  <c r="U1258" i="10"/>
  <c r="AD1258" i="10" s="1"/>
  <c r="X1259" i="10"/>
  <c r="AB1177" i="10" l="1"/>
  <c r="AF1176" i="10"/>
  <c r="AA1259" i="10"/>
  <c r="V1177" i="10" l="1"/>
  <c r="AE1177" i="10" s="1"/>
  <c r="AC1177" i="10"/>
  <c r="W1177" i="10" s="1"/>
  <c r="Y1178" i="10"/>
  <c r="Z1178" i="10" s="1"/>
  <c r="AH1178" i="10" s="1"/>
  <c r="U1259" i="10"/>
  <c r="AD1259" i="10" s="1"/>
  <c r="X1260" i="10"/>
  <c r="AB1178" i="10" l="1"/>
  <c r="AF1177" i="10"/>
  <c r="Y1179" i="10"/>
  <c r="Z1179" i="10" s="1"/>
  <c r="AH1179" i="10" s="1"/>
  <c r="AA1260" i="10"/>
  <c r="V1178" i="10" l="1"/>
  <c r="AE1178" i="10" s="1"/>
  <c r="AF1178" i="10" s="1"/>
  <c r="AC1178" i="10"/>
  <c r="W1178" i="10" s="1"/>
  <c r="U1260" i="10"/>
  <c r="AD1260" i="10" s="1"/>
  <c r="X1261" i="10"/>
  <c r="AB1179" i="10" l="1"/>
  <c r="AA1261" i="10"/>
  <c r="V1179" i="10" l="1"/>
  <c r="AE1179" i="10" s="1"/>
  <c r="AC1179" i="10"/>
  <c r="W1179" i="10" s="1"/>
  <c r="Y1180" i="10"/>
  <c r="Z1180" i="10" s="1"/>
  <c r="AH1180" i="10" s="1"/>
  <c r="U1261" i="10"/>
  <c r="AD1261" i="10" s="1"/>
  <c r="X1262" i="10"/>
  <c r="AB1180" i="10" l="1"/>
  <c r="AF1179" i="10"/>
  <c r="AA1262" i="10"/>
  <c r="V1180" i="10" l="1"/>
  <c r="AE1180" i="10" s="1"/>
  <c r="AC1180" i="10"/>
  <c r="W1180" i="10" s="1"/>
  <c r="Y1181" i="10"/>
  <c r="Z1181" i="10" s="1"/>
  <c r="AH1181" i="10" s="1"/>
  <c r="U1262" i="10"/>
  <c r="AD1262" i="10" s="1"/>
  <c r="X1263" i="10"/>
  <c r="AB1181" i="10" l="1"/>
  <c r="AF1180" i="10"/>
  <c r="AA1263" i="10"/>
  <c r="V1181" i="10" l="1"/>
  <c r="AE1181" i="10" s="1"/>
  <c r="AC1181" i="10"/>
  <c r="W1181" i="10" s="1"/>
  <c r="Y1182" i="10"/>
  <c r="Z1182" i="10" s="1"/>
  <c r="AH1182" i="10" s="1"/>
  <c r="U1263" i="10"/>
  <c r="AD1263" i="10" s="1"/>
  <c r="X1264" i="10"/>
  <c r="AB1182" i="10" l="1"/>
  <c r="AF1181" i="10"/>
  <c r="Y1183" i="10"/>
  <c r="Z1183" i="10" s="1"/>
  <c r="AH1183" i="10" s="1"/>
  <c r="AA1264" i="10"/>
  <c r="V1182" i="10" l="1"/>
  <c r="AE1182" i="10" s="1"/>
  <c r="AC1182" i="10"/>
  <c r="W1182" i="10" s="1"/>
  <c r="U1264" i="10"/>
  <c r="AD1264" i="10" s="1"/>
  <c r="X1265" i="10"/>
  <c r="AB1183" i="10" l="1"/>
  <c r="AF1182" i="10"/>
  <c r="AA1265" i="10"/>
  <c r="V1183" i="10" l="1"/>
  <c r="AE1183" i="10" s="1"/>
  <c r="AC1183" i="10"/>
  <c r="W1183" i="10" s="1"/>
  <c r="Y1184" i="10"/>
  <c r="Z1184" i="10" s="1"/>
  <c r="AH1184" i="10" s="1"/>
  <c r="U1265" i="10"/>
  <c r="AD1265" i="10" s="1"/>
  <c r="X1266" i="10"/>
  <c r="AB1184" i="10" l="1"/>
  <c r="AF1183" i="10"/>
  <c r="Y1185" i="10"/>
  <c r="Z1185" i="10" s="1"/>
  <c r="AH1185" i="10" s="1"/>
  <c r="AA1266" i="10"/>
  <c r="V1184" i="10" l="1"/>
  <c r="AE1184" i="10" s="1"/>
  <c r="AC1184" i="10"/>
  <c r="W1184" i="10" s="1"/>
  <c r="U1266" i="10"/>
  <c r="AD1266" i="10" s="1"/>
  <c r="X1267" i="10"/>
  <c r="AB1185" i="10" l="1"/>
  <c r="AF1184" i="10"/>
  <c r="AA1267" i="10"/>
  <c r="V1185" i="10" l="1"/>
  <c r="AE1185" i="10" s="1"/>
  <c r="AC1185" i="10"/>
  <c r="W1185" i="10" s="1"/>
  <c r="Y1186" i="10"/>
  <c r="Z1186" i="10" s="1"/>
  <c r="AH1186" i="10" s="1"/>
  <c r="U1267" i="10"/>
  <c r="AD1267" i="10" s="1"/>
  <c r="X1268" i="10"/>
  <c r="AB1186" i="10" l="1"/>
  <c r="Y1187" i="10" s="1"/>
  <c r="Z1187" i="10" s="1"/>
  <c r="AH1187" i="10" s="1"/>
  <c r="AF1185" i="10"/>
  <c r="AA1268" i="10"/>
  <c r="V1186" i="10" l="1"/>
  <c r="AE1186" i="10" s="1"/>
  <c r="AC1186" i="10"/>
  <c r="W1186" i="10" s="1"/>
  <c r="U1268" i="10"/>
  <c r="AD1268" i="10" s="1"/>
  <c r="X1269" i="10"/>
  <c r="AB1187" i="10" l="1"/>
  <c r="AF1186" i="10"/>
  <c r="AA1269" i="10"/>
  <c r="V1187" i="10" l="1"/>
  <c r="AE1187" i="10" s="1"/>
  <c r="AC1187" i="10"/>
  <c r="W1187" i="10" s="1"/>
  <c r="Y1188" i="10"/>
  <c r="Z1188" i="10" s="1"/>
  <c r="AH1188" i="10" s="1"/>
  <c r="U1269" i="10"/>
  <c r="AD1269" i="10" s="1"/>
  <c r="X1270" i="10"/>
  <c r="AB1188" i="10" l="1"/>
  <c r="Y1189" i="10" s="1"/>
  <c r="Z1189" i="10" s="1"/>
  <c r="AH1189" i="10" s="1"/>
  <c r="AF1187" i="10"/>
  <c r="AA1270" i="10"/>
  <c r="V1188" i="10" l="1"/>
  <c r="AE1188" i="10" s="1"/>
  <c r="AC1188" i="10"/>
  <c r="W1188" i="10" s="1"/>
  <c r="U1270" i="10"/>
  <c r="AD1270" i="10" s="1"/>
  <c r="X1271" i="10"/>
  <c r="AB1189" i="10" l="1"/>
  <c r="AF1188" i="10"/>
  <c r="AA1271" i="10"/>
  <c r="V1189" i="10" l="1"/>
  <c r="AE1189" i="10" s="1"/>
  <c r="AC1189" i="10"/>
  <c r="W1189" i="10" s="1"/>
  <c r="Y1190" i="10"/>
  <c r="Z1190" i="10" s="1"/>
  <c r="AH1190" i="10" s="1"/>
  <c r="U1271" i="10"/>
  <c r="AD1271" i="10" s="1"/>
  <c r="X1272" i="10"/>
  <c r="AB1190" i="10" l="1"/>
  <c r="AF1189" i="10"/>
  <c r="AA1272" i="10"/>
  <c r="V1190" i="10" l="1"/>
  <c r="AE1190" i="10" s="1"/>
  <c r="AC1190" i="10"/>
  <c r="W1190" i="10" s="1"/>
  <c r="Y1191" i="10"/>
  <c r="Z1191" i="10" s="1"/>
  <c r="AH1191" i="10" s="1"/>
  <c r="U1272" i="10"/>
  <c r="AD1272" i="10" s="1"/>
  <c r="X1273" i="10"/>
  <c r="AB1191" i="10" l="1"/>
  <c r="Y1192" i="10" s="1"/>
  <c r="Z1192" i="10" s="1"/>
  <c r="AH1192" i="10" s="1"/>
  <c r="AF1190" i="10"/>
  <c r="AA1273" i="10"/>
  <c r="V1191" i="10" l="1"/>
  <c r="AE1191" i="10" s="1"/>
  <c r="AC1191" i="10"/>
  <c r="W1191" i="10" s="1"/>
  <c r="U1273" i="10"/>
  <c r="AD1273" i="10" s="1"/>
  <c r="AA1274" i="10" s="1"/>
  <c r="X1274" i="10"/>
  <c r="AB1192" i="10" l="1"/>
  <c r="AF1191" i="10"/>
  <c r="X1275" i="10"/>
  <c r="U1274" i="10"/>
  <c r="AD1274" i="10" s="1"/>
  <c r="V1192" i="10" l="1"/>
  <c r="AE1192" i="10" s="1"/>
  <c r="AC1192" i="10"/>
  <c r="W1192" i="10" s="1"/>
  <c r="Y1193" i="10"/>
  <c r="Z1193" i="10" s="1"/>
  <c r="AH1193" i="10" s="1"/>
  <c r="AA1275" i="10"/>
  <c r="AB1193" i="10" l="1"/>
  <c r="Y1194" i="10" s="1"/>
  <c r="Z1194" i="10" s="1"/>
  <c r="AH1194" i="10" s="1"/>
  <c r="AF1192" i="10"/>
  <c r="U1275" i="10"/>
  <c r="AD1275" i="10" s="1"/>
  <c r="X1276" i="10"/>
  <c r="V1193" i="10" l="1"/>
  <c r="AE1193" i="10" s="1"/>
  <c r="AC1193" i="10"/>
  <c r="W1193" i="10" s="1"/>
  <c r="AA1276" i="10"/>
  <c r="AB1194" i="10" l="1"/>
  <c r="AF1193" i="10"/>
  <c r="U1276" i="10"/>
  <c r="AD1276" i="10" s="1"/>
  <c r="X1277" i="10"/>
  <c r="V1194" i="10" l="1"/>
  <c r="AE1194" i="10" s="1"/>
  <c r="AC1194" i="10"/>
  <c r="W1194" i="10" s="1"/>
  <c r="Y1195" i="10"/>
  <c r="Z1195" i="10" s="1"/>
  <c r="AH1195" i="10" s="1"/>
  <c r="AA1277" i="10"/>
  <c r="AB1195" i="10" l="1"/>
  <c r="Y1196" i="10" s="1"/>
  <c r="Z1196" i="10" s="1"/>
  <c r="AH1196" i="10" s="1"/>
  <c r="AF1194" i="10"/>
  <c r="U1277" i="10"/>
  <c r="AD1277" i="10" s="1"/>
  <c r="X1278" i="10"/>
  <c r="V1195" i="10" l="1"/>
  <c r="AE1195" i="10" s="1"/>
  <c r="AC1195" i="10"/>
  <c r="W1195" i="10" s="1"/>
  <c r="AA1278" i="10"/>
  <c r="AF1195" i="10" l="1"/>
  <c r="AB1196" i="10"/>
  <c r="U1278" i="10"/>
  <c r="AD1278" i="10" s="1"/>
  <c r="X1279" i="10"/>
  <c r="V1196" i="10" l="1"/>
  <c r="AE1196" i="10" s="1"/>
  <c r="AC1196" i="10"/>
  <c r="W1196" i="10" s="1"/>
  <c r="Y1197" i="10"/>
  <c r="Z1197" i="10" s="1"/>
  <c r="AH1197" i="10" s="1"/>
  <c r="AA1279" i="10"/>
  <c r="AB1197" i="10" l="1"/>
  <c r="Y1198" i="10" s="1"/>
  <c r="Z1198" i="10" s="1"/>
  <c r="AH1198" i="10" s="1"/>
  <c r="AF1196" i="10"/>
  <c r="U1279" i="10"/>
  <c r="AD1279" i="10" s="1"/>
  <c r="X1280" i="10"/>
  <c r="V1197" i="10" l="1"/>
  <c r="AE1197" i="10" s="1"/>
  <c r="AC1197" i="10"/>
  <c r="W1197" i="10" s="1"/>
  <c r="AA1280" i="10"/>
  <c r="AB1198" i="10" l="1"/>
  <c r="AF1197" i="10"/>
  <c r="U1280" i="10"/>
  <c r="AD1280" i="10" s="1"/>
  <c r="X1281" i="10"/>
  <c r="V1198" i="10" l="1"/>
  <c r="AE1198" i="10" s="1"/>
  <c r="AC1198" i="10"/>
  <c r="W1198" i="10" s="1"/>
  <c r="Y1199" i="10"/>
  <c r="Z1199" i="10" s="1"/>
  <c r="AH1199" i="10" s="1"/>
  <c r="AA1281" i="10"/>
  <c r="AB1199" i="10" l="1"/>
  <c r="Y1200" i="10" s="1"/>
  <c r="Z1200" i="10" s="1"/>
  <c r="AH1200" i="10" s="1"/>
  <c r="AF1198" i="10"/>
  <c r="U1281" i="10"/>
  <c r="AD1281" i="10" s="1"/>
  <c r="AA1282" i="10" s="1"/>
  <c r="X1282" i="10"/>
  <c r="X1283" i="10" l="1"/>
  <c r="V1199" i="10"/>
  <c r="AE1199" i="10" s="1"/>
  <c r="AC1199" i="10"/>
  <c r="W1199" i="10" s="1"/>
  <c r="U1282" i="10"/>
  <c r="AD1282" i="10" s="1"/>
  <c r="AB1200" i="10" l="1"/>
  <c r="AF1199" i="10"/>
  <c r="AA1283" i="10"/>
  <c r="V1200" i="10" l="1"/>
  <c r="AE1200" i="10" s="1"/>
  <c r="AC1200" i="10"/>
  <c r="W1200" i="10" s="1"/>
  <c r="Y1201" i="10"/>
  <c r="Z1201" i="10" s="1"/>
  <c r="AH1201" i="10" s="1"/>
  <c r="U1283" i="10"/>
  <c r="AD1283" i="10" s="1"/>
  <c r="X1284" i="10"/>
  <c r="AB1201" i="10" l="1"/>
  <c r="Y1202" i="10" s="1"/>
  <c r="Z1202" i="10" s="1"/>
  <c r="AH1202" i="10" s="1"/>
  <c r="AF1200" i="10"/>
  <c r="AA1284" i="10"/>
  <c r="V1201" i="10" l="1"/>
  <c r="AE1201" i="10" s="1"/>
  <c r="AC1201" i="10"/>
  <c r="W1201" i="10" s="1"/>
  <c r="U1284" i="10"/>
  <c r="AD1284" i="10" s="1"/>
  <c r="X1285" i="10"/>
  <c r="AB1202" i="10" l="1"/>
  <c r="AF1201" i="10"/>
  <c r="AA1285" i="10"/>
  <c r="V1202" i="10" l="1"/>
  <c r="AE1202" i="10" s="1"/>
  <c r="AC1202" i="10"/>
  <c r="W1202" i="10" s="1"/>
  <c r="Y1203" i="10"/>
  <c r="Z1203" i="10" s="1"/>
  <c r="AH1203" i="10" s="1"/>
  <c r="U1285" i="10"/>
  <c r="AD1285" i="10" s="1"/>
  <c r="X1286" i="10"/>
  <c r="AF1202" i="10" l="1"/>
  <c r="AB1203" i="10"/>
  <c r="Y1204" i="10" s="1"/>
  <c r="Z1204" i="10" s="1"/>
  <c r="AH1204" i="10" s="1"/>
  <c r="AA1286" i="10"/>
  <c r="V1203" i="10" l="1"/>
  <c r="AE1203" i="10" s="1"/>
  <c r="AC1203" i="10"/>
  <c r="W1203" i="10" s="1"/>
  <c r="U1286" i="10"/>
  <c r="AD1286" i="10" s="1"/>
  <c r="X1287" i="10"/>
  <c r="AB1204" i="10" l="1"/>
  <c r="AF1203" i="10"/>
  <c r="AA1287" i="10"/>
  <c r="V1204" i="10" l="1"/>
  <c r="AE1204" i="10" s="1"/>
  <c r="AC1204" i="10"/>
  <c r="W1204" i="10" s="1"/>
  <c r="Y1205" i="10"/>
  <c r="Z1205" i="10" s="1"/>
  <c r="AH1205" i="10" s="1"/>
  <c r="U1287" i="10"/>
  <c r="AD1287" i="10" s="1"/>
  <c r="X1288" i="10"/>
  <c r="AA1288" i="10" l="1"/>
  <c r="U1288" i="10" s="1"/>
  <c r="AD1288" i="10" s="1"/>
  <c r="AB1205" i="10"/>
  <c r="AF1204" i="10"/>
  <c r="AA1289" i="10" l="1"/>
  <c r="U1289" i="10" s="1"/>
  <c r="AD1289" i="10" s="1"/>
  <c r="X1289" i="10"/>
  <c r="V1205" i="10"/>
  <c r="AE1205" i="10" s="1"/>
  <c r="AC1205" i="10"/>
  <c r="W1205" i="10" s="1"/>
  <c r="Y1206" i="10"/>
  <c r="Z1206" i="10" s="1"/>
  <c r="AH1206" i="10" s="1"/>
  <c r="X1290" i="10" l="1"/>
  <c r="AB1206" i="10"/>
  <c r="Y1207" i="10" s="1"/>
  <c r="Z1207" i="10" s="1"/>
  <c r="AH1207" i="10" s="1"/>
  <c r="AF1205" i="10"/>
  <c r="AA1290" i="10"/>
  <c r="U1290" i="10"/>
  <c r="AD1290" i="10" s="1"/>
  <c r="AA1291" i="10" l="1"/>
  <c r="U1291" i="10" s="1"/>
  <c r="AD1291" i="10" s="1"/>
  <c r="X1291" i="10"/>
  <c r="V1206" i="10"/>
  <c r="AE1206" i="10" s="1"/>
  <c r="AC1206" i="10"/>
  <c r="W1206" i="10" s="1"/>
  <c r="X1292" i="10" l="1"/>
  <c r="AB1207" i="10"/>
  <c r="AF1206" i="10"/>
  <c r="AA1292" i="10"/>
  <c r="U1292" i="10"/>
  <c r="AD1292" i="10" s="1"/>
  <c r="X1293" i="10" l="1"/>
  <c r="V1207" i="10"/>
  <c r="AE1207" i="10" s="1"/>
  <c r="AC1207" i="10"/>
  <c r="W1207" i="10" s="1"/>
  <c r="Y1208" i="10"/>
  <c r="Z1208" i="10" s="1"/>
  <c r="AH1208" i="10" s="1"/>
  <c r="AA1293" i="10"/>
  <c r="AB1208" i="10" l="1"/>
  <c r="Y1209" i="10" s="1"/>
  <c r="Z1209" i="10" s="1"/>
  <c r="AH1209" i="10" s="1"/>
  <c r="AF1207" i="10"/>
  <c r="U1293" i="10"/>
  <c r="AD1293" i="10" s="1"/>
  <c r="X1294" i="10"/>
  <c r="V1208" i="10" l="1"/>
  <c r="AE1208" i="10" s="1"/>
  <c r="AC1208" i="10"/>
  <c r="W1208" i="10" s="1"/>
  <c r="AA1294" i="10"/>
  <c r="AB1209" i="10" l="1"/>
  <c r="AF1208" i="10"/>
  <c r="U1294" i="10"/>
  <c r="AD1294" i="10" s="1"/>
  <c r="AA1295" i="10" s="1"/>
  <c r="X1295" i="10"/>
  <c r="X1296" i="10" l="1"/>
  <c r="V1209" i="10"/>
  <c r="AE1209" i="10" s="1"/>
  <c r="AC1209" i="10"/>
  <c r="W1209" i="10" s="1"/>
  <c r="Y1210" i="10"/>
  <c r="Z1210" i="10" s="1"/>
  <c r="AH1210" i="10" s="1"/>
  <c r="U1295" i="10"/>
  <c r="AD1295" i="10" s="1"/>
  <c r="AF1209" i="10" l="1"/>
  <c r="AB1210" i="10"/>
  <c r="Y1211" i="10" s="1"/>
  <c r="Z1211" i="10" s="1"/>
  <c r="AH1211" i="10" s="1"/>
  <c r="AA1296" i="10"/>
  <c r="V1210" i="10" l="1"/>
  <c r="AE1210" i="10" s="1"/>
  <c r="AC1210" i="10"/>
  <c r="W1210" i="10" s="1"/>
  <c r="U1296" i="10"/>
  <c r="AD1296" i="10" s="1"/>
  <c r="X1297" i="10"/>
  <c r="AB1211" i="10" l="1"/>
  <c r="AF1210" i="10"/>
  <c r="AA1297" i="10"/>
  <c r="V1211" i="10" l="1"/>
  <c r="AE1211" i="10" s="1"/>
  <c r="AC1211" i="10"/>
  <c r="W1211" i="10" s="1"/>
  <c r="Y1212" i="10"/>
  <c r="Z1212" i="10" s="1"/>
  <c r="AH1212" i="10" s="1"/>
  <c r="U1297" i="10"/>
  <c r="AD1297" i="10" s="1"/>
  <c r="X1298" i="10"/>
  <c r="AB1212" i="10" l="1"/>
  <c r="Y1213" i="10" s="1"/>
  <c r="Z1213" i="10" s="1"/>
  <c r="AH1213" i="10" s="1"/>
  <c r="AF1211" i="10"/>
  <c r="AA1298" i="10"/>
  <c r="V1212" i="10" l="1"/>
  <c r="AE1212" i="10" s="1"/>
  <c r="AC1212" i="10"/>
  <c r="W1212" i="10" s="1"/>
  <c r="U1298" i="10"/>
  <c r="AD1298" i="10" s="1"/>
  <c r="X1299" i="10"/>
  <c r="AB1213" i="10" l="1"/>
  <c r="AF1212" i="10"/>
  <c r="AA1299" i="10"/>
  <c r="V1213" i="10" l="1"/>
  <c r="AE1213" i="10" s="1"/>
  <c r="AC1213" i="10"/>
  <c r="W1213" i="10" s="1"/>
  <c r="Y1214" i="10"/>
  <c r="Z1214" i="10" s="1"/>
  <c r="AH1214" i="10" s="1"/>
  <c r="U1299" i="10"/>
  <c r="AD1299" i="10" s="1"/>
  <c r="X1300" i="10"/>
  <c r="AB1214" i="10" l="1"/>
  <c r="AF1213" i="10"/>
  <c r="AA1300" i="10"/>
  <c r="V1214" i="10" l="1"/>
  <c r="AE1214" i="10" s="1"/>
  <c r="AC1214" i="10"/>
  <c r="W1214" i="10" s="1"/>
  <c r="Y1215" i="10"/>
  <c r="Z1215" i="10" s="1"/>
  <c r="AH1215" i="10" s="1"/>
  <c r="U1300" i="10"/>
  <c r="AD1300" i="10" s="1"/>
  <c r="X1301" i="10"/>
  <c r="AB1215" i="10" l="1"/>
  <c r="AF1214" i="10"/>
  <c r="Y1216" i="10"/>
  <c r="Z1216" i="10" s="1"/>
  <c r="AH1216" i="10" s="1"/>
  <c r="AA1301" i="10"/>
  <c r="V1215" i="10" l="1"/>
  <c r="AE1215" i="10" s="1"/>
  <c r="AC1215" i="10"/>
  <c r="W1215" i="10" s="1"/>
  <c r="U1301" i="10"/>
  <c r="AD1301" i="10" s="1"/>
  <c r="X1302" i="10"/>
  <c r="AB1216" i="10" l="1"/>
  <c r="AF1215" i="10"/>
  <c r="AA1302" i="10"/>
  <c r="V1216" i="10" l="1"/>
  <c r="AE1216" i="10" s="1"/>
  <c r="AC1216" i="10"/>
  <c r="W1216" i="10" s="1"/>
  <c r="Y1217" i="10"/>
  <c r="Z1217" i="10" s="1"/>
  <c r="AH1217" i="10" s="1"/>
  <c r="U1302" i="10"/>
  <c r="AD1302" i="10" s="1"/>
  <c r="X1303" i="10"/>
  <c r="AA1303" i="10" l="1"/>
  <c r="AB1217" i="10"/>
  <c r="Y1218" i="10" s="1"/>
  <c r="Z1218" i="10" s="1"/>
  <c r="AH1218" i="10" s="1"/>
  <c r="AF1216" i="10"/>
  <c r="X1304" i="10"/>
  <c r="U1303" i="10"/>
  <c r="AD1303" i="10" s="1"/>
  <c r="V1217" i="10" l="1"/>
  <c r="AE1217" i="10" s="1"/>
  <c r="AC1217" i="10"/>
  <c r="W1217" i="10" s="1"/>
  <c r="AA1304" i="10"/>
  <c r="AB1218" i="10" l="1"/>
  <c r="AF1217" i="10"/>
  <c r="U1304" i="10"/>
  <c r="AD1304" i="10" s="1"/>
  <c r="X1305" i="10"/>
  <c r="V1218" i="10" l="1"/>
  <c r="AE1218" i="10" s="1"/>
  <c r="AC1218" i="10"/>
  <c r="W1218" i="10" s="1"/>
  <c r="Y1219" i="10"/>
  <c r="Z1219" i="10" s="1"/>
  <c r="AH1219" i="10" s="1"/>
  <c r="AA1305" i="10"/>
  <c r="AB1219" i="10" l="1"/>
  <c r="AF1218" i="10"/>
  <c r="Y1220" i="10"/>
  <c r="Z1220" i="10" s="1"/>
  <c r="AH1220" i="10" s="1"/>
  <c r="U1305" i="10"/>
  <c r="AD1305" i="10" s="1"/>
  <c r="X1306" i="10"/>
  <c r="V1219" i="10" l="1"/>
  <c r="AE1219" i="10" s="1"/>
  <c r="AC1219" i="10"/>
  <c r="W1219" i="10" s="1"/>
  <c r="AA1306" i="10"/>
  <c r="AB1220" i="10" l="1"/>
  <c r="AF1219" i="10"/>
  <c r="U1306" i="10"/>
  <c r="AD1306" i="10" s="1"/>
  <c r="X1307" i="10"/>
  <c r="V1220" i="10" l="1"/>
  <c r="AE1220" i="10" s="1"/>
  <c r="AC1220" i="10"/>
  <c r="W1220" i="10" s="1"/>
  <c r="Y1221" i="10"/>
  <c r="Z1221" i="10" s="1"/>
  <c r="AH1221" i="10" s="1"/>
  <c r="AA1307" i="10"/>
  <c r="AB1221" i="10" l="1"/>
  <c r="Y1222" i="10" s="1"/>
  <c r="Z1222" i="10" s="1"/>
  <c r="AH1222" i="10" s="1"/>
  <c r="AF1220" i="10"/>
  <c r="U1307" i="10"/>
  <c r="AD1307" i="10" s="1"/>
  <c r="X1308" i="10"/>
  <c r="V1221" i="10" l="1"/>
  <c r="AE1221" i="10" s="1"/>
  <c r="AC1221" i="10"/>
  <c r="W1221" i="10" s="1"/>
  <c r="AA1308" i="10"/>
  <c r="AB1222" i="10" l="1"/>
  <c r="AF1221" i="10"/>
  <c r="U1308" i="10"/>
  <c r="AD1308" i="10" s="1"/>
  <c r="X1309" i="10"/>
  <c r="V1222" i="10" l="1"/>
  <c r="AE1222" i="10" s="1"/>
  <c r="AC1222" i="10"/>
  <c r="W1222" i="10" s="1"/>
  <c r="Y1223" i="10"/>
  <c r="Z1223" i="10" s="1"/>
  <c r="AH1223" i="10" s="1"/>
  <c r="AA1309" i="10"/>
  <c r="AB1223" i="10" l="1"/>
  <c r="Y1224" i="10" s="1"/>
  <c r="Z1224" i="10" s="1"/>
  <c r="AH1224" i="10" s="1"/>
  <c r="AF1222" i="10"/>
  <c r="U1309" i="10"/>
  <c r="AD1309" i="10" s="1"/>
  <c r="X1310" i="10"/>
  <c r="V1223" i="10" l="1"/>
  <c r="AE1223" i="10" s="1"/>
  <c r="AC1223" i="10"/>
  <c r="W1223" i="10" s="1"/>
  <c r="AA1310" i="10"/>
  <c r="AB1224" i="10" l="1"/>
  <c r="AF1223" i="10"/>
  <c r="U1310" i="10"/>
  <c r="AD1310" i="10" s="1"/>
  <c r="X1311" i="10"/>
  <c r="V1224" i="10" l="1"/>
  <c r="AE1224" i="10" s="1"/>
  <c r="AC1224" i="10"/>
  <c r="W1224" i="10" s="1"/>
  <c r="Y1225" i="10"/>
  <c r="Z1225" i="10" s="1"/>
  <c r="AH1225" i="10" s="1"/>
  <c r="AA1311" i="10"/>
  <c r="AB1225" i="10" l="1"/>
  <c r="AF1224" i="10"/>
  <c r="Y1226" i="10"/>
  <c r="Z1226" i="10" s="1"/>
  <c r="AH1226" i="10" s="1"/>
  <c r="U1311" i="10"/>
  <c r="AD1311" i="10" s="1"/>
  <c r="X1312" i="10"/>
  <c r="V1225" i="10" l="1"/>
  <c r="AE1225" i="10" s="1"/>
  <c r="AC1225" i="10"/>
  <c r="W1225" i="10" s="1"/>
  <c r="AA1312" i="10"/>
  <c r="AB1226" i="10" l="1"/>
  <c r="AF1225" i="10"/>
  <c r="U1312" i="10"/>
  <c r="AD1312" i="10" s="1"/>
  <c r="X1313" i="10"/>
  <c r="V1226" i="10" l="1"/>
  <c r="AE1226" i="10" s="1"/>
  <c r="AC1226" i="10"/>
  <c r="W1226" i="10" s="1"/>
  <c r="Y1227" i="10"/>
  <c r="Z1227" i="10" s="1"/>
  <c r="AH1227" i="10" s="1"/>
  <c r="AA1313" i="10"/>
  <c r="AB1227" i="10" l="1"/>
  <c r="AF1226" i="10"/>
  <c r="U1313" i="10"/>
  <c r="AD1313" i="10" s="1"/>
  <c r="X1314" i="10"/>
  <c r="V1227" i="10" l="1"/>
  <c r="AE1227" i="10" s="1"/>
  <c r="AC1227" i="10"/>
  <c r="W1227" i="10" s="1"/>
  <c r="Y1228" i="10"/>
  <c r="Z1228" i="10" s="1"/>
  <c r="AH1228" i="10" s="1"/>
  <c r="AA1314" i="10"/>
  <c r="AB1228" i="10" l="1"/>
  <c r="AF1227" i="10"/>
  <c r="U1314" i="10"/>
  <c r="AD1314" i="10" s="1"/>
  <c r="X1315" i="10"/>
  <c r="V1228" i="10" l="1"/>
  <c r="AE1228" i="10" s="1"/>
  <c r="AC1228" i="10"/>
  <c r="W1228" i="10" s="1"/>
  <c r="Y1229" i="10"/>
  <c r="Z1229" i="10" s="1"/>
  <c r="AH1229" i="10" s="1"/>
  <c r="AA1315" i="10"/>
  <c r="AB1229" i="10" l="1"/>
  <c r="AF1228" i="10"/>
  <c r="U1315" i="10"/>
  <c r="AD1315" i="10" s="1"/>
  <c r="X1316" i="10"/>
  <c r="V1229" i="10" l="1"/>
  <c r="AE1229" i="10" s="1"/>
  <c r="AC1229" i="10"/>
  <c r="W1229" i="10" s="1"/>
  <c r="Y1230" i="10"/>
  <c r="Z1230" i="10" s="1"/>
  <c r="AH1230" i="10" s="1"/>
  <c r="AA1316" i="10"/>
  <c r="AB1230" i="10" l="1"/>
  <c r="AF1229" i="10"/>
  <c r="U1316" i="10"/>
  <c r="AD1316" i="10" s="1"/>
  <c r="X1317" i="10"/>
  <c r="V1230" i="10" l="1"/>
  <c r="AE1230" i="10" s="1"/>
  <c r="AC1230" i="10"/>
  <c r="W1230" i="10" s="1"/>
  <c r="Y1231" i="10"/>
  <c r="Z1231" i="10" s="1"/>
  <c r="AH1231" i="10" s="1"/>
  <c r="AA1317" i="10"/>
  <c r="AF1230" i="10" l="1"/>
  <c r="AB1231" i="10"/>
  <c r="U1317" i="10"/>
  <c r="AD1317" i="10" s="1"/>
  <c r="X1318" i="10"/>
  <c r="V1231" i="10" l="1"/>
  <c r="AE1231" i="10" s="1"/>
  <c r="AC1231" i="10"/>
  <c r="W1231" i="10" s="1"/>
  <c r="Y1232" i="10"/>
  <c r="Z1232" i="10" s="1"/>
  <c r="AH1232" i="10" s="1"/>
  <c r="AA1318" i="10"/>
  <c r="AB1232" i="10" l="1"/>
  <c r="AF1231" i="10"/>
  <c r="U1318" i="10"/>
  <c r="AD1318" i="10" s="1"/>
  <c r="X1319" i="10"/>
  <c r="V1232" i="10" l="1"/>
  <c r="AE1232" i="10" s="1"/>
  <c r="AC1232" i="10"/>
  <c r="W1232" i="10" s="1"/>
  <c r="Y1233" i="10"/>
  <c r="Z1233" i="10" s="1"/>
  <c r="AH1233" i="10" s="1"/>
  <c r="AA1319" i="10"/>
  <c r="X1320" i="10" s="1"/>
  <c r="AB1233" i="10" l="1"/>
  <c r="AF1232" i="10"/>
  <c r="U1319" i="10"/>
  <c r="AD1319" i="10" s="1"/>
  <c r="V1233" i="10" l="1"/>
  <c r="AE1233" i="10" s="1"/>
  <c r="AC1233" i="10"/>
  <c r="W1233" i="10" s="1"/>
  <c r="Y1234" i="10"/>
  <c r="Z1234" i="10" s="1"/>
  <c r="AH1234" i="10" s="1"/>
  <c r="AA1320" i="10"/>
  <c r="AB1234" i="10" l="1"/>
  <c r="Y1235" i="10" s="1"/>
  <c r="Z1235" i="10" s="1"/>
  <c r="AH1235" i="10" s="1"/>
  <c r="AF1233" i="10"/>
  <c r="U1320" i="10"/>
  <c r="AD1320" i="10" s="1"/>
  <c r="X1321" i="10"/>
  <c r="V1234" i="10" l="1"/>
  <c r="AE1234" i="10" s="1"/>
  <c r="AC1234" i="10"/>
  <c r="W1234" i="10" s="1"/>
  <c r="AA1321" i="10"/>
  <c r="AB1235" i="10" l="1"/>
  <c r="AF1234" i="10"/>
  <c r="U1321" i="10"/>
  <c r="AD1321" i="10" s="1"/>
  <c r="X1322" i="10"/>
  <c r="V1235" i="10" l="1"/>
  <c r="AE1235" i="10" s="1"/>
  <c r="AC1235" i="10"/>
  <c r="W1235" i="10" s="1"/>
  <c r="Y1236" i="10"/>
  <c r="Z1236" i="10" s="1"/>
  <c r="AH1236" i="10" s="1"/>
  <c r="AA1322" i="10"/>
  <c r="AB1236" i="10" l="1"/>
  <c r="Y1237" i="10" s="1"/>
  <c r="Z1237" i="10" s="1"/>
  <c r="AH1237" i="10" s="1"/>
  <c r="AF1235" i="10"/>
  <c r="U1322" i="10"/>
  <c r="AD1322" i="10" s="1"/>
  <c r="X1323" i="10"/>
  <c r="V1236" i="10" l="1"/>
  <c r="AE1236" i="10" s="1"/>
  <c r="AC1236" i="10"/>
  <c r="W1236" i="10" s="1"/>
  <c r="AA1323" i="10"/>
  <c r="AB1237" i="10" l="1"/>
  <c r="AF1236" i="10"/>
  <c r="U1323" i="10"/>
  <c r="AD1323" i="10" s="1"/>
  <c r="X1324" i="10"/>
  <c r="V1237" i="10" l="1"/>
  <c r="AE1237" i="10" s="1"/>
  <c r="AC1237" i="10"/>
  <c r="W1237" i="10" s="1"/>
  <c r="Y1238" i="10"/>
  <c r="Z1238" i="10" s="1"/>
  <c r="AH1238" i="10" s="1"/>
  <c r="AA1324" i="10"/>
  <c r="AB1238" i="10" l="1"/>
  <c r="Y1239" i="10" s="1"/>
  <c r="Z1239" i="10" s="1"/>
  <c r="AH1239" i="10" s="1"/>
  <c r="AF1237" i="10"/>
  <c r="U1324" i="10"/>
  <c r="AD1324" i="10" s="1"/>
  <c r="X1325" i="10"/>
  <c r="V1238" i="10" l="1"/>
  <c r="AE1238" i="10" s="1"/>
  <c r="AC1238" i="10"/>
  <c r="W1238" i="10" s="1"/>
  <c r="AA1325" i="10"/>
  <c r="AB1239" i="10" l="1"/>
  <c r="AF1238" i="10"/>
  <c r="U1325" i="10"/>
  <c r="AD1325" i="10" s="1"/>
  <c r="X1326" i="10"/>
  <c r="V1239" i="10" l="1"/>
  <c r="AE1239" i="10" s="1"/>
  <c r="AC1239" i="10"/>
  <c r="W1239" i="10" s="1"/>
  <c r="Y1240" i="10"/>
  <c r="Z1240" i="10" s="1"/>
  <c r="AH1240" i="10" s="1"/>
  <c r="AA1326" i="10"/>
  <c r="AB1240" i="10" l="1"/>
  <c r="Y1241" i="10" s="1"/>
  <c r="Z1241" i="10" s="1"/>
  <c r="AH1241" i="10" s="1"/>
  <c r="AF1239" i="10"/>
  <c r="U1326" i="10"/>
  <c r="AD1326" i="10" s="1"/>
  <c r="X1327" i="10"/>
  <c r="V1240" i="10" l="1"/>
  <c r="AE1240" i="10" s="1"/>
  <c r="AC1240" i="10"/>
  <c r="W1240" i="10" s="1"/>
  <c r="AA1327" i="10"/>
  <c r="AB1241" i="10" l="1"/>
  <c r="AF1240" i="10"/>
  <c r="U1327" i="10"/>
  <c r="AD1327" i="10" s="1"/>
  <c r="X1328" i="10"/>
  <c r="V1241" i="10" l="1"/>
  <c r="AE1241" i="10" s="1"/>
  <c r="AC1241" i="10"/>
  <c r="W1241" i="10" s="1"/>
  <c r="Y1242" i="10"/>
  <c r="Z1242" i="10" s="1"/>
  <c r="AH1242" i="10" s="1"/>
  <c r="AA1328" i="10"/>
  <c r="AB1242" i="10" l="1"/>
  <c r="Y1243" i="10" s="1"/>
  <c r="Z1243" i="10" s="1"/>
  <c r="AH1243" i="10" s="1"/>
  <c r="AF1241" i="10"/>
  <c r="U1328" i="10"/>
  <c r="AD1328" i="10" s="1"/>
  <c r="X1329" i="10"/>
  <c r="V1242" i="10" l="1"/>
  <c r="AE1242" i="10" s="1"/>
  <c r="AC1242" i="10"/>
  <c r="W1242" i="10" s="1"/>
  <c r="AA1329" i="10"/>
  <c r="AB1243" i="10" l="1"/>
  <c r="AF1242" i="10"/>
  <c r="U1329" i="10"/>
  <c r="AD1329" i="10" s="1"/>
  <c r="X1330" i="10"/>
  <c r="V1243" i="10" l="1"/>
  <c r="AE1243" i="10" s="1"/>
  <c r="AC1243" i="10"/>
  <c r="W1243" i="10" s="1"/>
  <c r="Y1244" i="10"/>
  <c r="Z1244" i="10" s="1"/>
  <c r="AH1244" i="10" s="1"/>
  <c r="AA1330" i="10"/>
  <c r="AB1244" i="10" l="1"/>
  <c r="AF1243" i="10"/>
  <c r="U1330" i="10"/>
  <c r="AD1330" i="10" s="1"/>
  <c r="X1331" i="10"/>
  <c r="V1244" i="10" l="1"/>
  <c r="AE1244" i="10" s="1"/>
  <c r="AC1244" i="10"/>
  <c r="W1244" i="10" s="1"/>
  <c r="Y1245" i="10"/>
  <c r="Z1245" i="10" s="1"/>
  <c r="AH1245" i="10" s="1"/>
  <c r="AA1331" i="10"/>
  <c r="X1332" i="10" l="1"/>
  <c r="AB1245" i="10"/>
  <c r="AF1244" i="10"/>
  <c r="U1331" i="10"/>
  <c r="AD1331" i="10" s="1"/>
  <c r="AA1332" i="10" s="1"/>
  <c r="U1332" i="10" l="1"/>
  <c r="AD1332" i="10" s="1"/>
  <c r="AA1333" i="10" s="1"/>
  <c r="X1333" i="10"/>
  <c r="V1245" i="10"/>
  <c r="AE1245" i="10" s="1"/>
  <c r="AC1245" i="10"/>
  <c r="W1245" i="10" s="1"/>
  <c r="Y1246" i="10"/>
  <c r="Z1246" i="10" s="1"/>
  <c r="AH1246" i="10" s="1"/>
  <c r="U1333" i="10" l="1"/>
  <c r="AD1333" i="10" s="1"/>
  <c r="AA1334" i="10" s="1"/>
  <c r="X1334" i="10"/>
  <c r="AB1246" i="10"/>
  <c r="Y1247" i="10" s="1"/>
  <c r="Z1247" i="10" s="1"/>
  <c r="AH1247" i="10" s="1"/>
  <c r="AF1245" i="10"/>
  <c r="U1334" i="10" l="1"/>
  <c r="AD1334" i="10" s="1"/>
  <c r="AA1335" i="10" s="1"/>
  <c r="X1335" i="10"/>
  <c r="V1246" i="10"/>
  <c r="AE1246" i="10" s="1"/>
  <c r="AC1246" i="10"/>
  <c r="W1246" i="10" s="1"/>
  <c r="X1336" i="10" l="1"/>
  <c r="U1335" i="10"/>
  <c r="AD1335" i="10" s="1"/>
  <c r="AB1247" i="10"/>
  <c r="AF1246" i="10"/>
  <c r="AA1336" i="10" l="1"/>
  <c r="V1247" i="10"/>
  <c r="AE1247" i="10" s="1"/>
  <c r="AC1247" i="10"/>
  <c r="W1247" i="10" s="1"/>
  <c r="Y1248" i="10"/>
  <c r="Z1248" i="10" s="1"/>
  <c r="AH1248" i="10" s="1"/>
  <c r="X1337" i="10" l="1"/>
  <c r="U1336" i="10"/>
  <c r="AD1336" i="10" s="1"/>
  <c r="AB1248" i="10"/>
  <c r="AF1247" i="10"/>
  <c r="AA1337" i="10" l="1"/>
  <c r="X1338" i="10"/>
  <c r="V1248" i="10"/>
  <c r="AE1248" i="10" s="1"/>
  <c r="AC1248" i="10"/>
  <c r="W1248" i="10" s="1"/>
  <c r="Y1249" i="10"/>
  <c r="Z1249" i="10" s="1"/>
  <c r="AH1249" i="10" s="1"/>
  <c r="U1337" i="10" l="1"/>
  <c r="AD1337" i="10" s="1"/>
  <c r="AA1338" i="10" s="1"/>
  <c r="AB1249" i="10"/>
  <c r="Y1250" i="10" s="1"/>
  <c r="Z1250" i="10" s="1"/>
  <c r="AH1250" i="10" s="1"/>
  <c r="AF1248" i="10"/>
  <c r="U1338" i="10" l="1"/>
  <c r="AD1338" i="10" s="1"/>
  <c r="AA1339" i="10" s="1"/>
  <c r="X1339" i="10"/>
  <c r="V1249" i="10"/>
  <c r="AE1249" i="10" s="1"/>
  <c r="AC1249" i="10"/>
  <c r="W1249" i="10" s="1"/>
  <c r="X1340" i="10" l="1"/>
  <c r="U1339" i="10"/>
  <c r="AD1339" i="10" s="1"/>
  <c r="AB1250" i="10"/>
  <c r="AF1249" i="10"/>
  <c r="AA1340" i="10" l="1"/>
  <c r="V1250" i="10"/>
  <c r="AE1250" i="10" s="1"/>
  <c r="AC1250" i="10"/>
  <c r="W1250" i="10" s="1"/>
  <c r="Y1251" i="10"/>
  <c r="Z1251" i="10" s="1"/>
  <c r="AH1251" i="10" s="1"/>
  <c r="U1340" i="10" l="1"/>
  <c r="AD1340" i="10" s="1"/>
  <c r="AA1341" i="10" s="1"/>
  <c r="X1341" i="10"/>
  <c r="AB1251" i="10"/>
  <c r="AF1250" i="10"/>
  <c r="U1341" i="10" l="1"/>
  <c r="AD1341" i="10" s="1"/>
  <c r="AA1342" i="10" s="1"/>
  <c r="X1342" i="10"/>
  <c r="V1251" i="10"/>
  <c r="AE1251" i="10" s="1"/>
  <c r="AC1251" i="10"/>
  <c r="W1251" i="10" s="1"/>
  <c r="Y1252" i="10"/>
  <c r="Z1252" i="10" s="1"/>
  <c r="AH1252" i="10" s="1"/>
  <c r="X1343" i="10" l="1"/>
  <c r="U1342" i="10"/>
  <c r="AD1342" i="10" s="1"/>
  <c r="AA1343" i="10" s="1"/>
  <c r="AB1252" i="10"/>
  <c r="Y1253" i="10" s="1"/>
  <c r="Z1253" i="10" s="1"/>
  <c r="AH1253" i="10" s="1"/>
  <c r="AF1251" i="10"/>
  <c r="U1343" i="10" l="1"/>
  <c r="AD1343" i="10" s="1"/>
  <c r="AA1344" i="10" s="1"/>
  <c r="X1344" i="10"/>
  <c r="V1252" i="10"/>
  <c r="AE1252" i="10" s="1"/>
  <c r="AC1252" i="10"/>
  <c r="W1252" i="10" s="1"/>
  <c r="U1344" i="10" l="1"/>
  <c r="AD1344" i="10" s="1"/>
  <c r="AA1345" i="10" s="1"/>
  <c r="X1345" i="10"/>
  <c r="AB1253" i="10"/>
  <c r="AF1252" i="10"/>
  <c r="U1345" i="10" l="1"/>
  <c r="AD1345" i="10" s="1"/>
  <c r="AA1346" i="10" s="1"/>
  <c r="X1346" i="10"/>
  <c r="V1253" i="10"/>
  <c r="AE1253" i="10" s="1"/>
  <c r="AC1253" i="10"/>
  <c r="W1253" i="10" s="1"/>
  <c r="Y1254" i="10"/>
  <c r="Z1254" i="10" s="1"/>
  <c r="AH1254" i="10" s="1"/>
  <c r="U1346" i="10" l="1"/>
  <c r="AD1346" i="10" s="1"/>
  <c r="AA1347" i="10" s="1"/>
  <c r="X1347" i="10"/>
  <c r="AB1254" i="10"/>
  <c r="AF1253" i="10"/>
  <c r="X1348" i="10" l="1"/>
  <c r="U1347" i="10"/>
  <c r="AD1347" i="10" s="1"/>
  <c r="V1254" i="10"/>
  <c r="AE1254" i="10" s="1"/>
  <c r="AC1254" i="10"/>
  <c r="W1254" i="10" s="1"/>
  <c r="Y1255" i="10"/>
  <c r="Z1255" i="10" s="1"/>
  <c r="AH1255" i="10" s="1"/>
  <c r="AA1348" i="10" l="1"/>
  <c r="X1349" i="10" s="1"/>
  <c r="AB1255" i="10"/>
  <c r="AF1254" i="10"/>
  <c r="U1348" i="10" l="1"/>
  <c r="AD1348" i="10" s="1"/>
  <c r="AA1349" i="10" s="1"/>
  <c r="V1255" i="10"/>
  <c r="AE1255" i="10" s="1"/>
  <c r="AC1255" i="10"/>
  <c r="W1255" i="10" s="1"/>
  <c r="Y1256" i="10"/>
  <c r="Z1256" i="10" s="1"/>
  <c r="AH1256" i="10" s="1"/>
  <c r="U1349" i="10" l="1"/>
  <c r="AD1349" i="10" s="1"/>
  <c r="AA1350" i="10" s="1"/>
  <c r="X1350" i="10"/>
  <c r="AB1256" i="10"/>
  <c r="Y1257" i="10" s="1"/>
  <c r="Z1257" i="10" s="1"/>
  <c r="AH1257" i="10" s="1"/>
  <c r="AF1255" i="10"/>
  <c r="U1350" i="10" l="1"/>
  <c r="AD1350" i="10" s="1"/>
  <c r="X1351" i="10"/>
  <c r="V1256" i="10"/>
  <c r="AE1256" i="10" s="1"/>
  <c r="AC1256" i="10"/>
  <c r="W1256" i="10" s="1"/>
  <c r="AA1351" i="10" l="1"/>
  <c r="AB1257" i="10"/>
  <c r="AF1256" i="10"/>
  <c r="U1351" i="10" l="1"/>
  <c r="AD1351" i="10" s="1"/>
  <c r="AA1352" i="10" s="1"/>
  <c r="X1352" i="10"/>
  <c r="V1257" i="10"/>
  <c r="AE1257" i="10" s="1"/>
  <c r="AC1257" i="10"/>
  <c r="W1257" i="10" s="1"/>
  <c r="Y1258" i="10"/>
  <c r="Z1258" i="10" s="1"/>
  <c r="AH1258" i="10" s="1"/>
  <c r="U1352" i="10" l="1"/>
  <c r="AD1352" i="10" s="1"/>
  <c r="X1353" i="10"/>
  <c r="AB1258" i="10"/>
  <c r="Y1259" i="10" s="1"/>
  <c r="Z1259" i="10" s="1"/>
  <c r="AH1259" i="10" s="1"/>
  <c r="AF1257" i="10"/>
  <c r="AA1353" i="10" l="1"/>
  <c r="V1258" i="10"/>
  <c r="AE1258" i="10" s="1"/>
  <c r="AC1258" i="10"/>
  <c r="W1258" i="10" s="1"/>
  <c r="U1353" i="10" l="1"/>
  <c r="AD1353" i="10" s="1"/>
  <c r="X1354" i="10"/>
  <c r="AF1258" i="10"/>
  <c r="AB1259" i="10"/>
  <c r="AA1354" i="10" l="1"/>
  <c r="V1259" i="10"/>
  <c r="AE1259" i="10" s="1"/>
  <c r="AC1259" i="10"/>
  <c r="W1259" i="10" s="1"/>
  <c r="Y1260" i="10"/>
  <c r="Z1260" i="10" s="1"/>
  <c r="AH1260" i="10" s="1"/>
  <c r="U1354" i="10" l="1"/>
  <c r="AD1354" i="10" s="1"/>
  <c r="X1355" i="10"/>
  <c r="AB1260" i="10"/>
  <c r="AF1259" i="10"/>
  <c r="AA1355" i="10" l="1"/>
  <c r="V1260" i="10"/>
  <c r="AE1260" i="10" s="1"/>
  <c r="AC1260" i="10"/>
  <c r="W1260" i="10" s="1"/>
  <c r="Y1261" i="10"/>
  <c r="Z1261" i="10" s="1"/>
  <c r="AH1261" i="10" s="1"/>
  <c r="U1355" i="10" l="1"/>
  <c r="AD1355" i="10" s="1"/>
  <c r="X1356" i="10"/>
  <c r="AB1261" i="10"/>
  <c r="Y1262" i="10" s="1"/>
  <c r="Z1262" i="10" s="1"/>
  <c r="AH1262" i="10" s="1"/>
  <c r="AF1260" i="10"/>
  <c r="AA1356" i="10" l="1"/>
  <c r="V1261" i="10"/>
  <c r="AE1261" i="10" s="1"/>
  <c r="AC1261" i="10"/>
  <c r="W1261" i="10" s="1"/>
  <c r="U1356" i="10" l="1"/>
  <c r="AD1356" i="10" s="1"/>
  <c r="X1357" i="10"/>
  <c r="AB1262" i="10"/>
  <c r="AF1261" i="10"/>
  <c r="AA1357" i="10" l="1"/>
  <c r="V1262" i="10"/>
  <c r="AE1262" i="10" s="1"/>
  <c r="AC1262" i="10"/>
  <c r="W1262" i="10" s="1"/>
  <c r="Y1263" i="10"/>
  <c r="Z1263" i="10" s="1"/>
  <c r="AH1263" i="10" s="1"/>
  <c r="U1357" i="10" l="1"/>
  <c r="AD1357" i="10" s="1"/>
  <c r="X1358" i="10"/>
  <c r="AB1263" i="10"/>
  <c r="Y1264" i="10" s="1"/>
  <c r="Z1264" i="10" s="1"/>
  <c r="AH1264" i="10" s="1"/>
  <c r="AF1262" i="10"/>
  <c r="AA1358" i="10" l="1"/>
  <c r="X1359" i="10" s="1"/>
  <c r="V1263" i="10"/>
  <c r="AE1263" i="10" s="1"/>
  <c r="AC1263" i="10"/>
  <c r="W1263" i="10" s="1"/>
  <c r="U1358" i="10" l="1"/>
  <c r="AD1358" i="10" s="1"/>
  <c r="AA1359" i="10" s="1"/>
  <c r="AB1264" i="10"/>
  <c r="AF1263" i="10"/>
  <c r="U1359" i="10" l="1"/>
  <c r="AD1359" i="10" s="1"/>
  <c r="X1360" i="10"/>
  <c r="V1264" i="10"/>
  <c r="AE1264" i="10" s="1"/>
  <c r="AC1264" i="10"/>
  <c r="W1264" i="10" s="1"/>
  <c r="Y1265" i="10"/>
  <c r="Z1265" i="10" s="1"/>
  <c r="AH1265" i="10" s="1"/>
  <c r="AA1360" i="10" l="1"/>
  <c r="AB1265" i="10"/>
  <c r="AF1264" i="10"/>
  <c r="X1361" i="10" l="1"/>
  <c r="U1360" i="10"/>
  <c r="AD1360" i="10" s="1"/>
  <c r="AA1361" i="10" s="1"/>
  <c r="V1265" i="10"/>
  <c r="AE1265" i="10" s="1"/>
  <c r="AC1265" i="10"/>
  <c r="W1265" i="10" s="1"/>
  <c r="Y1266" i="10"/>
  <c r="Z1266" i="10" s="1"/>
  <c r="AH1266" i="10" s="1"/>
  <c r="U1361" i="10" l="1"/>
  <c r="AD1361" i="10" s="1"/>
  <c r="X1362" i="10"/>
  <c r="AB1266" i="10"/>
  <c r="AF1265" i="10"/>
  <c r="AA1362" i="10" l="1"/>
  <c r="V1266" i="10"/>
  <c r="AE1266" i="10" s="1"/>
  <c r="AC1266" i="10"/>
  <c r="W1266" i="10" s="1"/>
  <c r="Y1267" i="10"/>
  <c r="Z1267" i="10" s="1"/>
  <c r="AH1267" i="10" s="1"/>
  <c r="U1362" i="10" l="1"/>
  <c r="AD1362" i="10" s="1"/>
  <c r="X1363" i="10"/>
  <c r="AB1267" i="10"/>
  <c r="Y1268" i="10" s="1"/>
  <c r="Z1268" i="10" s="1"/>
  <c r="AH1268" i="10" s="1"/>
  <c r="AF1266" i="10"/>
  <c r="AA1363" i="10" l="1"/>
  <c r="V1267" i="10"/>
  <c r="AE1267" i="10" s="1"/>
  <c r="AC1267" i="10"/>
  <c r="W1267" i="10" s="1"/>
  <c r="U1363" i="10" l="1"/>
  <c r="AD1363" i="10" s="1"/>
  <c r="AA1364" i="10" s="1"/>
  <c r="X1364" i="10"/>
  <c r="AB1268" i="10"/>
  <c r="AF1267" i="10"/>
  <c r="U1364" i="10" l="1"/>
  <c r="AD1364" i="10" s="1"/>
  <c r="AA1365" i="10" s="1"/>
  <c r="X1365" i="10"/>
  <c r="V1268" i="10"/>
  <c r="AE1268" i="10" s="1"/>
  <c r="AC1268" i="10"/>
  <c r="W1268" i="10" s="1"/>
  <c r="Y1269" i="10"/>
  <c r="Z1269" i="10" s="1"/>
  <c r="AH1269" i="10" s="1"/>
  <c r="U1365" i="10" l="1"/>
  <c r="AD1365" i="10" s="1"/>
  <c r="AA1366" i="10" s="1"/>
  <c r="X1366" i="10"/>
  <c r="AB1269" i="10"/>
  <c r="Y1270" i="10" s="1"/>
  <c r="Z1270" i="10" s="1"/>
  <c r="AH1270" i="10" s="1"/>
  <c r="AF1268" i="10"/>
  <c r="U1366" i="10" l="1"/>
  <c r="AD1366" i="10" s="1"/>
  <c r="X1367" i="10"/>
  <c r="V1269" i="10"/>
  <c r="AE1269" i="10" s="1"/>
  <c r="AC1269" i="10"/>
  <c r="W1269" i="10" s="1"/>
  <c r="AA1367" i="10" l="1"/>
  <c r="AB1270" i="10"/>
  <c r="AF1269" i="10"/>
  <c r="U1367" i="10" l="1"/>
  <c r="AD1367" i="10" s="1"/>
  <c r="X1368" i="10"/>
  <c r="V1270" i="10"/>
  <c r="AE1270" i="10" s="1"/>
  <c r="AC1270" i="10"/>
  <c r="W1270" i="10" s="1"/>
  <c r="Y1271" i="10"/>
  <c r="Z1271" i="10" s="1"/>
  <c r="AH1271" i="10" s="1"/>
  <c r="AA1368" i="10" l="1"/>
  <c r="AB1271" i="10"/>
  <c r="AF1270" i="10"/>
  <c r="U1368" i="10" l="1"/>
  <c r="AD1368" i="10" s="1"/>
  <c r="AA1369" i="10" s="1"/>
  <c r="X1369" i="10"/>
  <c r="V1271" i="10"/>
  <c r="AE1271" i="10" s="1"/>
  <c r="AC1271" i="10"/>
  <c r="W1271" i="10" s="1"/>
  <c r="Y1272" i="10"/>
  <c r="Z1272" i="10" s="1"/>
  <c r="AH1272" i="10" s="1"/>
  <c r="X1370" i="10" l="1"/>
  <c r="U1369" i="10"/>
  <c r="AD1369" i="10" s="1"/>
  <c r="AB1272" i="10"/>
  <c r="Y1273" i="10" s="1"/>
  <c r="Z1273" i="10" s="1"/>
  <c r="AH1273" i="10" s="1"/>
  <c r="AF1271" i="10"/>
  <c r="AA1370" i="10" l="1"/>
  <c r="X1371" i="10" s="1"/>
  <c r="V1272" i="10"/>
  <c r="AE1272" i="10" s="1"/>
  <c r="AC1272" i="10"/>
  <c r="W1272" i="10" s="1"/>
  <c r="U1370" i="10" l="1"/>
  <c r="AD1370" i="10" s="1"/>
  <c r="AB1273" i="10"/>
  <c r="AF1272" i="10"/>
  <c r="AA1371" i="10" l="1"/>
  <c r="V1273" i="10"/>
  <c r="AE1273" i="10" s="1"/>
  <c r="AC1273" i="10"/>
  <c r="W1273" i="10" s="1"/>
  <c r="Y1274" i="10"/>
  <c r="Z1274" i="10" s="1"/>
  <c r="AH1274" i="10" s="1"/>
  <c r="U1371" i="10" l="1"/>
  <c r="AD1371" i="10" s="1"/>
  <c r="X1372" i="10"/>
  <c r="AB1274" i="10"/>
  <c r="AF1273" i="10"/>
  <c r="AA1372" i="10" l="1"/>
  <c r="V1274" i="10"/>
  <c r="AE1274" i="10" s="1"/>
  <c r="AC1274" i="10"/>
  <c r="W1274" i="10" s="1"/>
  <c r="Y1275" i="10"/>
  <c r="Z1275" i="10" s="1"/>
  <c r="AH1275" i="10" s="1"/>
  <c r="U1372" i="10" l="1"/>
  <c r="AD1372" i="10" s="1"/>
  <c r="X1373" i="10"/>
  <c r="AB1275" i="10"/>
  <c r="AF1274" i="10"/>
  <c r="AA1373" i="10" l="1"/>
  <c r="X1374" i="10" s="1"/>
  <c r="V1275" i="10"/>
  <c r="AE1275" i="10" s="1"/>
  <c r="AC1275" i="10"/>
  <c r="W1275" i="10" s="1"/>
  <c r="Y1276" i="10"/>
  <c r="Z1276" i="10" s="1"/>
  <c r="AH1276" i="10" s="1"/>
  <c r="U1373" i="10" l="1"/>
  <c r="AD1373" i="10" s="1"/>
  <c r="AB1276" i="10"/>
  <c r="Y1277" i="10" s="1"/>
  <c r="Z1277" i="10" s="1"/>
  <c r="AH1277" i="10" s="1"/>
  <c r="AF1275" i="10"/>
  <c r="AA1374" i="10" l="1"/>
  <c r="V1276" i="10"/>
  <c r="AE1276" i="10" s="1"/>
  <c r="AC1276" i="10"/>
  <c r="W1276" i="10" s="1"/>
  <c r="U1374" i="10" l="1"/>
  <c r="AD1374" i="10" s="1"/>
  <c r="X1375" i="10"/>
  <c r="AB1277" i="10"/>
  <c r="AF1276" i="10"/>
  <c r="AA1375" i="10" l="1"/>
  <c r="V1277" i="10"/>
  <c r="AE1277" i="10" s="1"/>
  <c r="AC1277" i="10"/>
  <c r="W1277" i="10" s="1"/>
  <c r="Y1278" i="10"/>
  <c r="Z1278" i="10" s="1"/>
  <c r="AH1278" i="10" s="1"/>
  <c r="U1375" i="10" l="1"/>
  <c r="AD1375" i="10" s="1"/>
  <c r="AA1376" i="10" s="1"/>
  <c r="X1376" i="10"/>
  <c r="AB1278" i="10"/>
  <c r="Y1279" i="10" s="1"/>
  <c r="Z1279" i="10" s="1"/>
  <c r="AH1279" i="10" s="1"/>
  <c r="AF1277" i="10"/>
  <c r="U1376" i="10" l="1"/>
  <c r="AD1376" i="10" s="1"/>
  <c r="X1377" i="10"/>
  <c r="V1278" i="10"/>
  <c r="AE1278" i="10" s="1"/>
  <c r="AC1278" i="10"/>
  <c r="W1278" i="10" s="1"/>
  <c r="AA1377" i="10" l="1"/>
  <c r="AB1279" i="10"/>
  <c r="AF1278" i="10"/>
  <c r="U1377" i="10" l="1"/>
  <c r="AD1377" i="10" s="1"/>
  <c r="X1378" i="10"/>
  <c r="V1279" i="10"/>
  <c r="AE1279" i="10" s="1"/>
  <c r="AC1279" i="10"/>
  <c r="W1279" i="10" s="1"/>
  <c r="Y1280" i="10"/>
  <c r="Z1280" i="10" s="1"/>
  <c r="AH1280" i="10" s="1"/>
  <c r="AA1378" i="10" l="1"/>
  <c r="X1379" i="10" s="1"/>
  <c r="AB1280" i="10"/>
  <c r="AF1279" i="10"/>
  <c r="U1378" i="10" l="1"/>
  <c r="AD1378" i="10" s="1"/>
  <c r="V1280" i="10"/>
  <c r="AE1280" i="10" s="1"/>
  <c r="AC1280" i="10"/>
  <c r="W1280" i="10" s="1"/>
  <c r="Y1281" i="10"/>
  <c r="Z1281" i="10" s="1"/>
  <c r="AH1281" i="10" s="1"/>
  <c r="AA1379" i="10" l="1"/>
  <c r="AB1281" i="10"/>
  <c r="AF1280" i="10"/>
  <c r="X1380" i="10" l="1"/>
  <c r="U1379" i="10"/>
  <c r="AD1379" i="10" s="1"/>
  <c r="AA1380" i="10" s="1"/>
  <c r="V1281" i="10"/>
  <c r="AE1281" i="10" s="1"/>
  <c r="AC1281" i="10"/>
  <c r="W1281" i="10" s="1"/>
  <c r="Y1282" i="10"/>
  <c r="Z1282" i="10" s="1"/>
  <c r="AH1282" i="10" s="1"/>
  <c r="U1380" i="10" l="1"/>
  <c r="AD1380" i="10" s="1"/>
  <c r="X1381" i="10"/>
  <c r="AB1282" i="10"/>
  <c r="Y1283" i="10" s="1"/>
  <c r="Z1283" i="10" s="1"/>
  <c r="AH1283" i="10" s="1"/>
  <c r="AF1281" i="10"/>
  <c r="AA1381" i="10" l="1"/>
  <c r="V1282" i="10"/>
  <c r="AE1282" i="10" s="1"/>
  <c r="AC1282" i="10"/>
  <c r="W1282" i="10" s="1"/>
  <c r="U1381" i="10" l="1"/>
  <c r="AD1381" i="10" s="1"/>
  <c r="X1382" i="10"/>
  <c r="AB1283" i="10"/>
  <c r="AF1282" i="10"/>
  <c r="AA1382" i="10" l="1"/>
  <c r="V1283" i="10"/>
  <c r="AE1283" i="10" s="1"/>
  <c r="AC1283" i="10"/>
  <c r="W1283" i="10" s="1"/>
  <c r="Y1284" i="10"/>
  <c r="Z1284" i="10" s="1"/>
  <c r="AH1284" i="10" s="1"/>
  <c r="X1383" i="10" l="1"/>
  <c r="U1382" i="10"/>
  <c r="AD1382" i="10" s="1"/>
  <c r="AA1383" i="10" s="1"/>
  <c r="AB1284" i="10"/>
  <c r="AF1283" i="10"/>
  <c r="U1383" i="10" l="1"/>
  <c r="AD1383" i="10" s="1"/>
  <c r="AA1384" i="10" s="1"/>
  <c r="X1384" i="10"/>
  <c r="V1284" i="10"/>
  <c r="AE1284" i="10" s="1"/>
  <c r="AC1284" i="10"/>
  <c r="W1284" i="10" s="1"/>
  <c r="Y1285" i="10"/>
  <c r="Z1285" i="10" s="1"/>
  <c r="AH1285" i="10" s="1"/>
  <c r="U1384" i="10" l="1"/>
  <c r="AD1384" i="10" s="1"/>
  <c r="X1385" i="10"/>
  <c r="AB1285" i="10"/>
  <c r="AF1284" i="10"/>
  <c r="AA1385" i="10" l="1"/>
  <c r="V1285" i="10"/>
  <c r="AE1285" i="10" s="1"/>
  <c r="AC1285" i="10"/>
  <c r="W1285" i="10" s="1"/>
  <c r="Y1286" i="10"/>
  <c r="Z1286" i="10" s="1"/>
  <c r="AH1286" i="10" s="1"/>
  <c r="U1385" i="10" l="1"/>
  <c r="AD1385" i="10" s="1"/>
  <c r="X1386" i="10"/>
  <c r="AB1286" i="10"/>
  <c r="AF1285" i="10"/>
  <c r="AA1386" i="10" l="1"/>
  <c r="X1387" i="10" s="1"/>
  <c r="V1286" i="10"/>
  <c r="AE1286" i="10" s="1"/>
  <c r="AC1286" i="10"/>
  <c r="W1286" i="10" s="1"/>
  <c r="Y1287" i="10"/>
  <c r="Z1287" i="10" s="1"/>
  <c r="AH1287" i="10" s="1"/>
  <c r="U1386" i="10" l="1"/>
  <c r="AD1386" i="10" s="1"/>
  <c r="AB1287" i="10"/>
  <c r="Y1288" i="10" s="1"/>
  <c r="Z1288" i="10" s="1"/>
  <c r="AH1288" i="10" s="1"/>
  <c r="AF1286" i="10"/>
  <c r="AA1387" i="10" l="1"/>
  <c r="V1287" i="10"/>
  <c r="AE1287" i="10" s="1"/>
  <c r="AC1287" i="10"/>
  <c r="W1287" i="10" s="1"/>
  <c r="U1387" i="10" l="1"/>
  <c r="AD1387" i="10" s="1"/>
  <c r="X1388" i="10"/>
  <c r="AB1288" i="10"/>
  <c r="AF1287" i="10"/>
  <c r="AA1388" i="10" l="1"/>
  <c r="V1288" i="10"/>
  <c r="AE1288" i="10" s="1"/>
  <c r="AC1288" i="10"/>
  <c r="W1288" i="10" s="1"/>
  <c r="Y1289" i="10"/>
  <c r="Z1289" i="10" s="1"/>
  <c r="AH1289" i="10" s="1"/>
  <c r="X1389" i="10" l="1"/>
  <c r="U1388" i="10"/>
  <c r="AD1388" i="10" s="1"/>
  <c r="AA1389" i="10" s="1"/>
  <c r="AB1289" i="10"/>
  <c r="AF1288" i="10"/>
  <c r="U1389" i="10" l="1"/>
  <c r="AD1389" i="10" s="1"/>
  <c r="AA1390" i="10" s="1"/>
  <c r="X1390" i="10"/>
  <c r="V1289" i="10"/>
  <c r="AE1289" i="10" s="1"/>
  <c r="AC1289" i="10"/>
  <c r="W1289" i="10" s="1"/>
  <c r="Y1290" i="10"/>
  <c r="Z1290" i="10" s="1"/>
  <c r="AH1290" i="10" s="1"/>
  <c r="U1390" i="10" l="1"/>
  <c r="AD1390" i="10" s="1"/>
  <c r="AA1391" i="10" s="1"/>
  <c r="X1391" i="10"/>
  <c r="AB1290" i="10"/>
  <c r="AF1289" i="10"/>
  <c r="X1392" i="10" l="1"/>
  <c r="U1391" i="10"/>
  <c r="AD1391" i="10" s="1"/>
  <c r="AA1392" i="10" s="1"/>
  <c r="V1290" i="10"/>
  <c r="AE1290" i="10" s="1"/>
  <c r="AC1290" i="10"/>
  <c r="W1290" i="10" s="1"/>
  <c r="Y1291" i="10"/>
  <c r="Z1291" i="10" s="1"/>
  <c r="AH1291" i="10" s="1"/>
  <c r="U1392" i="10" l="1"/>
  <c r="AD1392" i="10" s="1"/>
  <c r="X1393" i="10"/>
  <c r="AB1291" i="10"/>
  <c r="AF1290" i="10"/>
  <c r="AA1393" i="10" l="1"/>
  <c r="V1291" i="10"/>
  <c r="AE1291" i="10" s="1"/>
  <c r="AC1291" i="10"/>
  <c r="W1291" i="10" s="1"/>
  <c r="Y1292" i="10"/>
  <c r="Z1292" i="10" s="1"/>
  <c r="AH1292" i="10" s="1"/>
  <c r="X1394" i="10" l="1"/>
  <c r="U1393" i="10"/>
  <c r="AD1393" i="10" s="1"/>
  <c r="AA1394" i="10" s="1"/>
  <c r="AB1292" i="10"/>
  <c r="Y1293" i="10" s="1"/>
  <c r="Z1293" i="10" s="1"/>
  <c r="AH1293" i="10" s="1"/>
  <c r="AF1291" i="10"/>
  <c r="U1394" i="10" l="1"/>
  <c r="AD1394" i="10" s="1"/>
  <c r="X1395" i="10"/>
  <c r="V1292" i="10"/>
  <c r="AE1292" i="10" s="1"/>
  <c r="AC1292" i="10"/>
  <c r="W1292" i="10" s="1"/>
  <c r="AA1395" i="10" l="1"/>
  <c r="AB1293" i="10"/>
  <c r="AF1292" i="10"/>
  <c r="U1395" i="10" l="1"/>
  <c r="AD1395" i="10" s="1"/>
  <c r="X1396" i="10"/>
  <c r="V1293" i="10"/>
  <c r="AE1293" i="10" s="1"/>
  <c r="AC1293" i="10"/>
  <c r="W1293" i="10" s="1"/>
  <c r="Y1294" i="10"/>
  <c r="Z1294" i="10" s="1"/>
  <c r="AH1294" i="10" s="1"/>
  <c r="AA1396" i="10" l="1"/>
  <c r="AB1294" i="10"/>
  <c r="Y1295" i="10" s="1"/>
  <c r="Z1295" i="10" s="1"/>
  <c r="AH1295" i="10" s="1"/>
  <c r="AF1293" i="10"/>
  <c r="U1396" i="10" l="1"/>
  <c r="AD1396" i="10" s="1"/>
  <c r="AA1397" i="10" s="1"/>
  <c r="X1397" i="10"/>
  <c r="V1294" i="10"/>
  <c r="AE1294" i="10" s="1"/>
  <c r="AC1294" i="10"/>
  <c r="W1294" i="10" s="1"/>
  <c r="U1397" i="10" l="1"/>
  <c r="AD1397" i="10" s="1"/>
  <c r="X1398" i="10"/>
  <c r="AF1294" i="10"/>
  <c r="AB1295" i="10"/>
  <c r="AA1398" i="10" l="1"/>
  <c r="V1295" i="10"/>
  <c r="AE1295" i="10" s="1"/>
  <c r="AC1295" i="10"/>
  <c r="W1295" i="10" s="1"/>
  <c r="Y1296" i="10"/>
  <c r="Z1296" i="10" s="1"/>
  <c r="AH1296" i="10" s="1"/>
  <c r="U1398" i="10" l="1"/>
  <c r="AD1398" i="10" s="1"/>
  <c r="AA1399" i="10" s="1"/>
  <c r="X1399" i="10"/>
  <c r="AB1296" i="10"/>
  <c r="AF1295" i="10"/>
  <c r="U1399" i="10" l="1"/>
  <c r="AD1399" i="10" s="1"/>
  <c r="AA1400" i="10" s="1"/>
  <c r="X1400" i="10"/>
  <c r="V1296" i="10"/>
  <c r="AE1296" i="10" s="1"/>
  <c r="AC1296" i="10"/>
  <c r="W1296" i="10" s="1"/>
  <c r="Y1297" i="10"/>
  <c r="Z1297" i="10" s="1"/>
  <c r="AH1297" i="10" s="1"/>
  <c r="U1400" i="10" l="1"/>
  <c r="AD1400" i="10" s="1"/>
  <c r="AA1401" i="10" s="1"/>
  <c r="X1401" i="10"/>
  <c r="AB1297" i="10"/>
  <c r="AF1296" i="10"/>
  <c r="U1401" i="10" l="1"/>
  <c r="AD1401" i="10" s="1"/>
  <c r="AA1402" i="10" s="1"/>
  <c r="X1402" i="10"/>
  <c r="V1297" i="10"/>
  <c r="AE1297" i="10" s="1"/>
  <c r="AC1297" i="10"/>
  <c r="W1297" i="10" s="1"/>
  <c r="Y1298" i="10"/>
  <c r="Z1298" i="10" s="1"/>
  <c r="AH1298" i="10" s="1"/>
  <c r="U1402" i="10" l="1"/>
  <c r="AD1402" i="10" s="1"/>
  <c r="X1403" i="10"/>
  <c r="AB1298" i="10"/>
  <c r="Y1299" i="10" s="1"/>
  <c r="Z1299" i="10" s="1"/>
  <c r="AH1299" i="10" s="1"/>
  <c r="AF1297" i="10"/>
  <c r="AA1403" i="10" l="1"/>
  <c r="V1298" i="10"/>
  <c r="AE1298" i="10" s="1"/>
  <c r="AC1298" i="10"/>
  <c r="W1298" i="10" s="1"/>
  <c r="U1403" i="10" l="1"/>
  <c r="AD1403" i="10" s="1"/>
  <c r="AA1404" i="10" s="1"/>
  <c r="X1404" i="10"/>
  <c r="AB1299" i="10"/>
  <c r="AF1298" i="10"/>
  <c r="X1405" i="10" l="1"/>
  <c r="U1404" i="10"/>
  <c r="AD1404" i="10" s="1"/>
  <c r="AA1405" i="10" s="1"/>
  <c r="V1299" i="10"/>
  <c r="AE1299" i="10" s="1"/>
  <c r="AC1299" i="10"/>
  <c r="W1299" i="10" s="1"/>
  <c r="Y1300" i="10"/>
  <c r="Z1300" i="10" s="1"/>
  <c r="AH1300" i="10" s="1"/>
  <c r="U1405" i="10" l="1"/>
  <c r="AD1405" i="10" s="1"/>
  <c r="X1406" i="10"/>
  <c r="AB1300" i="10"/>
  <c r="AF1299" i="10"/>
  <c r="AA1406" i="10" l="1"/>
  <c r="V1300" i="10"/>
  <c r="AE1300" i="10" s="1"/>
  <c r="AC1300" i="10"/>
  <c r="W1300" i="10" s="1"/>
  <c r="Y1301" i="10"/>
  <c r="Z1301" i="10" s="1"/>
  <c r="AH1301" i="10" s="1"/>
  <c r="U1406" i="10" l="1"/>
  <c r="AD1406" i="10" s="1"/>
  <c r="AA1407" i="10" s="1"/>
  <c r="X1407" i="10"/>
  <c r="AB1301" i="10"/>
  <c r="AF1300" i="10"/>
  <c r="X1408" i="10" l="1"/>
  <c r="U1407" i="10"/>
  <c r="AD1407" i="10" s="1"/>
  <c r="V1301" i="10"/>
  <c r="AE1301" i="10" s="1"/>
  <c r="AC1301" i="10"/>
  <c r="W1301" i="10" s="1"/>
  <c r="Y1302" i="10"/>
  <c r="Z1302" i="10" s="1"/>
  <c r="AH1302" i="10" s="1"/>
  <c r="AA1408" i="10" l="1"/>
  <c r="X1409" i="10" s="1"/>
  <c r="AB1302" i="10"/>
  <c r="Y1303" i="10" s="1"/>
  <c r="Z1303" i="10" s="1"/>
  <c r="AH1303" i="10" s="1"/>
  <c r="AF1301" i="10"/>
  <c r="U1408" i="10" l="1"/>
  <c r="AD1408" i="10" s="1"/>
  <c r="AA1409" i="10" s="1"/>
  <c r="V1302" i="10"/>
  <c r="AE1302" i="10" s="1"/>
  <c r="AC1302" i="10"/>
  <c r="W1302" i="10" s="1"/>
  <c r="U1409" i="10" l="1"/>
  <c r="AD1409" i="10" s="1"/>
  <c r="AA1410" i="10" s="1"/>
  <c r="X1410" i="10"/>
  <c r="AB1303" i="10"/>
  <c r="AF1302" i="10"/>
  <c r="U1410" i="10" l="1"/>
  <c r="AD1410" i="10" s="1"/>
  <c r="X1411" i="10"/>
  <c r="V1303" i="10"/>
  <c r="AE1303" i="10" s="1"/>
  <c r="AC1303" i="10"/>
  <c r="W1303" i="10" s="1"/>
  <c r="Y1304" i="10"/>
  <c r="Z1304" i="10" s="1"/>
  <c r="AH1304" i="10" s="1"/>
  <c r="AA1411" i="10" l="1"/>
  <c r="AB1304" i="10"/>
  <c r="AF1303" i="10"/>
  <c r="U1411" i="10" l="1"/>
  <c r="AD1411" i="10" s="1"/>
  <c r="X1412" i="10"/>
  <c r="V1304" i="10"/>
  <c r="AE1304" i="10" s="1"/>
  <c r="AC1304" i="10"/>
  <c r="W1304" i="10" s="1"/>
  <c r="Y1305" i="10"/>
  <c r="Z1305" i="10" s="1"/>
  <c r="AH1305" i="10" s="1"/>
  <c r="AA1412" i="10" l="1"/>
  <c r="AB1305" i="10"/>
  <c r="AF1304" i="10"/>
  <c r="U1412" i="10" l="1"/>
  <c r="AD1412" i="10" s="1"/>
  <c r="X1413" i="10"/>
  <c r="V1305" i="10"/>
  <c r="AE1305" i="10" s="1"/>
  <c r="AC1305" i="10"/>
  <c r="W1305" i="10" s="1"/>
  <c r="Y1306" i="10"/>
  <c r="Z1306" i="10" s="1"/>
  <c r="AH1306" i="10" s="1"/>
  <c r="AA1413" i="10" l="1"/>
  <c r="AB1306" i="10"/>
  <c r="Y1307" i="10" s="1"/>
  <c r="Z1307" i="10" s="1"/>
  <c r="AH1307" i="10" s="1"/>
  <c r="AF1305" i="10"/>
  <c r="X1414" i="10" l="1"/>
  <c r="U1413" i="10"/>
  <c r="AD1413" i="10" s="1"/>
  <c r="AA1414" i="10" s="1"/>
  <c r="V1306" i="10"/>
  <c r="AE1306" i="10" s="1"/>
  <c r="AC1306" i="10"/>
  <c r="W1306" i="10" s="1"/>
  <c r="U1414" i="10" l="1"/>
  <c r="AD1414" i="10" s="1"/>
  <c r="X1415" i="10"/>
  <c r="AB1307" i="10"/>
  <c r="AF1306" i="10"/>
  <c r="AA1415" i="10" l="1"/>
  <c r="V1307" i="10"/>
  <c r="AE1307" i="10" s="1"/>
  <c r="AC1307" i="10"/>
  <c r="W1307" i="10" s="1"/>
  <c r="Y1308" i="10"/>
  <c r="Z1308" i="10" s="1"/>
  <c r="AH1308" i="10" s="1"/>
  <c r="U1415" i="10" l="1"/>
  <c r="AD1415" i="10" s="1"/>
  <c r="AA1416" i="10" s="1"/>
  <c r="X1416" i="10"/>
  <c r="AB1308" i="10"/>
  <c r="AF1307" i="10"/>
  <c r="X1417" i="10" l="1"/>
  <c r="U1416" i="10"/>
  <c r="AD1416" i="10" s="1"/>
  <c r="AA1417" i="10" s="1"/>
  <c r="V1308" i="10"/>
  <c r="AE1308" i="10" s="1"/>
  <c r="AC1308" i="10"/>
  <c r="W1308" i="10" s="1"/>
  <c r="Y1309" i="10"/>
  <c r="Z1309" i="10" s="1"/>
  <c r="AH1309" i="10" s="1"/>
  <c r="U1417" i="10" l="1"/>
  <c r="AD1417" i="10" s="1"/>
  <c r="AA1418" i="10" s="1"/>
  <c r="X1418" i="10"/>
  <c r="AB1309" i="10"/>
  <c r="Y1310" i="10" s="1"/>
  <c r="Z1310" i="10" s="1"/>
  <c r="AH1310" i="10" s="1"/>
  <c r="AF1308" i="10"/>
  <c r="U1418" i="10" l="1"/>
  <c r="AD1418" i="10" s="1"/>
  <c r="AA1419" i="10" s="1"/>
  <c r="X1419" i="10"/>
  <c r="V1309" i="10"/>
  <c r="AE1309" i="10" s="1"/>
  <c r="AC1309" i="10"/>
  <c r="W1309" i="10" s="1"/>
  <c r="U1419" i="10" l="1"/>
  <c r="AD1419" i="10" s="1"/>
  <c r="AA1420" i="10" s="1"/>
  <c r="X1420" i="10"/>
  <c r="AB1310" i="10"/>
  <c r="AF1309" i="10"/>
  <c r="U1420" i="10" l="1"/>
  <c r="AD1420" i="10" s="1"/>
  <c r="AA1421" i="10" s="1"/>
  <c r="X1421" i="10"/>
  <c r="V1310" i="10"/>
  <c r="AE1310" i="10" s="1"/>
  <c r="AC1310" i="10"/>
  <c r="W1310" i="10" s="1"/>
  <c r="Y1311" i="10"/>
  <c r="Z1311" i="10" s="1"/>
  <c r="AH1311" i="10" s="1"/>
  <c r="U1421" i="10" l="1"/>
  <c r="AD1421" i="10" s="1"/>
  <c r="X1422" i="10"/>
  <c r="AB1311" i="10"/>
  <c r="Y1312" i="10" s="1"/>
  <c r="Z1312" i="10" s="1"/>
  <c r="AH1312" i="10" s="1"/>
  <c r="AF1310" i="10"/>
  <c r="AA1422" i="10" l="1"/>
  <c r="V1311" i="10"/>
  <c r="AE1311" i="10" s="1"/>
  <c r="AC1311" i="10"/>
  <c r="W1311" i="10" s="1"/>
  <c r="U1422" i="10" l="1"/>
  <c r="AD1422" i="10" s="1"/>
  <c r="AA1423" i="10" s="1"/>
  <c r="X1423" i="10"/>
  <c r="AB1312" i="10"/>
  <c r="AF1311" i="10"/>
  <c r="U1423" i="10" l="1"/>
  <c r="AD1423" i="10" s="1"/>
  <c r="AA1424" i="10" s="1"/>
  <c r="X1424" i="10"/>
  <c r="V1312" i="10"/>
  <c r="AE1312" i="10" s="1"/>
  <c r="AC1312" i="10"/>
  <c r="W1312" i="10" s="1"/>
  <c r="Y1313" i="10"/>
  <c r="Z1313" i="10" s="1"/>
  <c r="AH1313" i="10" s="1"/>
  <c r="U1424" i="10" l="1"/>
  <c r="AD1424" i="10" s="1"/>
  <c r="X1425" i="10"/>
  <c r="AB1313" i="10"/>
  <c r="Y1314" i="10" s="1"/>
  <c r="Z1314" i="10" s="1"/>
  <c r="AH1314" i="10" s="1"/>
  <c r="AF1312" i="10"/>
  <c r="AA1425" i="10" l="1"/>
  <c r="V1313" i="10"/>
  <c r="AE1313" i="10" s="1"/>
  <c r="AF1313" i="10" s="1"/>
  <c r="AC1313" i="10"/>
  <c r="W1313" i="10" s="1"/>
  <c r="U1425" i="10" l="1"/>
  <c r="AD1425" i="10" s="1"/>
  <c r="X1426" i="10"/>
  <c r="AB1314" i="10"/>
  <c r="AA1426" i="10" l="1"/>
  <c r="X1427" i="10" s="1"/>
  <c r="V1314" i="10"/>
  <c r="AE1314" i="10" s="1"/>
  <c r="AC1314" i="10"/>
  <c r="W1314" i="10" s="1"/>
  <c r="Y1315" i="10"/>
  <c r="Z1315" i="10" s="1"/>
  <c r="AH1315" i="10" s="1"/>
  <c r="U1426" i="10" l="1"/>
  <c r="AD1426" i="10" s="1"/>
  <c r="AA1427" i="10" s="1"/>
  <c r="AB1315" i="10"/>
  <c r="Y1316" i="10" s="1"/>
  <c r="Z1316" i="10" s="1"/>
  <c r="AH1316" i="10" s="1"/>
  <c r="AF1314" i="10"/>
  <c r="U1427" i="10" l="1"/>
  <c r="AD1427" i="10" s="1"/>
  <c r="X1428" i="10"/>
  <c r="V1315" i="10"/>
  <c r="AE1315" i="10" s="1"/>
  <c r="AC1315" i="10"/>
  <c r="W1315" i="10" s="1"/>
  <c r="AA1428" i="10" l="1"/>
  <c r="AB1316" i="10"/>
  <c r="AF1315" i="10"/>
  <c r="U1428" i="10" l="1"/>
  <c r="AD1428" i="10" s="1"/>
  <c r="X1429" i="10"/>
  <c r="V1316" i="10"/>
  <c r="AE1316" i="10" s="1"/>
  <c r="AC1316" i="10"/>
  <c r="W1316" i="10" s="1"/>
  <c r="Y1317" i="10"/>
  <c r="Z1317" i="10" s="1"/>
  <c r="AH1317" i="10" s="1"/>
  <c r="AA1429" i="10" l="1"/>
  <c r="AB1317" i="10"/>
  <c r="Y1318" i="10" s="1"/>
  <c r="Z1318" i="10" s="1"/>
  <c r="AH1318" i="10" s="1"/>
  <c r="AF1316" i="10"/>
  <c r="U1429" i="10" l="1"/>
  <c r="AD1429" i="10" s="1"/>
  <c r="X1430" i="10"/>
  <c r="V1317" i="10"/>
  <c r="AE1317" i="10" s="1"/>
  <c r="AC1317" i="10"/>
  <c r="W1317" i="10" s="1"/>
  <c r="AA1430" i="10" l="1"/>
  <c r="AB1318" i="10"/>
  <c r="AF1317" i="10"/>
  <c r="X1431" i="10" l="1"/>
  <c r="U1430" i="10"/>
  <c r="AD1430" i="10" s="1"/>
  <c r="AA1431" i="10" s="1"/>
  <c r="V1318" i="10"/>
  <c r="AE1318" i="10" s="1"/>
  <c r="AC1318" i="10"/>
  <c r="W1318" i="10" s="1"/>
  <c r="Y1319" i="10"/>
  <c r="Z1319" i="10" s="1"/>
  <c r="AH1319" i="10" s="1"/>
  <c r="U1431" i="10" l="1"/>
  <c r="AD1431" i="10" s="1"/>
  <c r="X1432" i="10"/>
  <c r="AB1319" i="10"/>
  <c r="Y1320" i="10" s="1"/>
  <c r="Z1320" i="10" s="1"/>
  <c r="AH1320" i="10" s="1"/>
  <c r="AF1318" i="10"/>
  <c r="AA1432" i="10" l="1"/>
  <c r="X1433" i="10"/>
  <c r="V1319" i="10"/>
  <c r="AE1319" i="10" s="1"/>
  <c r="AC1319" i="10"/>
  <c r="W1319" i="10" s="1"/>
  <c r="U1432" i="10" l="1"/>
  <c r="AD1432" i="10" s="1"/>
  <c r="AB1320" i="10"/>
  <c r="AF1319" i="10"/>
  <c r="AA1433" i="10" l="1"/>
  <c r="V1320" i="10"/>
  <c r="AE1320" i="10" s="1"/>
  <c r="AC1320" i="10"/>
  <c r="W1320" i="10" s="1"/>
  <c r="Y1321" i="10"/>
  <c r="Z1321" i="10" s="1"/>
  <c r="AH1321" i="10" s="1"/>
  <c r="U1433" i="10" l="1"/>
  <c r="AD1433" i="10" s="1"/>
  <c r="AA1434" i="10" s="1"/>
  <c r="X1434" i="10"/>
  <c r="AB1321" i="10"/>
  <c r="Y1322" i="10" s="1"/>
  <c r="Z1322" i="10" s="1"/>
  <c r="AH1322" i="10" s="1"/>
  <c r="AF1320" i="10"/>
  <c r="U1434" i="10" l="1"/>
  <c r="AD1434" i="10" s="1"/>
  <c r="AA1435" i="10" s="1"/>
  <c r="X1435" i="10"/>
  <c r="V1321" i="10"/>
  <c r="AE1321" i="10" s="1"/>
  <c r="AC1321" i="10"/>
  <c r="W1321" i="10" s="1"/>
  <c r="U1435" i="10" l="1"/>
  <c r="AD1435" i="10" s="1"/>
  <c r="X1436" i="10"/>
  <c r="AB1322" i="10"/>
  <c r="AF1321" i="10"/>
  <c r="AA1436" i="10" l="1"/>
  <c r="V1322" i="10"/>
  <c r="AE1322" i="10" s="1"/>
  <c r="AC1322" i="10"/>
  <c r="W1322" i="10" s="1"/>
  <c r="Y1323" i="10"/>
  <c r="Z1323" i="10" s="1"/>
  <c r="AH1323" i="10" s="1"/>
  <c r="U1436" i="10" l="1"/>
  <c r="AD1436" i="10" s="1"/>
  <c r="X1437" i="10"/>
  <c r="AB1323" i="10"/>
  <c r="AF1322" i="10"/>
  <c r="Y1324" i="10"/>
  <c r="Z1324" i="10" s="1"/>
  <c r="AH1324" i="10" s="1"/>
  <c r="AA1437" i="10" l="1"/>
  <c r="V1323" i="10"/>
  <c r="AE1323" i="10" s="1"/>
  <c r="AC1323" i="10"/>
  <c r="W1323" i="10" s="1"/>
  <c r="U1437" i="10" l="1"/>
  <c r="AD1437" i="10" s="1"/>
  <c r="X1438" i="10"/>
  <c r="AB1324" i="10"/>
  <c r="AF1323" i="10"/>
  <c r="AA1438" i="10" l="1"/>
  <c r="V1324" i="10"/>
  <c r="AE1324" i="10" s="1"/>
  <c r="AC1324" i="10"/>
  <c r="W1324" i="10" s="1"/>
  <c r="Y1325" i="10"/>
  <c r="Z1325" i="10" s="1"/>
  <c r="AH1325" i="10" s="1"/>
  <c r="X1439" i="10" l="1"/>
  <c r="U1438" i="10"/>
  <c r="AD1438" i="10" s="1"/>
  <c r="AA1439" i="10" s="1"/>
  <c r="AB1325" i="10"/>
  <c r="Y1326" i="10" s="1"/>
  <c r="Z1326" i="10" s="1"/>
  <c r="AH1326" i="10" s="1"/>
  <c r="AF1324" i="10"/>
  <c r="U1439" i="10" l="1"/>
  <c r="AD1439" i="10" s="1"/>
  <c r="X1440" i="10"/>
  <c r="V1325" i="10"/>
  <c r="AE1325" i="10" s="1"/>
  <c r="AC1325" i="10"/>
  <c r="W1325" i="10" s="1"/>
  <c r="AA1440" i="10" l="1"/>
  <c r="AB1326" i="10"/>
  <c r="AF1325" i="10"/>
  <c r="X1441" i="10" l="1"/>
  <c r="U1440" i="10"/>
  <c r="AD1440" i="10" s="1"/>
  <c r="AA1441" i="10" s="1"/>
  <c r="V1326" i="10"/>
  <c r="AE1326" i="10" s="1"/>
  <c r="AC1326" i="10"/>
  <c r="W1326" i="10" s="1"/>
  <c r="Y1327" i="10"/>
  <c r="Z1327" i="10" s="1"/>
  <c r="AH1327" i="10" s="1"/>
  <c r="U1441" i="10" l="1"/>
  <c r="AD1441" i="10" s="1"/>
  <c r="X1442" i="10"/>
  <c r="AB1327" i="10"/>
  <c r="Y1328" i="10" s="1"/>
  <c r="Z1328" i="10" s="1"/>
  <c r="AH1328" i="10" s="1"/>
  <c r="AF1326" i="10"/>
  <c r="AA1442" i="10" l="1"/>
  <c r="V1327" i="10"/>
  <c r="AE1327" i="10" s="1"/>
  <c r="AC1327" i="10"/>
  <c r="W1327" i="10" s="1"/>
  <c r="X1443" i="10" l="1"/>
  <c r="U1442" i="10"/>
  <c r="AD1442" i="10" s="1"/>
  <c r="AB1328" i="10"/>
  <c r="AF1327" i="10"/>
  <c r="AA1443" i="10" l="1"/>
  <c r="X1444" i="10"/>
  <c r="V1328" i="10"/>
  <c r="AE1328" i="10" s="1"/>
  <c r="AC1328" i="10"/>
  <c r="W1328" i="10" s="1"/>
  <c r="Y1329" i="10"/>
  <c r="Z1329" i="10" s="1"/>
  <c r="AH1329" i="10" s="1"/>
  <c r="U1443" i="10" l="1"/>
  <c r="AD1443" i="10" s="1"/>
  <c r="AA1444" i="10" s="1"/>
  <c r="AB1329" i="10"/>
  <c r="AF1328" i="10"/>
  <c r="U1444" i="10" l="1"/>
  <c r="AD1444" i="10" s="1"/>
  <c r="X1445" i="10"/>
  <c r="V1329" i="10"/>
  <c r="AE1329" i="10" s="1"/>
  <c r="AC1329" i="10"/>
  <c r="W1329" i="10" s="1"/>
  <c r="Y1330" i="10"/>
  <c r="Z1330" i="10" s="1"/>
  <c r="AH1330" i="10" s="1"/>
  <c r="AA1445" i="10" l="1"/>
  <c r="AB1330" i="10"/>
  <c r="Y1331" i="10" s="1"/>
  <c r="AF1329" i="10"/>
  <c r="Z1331" i="10" l="1"/>
  <c r="AH1331" i="10" s="1"/>
  <c r="U1445" i="10"/>
  <c r="AD1445" i="10" s="1"/>
  <c r="AA1446" i="10" s="1"/>
  <c r="X1446" i="10"/>
  <c r="V1330" i="10"/>
  <c r="AE1330" i="10" s="1"/>
  <c r="AC1330" i="10"/>
  <c r="W1330" i="10" s="1"/>
  <c r="U1446" i="10" l="1"/>
  <c r="AD1446" i="10" s="1"/>
  <c r="X1447" i="10"/>
  <c r="AB1331" i="10"/>
  <c r="AF1330" i="10"/>
  <c r="Y1332" i="10" l="1"/>
  <c r="AA1447" i="10"/>
  <c r="V1331" i="10"/>
  <c r="AE1331" i="10" s="1"/>
  <c r="AB1332" i="10" s="1"/>
  <c r="AC1331" i="10"/>
  <c r="W1331" i="10" s="1"/>
  <c r="V1332" i="10" l="1"/>
  <c r="AE1332" i="10" s="1"/>
  <c r="AC1332" i="10"/>
  <c r="W1332" i="10" s="1"/>
  <c r="X1448" i="10"/>
  <c r="U1447" i="10"/>
  <c r="AD1447" i="10" s="1"/>
  <c r="Y1333" i="10"/>
  <c r="Z1332" i="10"/>
  <c r="AH1332" i="10" s="1"/>
  <c r="AF1331" i="10"/>
  <c r="Z1333" i="10" l="1"/>
  <c r="AH1333" i="10" s="1"/>
  <c r="AA1448" i="10"/>
  <c r="AB1333" i="10"/>
  <c r="AF1332" i="10"/>
  <c r="U1448" i="10" l="1"/>
  <c r="AD1448" i="10" s="1"/>
  <c r="AA1449" i="10" s="1"/>
  <c r="V1333" i="10"/>
  <c r="AE1333" i="10" s="1"/>
  <c r="AC1333" i="10"/>
  <c r="W1333" i="10" s="1"/>
  <c r="X1449" i="10"/>
  <c r="Y1334" i="10"/>
  <c r="AB1334" i="10" l="1"/>
  <c r="AF1333" i="10"/>
  <c r="X1450" i="10"/>
  <c r="U1449" i="10"/>
  <c r="AD1449" i="10" s="1"/>
  <c r="Y1335" i="10"/>
  <c r="Z1334" i="10"/>
  <c r="AH1334" i="10" s="1"/>
  <c r="Z1335" i="10" l="1"/>
  <c r="AH1335" i="10" s="1"/>
  <c r="AA1450" i="10"/>
  <c r="V1334" i="10"/>
  <c r="AE1334" i="10" s="1"/>
  <c r="AC1334" i="10"/>
  <c r="W1334" i="10" s="1"/>
  <c r="AB1335" i="10" l="1"/>
  <c r="AF1334" i="10"/>
  <c r="U1450" i="10"/>
  <c r="AD1450" i="10" s="1"/>
  <c r="AA1451" i="10" s="1"/>
  <c r="X1451" i="10"/>
  <c r="U1451" i="10" l="1"/>
  <c r="AD1451" i="10" s="1"/>
  <c r="AA1452" i="10" s="1"/>
  <c r="X1452" i="10"/>
  <c r="V1335" i="10"/>
  <c r="AE1335" i="10" s="1"/>
  <c r="AC1335" i="10"/>
  <c r="Y1336" i="10"/>
  <c r="U1452" i="10" l="1"/>
  <c r="AD1452" i="10" s="1"/>
  <c r="AA1453" i="10" s="1"/>
  <c r="X1453" i="10"/>
  <c r="Z1336" i="10"/>
  <c r="AH1336" i="10" s="1"/>
  <c r="W1335" i="10"/>
  <c r="AB1336" i="10"/>
  <c r="Y1337" i="10" s="1"/>
  <c r="AF1335" i="10"/>
  <c r="U1453" i="10" l="1"/>
  <c r="AD1453" i="10" s="1"/>
  <c r="AA1454" i="10" s="1"/>
  <c r="X1454" i="10"/>
  <c r="V1336" i="10"/>
  <c r="AE1336" i="10" s="1"/>
  <c r="AC1336" i="10"/>
  <c r="Z1337" i="10"/>
  <c r="AH1337" i="10" s="1"/>
  <c r="U1454" i="10" l="1"/>
  <c r="AD1454" i="10" s="1"/>
  <c r="AA1455" i="10" s="1"/>
  <c r="W1336" i="10"/>
  <c r="AB1337" i="10"/>
  <c r="AF1336" i="10"/>
  <c r="X1455" i="10"/>
  <c r="U1455" i="10" l="1"/>
  <c r="AD1455" i="10" s="1"/>
  <c r="V1337" i="10"/>
  <c r="AE1337" i="10" s="1"/>
  <c r="AC1337" i="10"/>
  <c r="Y1338" i="10"/>
  <c r="X1456" i="10"/>
  <c r="W1337" i="10" l="1"/>
  <c r="Z1338" i="10"/>
  <c r="AH1338" i="10" s="1"/>
  <c r="AB1338" i="10"/>
  <c r="AF1337" i="10"/>
  <c r="AA1456" i="10"/>
  <c r="V1338" i="10" l="1"/>
  <c r="AE1338" i="10" s="1"/>
  <c r="AC1338" i="10"/>
  <c r="Y1339" i="10"/>
  <c r="U1456" i="10"/>
  <c r="AD1456" i="10" s="1"/>
  <c r="X1457" i="10"/>
  <c r="Z1339" i="10" l="1"/>
  <c r="AH1339" i="10" s="1"/>
  <c r="W1338" i="10"/>
  <c r="AA1457" i="10"/>
  <c r="AB1339" i="10"/>
  <c r="Y1340" i="10" s="1"/>
  <c r="AF1338" i="10"/>
  <c r="Z1340" i="10" l="1"/>
  <c r="AH1340" i="10" s="1"/>
  <c r="V1339" i="10"/>
  <c r="AE1339" i="10"/>
  <c r="AC1339" i="10"/>
  <c r="U1457" i="10"/>
  <c r="AD1457" i="10" s="1"/>
  <c r="X1458" i="10"/>
  <c r="AB1340" i="10" l="1"/>
  <c r="AF1339" i="10"/>
  <c r="W1339" i="10"/>
  <c r="AA1458" i="10"/>
  <c r="X1459" i="10" s="1"/>
  <c r="U1458" i="10" l="1"/>
  <c r="AD1458" i="10" s="1"/>
  <c r="AA1459" i="10" s="1"/>
  <c r="V1340" i="10"/>
  <c r="AE1340" i="10" s="1"/>
  <c r="AC1340" i="10"/>
  <c r="W1340" i="10" s="1"/>
  <c r="Y1341" i="10"/>
  <c r="U1459" i="10" l="1"/>
  <c r="AD1459" i="10" s="1"/>
  <c r="X1460" i="10"/>
  <c r="AB1341" i="10"/>
  <c r="Y1342" i="10" s="1"/>
  <c r="AF1340" i="10"/>
  <c r="Z1341" i="10"/>
  <c r="AH1341" i="10" s="1"/>
  <c r="Z1342" i="10" l="1"/>
  <c r="AH1342" i="10" s="1"/>
  <c r="V1341" i="10"/>
  <c r="AE1341" i="10" s="1"/>
  <c r="AC1341" i="10"/>
  <c r="W1341" i="10" s="1"/>
  <c r="AA1460" i="10"/>
  <c r="U1460" i="10" l="1"/>
  <c r="AD1460" i="10" s="1"/>
  <c r="AB1342" i="10"/>
  <c r="AF1341" i="10"/>
  <c r="X1461" i="10"/>
  <c r="V1342" i="10" l="1"/>
  <c r="AE1342" i="10" s="1"/>
  <c r="AC1342" i="10"/>
  <c r="W1342" i="10" s="1"/>
  <c r="Y1343" i="10"/>
  <c r="AA1461" i="10"/>
  <c r="X1462" i="10" l="1"/>
  <c r="U1461" i="10"/>
  <c r="AD1461" i="10" s="1"/>
  <c r="AA1462" i="10" s="1"/>
  <c r="Z1343" i="10"/>
  <c r="AH1343" i="10" s="1"/>
  <c r="AB1343" i="10"/>
  <c r="Y1344" i="10" s="1"/>
  <c r="AF1342" i="10"/>
  <c r="Z1344" i="10" l="1"/>
  <c r="AH1344" i="10" s="1"/>
  <c r="U1462" i="10"/>
  <c r="AD1462" i="10" s="1"/>
  <c r="V1343" i="10"/>
  <c r="AE1343" i="10" s="1"/>
  <c r="AC1343" i="10"/>
  <c r="W1343" i="10" s="1"/>
  <c r="X1463" i="10"/>
  <c r="AB1344" i="10" l="1"/>
  <c r="AF1343" i="10"/>
  <c r="AA1463" i="10"/>
  <c r="X1464" i="10" s="1"/>
  <c r="V1344" i="10" l="1"/>
  <c r="AE1344" i="10" s="1"/>
  <c r="AC1344" i="10"/>
  <c r="W1344" i="10" s="1"/>
  <c r="Y1345" i="10"/>
  <c r="U1463" i="10"/>
  <c r="AD1463" i="10" s="1"/>
  <c r="Z1345" i="10" l="1"/>
  <c r="AH1345" i="10" s="1"/>
  <c r="AB1345" i="10"/>
  <c r="AF1344" i="10"/>
  <c r="AA1464" i="10"/>
  <c r="U1464" i="10" l="1"/>
  <c r="AD1464" i="10" s="1"/>
  <c r="X1465" i="10"/>
  <c r="V1345" i="10"/>
  <c r="AE1345" i="10" s="1"/>
  <c r="AC1345" i="10"/>
  <c r="W1345" i="10" s="1"/>
  <c r="Y1346" i="10"/>
  <c r="AB1346" i="10" l="1"/>
  <c r="AF1345" i="10"/>
  <c r="Y1347" i="10"/>
  <c r="Z1346" i="10"/>
  <c r="AH1346" i="10" s="1"/>
  <c r="AA1465" i="10"/>
  <c r="X1466" i="10" l="1"/>
  <c r="U1465" i="10"/>
  <c r="AD1465" i="10" s="1"/>
  <c r="AA1466" i="10" s="1"/>
  <c r="Z1347" i="10"/>
  <c r="AH1347" i="10" s="1"/>
  <c r="V1346" i="10"/>
  <c r="AE1346" i="10" s="1"/>
  <c r="AC1346" i="10"/>
  <c r="W1346" i="10" s="1"/>
  <c r="AB1347" i="10" l="1"/>
  <c r="AF1346" i="10"/>
  <c r="U1466" i="10"/>
  <c r="AD1466" i="10" s="1"/>
  <c r="AA1467" i="10" s="1"/>
  <c r="X1467" i="10"/>
  <c r="U1467" i="10" l="1"/>
  <c r="AD1467" i="10" s="1"/>
  <c r="AA1468" i="10" s="1"/>
  <c r="X1468" i="10"/>
  <c r="V1347" i="10"/>
  <c r="AE1347" i="10" s="1"/>
  <c r="AC1347" i="10"/>
  <c r="W1347" i="10" s="1"/>
  <c r="Y1348" i="10"/>
  <c r="X1469" i="10" l="1"/>
  <c r="U1468" i="10"/>
  <c r="AD1468" i="10" s="1"/>
  <c r="AA1469" i="10" s="1"/>
  <c r="AB1348" i="10"/>
  <c r="AF1347" i="10"/>
  <c r="Y1349" i="10"/>
  <c r="Z1348" i="10"/>
  <c r="AH1348" i="10" s="1"/>
  <c r="U1469" i="10" l="1"/>
  <c r="AD1469" i="10" s="1"/>
  <c r="AA1470" i="10" s="1"/>
  <c r="Z1349" i="10"/>
  <c r="AH1349" i="10" s="1"/>
  <c r="V1348" i="10"/>
  <c r="AE1348" i="10" s="1"/>
  <c r="AC1348" i="10"/>
  <c r="W1348" i="10" s="1"/>
  <c r="X1470" i="10"/>
  <c r="AB1349" i="10" l="1"/>
  <c r="AF1348" i="10"/>
  <c r="U1470" i="10"/>
  <c r="AD1470" i="10" s="1"/>
  <c r="X1471" i="10"/>
  <c r="AA1471" i="10" l="1"/>
  <c r="X1472" i="10" s="1"/>
  <c r="V1349" i="10"/>
  <c r="AE1349" i="10" s="1"/>
  <c r="AC1349" i="10"/>
  <c r="W1349" i="10" s="1"/>
  <c r="Y1350" i="10"/>
  <c r="AB1350" i="10" l="1"/>
  <c r="AF1349" i="10"/>
  <c r="Y1351" i="10"/>
  <c r="Z1350" i="10"/>
  <c r="AH1350" i="10" s="1"/>
  <c r="U1471" i="10"/>
  <c r="AD1471" i="10" s="1"/>
  <c r="Z1351" i="10" l="1"/>
  <c r="AH1351" i="10" s="1"/>
  <c r="V1350" i="10"/>
  <c r="AE1350" i="10" s="1"/>
  <c r="AC1350" i="10"/>
  <c r="W1350" i="10" s="1"/>
  <c r="AA1472" i="10"/>
  <c r="AB1351" i="10" l="1"/>
  <c r="AF1350" i="10"/>
  <c r="U1472" i="10"/>
  <c r="AD1472" i="10" s="1"/>
  <c r="AA1473" i="10" s="1"/>
  <c r="X1473" i="10"/>
  <c r="U1473" i="10" l="1"/>
  <c r="AD1473" i="10" s="1"/>
  <c r="AA1474" i="10" s="1"/>
  <c r="X1474" i="10"/>
  <c r="V1351" i="10"/>
  <c r="AE1351" i="10" s="1"/>
  <c r="AC1351" i="10"/>
  <c r="W1351" i="10" s="1"/>
  <c r="Y1352" i="10"/>
  <c r="U1474" i="10" l="1"/>
  <c r="AD1474" i="10" s="1"/>
  <c r="AA1475" i="10" s="1"/>
  <c r="AB1352" i="10"/>
  <c r="AF1351" i="10"/>
  <c r="X1475" i="10"/>
  <c r="Z1352" i="10"/>
  <c r="AH1352" i="10" s="1"/>
  <c r="U1475" i="10" l="1"/>
  <c r="AD1475" i="10" s="1"/>
  <c r="AA1476" i="10" s="1"/>
  <c r="X1476" i="10"/>
  <c r="V1352" i="10"/>
  <c r="AE1352" i="10" s="1"/>
  <c r="AC1352" i="10"/>
  <c r="W1352" i="10" s="1"/>
  <c r="Y1353" i="10"/>
  <c r="AF1352" i="10" l="1"/>
  <c r="AB1353" i="10"/>
  <c r="U1476" i="10"/>
  <c r="AD1476" i="10" s="1"/>
  <c r="X1477" i="10"/>
  <c r="Y1354" i="10"/>
  <c r="Z1353" i="10"/>
  <c r="AH1353" i="10" s="1"/>
  <c r="Z1354" i="10" l="1"/>
  <c r="AH1354" i="10" s="1"/>
  <c r="AA1477" i="10"/>
  <c r="V1353" i="10"/>
  <c r="AE1353" i="10" s="1"/>
  <c r="AC1353" i="10"/>
  <c r="W1353" i="10" s="1"/>
  <c r="AB1354" i="10" l="1"/>
  <c r="AF1353" i="10"/>
  <c r="U1477" i="10"/>
  <c r="AD1477" i="10" s="1"/>
  <c r="X1478" i="10"/>
  <c r="AA1478" i="10" l="1"/>
  <c r="V1354" i="10"/>
  <c r="AE1354" i="10" s="1"/>
  <c r="AC1354" i="10"/>
  <c r="W1354" i="10" s="1"/>
  <c r="Y1355" i="10"/>
  <c r="AB1355" i="10" l="1"/>
  <c r="AF1354" i="10"/>
  <c r="Y1356" i="10"/>
  <c r="Z1355" i="10"/>
  <c r="AH1355" i="10" s="1"/>
  <c r="U1478" i="10"/>
  <c r="AD1478" i="10" s="1"/>
  <c r="AA1479" i="10" s="1"/>
  <c r="X1479" i="10"/>
  <c r="U1479" i="10" l="1"/>
  <c r="AD1479" i="10" s="1"/>
  <c r="AA1480" i="10" s="1"/>
  <c r="X1480" i="10"/>
  <c r="Z1356" i="10"/>
  <c r="AH1356" i="10" s="1"/>
  <c r="V1355" i="10"/>
  <c r="AE1355" i="10" s="1"/>
  <c r="AC1355" i="10"/>
  <c r="W1355" i="10" s="1"/>
  <c r="U1480" i="10" l="1"/>
  <c r="AD1480" i="10" s="1"/>
  <c r="X1481" i="10"/>
  <c r="AB1356" i="10"/>
  <c r="AF1355" i="10"/>
  <c r="V1356" i="10" l="1"/>
  <c r="AE1356" i="10" s="1"/>
  <c r="AC1356" i="10"/>
  <c r="W1356" i="10" s="1"/>
  <c r="Y1357" i="10"/>
  <c r="AA1481" i="10"/>
  <c r="U1481" i="10" l="1"/>
  <c r="AD1481" i="10" s="1"/>
  <c r="X1482" i="10"/>
  <c r="Z1357" i="10"/>
  <c r="AH1357" i="10" s="1"/>
  <c r="AB1357" i="10"/>
  <c r="AF1356" i="10"/>
  <c r="V1357" i="10" l="1"/>
  <c r="AE1357" i="10" s="1"/>
  <c r="AC1357" i="10"/>
  <c r="W1357" i="10" s="1"/>
  <c r="Y1358" i="10"/>
  <c r="AA1482" i="10"/>
  <c r="U1482" i="10" l="1"/>
  <c r="AD1482" i="10" s="1"/>
  <c r="Z1358" i="10"/>
  <c r="AH1358" i="10" s="1"/>
  <c r="X1483" i="10"/>
  <c r="AB1358" i="10"/>
  <c r="AF1357" i="10"/>
  <c r="V1358" i="10" l="1"/>
  <c r="AE1358" i="10" s="1"/>
  <c r="AC1358" i="10"/>
  <c r="W1358" i="10" s="1"/>
  <c r="Y1359" i="10"/>
  <c r="AA1483" i="10"/>
  <c r="U1483" i="10" l="1"/>
  <c r="AD1483" i="10" s="1"/>
  <c r="Z1359" i="10"/>
  <c r="AH1359" i="10" s="1"/>
  <c r="X1484" i="10"/>
  <c r="AB1359" i="10"/>
  <c r="AF1358" i="10"/>
  <c r="V1359" i="10" l="1"/>
  <c r="AE1359" i="10" s="1"/>
  <c r="AC1359" i="10"/>
  <c r="W1359" i="10" s="1"/>
  <c r="Y1360" i="10"/>
  <c r="AA1484" i="10"/>
  <c r="U1484" i="10" l="1"/>
  <c r="AD1484" i="10" s="1"/>
  <c r="Z1360" i="10"/>
  <c r="AH1360" i="10" s="1"/>
  <c r="AB1360" i="10"/>
  <c r="AF1359" i="10"/>
  <c r="X1485" i="10"/>
  <c r="V1360" i="10" l="1"/>
  <c r="AE1360" i="10" s="1"/>
  <c r="AC1360" i="10"/>
  <c r="W1360" i="10" s="1"/>
  <c r="Y1361" i="10"/>
  <c r="AA1485" i="10"/>
  <c r="Z1361" i="10" l="1"/>
  <c r="AH1361" i="10" s="1"/>
  <c r="U1485" i="10"/>
  <c r="AD1485" i="10" s="1"/>
  <c r="X1486" i="10"/>
  <c r="AB1361" i="10"/>
  <c r="AF1360" i="10"/>
  <c r="V1361" i="10" l="1"/>
  <c r="AE1361" i="10" s="1"/>
  <c r="AC1361" i="10"/>
  <c r="W1361" i="10" s="1"/>
  <c r="AA1486" i="10"/>
  <c r="X1487" i="10" s="1"/>
  <c r="Y1362" i="10"/>
  <c r="AB1362" i="10" l="1"/>
  <c r="AF1361" i="10"/>
  <c r="Y1363" i="10"/>
  <c r="Z1362" i="10"/>
  <c r="AH1362" i="10" s="1"/>
  <c r="U1486" i="10"/>
  <c r="AD1486" i="10" s="1"/>
  <c r="Z1363" i="10" l="1"/>
  <c r="AH1363" i="10" s="1"/>
  <c r="V1362" i="10"/>
  <c r="AE1362" i="10" s="1"/>
  <c r="AC1362" i="10"/>
  <c r="W1362" i="10" s="1"/>
  <c r="AA1487" i="10"/>
  <c r="U1487" i="10" l="1"/>
  <c r="AD1487" i="10" s="1"/>
  <c r="X1488" i="10"/>
  <c r="AB1363" i="10"/>
  <c r="AF1362" i="10"/>
  <c r="V1363" i="10" l="1"/>
  <c r="AE1363" i="10" s="1"/>
  <c r="AC1363" i="10"/>
  <c r="W1363" i="10" s="1"/>
  <c r="Y1364" i="10"/>
  <c r="AA1488" i="10"/>
  <c r="AB1364" i="10" l="1"/>
  <c r="AF1363" i="10"/>
  <c r="U1488" i="10"/>
  <c r="AD1488" i="10" s="1"/>
  <c r="X1489" i="10"/>
  <c r="Y1365" i="10"/>
  <c r="Z1364" i="10"/>
  <c r="AH1364" i="10" s="1"/>
  <c r="Z1365" i="10" l="1"/>
  <c r="AH1365" i="10" s="1"/>
  <c r="AA1489" i="10"/>
  <c r="V1364" i="10"/>
  <c r="AE1364" i="10" s="1"/>
  <c r="AC1364" i="10"/>
  <c r="W1364" i="10" s="1"/>
  <c r="AB1365" i="10" l="1"/>
  <c r="AF1364" i="10"/>
  <c r="U1489" i="10"/>
  <c r="AD1489" i="10" s="1"/>
  <c r="X1490" i="10"/>
  <c r="AA1490" i="10" l="1"/>
  <c r="V1365" i="10"/>
  <c r="AE1365" i="10" s="1"/>
  <c r="AC1365" i="10"/>
  <c r="W1365" i="10" s="1"/>
  <c r="Y1366" i="10"/>
  <c r="AB1366" i="10" l="1"/>
  <c r="AF1365" i="10"/>
  <c r="Y1367" i="10"/>
  <c r="Z1366" i="10"/>
  <c r="AH1366" i="10" s="1"/>
  <c r="U1490" i="10"/>
  <c r="AD1490" i="10" s="1"/>
  <c r="AA1491" i="10" s="1"/>
  <c r="X1491" i="10"/>
  <c r="U1491" i="10" l="1"/>
  <c r="AD1491" i="10" s="1"/>
  <c r="AA1492" i="10" s="1"/>
  <c r="X1492" i="10"/>
  <c r="Z1367" i="10"/>
  <c r="AH1367" i="10" s="1"/>
  <c r="V1366" i="10"/>
  <c r="AE1366" i="10" s="1"/>
  <c r="AC1366" i="10"/>
  <c r="W1366" i="10" s="1"/>
  <c r="AB1367" i="10" l="1"/>
  <c r="AF1366" i="10"/>
  <c r="X1493" i="10"/>
  <c r="U1492" i="10"/>
  <c r="AD1492" i="10" s="1"/>
  <c r="AA1493" i="10" s="1"/>
  <c r="U1493" i="10" l="1"/>
  <c r="AD1493" i="10" s="1"/>
  <c r="AA1494" i="10" s="1"/>
  <c r="X1494" i="10"/>
  <c r="V1367" i="10"/>
  <c r="AE1367" i="10" s="1"/>
  <c r="AC1367" i="10"/>
  <c r="W1367" i="10" s="1"/>
  <c r="Y1368" i="10"/>
  <c r="AB1368" i="10" l="1"/>
  <c r="AF1367" i="10"/>
  <c r="U1494" i="10"/>
  <c r="AD1494" i="10" s="1"/>
  <c r="X1495" i="10"/>
  <c r="Y1369" i="10"/>
  <c r="Z1368" i="10"/>
  <c r="AH1368" i="10" s="1"/>
  <c r="Z1369" i="10" l="1"/>
  <c r="AH1369" i="10" s="1"/>
  <c r="AA1495" i="10"/>
  <c r="V1368" i="10"/>
  <c r="AE1368" i="10" s="1"/>
  <c r="AC1368" i="10"/>
  <c r="W1368" i="10" s="1"/>
  <c r="AB1369" i="10" l="1"/>
  <c r="AF1368" i="10"/>
  <c r="U1495" i="10"/>
  <c r="AD1495" i="10" s="1"/>
  <c r="X1496" i="10"/>
  <c r="AA1496" i="10" l="1"/>
  <c r="V1369" i="10"/>
  <c r="AE1369" i="10" s="1"/>
  <c r="AC1369" i="10"/>
  <c r="W1369" i="10" s="1"/>
  <c r="Y1370" i="10"/>
  <c r="Z1370" i="10" l="1"/>
  <c r="AH1370" i="10" s="1"/>
  <c r="AB1370" i="10"/>
  <c r="AF1369" i="10"/>
  <c r="U1496" i="10"/>
  <c r="AD1496" i="10" s="1"/>
  <c r="AA1497" i="10" s="1"/>
  <c r="X1497" i="10"/>
  <c r="X1498" i="10" l="1"/>
  <c r="U1497" i="10"/>
  <c r="AD1497" i="10" s="1"/>
  <c r="AA1498" i="10" s="1"/>
  <c r="V1370" i="10"/>
  <c r="AE1370" i="10" s="1"/>
  <c r="AC1370" i="10"/>
  <c r="W1370" i="10" s="1"/>
  <c r="Y1371" i="10"/>
  <c r="U1498" i="10" l="1"/>
  <c r="AD1498" i="10" s="1"/>
  <c r="AA1499" i="10" s="1"/>
  <c r="AB1371" i="10"/>
  <c r="AF1370" i="10"/>
  <c r="Y1372" i="10"/>
  <c r="Z1371" i="10"/>
  <c r="AH1371" i="10" s="1"/>
  <c r="X1499" i="10"/>
  <c r="U1499" i="10" l="1"/>
  <c r="AD1499" i="10" s="1"/>
  <c r="AA1500" i="10" s="1"/>
  <c r="Z1372" i="10"/>
  <c r="AH1372" i="10" s="1"/>
  <c r="V1371" i="10"/>
  <c r="AE1371" i="10" s="1"/>
  <c r="AC1371" i="10"/>
  <c r="W1371" i="10" s="1"/>
  <c r="X1500" i="10"/>
  <c r="U1500" i="10" l="1"/>
  <c r="AD1500" i="10" s="1"/>
  <c r="AB1372" i="10"/>
  <c r="AF1371" i="10"/>
  <c r="X1501" i="10"/>
  <c r="V1372" i="10" l="1"/>
  <c r="AE1372" i="10" s="1"/>
  <c r="AC1372" i="10"/>
  <c r="W1372" i="10" s="1"/>
  <c r="Y1373" i="10"/>
  <c r="AA1501" i="10"/>
  <c r="U1501" i="10" l="1"/>
  <c r="AD1501" i="10" s="1"/>
  <c r="Z1373" i="10"/>
  <c r="AH1373" i="10" s="1"/>
  <c r="AB1373" i="10"/>
  <c r="AF1372" i="10"/>
  <c r="X1502" i="10"/>
  <c r="V1373" i="10" l="1"/>
  <c r="AE1373" i="10" s="1"/>
  <c r="AC1373" i="10"/>
  <c r="W1373" i="10" s="1"/>
  <c r="Y1374" i="10"/>
  <c r="AA1502" i="10"/>
  <c r="X1503" i="10" s="1"/>
  <c r="AB1374" i="10" l="1"/>
  <c r="AF1373" i="10"/>
  <c r="Y1375" i="10"/>
  <c r="Z1374" i="10"/>
  <c r="AH1374" i="10" s="1"/>
  <c r="U1502" i="10"/>
  <c r="AD1502" i="10" s="1"/>
  <c r="Z1375" i="10" l="1"/>
  <c r="AH1375" i="10" s="1"/>
  <c r="V1374" i="10"/>
  <c r="AE1374" i="10" s="1"/>
  <c r="AC1374" i="10"/>
  <c r="W1374" i="10" s="1"/>
  <c r="AA1503" i="10"/>
  <c r="AB1375" i="10" l="1"/>
  <c r="AF1374" i="10"/>
  <c r="U1503" i="10"/>
  <c r="AD1503" i="10" s="1"/>
  <c r="X1504" i="10"/>
  <c r="AA1504" i="10" l="1"/>
  <c r="V1375" i="10"/>
  <c r="AE1375" i="10" s="1"/>
  <c r="AC1375" i="10"/>
  <c r="W1375" i="10" s="1"/>
  <c r="Y1376" i="10"/>
  <c r="AB1376" i="10" l="1"/>
  <c r="AF1375" i="10"/>
  <c r="Y1377" i="10"/>
  <c r="Z1376" i="10"/>
  <c r="AH1376" i="10" s="1"/>
  <c r="U1504" i="10"/>
  <c r="AD1504" i="10" s="1"/>
  <c r="AA1505" i="10" s="1"/>
  <c r="X1505" i="10"/>
  <c r="U1505" i="10" l="1"/>
  <c r="AD1505" i="10" s="1"/>
  <c r="AA1506" i="10" s="1"/>
  <c r="X1506" i="10"/>
  <c r="Z1377" i="10"/>
  <c r="AH1377" i="10" s="1"/>
  <c r="V1376" i="10"/>
  <c r="AE1376" i="10" s="1"/>
  <c r="AC1376" i="10"/>
  <c r="W1376" i="10" s="1"/>
  <c r="U1506" i="10" l="1"/>
  <c r="AD1506" i="10" s="1"/>
  <c r="AA1507" i="10" s="1"/>
  <c r="X1507" i="10"/>
  <c r="AB1377" i="10"/>
  <c r="AF1376" i="10"/>
  <c r="U1507" i="10" l="1"/>
  <c r="AD1507" i="10" s="1"/>
  <c r="X1508" i="10"/>
  <c r="V1377" i="10"/>
  <c r="AE1377" i="10" s="1"/>
  <c r="AC1377" i="10"/>
  <c r="W1377" i="10" s="1"/>
  <c r="Y1378" i="10"/>
  <c r="AB1378" i="10" l="1"/>
  <c r="AF1377" i="10"/>
  <c r="AA1508" i="10"/>
  <c r="Y1379" i="10"/>
  <c r="Z1378" i="10"/>
  <c r="AH1378" i="10" s="1"/>
  <c r="U1508" i="10" l="1"/>
  <c r="AD1508" i="10" s="1"/>
  <c r="Z1379" i="10"/>
  <c r="AH1379" i="10" s="1"/>
  <c r="X1509" i="10"/>
  <c r="V1378" i="10"/>
  <c r="AE1378" i="10" s="1"/>
  <c r="AC1378" i="10"/>
  <c r="W1378" i="10" s="1"/>
  <c r="AB1379" i="10" l="1"/>
  <c r="AF1378" i="10"/>
  <c r="AA1509" i="10"/>
  <c r="U1509" i="10" l="1"/>
  <c r="AD1509" i="10" s="1"/>
  <c r="V1379" i="10"/>
  <c r="AE1379" i="10" s="1"/>
  <c r="AC1379" i="10"/>
  <c r="W1379" i="10" s="1"/>
  <c r="Y1380" i="10"/>
  <c r="X1510" i="10"/>
  <c r="Z1380" i="10" l="1"/>
  <c r="AH1380" i="10" s="1"/>
  <c r="AB1380" i="10"/>
  <c r="AF1379" i="10"/>
  <c r="AA1510" i="10"/>
  <c r="V1380" i="10" l="1"/>
  <c r="AE1380" i="10" s="1"/>
  <c r="AC1380" i="10"/>
  <c r="W1380" i="10" s="1"/>
  <c r="U1510" i="10"/>
  <c r="AD1510" i="10" s="1"/>
  <c r="X1511" i="10"/>
  <c r="Y1381" i="10"/>
  <c r="Z1381" i="10" l="1"/>
  <c r="AH1381" i="10" s="1"/>
  <c r="AA1511" i="10"/>
  <c r="X1512" i="10" s="1"/>
  <c r="AB1381" i="10"/>
  <c r="AF1380" i="10"/>
  <c r="V1381" i="10" l="1"/>
  <c r="AE1381" i="10" s="1"/>
  <c r="AC1381" i="10"/>
  <c r="W1381" i="10" s="1"/>
  <c r="U1511" i="10"/>
  <c r="AD1511" i="10" s="1"/>
  <c r="Y1382" i="10"/>
  <c r="AB1382" i="10" l="1"/>
  <c r="AF1381" i="10"/>
  <c r="AA1512" i="10"/>
  <c r="Y1383" i="10"/>
  <c r="Z1382" i="10"/>
  <c r="AH1382" i="10" s="1"/>
  <c r="Z1383" i="10" l="1"/>
  <c r="AH1383" i="10" s="1"/>
  <c r="U1512" i="10"/>
  <c r="AD1512" i="10" s="1"/>
  <c r="AA1513" i="10" s="1"/>
  <c r="X1513" i="10"/>
  <c r="V1382" i="10"/>
  <c r="AE1382" i="10" s="1"/>
  <c r="AC1382" i="10"/>
  <c r="W1382" i="10" s="1"/>
  <c r="U1513" i="10" l="1"/>
  <c r="AD1513" i="10" s="1"/>
  <c r="X1514" i="10"/>
  <c r="AB1383" i="10"/>
  <c r="AF1382" i="10"/>
  <c r="V1383" i="10" l="1"/>
  <c r="AE1383" i="10" s="1"/>
  <c r="AC1383" i="10"/>
  <c r="W1383" i="10" s="1"/>
  <c r="Y1384" i="10"/>
  <c r="AA1514" i="10"/>
  <c r="U1514" i="10" l="1"/>
  <c r="AD1514" i="10" s="1"/>
  <c r="Z1384" i="10"/>
  <c r="AH1384" i="10" s="1"/>
  <c r="AB1384" i="10"/>
  <c r="AF1383" i="10"/>
  <c r="X1515" i="10"/>
  <c r="V1384" i="10" l="1"/>
  <c r="AE1384" i="10" s="1"/>
  <c r="AC1384" i="10"/>
  <c r="W1384" i="10" s="1"/>
  <c r="Y1385" i="10"/>
  <c r="AA1515" i="10"/>
  <c r="AB1385" i="10" l="1"/>
  <c r="AF1384" i="10"/>
  <c r="Y1386" i="10"/>
  <c r="Z1385" i="10"/>
  <c r="AH1385" i="10" s="1"/>
  <c r="U1515" i="10"/>
  <c r="AD1515" i="10" s="1"/>
  <c r="AA1516" i="10" s="1"/>
  <c r="X1516" i="10"/>
  <c r="U1516" i="10" l="1"/>
  <c r="AD1516" i="10" s="1"/>
  <c r="AA1517" i="10" s="1"/>
  <c r="X1517" i="10"/>
  <c r="Z1386" i="10"/>
  <c r="AH1386" i="10" s="1"/>
  <c r="V1385" i="10"/>
  <c r="AE1385" i="10" s="1"/>
  <c r="AC1385" i="10"/>
  <c r="W1385" i="10" s="1"/>
  <c r="U1517" i="10" l="1"/>
  <c r="AD1517" i="10" s="1"/>
  <c r="X1518" i="10"/>
  <c r="AB1386" i="10"/>
  <c r="AF1385" i="10"/>
  <c r="V1386" i="10" l="1"/>
  <c r="AE1386" i="10" s="1"/>
  <c r="AC1386" i="10"/>
  <c r="W1386" i="10" s="1"/>
  <c r="Y1387" i="10"/>
  <c r="AA1518" i="10"/>
  <c r="U1518" i="10" l="1"/>
  <c r="AD1518" i="10" s="1"/>
  <c r="X1519" i="10"/>
  <c r="Z1387" i="10"/>
  <c r="AH1387" i="10" s="1"/>
  <c r="AB1387" i="10"/>
  <c r="AF1386" i="10"/>
  <c r="V1387" i="10" l="1"/>
  <c r="AE1387" i="10" s="1"/>
  <c r="AC1387" i="10"/>
  <c r="W1387" i="10" s="1"/>
  <c r="Y1388" i="10"/>
  <c r="AA1519" i="10"/>
  <c r="Z1388" i="10" l="1"/>
  <c r="AH1388" i="10" s="1"/>
  <c r="U1519" i="10"/>
  <c r="AD1519" i="10" s="1"/>
  <c r="X1520" i="10"/>
  <c r="AB1388" i="10"/>
  <c r="AF1387" i="10"/>
  <c r="V1388" i="10" l="1"/>
  <c r="AE1388" i="10" s="1"/>
  <c r="AC1388" i="10"/>
  <c r="W1388" i="10" s="1"/>
  <c r="AA1520" i="10"/>
  <c r="Y1389" i="10"/>
  <c r="Z1389" i="10" l="1"/>
  <c r="AH1389" i="10" s="1"/>
  <c r="U1520" i="10"/>
  <c r="AD1520" i="10" s="1"/>
  <c r="AA1521" i="10" s="1"/>
  <c r="X1521" i="10"/>
  <c r="AB1389" i="10"/>
  <c r="AF1388" i="10"/>
  <c r="U1521" i="10" l="1"/>
  <c r="AD1521" i="10" s="1"/>
  <c r="AA1522" i="10" s="1"/>
  <c r="X1522" i="10"/>
  <c r="V1389" i="10"/>
  <c r="AE1389" i="10" s="1"/>
  <c r="AC1389" i="10"/>
  <c r="W1389" i="10" s="1"/>
  <c r="Y1390" i="10"/>
  <c r="AB1390" i="10" l="1"/>
  <c r="AF1389" i="10"/>
  <c r="U1522" i="10"/>
  <c r="AD1522" i="10" s="1"/>
  <c r="X1523" i="10"/>
  <c r="Y1391" i="10"/>
  <c r="Z1390" i="10"/>
  <c r="AH1390" i="10" s="1"/>
  <c r="AA1523" i="10" l="1"/>
  <c r="Z1391" i="10"/>
  <c r="AH1391" i="10" s="1"/>
  <c r="V1390" i="10"/>
  <c r="AE1390" i="10" s="1"/>
  <c r="AC1390" i="10"/>
  <c r="W1390" i="10" s="1"/>
  <c r="U1523" i="10" l="1"/>
  <c r="AD1523" i="10" s="1"/>
  <c r="AA1524" i="10" s="1"/>
  <c r="X1524" i="10"/>
  <c r="AB1391" i="10"/>
  <c r="AF1390" i="10"/>
  <c r="U1524" i="10" l="1"/>
  <c r="AD1524" i="10" s="1"/>
  <c r="AA1525" i="10" s="1"/>
  <c r="V1391" i="10"/>
  <c r="AE1391" i="10" s="1"/>
  <c r="AC1391" i="10"/>
  <c r="W1391" i="10" s="1"/>
  <c r="Y1392" i="10"/>
  <c r="X1525" i="10"/>
  <c r="AB1392" i="10" l="1"/>
  <c r="AF1391" i="10"/>
  <c r="U1525" i="10"/>
  <c r="AD1525" i="10" s="1"/>
  <c r="AA1526" i="10" s="1"/>
  <c r="Y1393" i="10"/>
  <c r="Z1392" i="10"/>
  <c r="AH1392" i="10" s="1"/>
  <c r="X1526" i="10"/>
  <c r="U1526" i="10" l="1"/>
  <c r="AD1526" i="10" s="1"/>
  <c r="AA1527" i="10" s="1"/>
  <c r="Z1393" i="10"/>
  <c r="AH1393" i="10" s="1"/>
  <c r="X1527" i="10"/>
  <c r="V1392" i="10"/>
  <c r="AE1392" i="10" s="1"/>
  <c r="AC1392" i="10"/>
  <c r="W1392" i="10" s="1"/>
  <c r="U1527" i="10" l="1"/>
  <c r="AD1527" i="10" s="1"/>
  <c r="X1528" i="10"/>
  <c r="AB1393" i="10"/>
  <c r="AF1392" i="10"/>
  <c r="V1393" i="10" l="1"/>
  <c r="AE1393" i="10" s="1"/>
  <c r="AC1393" i="10"/>
  <c r="W1393" i="10" s="1"/>
  <c r="Y1394" i="10"/>
  <c r="AA1528" i="10"/>
  <c r="X1529" i="10" s="1"/>
  <c r="AB1394" i="10" l="1"/>
  <c r="AF1393" i="10"/>
  <c r="Y1395" i="10"/>
  <c r="Z1394" i="10"/>
  <c r="AH1394" i="10" s="1"/>
  <c r="U1528" i="10"/>
  <c r="AD1528" i="10" s="1"/>
  <c r="Z1395" i="10" l="1"/>
  <c r="AH1395" i="10" s="1"/>
  <c r="V1394" i="10"/>
  <c r="AE1394" i="10" s="1"/>
  <c r="AC1394" i="10"/>
  <c r="W1394" i="10" s="1"/>
  <c r="AA1529" i="10"/>
  <c r="U1529" i="10" l="1"/>
  <c r="AD1529" i="10" s="1"/>
  <c r="X1530" i="10"/>
  <c r="AB1395" i="10"/>
  <c r="AF1394" i="10"/>
  <c r="V1395" i="10" l="1"/>
  <c r="AE1395" i="10" s="1"/>
  <c r="AC1395" i="10"/>
  <c r="W1395" i="10" s="1"/>
  <c r="Y1396" i="10"/>
  <c r="AA1530" i="10"/>
  <c r="AB1396" i="10" l="1"/>
  <c r="AF1395" i="10"/>
  <c r="Y1397" i="10"/>
  <c r="Z1396" i="10"/>
  <c r="AH1396" i="10" s="1"/>
  <c r="U1530" i="10"/>
  <c r="AD1530" i="10" s="1"/>
  <c r="AA1531" i="10" s="1"/>
  <c r="X1531" i="10"/>
  <c r="U1531" i="10" l="1"/>
  <c r="AD1531" i="10" s="1"/>
  <c r="AA1532" i="10" s="1"/>
  <c r="X1532" i="10"/>
  <c r="Z1397" i="10"/>
  <c r="AH1397" i="10" s="1"/>
  <c r="V1396" i="10"/>
  <c r="AE1396" i="10" s="1"/>
  <c r="AC1396" i="10"/>
  <c r="W1396" i="10" s="1"/>
  <c r="U1532" i="10" l="1"/>
  <c r="AD1532" i="10" s="1"/>
  <c r="X1533" i="10"/>
  <c r="AB1397" i="10"/>
  <c r="AF1396" i="10"/>
  <c r="V1397" i="10" l="1"/>
  <c r="AE1397" i="10" s="1"/>
  <c r="AC1397" i="10"/>
  <c r="W1397" i="10" s="1"/>
  <c r="Y1398" i="10"/>
  <c r="AA1533" i="10"/>
  <c r="X1534" i="10" s="1"/>
  <c r="Z1398" i="10" l="1"/>
  <c r="AH1398" i="10" s="1"/>
  <c r="U1533" i="10"/>
  <c r="AD1533" i="10" s="1"/>
  <c r="AA1534" i="10" s="1"/>
  <c r="AB1398" i="10"/>
  <c r="Y1399" i="10" s="1"/>
  <c r="AF1397" i="10"/>
  <c r="Z1399" i="10" l="1"/>
  <c r="AH1399" i="10" s="1"/>
  <c r="U1534" i="10"/>
  <c r="AD1534" i="10" s="1"/>
  <c r="X1535" i="10"/>
  <c r="V1398" i="10"/>
  <c r="AE1398" i="10" s="1"/>
  <c r="AC1398" i="10"/>
  <c r="W1398" i="10" s="1"/>
  <c r="AB1399" i="10" l="1"/>
  <c r="AF1398" i="10"/>
  <c r="AA1535" i="10"/>
  <c r="U1535" i="10" l="1"/>
  <c r="AD1535" i="10" s="1"/>
  <c r="X1536" i="10"/>
  <c r="V1399" i="10"/>
  <c r="AE1399" i="10" s="1"/>
  <c r="AC1399" i="10"/>
  <c r="W1399" i="10" s="1"/>
  <c r="Y1400" i="10"/>
  <c r="Z1400" i="10" l="1"/>
  <c r="AH1400" i="10" s="1"/>
  <c r="AB1400" i="10"/>
  <c r="AF1399" i="10"/>
  <c r="AA1536" i="10"/>
  <c r="U1536" i="10" l="1"/>
  <c r="AD1536" i="10" s="1"/>
  <c r="X1537" i="10"/>
  <c r="V1400" i="10"/>
  <c r="AE1400" i="10" s="1"/>
  <c r="AC1400" i="10"/>
  <c r="W1400" i="10" s="1"/>
  <c r="Y1401" i="10"/>
  <c r="Z1401" i="10" l="1"/>
  <c r="AH1401" i="10" s="1"/>
  <c r="AB1401" i="10"/>
  <c r="AF1400" i="10"/>
  <c r="AA1537" i="10"/>
  <c r="V1401" i="10" l="1"/>
  <c r="AE1401" i="10" s="1"/>
  <c r="AC1401" i="10"/>
  <c r="W1401" i="10" s="1"/>
  <c r="U1537" i="10"/>
  <c r="AD1537" i="10" s="1"/>
  <c r="X1538" i="10"/>
  <c r="Y1402" i="10"/>
  <c r="Z1402" i="10" l="1"/>
  <c r="AH1402" i="10" s="1"/>
  <c r="AA1538" i="10"/>
  <c r="AB1402" i="10"/>
  <c r="AF1401" i="10"/>
  <c r="U1538" i="10" l="1"/>
  <c r="AD1538" i="10" s="1"/>
  <c r="V1402" i="10"/>
  <c r="AE1402" i="10" s="1"/>
  <c r="AC1402" i="10"/>
  <c r="W1402" i="10" s="1"/>
  <c r="Y1403" i="10"/>
  <c r="X1539" i="10"/>
  <c r="Z1403" i="10" l="1"/>
  <c r="AH1403" i="10" s="1"/>
  <c r="AB1403" i="10"/>
  <c r="AF1402" i="10"/>
  <c r="AA1539" i="10"/>
  <c r="U1539" i="10" l="1"/>
  <c r="AD1539" i="10" s="1"/>
  <c r="V1403" i="10"/>
  <c r="AE1403" i="10" s="1"/>
  <c r="AC1403" i="10"/>
  <c r="W1403" i="10" s="1"/>
  <c r="Y1404" i="10"/>
  <c r="X1540" i="10"/>
  <c r="Z1404" i="10" l="1"/>
  <c r="AH1404" i="10" s="1"/>
  <c r="AB1404" i="10"/>
  <c r="AF1403" i="10"/>
  <c r="AA1540" i="10"/>
  <c r="U1540" i="10" l="1"/>
  <c r="AD1540" i="10" s="1"/>
  <c r="V1404" i="10"/>
  <c r="AE1404" i="10" s="1"/>
  <c r="AC1404" i="10"/>
  <c r="W1404" i="10" s="1"/>
  <c r="X1541" i="10"/>
  <c r="Y1405" i="10"/>
  <c r="AB1405" i="10" l="1"/>
  <c r="AF1404" i="10"/>
  <c r="Y1406" i="10"/>
  <c r="Z1405" i="10"/>
  <c r="AH1405" i="10" s="1"/>
  <c r="AA1541" i="10"/>
  <c r="X1542" i="10" s="1"/>
  <c r="Z1406" i="10" l="1"/>
  <c r="AH1406" i="10" s="1"/>
  <c r="U1541" i="10"/>
  <c r="AD1541" i="10" s="1"/>
  <c r="V1405" i="10"/>
  <c r="AE1405" i="10" s="1"/>
  <c r="AC1405" i="10"/>
  <c r="W1405" i="10" s="1"/>
  <c r="AB1406" i="10" l="1"/>
  <c r="AF1405" i="10"/>
  <c r="AA1542" i="10"/>
  <c r="V1406" i="10" l="1"/>
  <c r="AE1406" i="10" s="1"/>
  <c r="AC1406" i="10"/>
  <c r="W1406" i="10" s="1"/>
  <c r="Y1407" i="10"/>
  <c r="U1542" i="10"/>
  <c r="AD1542" i="10" s="1"/>
  <c r="AA1543" i="10" s="1"/>
  <c r="X1543" i="10"/>
  <c r="U1543" i="10" l="1"/>
  <c r="AD1543" i="10" s="1"/>
  <c r="AA1544" i="10" s="1"/>
  <c r="X1544" i="10"/>
  <c r="Z1407" i="10"/>
  <c r="AH1407" i="10" s="1"/>
  <c r="AB1407" i="10"/>
  <c r="Y1408" i="10" s="1"/>
  <c r="AF1406" i="10"/>
  <c r="U1544" i="10" l="1"/>
  <c r="AD1544" i="10" s="1"/>
  <c r="AA1545" i="10" s="1"/>
  <c r="X1545" i="10"/>
  <c r="Z1408" i="10"/>
  <c r="AH1408" i="10" s="1"/>
  <c r="V1407" i="10"/>
  <c r="AE1407" i="10" s="1"/>
  <c r="AC1407" i="10"/>
  <c r="W1407" i="10" s="1"/>
  <c r="U1545" i="10" l="1"/>
  <c r="AD1545" i="10" s="1"/>
  <c r="X1546" i="10"/>
  <c r="AB1408" i="10"/>
  <c r="AF1407" i="10"/>
  <c r="V1408" i="10" l="1"/>
  <c r="AE1408" i="10" s="1"/>
  <c r="AC1408" i="10"/>
  <c r="W1408" i="10" s="1"/>
  <c r="Y1409" i="10"/>
  <c r="AA1546" i="10"/>
  <c r="U1546" i="10" l="1"/>
  <c r="AD1546" i="10" s="1"/>
  <c r="AA1547" i="10" s="1"/>
  <c r="X1547" i="10"/>
  <c r="Z1409" i="10"/>
  <c r="AH1409" i="10" s="1"/>
  <c r="AB1409" i="10"/>
  <c r="AF1408" i="10"/>
  <c r="U1547" i="10" l="1"/>
  <c r="AD1547" i="10" s="1"/>
  <c r="V1409" i="10"/>
  <c r="AE1409" i="10" s="1"/>
  <c r="AC1409" i="10"/>
  <c r="W1409" i="10" s="1"/>
  <c r="Y1410" i="10"/>
  <c r="X1548" i="10"/>
  <c r="Z1410" i="10" l="1"/>
  <c r="AH1410" i="10" s="1"/>
  <c r="AB1410" i="10"/>
  <c r="AF1409" i="10"/>
  <c r="AA1548" i="10"/>
  <c r="U1548" i="10" l="1"/>
  <c r="AD1548" i="10" s="1"/>
  <c r="V1410" i="10"/>
  <c r="AE1410" i="10" s="1"/>
  <c r="AC1410" i="10"/>
  <c r="W1410" i="10" s="1"/>
  <c r="Y1411" i="10"/>
  <c r="X1549" i="10"/>
  <c r="Z1411" i="10" l="1"/>
  <c r="AH1411" i="10" s="1"/>
  <c r="AB1411" i="10"/>
  <c r="AF1410" i="10"/>
  <c r="AA1549" i="10"/>
  <c r="U1549" i="10" l="1"/>
  <c r="AD1549" i="10" s="1"/>
  <c r="V1411" i="10"/>
  <c r="AE1411" i="10" s="1"/>
  <c r="AC1411" i="10"/>
  <c r="W1411" i="10" s="1"/>
  <c r="X1550" i="10"/>
  <c r="Y1412" i="10"/>
  <c r="Z1412" i="10" l="1"/>
  <c r="AH1412" i="10" s="1"/>
  <c r="AB1412" i="10"/>
  <c r="AF1411" i="10"/>
  <c r="AA1550" i="10"/>
  <c r="U1550" i="10" l="1"/>
  <c r="AD1550" i="10" s="1"/>
  <c r="V1412" i="10"/>
  <c r="AE1412" i="10" s="1"/>
  <c r="AC1412" i="10"/>
  <c r="W1412" i="10" s="1"/>
  <c r="X1551" i="10"/>
  <c r="Y1413" i="10"/>
  <c r="Z1413" i="10" l="1"/>
  <c r="AH1413" i="10" s="1"/>
  <c r="AB1413" i="10"/>
  <c r="AF1412" i="10"/>
  <c r="AA1551" i="10"/>
  <c r="U1551" i="10" l="1"/>
  <c r="AD1551" i="10" s="1"/>
  <c r="V1413" i="10"/>
  <c r="AE1413" i="10" s="1"/>
  <c r="AC1413" i="10"/>
  <c r="W1413" i="10" s="1"/>
  <c r="Y1414" i="10"/>
  <c r="X1552" i="10"/>
  <c r="Z1414" i="10" l="1"/>
  <c r="AH1414" i="10" s="1"/>
  <c r="AB1414" i="10"/>
  <c r="AF1413" i="10"/>
  <c r="AA1552" i="10"/>
  <c r="U1552" i="10" l="1"/>
  <c r="AD1552" i="10" s="1"/>
  <c r="V1414" i="10"/>
  <c r="AE1414" i="10" s="1"/>
  <c r="AC1414" i="10"/>
  <c r="W1414" i="10" s="1"/>
  <c r="Y1415" i="10"/>
  <c r="X1553" i="10"/>
  <c r="Z1415" i="10" l="1"/>
  <c r="AH1415" i="10" s="1"/>
  <c r="AB1415" i="10"/>
  <c r="AF1414" i="10"/>
  <c r="AA1553" i="10"/>
  <c r="U1553" i="10" l="1"/>
  <c r="AD1553" i="10" s="1"/>
  <c r="V1415" i="10"/>
  <c r="AE1415" i="10" s="1"/>
  <c r="AC1415" i="10"/>
  <c r="W1415" i="10" s="1"/>
  <c r="X1554" i="10"/>
  <c r="Y1416" i="10"/>
  <c r="Z1416" i="10" l="1"/>
  <c r="AH1416" i="10" s="1"/>
  <c r="AB1416" i="10"/>
  <c r="AF1415" i="10"/>
  <c r="AA1554" i="10"/>
  <c r="U1554" i="10" l="1"/>
  <c r="AD1554" i="10" s="1"/>
  <c r="V1416" i="10"/>
  <c r="AE1416" i="10" s="1"/>
  <c r="AC1416" i="10"/>
  <c r="W1416" i="10" s="1"/>
  <c r="X1555" i="10"/>
  <c r="Y1417" i="10"/>
  <c r="Z1417" i="10" l="1"/>
  <c r="AH1417" i="10" s="1"/>
  <c r="AB1417" i="10"/>
  <c r="AF1416" i="10"/>
  <c r="AA1555" i="10"/>
  <c r="U1555" i="10" l="1"/>
  <c r="AD1555" i="10" s="1"/>
  <c r="V1417" i="10"/>
  <c r="AE1417" i="10" s="1"/>
  <c r="AC1417" i="10"/>
  <c r="W1417" i="10" s="1"/>
  <c r="Y1418" i="10"/>
  <c r="X1556" i="10"/>
  <c r="Z1418" i="10" l="1"/>
  <c r="AH1418" i="10" s="1"/>
  <c r="AB1418" i="10"/>
  <c r="AF1417" i="10"/>
  <c r="AA1556" i="10"/>
  <c r="U1556" i="10" l="1"/>
  <c r="AD1556" i="10" s="1"/>
  <c r="V1418" i="10"/>
  <c r="AE1418" i="10" s="1"/>
  <c r="AC1418" i="10"/>
  <c r="W1418" i="10" s="1"/>
  <c r="Y1419" i="10"/>
  <c r="X1557" i="10"/>
  <c r="Z1419" i="10" l="1"/>
  <c r="AH1419" i="10" s="1"/>
  <c r="AB1419" i="10"/>
  <c r="AF1418" i="10"/>
  <c r="AA1557" i="10"/>
  <c r="U1557" i="10" l="1"/>
  <c r="AD1557" i="10" s="1"/>
  <c r="V1419" i="10"/>
  <c r="AE1419" i="10" s="1"/>
  <c r="AC1419" i="10"/>
  <c r="W1419" i="10" s="1"/>
  <c r="X1558" i="10"/>
  <c r="Y1420" i="10"/>
  <c r="AB1420" i="10" l="1"/>
  <c r="Y1421" i="10" s="1"/>
  <c r="AF1419" i="10"/>
  <c r="Z1420" i="10"/>
  <c r="AH1420" i="10" s="1"/>
  <c r="AA1558" i="10"/>
  <c r="U1558" i="10" l="1"/>
  <c r="AD1558" i="10" s="1"/>
  <c r="X1559" i="10"/>
  <c r="Z1421" i="10"/>
  <c r="AH1421" i="10" s="1"/>
  <c r="V1420" i="10"/>
  <c r="AE1420" i="10" s="1"/>
  <c r="AC1420" i="10"/>
  <c r="W1420" i="10" s="1"/>
  <c r="AB1421" i="10" l="1"/>
  <c r="AF1420" i="10"/>
  <c r="AA1559" i="10"/>
  <c r="V1421" i="10" l="1"/>
  <c r="AE1421" i="10" s="1"/>
  <c r="AC1421" i="10"/>
  <c r="W1421" i="10" s="1"/>
  <c r="Y1422" i="10"/>
  <c r="U1559" i="10"/>
  <c r="AD1559" i="10" s="1"/>
  <c r="AA1560" i="10" s="1"/>
  <c r="X1560" i="10"/>
  <c r="U1560" i="10" l="1"/>
  <c r="AD1560" i="10" s="1"/>
  <c r="AA1561" i="10" s="1"/>
  <c r="X1561" i="10"/>
  <c r="Z1422" i="10"/>
  <c r="AH1422" i="10" s="1"/>
  <c r="AB1422" i="10"/>
  <c r="Y1423" i="10" s="1"/>
  <c r="AF1421" i="10"/>
  <c r="U1561" i="10" l="1"/>
  <c r="AD1561" i="10" s="1"/>
  <c r="AA1562" i="10" s="1"/>
  <c r="X1562" i="10"/>
  <c r="Z1423" i="10"/>
  <c r="AH1423" i="10" s="1"/>
  <c r="V1422" i="10"/>
  <c r="AE1422" i="10" s="1"/>
  <c r="AC1422" i="10"/>
  <c r="W1422" i="10" s="1"/>
  <c r="U1562" i="10" l="1"/>
  <c r="AD1562" i="10" s="1"/>
  <c r="X1563" i="10"/>
  <c r="AB1423" i="10"/>
  <c r="AF1422" i="10"/>
  <c r="V1423" i="10" l="1"/>
  <c r="AE1423" i="10" s="1"/>
  <c r="AC1423" i="10"/>
  <c r="W1423" i="10" s="1"/>
  <c r="Y1424" i="10"/>
  <c r="AA1563" i="10"/>
  <c r="U1563" i="10" l="1"/>
  <c r="AD1563" i="10" s="1"/>
  <c r="X1564" i="10"/>
  <c r="AB1424" i="10"/>
  <c r="Y1425" i="10" s="1"/>
  <c r="AF1423" i="10"/>
  <c r="Z1424" i="10"/>
  <c r="AH1424" i="10" s="1"/>
  <c r="Z1425" i="10" l="1"/>
  <c r="AH1425" i="10" s="1"/>
  <c r="V1424" i="10"/>
  <c r="AE1424" i="10" s="1"/>
  <c r="AC1424" i="10"/>
  <c r="W1424" i="10" s="1"/>
  <c r="AA1564" i="10"/>
  <c r="X1565" i="10" s="1"/>
  <c r="AB1425" i="10" l="1"/>
  <c r="AF1424" i="10"/>
  <c r="U1564" i="10"/>
  <c r="AD1564" i="10" s="1"/>
  <c r="V1425" i="10" l="1"/>
  <c r="AE1425" i="10" s="1"/>
  <c r="AC1425" i="10"/>
  <c r="W1425" i="10" s="1"/>
  <c r="Y1426" i="10"/>
  <c r="AA1565" i="10"/>
  <c r="U1565" i="10" l="1"/>
  <c r="AD1565" i="10" s="1"/>
  <c r="X1566" i="10"/>
  <c r="Z1426" i="10"/>
  <c r="AH1426" i="10" s="1"/>
  <c r="AB1426" i="10"/>
  <c r="AF1425" i="10"/>
  <c r="V1426" i="10" l="1"/>
  <c r="AE1426" i="10" s="1"/>
  <c r="AC1426" i="10"/>
  <c r="W1426" i="10" s="1"/>
  <c r="Y1427" i="10"/>
  <c r="AA1566" i="10"/>
  <c r="X1567" i="10" s="1"/>
  <c r="Z1427" i="10" l="1"/>
  <c r="AH1427" i="10" s="1"/>
  <c r="U1566" i="10"/>
  <c r="AD1566" i="10" s="1"/>
  <c r="AB1427" i="10"/>
  <c r="AF1426" i="10"/>
  <c r="V1427" i="10" l="1"/>
  <c r="AE1427" i="10" s="1"/>
  <c r="AC1427" i="10"/>
  <c r="W1427" i="10" s="1"/>
  <c r="Y1428" i="10"/>
  <c r="AA1567" i="10"/>
  <c r="U1567" i="10" l="1"/>
  <c r="AD1567" i="10" s="1"/>
  <c r="X1568" i="10"/>
  <c r="Z1428" i="10"/>
  <c r="AH1428" i="10" s="1"/>
  <c r="AB1428" i="10"/>
  <c r="AF1427" i="10"/>
  <c r="V1428" i="10" l="1"/>
  <c r="AE1428" i="10" s="1"/>
  <c r="AC1428" i="10"/>
  <c r="W1428" i="10" s="1"/>
  <c r="Y1429" i="10"/>
  <c r="AA1568" i="10"/>
  <c r="X1569" i="10" s="1"/>
  <c r="Z1429" i="10" l="1"/>
  <c r="AH1429" i="10" s="1"/>
  <c r="U1568" i="10"/>
  <c r="AD1568" i="10" s="1"/>
  <c r="AB1429" i="10"/>
  <c r="AF1428" i="10"/>
  <c r="V1429" i="10" l="1"/>
  <c r="AE1429" i="10" s="1"/>
  <c r="AC1429" i="10"/>
  <c r="W1429" i="10" s="1"/>
  <c r="Y1430" i="10"/>
  <c r="AA1569" i="10"/>
  <c r="Z1430" i="10" l="1"/>
  <c r="AH1430" i="10" s="1"/>
  <c r="AB1430" i="10"/>
  <c r="AF1429" i="10"/>
  <c r="U1569" i="10"/>
  <c r="AD1569" i="10" s="1"/>
  <c r="X1570" i="10"/>
  <c r="AA1570" i="10" l="1"/>
  <c r="V1430" i="10"/>
  <c r="AE1430" i="10" s="1"/>
  <c r="AC1430" i="10"/>
  <c r="W1430" i="10" s="1"/>
  <c r="Y1431" i="10"/>
  <c r="Z1431" i="10" l="1"/>
  <c r="AH1431" i="10" s="1"/>
  <c r="U1570" i="10"/>
  <c r="AD1570" i="10" s="1"/>
  <c r="AB1431" i="10"/>
  <c r="AF1430" i="10"/>
  <c r="X1571" i="10"/>
  <c r="V1431" i="10" l="1"/>
  <c r="AE1431" i="10" s="1"/>
  <c r="AC1431" i="10"/>
  <c r="W1431" i="10" s="1"/>
  <c r="AA1571" i="10"/>
  <c r="Y1432" i="10"/>
  <c r="U1571" i="10" l="1"/>
  <c r="AD1571" i="10" s="1"/>
  <c r="Z1432" i="10"/>
  <c r="AH1432" i="10" s="1"/>
  <c r="X1572" i="10"/>
  <c r="AB1432" i="10"/>
  <c r="AF1431" i="10"/>
  <c r="V1432" i="10" l="1"/>
  <c r="AE1432" i="10" s="1"/>
  <c r="AC1432" i="10"/>
  <c r="W1432" i="10" s="1"/>
  <c r="Y1433" i="10"/>
  <c r="AA1572" i="10"/>
  <c r="X1573" i="10" s="1"/>
  <c r="U1572" i="10" l="1"/>
  <c r="AD1572" i="10" s="1"/>
  <c r="Z1433" i="10"/>
  <c r="AH1433" i="10" s="1"/>
  <c r="AB1433" i="10"/>
  <c r="Y1434" i="10" s="1"/>
  <c r="AF1432" i="10"/>
  <c r="Z1434" i="10" l="1"/>
  <c r="AH1434" i="10" s="1"/>
  <c r="V1433" i="10"/>
  <c r="AE1433" i="10" s="1"/>
  <c r="AC1433" i="10"/>
  <c r="W1433" i="10" s="1"/>
  <c r="AA1573" i="10"/>
  <c r="U1573" i="10" l="1"/>
  <c r="AD1573" i="10" s="1"/>
  <c r="X1574" i="10"/>
  <c r="AB1434" i="10"/>
  <c r="AF1433" i="10"/>
  <c r="V1434" i="10" l="1"/>
  <c r="AE1434" i="10"/>
  <c r="AC1434" i="10"/>
  <c r="W1434" i="10" s="1"/>
  <c r="Y1435" i="10"/>
  <c r="AA1574" i="10"/>
  <c r="X1575" i="10" s="1"/>
  <c r="Z1435" i="10" l="1"/>
  <c r="AH1435" i="10" s="1"/>
  <c r="U1574" i="10"/>
  <c r="AD1574" i="10" s="1"/>
  <c r="AB1435" i="10"/>
  <c r="AF1434" i="10"/>
  <c r="V1435" i="10" l="1"/>
  <c r="AE1435" i="10" s="1"/>
  <c r="AC1435" i="10"/>
  <c r="W1435" i="10" s="1"/>
  <c r="AA1575" i="10"/>
  <c r="Y1436" i="10"/>
  <c r="U1575" i="10" l="1"/>
  <c r="AD1575" i="10" s="1"/>
  <c r="X1576" i="10"/>
  <c r="Z1436" i="10"/>
  <c r="AH1436" i="10" s="1"/>
  <c r="AB1436" i="10"/>
  <c r="AF1435" i="10"/>
  <c r="V1436" i="10" l="1"/>
  <c r="AE1436" i="10" s="1"/>
  <c r="AC1436" i="10"/>
  <c r="W1436" i="10" s="1"/>
  <c r="Y1437" i="10"/>
  <c r="AA1576" i="10"/>
  <c r="X1577" i="10" s="1"/>
  <c r="Z1437" i="10" l="1"/>
  <c r="AH1437" i="10" s="1"/>
  <c r="U1576" i="10"/>
  <c r="AD1576" i="10" s="1"/>
  <c r="AA1577" i="10" s="1"/>
  <c r="AB1437" i="10"/>
  <c r="AF1436" i="10"/>
  <c r="U1577" i="10" l="1"/>
  <c r="AD1577" i="10" s="1"/>
  <c r="X1578" i="10"/>
  <c r="V1437" i="10"/>
  <c r="AE1437" i="10" s="1"/>
  <c r="AC1437" i="10"/>
  <c r="W1437" i="10" s="1"/>
  <c r="Y1438" i="10"/>
  <c r="Z1438" i="10" l="1"/>
  <c r="AH1438" i="10" s="1"/>
  <c r="AB1438" i="10"/>
  <c r="AF1437" i="10"/>
  <c r="AA1578" i="10"/>
  <c r="U1578" i="10" l="1"/>
  <c r="AD1578" i="10" s="1"/>
  <c r="X1579" i="10"/>
  <c r="V1438" i="10"/>
  <c r="AE1438" i="10" s="1"/>
  <c r="AC1438" i="10"/>
  <c r="W1438" i="10" s="1"/>
  <c r="Y1439" i="10"/>
  <c r="Z1439" i="10" l="1"/>
  <c r="AH1439" i="10" s="1"/>
  <c r="AB1439" i="10"/>
  <c r="AF1438" i="10"/>
  <c r="AA1579" i="10"/>
  <c r="U1579" i="10" l="1"/>
  <c r="AD1579" i="10" s="1"/>
  <c r="V1439" i="10"/>
  <c r="AE1439" i="10" s="1"/>
  <c r="AC1439" i="10"/>
  <c r="W1439" i="10" s="1"/>
  <c r="X1580" i="10"/>
  <c r="Y1440" i="10"/>
  <c r="Z1440" i="10" l="1"/>
  <c r="AH1440" i="10" s="1"/>
  <c r="B16" i="10"/>
  <c r="AB1440" i="10"/>
  <c r="AF1439" i="10"/>
  <c r="AA1580" i="10"/>
  <c r="U1580" i="10" l="1"/>
  <c r="AD1580" i="10" s="1"/>
  <c r="V1440" i="10"/>
  <c r="AE1440" i="10" s="1"/>
  <c r="AC1440" i="10"/>
  <c r="W1440" i="10" s="1"/>
  <c r="E16" i="10"/>
  <c r="C16" i="10"/>
  <c r="C17" i="10" s="1"/>
  <c r="Y1441" i="10"/>
  <c r="Z1441" i="10" l="1"/>
  <c r="AH1441" i="10" s="1"/>
  <c r="AB1441" i="10"/>
  <c r="AF1440" i="10"/>
  <c r="V1441" i="10" l="1"/>
  <c r="AE1441" i="10" s="1"/>
  <c r="AC1441" i="10"/>
  <c r="W1441" i="10" s="1"/>
  <c r="Y1442" i="10"/>
  <c r="Z1442" i="10" l="1"/>
  <c r="AH1442" i="10" s="1"/>
  <c r="AB1442" i="10"/>
  <c r="AF1441" i="10"/>
  <c r="V1442" i="10" l="1"/>
  <c r="AE1442" i="10" s="1"/>
  <c r="AC1442" i="10"/>
  <c r="W1442" i="10" s="1"/>
  <c r="Y1443" i="10"/>
  <c r="Z1443" i="10" l="1"/>
  <c r="AH1443" i="10" s="1"/>
  <c r="AB1443" i="10"/>
  <c r="AF1442" i="10"/>
  <c r="V1443" i="10" l="1"/>
  <c r="AE1443" i="10" s="1"/>
  <c r="AC1443" i="10"/>
  <c r="W1443" i="10" s="1"/>
  <c r="Y1444" i="10"/>
  <c r="Z1444" i="10" l="1"/>
  <c r="AH1444" i="10" s="1"/>
  <c r="AB1444" i="10"/>
  <c r="AF1443" i="10"/>
  <c r="V1444" i="10" l="1"/>
  <c r="AE1444" i="10" s="1"/>
  <c r="AC1444" i="10"/>
  <c r="W1444" i="10" s="1"/>
  <c r="Y1445" i="10"/>
  <c r="Z1445" i="10" l="1"/>
  <c r="AH1445" i="10" s="1"/>
  <c r="AB1445" i="10"/>
  <c r="AF1444" i="10"/>
  <c r="V1445" i="10" l="1"/>
  <c r="AE1445" i="10" s="1"/>
  <c r="AC1445" i="10"/>
  <c r="W1445" i="10" s="1"/>
  <c r="Y1446" i="10"/>
  <c r="Z1446" i="10" l="1"/>
  <c r="AH1446" i="10" s="1"/>
  <c r="AB1446" i="10"/>
  <c r="AF1445" i="10"/>
  <c r="V1446" i="10" l="1"/>
  <c r="AE1446" i="10" s="1"/>
  <c r="AC1446" i="10"/>
  <c r="W1446" i="10" s="1"/>
  <c r="Y1447" i="10"/>
  <c r="Z1447" i="10" l="1"/>
  <c r="AH1447" i="10" s="1"/>
  <c r="AB1447" i="10"/>
  <c r="AF1446" i="10"/>
  <c r="V1447" i="10" l="1"/>
  <c r="AE1447" i="10" s="1"/>
  <c r="AC1447" i="10"/>
  <c r="W1447" i="10" s="1"/>
  <c r="Y1448" i="10"/>
  <c r="Z1448" i="10" l="1"/>
  <c r="AH1448" i="10" s="1"/>
  <c r="AB1448" i="10"/>
  <c r="AF1447" i="10"/>
  <c r="V1448" i="10" l="1"/>
  <c r="AE1448" i="10" s="1"/>
  <c r="AC1448" i="10"/>
  <c r="W1448" i="10" s="1"/>
  <c r="Y1449" i="10"/>
  <c r="Z1449" i="10" l="1"/>
  <c r="AH1449" i="10" s="1"/>
  <c r="AB1449" i="10"/>
  <c r="AF1448" i="10"/>
  <c r="V1449" i="10" l="1"/>
  <c r="AE1449" i="10" s="1"/>
  <c r="AC1449" i="10"/>
  <c r="W1449" i="10" s="1"/>
  <c r="Y1450" i="10"/>
  <c r="Z1450" i="10" l="1"/>
  <c r="AH1450" i="10" s="1"/>
  <c r="AB1450" i="10"/>
  <c r="AF1449" i="10"/>
  <c r="V1450" i="10" l="1"/>
  <c r="AE1450" i="10" s="1"/>
  <c r="AC1450" i="10"/>
  <c r="W1450" i="10" s="1"/>
  <c r="Y1451" i="10"/>
  <c r="Z1451" i="10" l="1"/>
  <c r="AH1451" i="10" s="1"/>
  <c r="AB1451" i="10"/>
  <c r="AF1450" i="10"/>
  <c r="V1451" i="10" l="1"/>
  <c r="AE1451" i="10" s="1"/>
  <c r="AC1451" i="10"/>
  <c r="W1451" i="10" s="1"/>
  <c r="Y1452" i="10"/>
  <c r="AB1452" i="10" l="1"/>
  <c r="AF1451" i="10"/>
  <c r="Y1453" i="10"/>
  <c r="Z1452" i="10"/>
  <c r="AH1452" i="10" s="1"/>
  <c r="Z1453" i="10" l="1"/>
  <c r="AH1453" i="10" s="1"/>
  <c r="V1452" i="10"/>
  <c r="AE1452" i="10" s="1"/>
  <c r="AC1452" i="10"/>
  <c r="W1452" i="10" s="1"/>
  <c r="AB1453" i="10" l="1"/>
  <c r="AF1452" i="10"/>
  <c r="V1453" i="10" l="1"/>
  <c r="AE1453" i="10" s="1"/>
  <c r="AC1453" i="10"/>
  <c r="W1453" i="10" s="1"/>
  <c r="Y1454" i="10"/>
  <c r="Z1454" i="10" l="1"/>
  <c r="AH1454" i="10" s="1"/>
  <c r="AB1454" i="10"/>
  <c r="AF1453" i="10"/>
  <c r="V1454" i="10" l="1"/>
  <c r="AE1454" i="10" s="1"/>
  <c r="AC1454" i="10"/>
  <c r="W1454" i="10" s="1"/>
  <c r="Y1455" i="10"/>
  <c r="Z1455" i="10" l="1"/>
  <c r="AH1455" i="10" s="1"/>
  <c r="AB1455" i="10"/>
  <c r="AF1454" i="10"/>
  <c r="V1455" i="10" l="1"/>
  <c r="AE1455" i="10" s="1"/>
  <c r="AC1455" i="10"/>
  <c r="W1455" i="10" s="1"/>
  <c r="Y1456" i="10"/>
  <c r="Z1456" i="10" l="1"/>
  <c r="AH1456" i="10" s="1"/>
  <c r="AB1456" i="10"/>
  <c r="AF1455" i="10"/>
  <c r="V1456" i="10" l="1"/>
  <c r="AE1456" i="10" s="1"/>
  <c r="AC1456" i="10"/>
  <c r="W1456" i="10" s="1"/>
  <c r="Y1457" i="10"/>
  <c r="Z1457" i="10" l="1"/>
  <c r="AH1457" i="10" s="1"/>
  <c r="AB1457" i="10"/>
  <c r="AF1456" i="10"/>
  <c r="V1457" i="10" l="1"/>
  <c r="AE1457" i="10" s="1"/>
  <c r="AC1457" i="10"/>
  <c r="W1457" i="10" s="1"/>
  <c r="Y1458" i="10"/>
  <c r="Z1458" i="10" l="1"/>
  <c r="AH1458" i="10" s="1"/>
  <c r="AB1458" i="10"/>
  <c r="AF1457" i="10"/>
  <c r="V1458" i="10" l="1"/>
  <c r="AE1458" i="10" s="1"/>
  <c r="AC1458" i="10"/>
  <c r="W1458" i="10" s="1"/>
  <c r="Y1459" i="10"/>
  <c r="Z1459" i="10" l="1"/>
  <c r="AH1459" i="10" s="1"/>
  <c r="AB1459" i="10"/>
  <c r="AF1458" i="10"/>
  <c r="V1459" i="10" l="1"/>
  <c r="AE1459" i="10" s="1"/>
  <c r="AC1459" i="10"/>
  <c r="W1459" i="10" s="1"/>
  <c r="Y1460" i="10"/>
  <c r="AB1460" i="10" l="1"/>
  <c r="AF1459" i="10"/>
  <c r="Y1461" i="10"/>
  <c r="Z1460" i="10"/>
  <c r="AH1460" i="10" s="1"/>
  <c r="Z1461" i="10" l="1"/>
  <c r="AH1461" i="10" s="1"/>
  <c r="V1460" i="10"/>
  <c r="AE1460" i="10" s="1"/>
  <c r="AC1460" i="10"/>
  <c r="W1460" i="10" s="1"/>
  <c r="AB1461" i="10" l="1"/>
  <c r="AF1460" i="10"/>
  <c r="V1461" i="10" l="1"/>
  <c r="AE1461" i="10" s="1"/>
  <c r="AC1461" i="10"/>
  <c r="W1461" i="10" s="1"/>
  <c r="Y1462" i="10"/>
  <c r="Z1462" i="10" l="1"/>
  <c r="AH1462" i="10" s="1"/>
  <c r="AB1462" i="10"/>
  <c r="AF1461" i="10"/>
  <c r="V1462" i="10" l="1"/>
  <c r="AE1462" i="10" s="1"/>
  <c r="AC1462" i="10"/>
  <c r="W1462" i="10" s="1"/>
  <c r="Y1463" i="10"/>
  <c r="Z1463" i="10" l="1"/>
  <c r="AH1463" i="10" s="1"/>
  <c r="AB1463" i="10"/>
  <c r="AF1462" i="10"/>
  <c r="V1463" i="10" l="1"/>
  <c r="AE1463" i="10" s="1"/>
  <c r="AC1463" i="10"/>
  <c r="W1463" i="10" s="1"/>
  <c r="Y1464" i="10"/>
  <c r="Z1464" i="10" l="1"/>
  <c r="AH1464" i="10" s="1"/>
  <c r="AB1464" i="10"/>
  <c r="Y1465" i="10" s="1"/>
  <c r="AF1463" i="10"/>
  <c r="V1464" i="10" l="1"/>
  <c r="AE1464" i="10" s="1"/>
  <c r="AC1464" i="10"/>
  <c r="W1464" i="10" s="1"/>
  <c r="Z1465" i="10"/>
  <c r="AH1465" i="10" s="1"/>
  <c r="AB1465" i="10" l="1"/>
  <c r="AF1464" i="10"/>
  <c r="V1465" i="10" l="1"/>
  <c r="AE1465" i="10" s="1"/>
  <c r="AC1465" i="10"/>
  <c r="W1465" i="10" s="1"/>
  <c r="Y1466" i="10"/>
  <c r="Z1466" i="10" l="1"/>
  <c r="AH1466" i="10" s="1"/>
  <c r="AB1466" i="10"/>
  <c r="AF1465" i="10"/>
  <c r="V1466" i="10" l="1"/>
  <c r="AE1466" i="10" s="1"/>
  <c r="AC1466" i="10"/>
  <c r="W1466" i="10" s="1"/>
  <c r="Y1467" i="10"/>
  <c r="Z1467" i="10" l="1"/>
  <c r="AH1467" i="10" s="1"/>
  <c r="AB1467" i="10"/>
  <c r="AF1466" i="10"/>
  <c r="V1467" i="10" l="1"/>
  <c r="AE1467" i="10" s="1"/>
  <c r="AC1467" i="10"/>
  <c r="W1467" i="10" s="1"/>
  <c r="Y1468" i="10"/>
  <c r="Z1468" i="10" l="1"/>
  <c r="AH1468" i="10" s="1"/>
  <c r="AB1468" i="10"/>
  <c r="AF1467" i="10"/>
  <c r="V1468" i="10" l="1"/>
  <c r="AE1468" i="10" s="1"/>
  <c r="AC1468" i="10"/>
  <c r="W1468" i="10" s="1"/>
  <c r="Y1469" i="10"/>
  <c r="Z1469" i="10" l="1"/>
  <c r="AH1469" i="10" s="1"/>
  <c r="AB1469" i="10"/>
  <c r="AF1468" i="10"/>
  <c r="V1469" i="10" l="1"/>
  <c r="AE1469" i="10" s="1"/>
  <c r="AC1469" i="10"/>
  <c r="W1469" i="10" s="1"/>
  <c r="Y1470" i="10"/>
  <c r="Z1470" i="10" l="1"/>
  <c r="AH1470" i="10" s="1"/>
  <c r="AB1470" i="10"/>
  <c r="AF1469" i="10"/>
  <c r="V1470" i="10" l="1"/>
  <c r="AE1470" i="10" s="1"/>
  <c r="AC1470" i="10"/>
  <c r="W1470" i="10" s="1"/>
  <c r="Y1471" i="10"/>
  <c r="AB1471" i="10" l="1"/>
  <c r="AF1470" i="10"/>
  <c r="Y1472" i="10"/>
  <c r="Z1471" i="10"/>
  <c r="AH1471" i="10" s="1"/>
  <c r="Z1472" i="10" l="1"/>
  <c r="AH1472" i="10" s="1"/>
  <c r="V1471" i="10"/>
  <c r="AE1471" i="10" s="1"/>
  <c r="AC1471" i="10"/>
  <c r="W1471" i="10" s="1"/>
  <c r="AB1472" i="10" l="1"/>
  <c r="AF1471" i="10"/>
  <c r="V1472" i="10" l="1"/>
  <c r="AE1472" i="10" s="1"/>
  <c r="AF1472" i="10" s="1"/>
  <c r="AC1472" i="10"/>
  <c r="W1472" i="10" s="1"/>
  <c r="Y1473" i="10"/>
  <c r="Z1473" i="10" l="1"/>
  <c r="AH1473" i="10" s="1"/>
  <c r="AB1473" i="10"/>
  <c r="V1473" i="10" l="1"/>
  <c r="AE1473" i="10" s="1"/>
  <c r="AC1473" i="10"/>
  <c r="W1473" i="10" s="1"/>
  <c r="Y1474" i="10"/>
  <c r="Z1474" i="10" l="1"/>
  <c r="AH1474" i="10" s="1"/>
  <c r="AB1474" i="10"/>
  <c r="AF1473" i="10"/>
  <c r="V1474" i="10" l="1"/>
  <c r="AE1474" i="10" s="1"/>
  <c r="AC1474" i="10"/>
  <c r="W1474" i="10" s="1"/>
  <c r="Y1475" i="10"/>
  <c r="Z1475" i="10" l="1"/>
  <c r="AH1475" i="10" s="1"/>
  <c r="AB1475" i="10"/>
  <c r="AF1474" i="10"/>
  <c r="V1475" i="10" l="1"/>
  <c r="AE1475" i="10" s="1"/>
  <c r="AC1475" i="10"/>
  <c r="W1475" i="10" s="1"/>
  <c r="Y1476" i="10"/>
  <c r="Z1476" i="10" l="1"/>
  <c r="AH1476" i="10" s="1"/>
  <c r="AB1476" i="10"/>
  <c r="AF1475" i="10"/>
  <c r="V1476" i="10" l="1"/>
  <c r="AE1476" i="10" s="1"/>
  <c r="AC1476" i="10"/>
  <c r="W1476" i="10" s="1"/>
  <c r="Y1477" i="10"/>
  <c r="Z1477" i="10" l="1"/>
  <c r="AH1477" i="10" s="1"/>
  <c r="AB1477" i="10"/>
  <c r="AF1476" i="10"/>
  <c r="V1477" i="10" l="1"/>
  <c r="AE1477" i="10" s="1"/>
  <c r="AC1477" i="10"/>
  <c r="W1477" i="10" s="1"/>
  <c r="Y1478" i="10"/>
  <c r="Z1478" i="10" l="1"/>
  <c r="AH1478" i="10" s="1"/>
  <c r="AB1478" i="10"/>
  <c r="AF1477" i="10"/>
  <c r="V1478" i="10" l="1"/>
  <c r="AE1478" i="10" s="1"/>
  <c r="AC1478" i="10"/>
  <c r="W1478" i="10" s="1"/>
  <c r="Y1479" i="10"/>
  <c r="AB1479" i="10" l="1"/>
  <c r="AF1478" i="10"/>
  <c r="Y1480" i="10"/>
  <c r="Z1479" i="10"/>
  <c r="AH1479" i="10" s="1"/>
  <c r="Z1480" i="10" l="1"/>
  <c r="AH1480" i="10" s="1"/>
  <c r="V1479" i="10"/>
  <c r="AE1479" i="10" s="1"/>
  <c r="AC1479" i="10"/>
  <c r="W1479" i="10" s="1"/>
  <c r="AB1480" i="10" l="1"/>
  <c r="AF1479" i="10"/>
  <c r="V1480" i="10" l="1"/>
  <c r="AE1480" i="10" s="1"/>
  <c r="AC1480" i="10"/>
  <c r="W1480" i="10" s="1"/>
  <c r="Y1481" i="10"/>
  <c r="Z1481" i="10" l="1"/>
  <c r="AH1481" i="10" s="1"/>
  <c r="AB1481" i="10"/>
  <c r="AF1480" i="10"/>
  <c r="V1481" i="10" l="1"/>
  <c r="AE1481" i="10" s="1"/>
  <c r="AC1481" i="10"/>
  <c r="W1481" i="10" s="1"/>
  <c r="Y1482" i="10"/>
  <c r="Z1482" i="10" l="1"/>
  <c r="AH1482" i="10" s="1"/>
  <c r="AB1482" i="10"/>
  <c r="AF1481" i="10"/>
  <c r="V1482" i="10" l="1"/>
  <c r="AE1482" i="10" s="1"/>
  <c r="AC1482" i="10"/>
  <c r="W1482" i="10" s="1"/>
  <c r="Y1483" i="10"/>
  <c r="Z1483" i="10" l="1"/>
  <c r="AH1483" i="10" s="1"/>
  <c r="AB1483" i="10"/>
  <c r="AF1482" i="10"/>
  <c r="V1483" i="10" l="1"/>
  <c r="AE1483" i="10" s="1"/>
  <c r="AC1483" i="10"/>
  <c r="W1483" i="10" s="1"/>
  <c r="Y1484" i="10"/>
  <c r="Z1484" i="10" l="1"/>
  <c r="AH1484" i="10" s="1"/>
  <c r="AB1484" i="10"/>
  <c r="AF1483" i="10"/>
  <c r="V1484" i="10" l="1"/>
  <c r="AE1484" i="10" s="1"/>
  <c r="AC1484" i="10"/>
  <c r="W1484" i="10" s="1"/>
  <c r="Y1485" i="10"/>
  <c r="AB1485" i="10" l="1"/>
  <c r="AF1484" i="10"/>
  <c r="Y1486" i="10"/>
  <c r="Z1485" i="10"/>
  <c r="AH1485" i="10" s="1"/>
  <c r="Z1486" i="10" l="1"/>
  <c r="AH1486" i="10" s="1"/>
  <c r="V1485" i="10"/>
  <c r="AE1485" i="10" s="1"/>
  <c r="AC1485" i="10"/>
  <c r="W1485" i="10" s="1"/>
  <c r="AB1486" i="10" l="1"/>
  <c r="AF1485" i="10"/>
  <c r="V1486" i="10" l="1"/>
  <c r="AE1486" i="10" s="1"/>
  <c r="AC1486" i="10"/>
  <c r="W1486" i="10" s="1"/>
  <c r="Y1487" i="10"/>
  <c r="Z1487" i="10" l="1"/>
  <c r="AH1487" i="10" s="1"/>
  <c r="AB1487" i="10"/>
  <c r="AF1486" i="10"/>
  <c r="V1487" i="10" l="1"/>
  <c r="AE1487" i="10" s="1"/>
  <c r="AC1487" i="10"/>
  <c r="W1487" i="10" s="1"/>
  <c r="Y1488" i="10"/>
  <c r="Z1488" i="10" l="1"/>
  <c r="AH1488" i="10" s="1"/>
  <c r="AB1488" i="10"/>
  <c r="AF1487" i="10"/>
  <c r="V1488" i="10" l="1"/>
  <c r="AE1488" i="10" s="1"/>
  <c r="AC1488" i="10"/>
  <c r="W1488" i="10" s="1"/>
  <c r="Y1489" i="10"/>
  <c r="AB1489" i="10" l="1"/>
  <c r="AF1488" i="10"/>
  <c r="Y1490" i="10"/>
  <c r="Z1489" i="10"/>
  <c r="AH1489" i="10" s="1"/>
  <c r="Z1490" i="10" l="1"/>
  <c r="AH1490" i="10" s="1"/>
  <c r="V1489" i="10"/>
  <c r="AE1489" i="10" s="1"/>
  <c r="AC1489" i="10"/>
  <c r="W1489" i="10" s="1"/>
  <c r="AB1490" i="10" l="1"/>
  <c r="AF1489" i="10"/>
  <c r="V1490" i="10" l="1"/>
  <c r="AE1490" i="10" s="1"/>
  <c r="AC1490" i="10"/>
  <c r="W1490" i="10" s="1"/>
  <c r="Y1491" i="10"/>
  <c r="Z1491" i="10" l="1"/>
  <c r="AH1491" i="10" s="1"/>
  <c r="AB1491" i="10"/>
  <c r="AF1490" i="10"/>
  <c r="V1491" i="10" l="1"/>
  <c r="AE1491" i="10" s="1"/>
  <c r="AC1491" i="10"/>
  <c r="W1491" i="10" s="1"/>
  <c r="Y1492" i="10"/>
  <c r="AB1492" i="10" l="1"/>
  <c r="AF1491" i="10"/>
  <c r="Y1493" i="10"/>
  <c r="Z1492" i="10"/>
  <c r="AH1492" i="10" s="1"/>
  <c r="Z1493" i="10" l="1"/>
  <c r="AH1493" i="10" s="1"/>
  <c r="V1492" i="10"/>
  <c r="AE1492" i="10" s="1"/>
  <c r="AC1492" i="10"/>
  <c r="W1492" i="10" s="1"/>
  <c r="AB1493" i="10" l="1"/>
  <c r="AF1492" i="10"/>
  <c r="V1493" i="10" l="1"/>
  <c r="AE1493" i="10" s="1"/>
  <c r="AC1493" i="10"/>
  <c r="W1493" i="10" s="1"/>
  <c r="Y1494" i="10"/>
  <c r="Z1494" i="10" l="1"/>
  <c r="AH1494" i="10" s="1"/>
  <c r="AB1494" i="10"/>
  <c r="AF1493" i="10"/>
  <c r="V1494" i="10" l="1"/>
  <c r="AE1494" i="10" s="1"/>
  <c r="AC1494" i="10"/>
  <c r="W1494" i="10" s="1"/>
  <c r="Y1495" i="10"/>
  <c r="Z1495" i="10" l="1"/>
  <c r="AH1495" i="10" s="1"/>
  <c r="AB1495" i="10"/>
  <c r="AF1494" i="10"/>
  <c r="V1495" i="10" l="1"/>
  <c r="AE1495" i="10" s="1"/>
  <c r="AC1495" i="10"/>
  <c r="W1495" i="10" s="1"/>
  <c r="Y1496" i="10"/>
  <c r="Z1496" i="10" l="1"/>
  <c r="AH1496" i="10" s="1"/>
  <c r="AB1496" i="10"/>
  <c r="AF1495" i="10"/>
  <c r="V1496" i="10" l="1"/>
  <c r="AE1496" i="10" s="1"/>
  <c r="AC1496" i="10"/>
  <c r="W1496" i="10" s="1"/>
  <c r="Y1497" i="10"/>
  <c r="Z1497" i="10" l="1"/>
  <c r="AH1497" i="10" s="1"/>
  <c r="AB1497" i="10"/>
  <c r="AF1496" i="10"/>
  <c r="V1497" i="10" l="1"/>
  <c r="AE1497" i="10" s="1"/>
  <c r="AC1497" i="10"/>
  <c r="W1497" i="10" s="1"/>
  <c r="Y1498" i="10"/>
  <c r="Z1498" i="10" l="1"/>
  <c r="AH1498" i="10" s="1"/>
  <c r="AB1498" i="10"/>
  <c r="AF1497" i="10"/>
  <c r="V1498" i="10" l="1"/>
  <c r="AE1498" i="10" s="1"/>
  <c r="AC1498" i="10"/>
  <c r="W1498" i="10" s="1"/>
  <c r="Y1499" i="10"/>
  <c r="AB1499" i="10" l="1"/>
  <c r="AF1498" i="10"/>
  <c r="Y1500" i="10"/>
  <c r="Z1499" i="10"/>
  <c r="AH1499" i="10" s="1"/>
  <c r="Z1500" i="10" l="1"/>
  <c r="AH1500" i="10" s="1"/>
  <c r="V1499" i="10"/>
  <c r="AE1499" i="10" s="1"/>
  <c r="AC1499" i="10"/>
  <c r="W1499" i="10" s="1"/>
  <c r="AB1500" i="10" l="1"/>
  <c r="AF1499" i="10"/>
  <c r="V1500" i="10" l="1"/>
  <c r="AE1500" i="10" s="1"/>
  <c r="AC1500" i="10"/>
  <c r="W1500" i="10" s="1"/>
  <c r="Y1501" i="10"/>
  <c r="Z1501" i="10" l="1"/>
  <c r="AH1501" i="10" s="1"/>
  <c r="AB1501" i="10"/>
  <c r="AF1500" i="10"/>
  <c r="V1501" i="10" l="1"/>
  <c r="AE1501" i="10" s="1"/>
  <c r="AC1501" i="10"/>
  <c r="W1501" i="10" s="1"/>
  <c r="Y1502" i="10"/>
  <c r="Z1502" i="10" l="1"/>
  <c r="AH1502" i="10" s="1"/>
  <c r="AB1502" i="10"/>
  <c r="AF1501" i="10"/>
  <c r="V1502" i="10" l="1"/>
  <c r="AE1502" i="10" s="1"/>
  <c r="AC1502" i="10"/>
  <c r="W1502" i="10" s="1"/>
  <c r="Y1503" i="10"/>
  <c r="Z1503" i="10" l="1"/>
  <c r="AH1503" i="10" s="1"/>
  <c r="AB1503" i="10"/>
  <c r="AF1502" i="10"/>
  <c r="V1503" i="10" l="1"/>
  <c r="AE1503" i="10" s="1"/>
  <c r="AC1503" i="10"/>
  <c r="W1503" i="10" s="1"/>
  <c r="Y1504" i="10"/>
  <c r="Z1504" i="10" l="1"/>
  <c r="AH1504" i="10" s="1"/>
  <c r="AB1504" i="10"/>
  <c r="AF1503" i="10"/>
  <c r="V1504" i="10" l="1"/>
  <c r="AE1504" i="10"/>
  <c r="AC1504" i="10"/>
  <c r="W1504" i="10" s="1"/>
  <c r="Y1505" i="10"/>
  <c r="AB1505" i="10" l="1"/>
  <c r="AF1504" i="10"/>
  <c r="Y1506" i="10"/>
  <c r="Z1505" i="10"/>
  <c r="AH1505" i="10" s="1"/>
  <c r="Z1506" i="10" l="1"/>
  <c r="AH1506" i="10" s="1"/>
  <c r="V1505" i="10"/>
  <c r="AE1505" i="10" s="1"/>
  <c r="AC1505" i="10"/>
  <c r="W1505" i="10" s="1"/>
  <c r="AB1506" i="10" l="1"/>
  <c r="AF1505" i="10"/>
  <c r="V1506" i="10" l="1"/>
  <c r="AE1506" i="10" s="1"/>
  <c r="AC1506" i="10"/>
  <c r="W1506" i="10" s="1"/>
  <c r="Y1507" i="10"/>
  <c r="Z1507" i="10" l="1"/>
  <c r="AH1507" i="10" s="1"/>
  <c r="AB1507" i="10"/>
  <c r="AF1506" i="10"/>
  <c r="V1507" i="10" l="1"/>
  <c r="AE1507" i="10" s="1"/>
  <c r="AC1507" i="10"/>
  <c r="W1507" i="10" s="1"/>
  <c r="Y1508" i="10"/>
  <c r="Z1508" i="10" l="1"/>
  <c r="AH1508" i="10" s="1"/>
  <c r="AB1508" i="10"/>
  <c r="AF1507" i="10"/>
  <c r="V1508" i="10" l="1"/>
  <c r="AE1508" i="10" s="1"/>
  <c r="AC1508" i="10"/>
  <c r="W1508" i="10" s="1"/>
  <c r="Y1509" i="10"/>
  <c r="Z1509" i="10" l="1"/>
  <c r="AH1509" i="10" s="1"/>
  <c r="AB1509" i="10"/>
  <c r="AF1508" i="10"/>
  <c r="V1509" i="10" l="1"/>
  <c r="AE1509" i="10" s="1"/>
  <c r="AC1509" i="10"/>
  <c r="W1509" i="10" s="1"/>
  <c r="Y1510" i="10"/>
  <c r="Z1510" i="10" l="1"/>
  <c r="AH1510" i="10" s="1"/>
  <c r="AB1510" i="10"/>
  <c r="AF1509" i="10"/>
  <c r="V1510" i="10" l="1"/>
  <c r="AE1510" i="10" s="1"/>
  <c r="AC1510" i="10"/>
  <c r="W1510" i="10" s="1"/>
  <c r="Y1511" i="10"/>
  <c r="Z1511" i="10" l="1"/>
  <c r="AH1511" i="10" s="1"/>
  <c r="AB1511" i="10"/>
  <c r="AF1510" i="10"/>
  <c r="V1511" i="10" l="1"/>
  <c r="AE1511" i="10" s="1"/>
  <c r="AC1511" i="10"/>
  <c r="W1511" i="10" s="1"/>
  <c r="Y1512" i="10"/>
  <c r="Z1512" i="10" l="1"/>
  <c r="AH1512" i="10" s="1"/>
  <c r="AB1512" i="10"/>
  <c r="AF1511" i="10"/>
  <c r="V1512" i="10" l="1"/>
  <c r="AE1512" i="10" s="1"/>
  <c r="AC1512" i="10"/>
  <c r="W1512" i="10" s="1"/>
  <c r="Y1513" i="10"/>
  <c r="Z1513" i="10" l="1"/>
  <c r="AH1513" i="10" s="1"/>
  <c r="AB1513" i="10"/>
  <c r="AF1512" i="10"/>
  <c r="V1513" i="10" l="1"/>
  <c r="AE1513" i="10" s="1"/>
  <c r="AC1513" i="10"/>
  <c r="W1513" i="10" s="1"/>
  <c r="Y1514" i="10"/>
  <c r="Z1514" i="10" l="1"/>
  <c r="AH1514" i="10" s="1"/>
  <c r="AB1514" i="10"/>
  <c r="AF1513" i="10"/>
  <c r="V1514" i="10" l="1"/>
  <c r="AE1514" i="10" s="1"/>
  <c r="AC1514" i="10"/>
  <c r="W1514" i="10" s="1"/>
  <c r="Y1515" i="10"/>
  <c r="Z1515" i="10" l="1"/>
  <c r="AH1515" i="10" s="1"/>
  <c r="AB1515" i="10"/>
  <c r="AF1514" i="10"/>
  <c r="V1515" i="10" l="1"/>
  <c r="AE1515" i="10" s="1"/>
  <c r="AC1515" i="10"/>
  <c r="W1515" i="10" s="1"/>
  <c r="Y1516" i="10"/>
  <c r="Z1516" i="10" l="1"/>
  <c r="AH1516" i="10" s="1"/>
  <c r="AB1516" i="10"/>
  <c r="AF1515" i="10"/>
  <c r="V1516" i="10" l="1"/>
  <c r="AE1516" i="10" s="1"/>
  <c r="AC1516" i="10"/>
  <c r="W1516" i="10" s="1"/>
  <c r="Y1517" i="10"/>
  <c r="Z1517" i="10" l="1"/>
  <c r="AH1517" i="10" s="1"/>
  <c r="AB1517" i="10"/>
  <c r="AF1516" i="10"/>
  <c r="V1517" i="10" l="1"/>
  <c r="AE1517" i="10" s="1"/>
  <c r="AC1517" i="10"/>
  <c r="W1517" i="10" s="1"/>
  <c r="Y1518" i="10"/>
  <c r="AB1518" i="10" l="1"/>
  <c r="Y1519" i="10" s="1"/>
  <c r="AF1517" i="10"/>
  <c r="Z1518" i="10"/>
  <c r="AH1518" i="10" s="1"/>
  <c r="Z1519" i="10" l="1"/>
  <c r="AH1519" i="10" s="1"/>
  <c r="V1518" i="10"/>
  <c r="AE1518" i="10" s="1"/>
  <c r="AC1518" i="10"/>
  <c r="W1518" i="10" s="1"/>
  <c r="AB1519" i="10" l="1"/>
  <c r="AF1518" i="10"/>
  <c r="V1519" i="10" l="1"/>
  <c r="AE1519" i="10" s="1"/>
  <c r="AC1519" i="10"/>
  <c r="W1519" i="10" s="1"/>
  <c r="Y1520" i="10"/>
  <c r="Z1520" i="10" l="1"/>
  <c r="AH1520" i="10" s="1"/>
  <c r="AB1520" i="10"/>
  <c r="AF1519" i="10"/>
  <c r="V1520" i="10" l="1"/>
  <c r="AE1520" i="10" s="1"/>
  <c r="AC1520" i="10"/>
  <c r="W1520" i="10" s="1"/>
  <c r="Y1521" i="10"/>
  <c r="Z1521" i="10" l="1"/>
  <c r="AH1521" i="10" s="1"/>
  <c r="AB1521" i="10"/>
  <c r="AF1520" i="10"/>
  <c r="V1521" i="10" l="1"/>
  <c r="AE1521" i="10" s="1"/>
  <c r="AC1521" i="10"/>
  <c r="W1521" i="10" s="1"/>
  <c r="Y1522" i="10"/>
  <c r="Z1522" i="10" l="1"/>
  <c r="AH1522" i="10" s="1"/>
  <c r="AB1522" i="10"/>
  <c r="AF1521" i="10"/>
  <c r="V1522" i="10" l="1"/>
  <c r="AE1522" i="10" s="1"/>
  <c r="AC1522" i="10"/>
  <c r="W1522" i="10" s="1"/>
  <c r="Y1523" i="10"/>
  <c r="Z1523" i="10" l="1"/>
  <c r="AH1523" i="10" s="1"/>
  <c r="AB1523" i="10"/>
  <c r="AF1522" i="10"/>
  <c r="V1523" i="10" l="1"/>
  <c r="AE1523" i="10" s="1"/>
  <c r="AC1523" i="10"/>
  <c r="W1523" i="10" s="1"/>
  <c r="Y1524" i="10"/>
  <c r="AB1524" i="10" l="1"/>
  <c r="AF1523" i="10"/>
  <c r="Y1525" i="10"/>
  <c r="Z1524" i="10"/>
  <c r="AH1524" i="10" s="1"/>
  <c r="Z1525" i="10" l="1"/>
  <c r="AH1525" i="10" s="1"/>
  <c r="V1524" i="10"/>
  <c r="AE1524" i="10" s="1"/>
  <c r="AC1524" i="10"/>
  <c r="W1524" i="10" s="1"/>
  <c r="AB1525" i="10" l="1"/>
  <c r="AF1524" i="10"/>
  <c r="V1525" i="10" l="1"/>
  <c r="AE1525" i="10" s="1"/>
  <c r="AC1525" i="10"/>
  <c r="W1525" i="10" s="1"/>
  <c r="Y1526" i="10"/>
  <c r="Z1526" i="10" l="1"/>
  <c r="AH1526" i="10" s="1"/>
  <c r="AB1526" i="10"/>
  <c r="AF1525" i="10"/>
  <c r="V1526" i="10" l="1"/>
  <c r="AE1526" i="10" s="1"/>
  <c r="AC1526" i="10"/>
  <c r="W1526" i="10" s="1"/>
  <c r="Y1527" i="10"/>
  <c r="Z1527" i="10" l="1"/>
  <c r="AH1527" i="10" s="1"/>
  <c r="AB1527" i="10"/>
  <c r="AF1526" i="10"/>
  <c r="V1527" i="10" l="1"/>
  <c r="AE1527" i="10" s="1"/>
  <c r="AC1527" i="10"/>
  <c r="W1527" i="10" s="1"/>
  <c r="Y1528" i="10"/>
  <c r="AB1528" i="10" l="1"/>
  <c r="AF1527" i="10"/>
  <c r="Y1529" i="10"/>
  <c r="Z1528" i="10"/>
  <c r="AH1528" i="10" s="1"/>
  <c r="Z1529" i="10" l="1"/>
  <c r="AH1529" i="10" s="1"/>
  <c r="V1528" i="10"/>
  <c r="AE1528" i="10" s="1"/>
  <c r="AC1528" i="10"/>
  <c r="W1528" i="10" s="1"/>
  <c r="AB1529" i="10" l="1"/>
  <c r="AF1528" i="10"/>
  <c r="V1529" i="10" l="1"/>
  <c r="AE1529" i="10" s="1"/>
  <c r="AC1529" i="10"/>
  <c r="W1529" i="10" s="1"/>
  <c r="Y1530" i="10"/>
  <c r="AB1530" i="10" l="1"/>
  <c r="AF1529" i="10"/>
  <c r="Y1531" i="10"/>
  <c r="Z1530" i="10"/>
  <c r="AH1530" i="10" s="1"/>
  <c r="Z1531" i="10" l="1"/>
  <c r="AH1531" i="10" s="1"/>
  <c r="V1530" i="10"/>
  <c r="AE1530" i="10" s="1"/>
  <c r="AC1530" i="10"/>
  <c r="W1530" i="10" s="1"/>
  <c r="AB1531" i="10" l="1"/>
  <c r="AF1530" i="10"/>
  <c r="V1531" i="10" l="1"/>
  <c r="AE1531" i="10" s="1"/>
  <c r="AC1531" i="10"/>
  <c r="W1531" i="10" s="1"/>
  <c r="Y1532" i="10"/>
  <c r="Z1532" i="10" l="1"/>
  <c r="AH1532" i="10" s="1"/>
  <c r="AB1532" i="10"/>
  <c r="AF1531" i="10"/>
  <c r="V1532" i="10" l="1"/>
  <c r="AE1532" i="10" s="1"/>
  <c r="AC1532" i="10"/>
  <c r="W1532" i="10" s="1"/>
  <c r="Y1533" i="10"/>
  <c r="Z1533" i="10" l="1"/>
  <c r="AH1533" i="10" s="1"/>
  <c r="AB1533" i="10"/>
  <c r="AF1532" i="10"/>
  <c r="V1533" i="10" l="1"/>
  <c r="AE1533" i="10" s="1"/>
  <c r="AC1533" i="10"/>
  <c r="W1533" i="10" s="1"/>
  <c r="Y1534" i="10"/>
  <c r="Z1534" i="10" l="1"/>
  <c r="AH1534" i="10" s="1"/>
  <c r="AB1534" i="10"/>
  <c r="AF1533" i="10"/>
  <c r="V1534" i="10" l="1"/>
  <c r="AE1534" i="10" s="1"/>
  <c r="AC1534" i="10"/>
  <c r="W1534" i="10" s="1"/>
  <c r="Y1535" i="10"/>
  <c r="AB1535" i="10" l="1"/>
  <c r="AF1534" i="10"/>
  <c r="Y1536" i="10"/>
  <c r="Z1535" i="10"/>
  <c r="AH1535" i="10" s="1"/>
  <c r="Z1536" i="10" l="1"/>
  <c r="AH1536" i="10" s="1"/>
  <c r="V1535" i="10"/>
  <c r="AE1535" i="10" s="1"/>
  <c r="AC1535" i="10"/>
  <c r="W1535" i="10" s="1"/>
  <c r="AB1536" i="10" l="1"/>
  <c r="AF1535" i="10"/>
  <c r="V1536" i="10" l="1"/>
  <c r="AE1536" i="10" s="1"/>
  <c r="AC1536" i="10"/>
  <c r="W1536" i="10" s="1"/>
  <c r="Y1537" i="10"/>
  <c r="Z1537" i="10" l="1"/>
  <c r="AH1537" i="10" s="1"/>
  <c r="AB1537" i="10"/>
  <c r="AF1536" i="10"/>
  <c r="V1537" i="10" l="1"/>
  <c r="AE1537" i="10" s="1"/>
  <c r="AC1537" i="10"/>
  <c r="W1537" i="10" s="1"/>
  <c r="Y1538" i="10"/>
  <c r="Z1538" i="10" l="1"/>
  <c r="AH1538" i="10" s="1"/>
  <c r="AB1538" i="10"/>
  <c r="AF1537" i="10"/>
  <c r="V1538" i="10" l="1"/>
  <c r="AE1538" i="10" s="1"/>
  <c r="AC1538" i="10"/>
  <c r="W1538" i="10" s="1"/>
  <c r="Y1539" i="10"/>
  <c r="Z1539" i="10" l="1"/>
  <c r="AH1539" i="10" s="1"/>
  <c r="AB1539" i="10"/>
  <c r="AF1538" i="10"/>
  <c r="V1539" i="10" l="1"/>
  <c r="AE1539" i="10" s="1"/>
  <c r="AC1539" i="10"/>
  <c r="W1539" i="10" s="1"/>
  <c r="Y1540" i="10"/>
  <c r="AB1540" i="10" l="1"/>
  <c r="AF1539" i="10"/>
  <c r="Y1541" i="10"/>
  <c r="Z1540" i="10"/>
  <c r="AH1540" i="10" s="1"/>
  <c r="Z1541" i="10" l="1"/>
  <c r="AH1541" i="10" s="1"/>
  <c r="V1540" i="10"/>
  <c r="AE1540" i="10" s="1"/>
  <c r="AC1540" i="10"/>
  <c r="W1540" i="10" s="1"/>
  <c r="AB1541" i="10" l="1"/>
  <c r="AF1540" i="10"/>
  <c r="V1541" i="10" l="1"/>
  <c r="AE1541" i="10" s="1"/>
  <c r="AC1541" i="10"/>
  <c r="W1541" i="10" s="1"/>
  <c r="Y1542" i="10"/>
  <c r="Z1542" i="10" l="1"/>
  <c r="AH1542" i="10" s="1"/>
  <c r="AB1542" i="10"/>
  <c r="AF1541" i="10"/>
  <c r="V1542" i="10" l="1"/>
  <c r="AE1542" i="10" s="1"/>
  <c r="AC1542" i="10"/>
  <c r="W1542" i="10" s="1"/>
  <c r="Y1543" i="10"/>
  <c r="Z1543" i="10" l="1"/>
  <c r="AH1543" i="10" s="1"/>
  <c r="AB1543" i="10"/>
  <c r="AF1542" i="10"/>
  <c r="V1543" i="10" l="1"/>
  <c r="AE1543" i="10" s="1"/>
  <c r="AC1543" i="10"/>
  <c r="W1543" i="10" s="1"/>
  <c r="Y1544" i="10"/>
  <c r="AB1544" i="10" l="1"/>
  <c r="AF1543" i="10"/>
  <c r="Y1545" i="10"/>
  <c r="Z1544" i="10"/>
  <c r="AH1544" i="10" s="1"/>
  <c r="Z1545" i="10" l="1"/>
  <c r="AH1545" i="10" s="1"/>
  <c r="V1544" i="10"/>
  <c r="AE1544" i="10" s="1"/>
  <c r="AC1544" i="10"/>
  <c r="W1544" i="10" s="1"/>
  <c r="AB1545" i="10" l="1"/>
  <c r="AF1544" i="10"/>
  <c r="V1545" i="10" l="1"/>
  <c r="AE1545" i="10" s="1"/>
  <c r="AC1545" i="10"/>
  <c r="W1545" i="10" s="1"/>
  <c r="Y1546" i="10"/>
  <c r="Z1546" i="10" l="1"/>
  <c r="AH1546" i="10" s="1"/>
  <c r="AB1546" i="10"/>
  <c r="AF1545" i="10"/>
  <c r="V1546" i="10" l="1"/>
  <c r="AE1546" i="10" s="1"/>
  <c r="AC1546" i="10"/>
  <c r="W1546" i="10" s="1"/>
  <c r="Y1547" i="10"/>
  <c r="AB1547" i="10" l="1"/>
  <c r="AF1546" i="10"/>
  <c r="Y1548" i="10"/>
  <c r="Z1547" i="10"/>
  <c r="AH1547" i="10" s="1"/>
  <c r="Z1548" i="10" l="1"/>
  <c r="AH1548" i="10" s="1"/>
  <c r="V1547" i="10"/>
  <c r="AE1547" i="10" s="1"/>
  <c r="AC1547" i="10"/>
  <c r="W1547" i="10" s="1"/>
  <c r="AB1548" i="10" l="1"/>
  <c r="AF1547" i="10"/>
  <c r="V1548" i="10" l="1"/>
  <c r="AE1548" i="10" s="1"/>
  <c r="AC1548" i="10"/>
  <c r="W1548" i="10" s="1"/>
  <c r="Y1549" i="10"/>
  <c r="AB1549" i="10" l="1"/>
  <c r="AF1548" i="10"/>
  <c r="Y1550" i="10"/>
  <c r="Z1549" i="10"/>
  <c r="AH1549" i="10" s="1"/>
  <c r="Z1550" i="10" l="1"/>
  <c r="AH1550" i="10" s="1"/>
  <c r="V1549" i="10"/>
  <c r="AE1549" i="10" s="1"/>
  <c r="AC1549" i="10"/>
  <c r="W1549" i="10" s="1"/>
  <c r="AB1550" i="10" l="1"/>
  <c r="AF1549" i="10"/>
  <c r="V1550" i="10" l="1"/>
  <c r="AE1550" i="10" s="1"/>
  <c r="AC1550" i="10"/>
  <c r="W1550" i="10" s="1"/>
  <c r="Y1551" i="10"/>
  <c r="AB1551" i="10" l="1"/>
  <c r="AF1550" i="10"/>
  <c r="Y1552" i="10"/>
  <c r="Z1551" i="10"/>
  <c r="AH1551" i="10" s="1"/>
  <c r="Z1552" i="10" l="1"/>
  <c r="AH1552" i="10" s="1"/>
  <c r="V1551" i="10"/>
  <c r="AE1551" i="10" s="1"/>
  <c r="AC1551" i="10"/>
  <c r="W1551" i="10" s="1"/>
  <c r="AB1552" i="10" l="1"/>
  <c r="AF1551" i="10"/>
  <c r="V1552" i="10" l="1"/>
  <c r="AE1552" i="10" s="1"/>
  <c r="AC1552" i="10"/>
  <c r="W1552" i="10" s="1"/>
  <c r="Y1553" i="10"/>
  <c r="AB1553" i="10" l="1"/>
  <c r="AF1552" i="10"/>
  <c r="Y1554" i="10"/>
  <c r="Z1553" i="10"/>
  <c r="AH1553" i="10" s="1"/>
  <c r="Z1554" i="10" l="1"/>
  <c r="AH1554" i="10" s="1"/>
  <c r="V1553" i="10"/>
  <c r="AE1553" i="10" s="1"/>
  <c r="AC1553" i="10"/>
  <c r="W1553" i="10" s="1"/>
  <c r="AB1554" i="10" l="1"/>
  <c r="AF1553" i="10"/>
  <c r="V1554" i="10" l="1"/>
  <c r="AE1554" i="10" s="1"/>
  <c r="AC1554" i="10"/>
  <c r="W1554" i="10" s="1"/>
  <c r="Y1555" i="10"/>
  <c r="AB1555" i="10" l="1"/>
  <c r="AF1554" i="10"/>
  <c r="Y1556" i="10"/>
  <c r="Z1555" i="10"/>
  <c r="AH1555" i="10" s="1"/>
  <c r="Z1556" i="10" l="1"/>
  <c r="AH1556" i="10" s="1"/>
  <c r="V1555" i="10"/>
  <c r="AE1555" i="10" s="1"/>
  <c r="AC1555" i="10"/>
  <c r="W1555" i="10" s="1"/>
  <c r="AF1555" i="10" l="1"/>
  <c r="AB1556" i="10"/>
  <c r="V1556" i="10" l="1"/>
  <c r="AE1556" i="10" s="1"/>
  <c r="AC1556" i="10"/>
  <c r="W1556" i="10" s="1"/>
  <c r="Y1557" i="10"/>
  <c r="Z1557" i="10" l="1"/>
  <c r="AH1557" i="10" s="1"/>
  <c r="AB1557" i="10"/>
  <c r="AF1556" i="10"/>
  <c r="V1557" i="10" l="1"/>
  <c r="AE1557" i="10" s="1"/>
  <c r="AC1557" i="10"/>
  <c r="W1557" i="10" s="1"/>
  <c r="Y1558" i="10"/>
  <c r="Z1558" i="10" l="1"/>
  <c r="AH1558" i="10" s="1"/>
  <c r="AB1558" i="10"/>
  <c r="AF1557" i="10"/>
  <c r="V1558" i="10" l="1"/>
  <c r="AE1558" i="10" s="1"/>
  <c r="AC1558" i="10"/>
  <c r="W1558" i="10" s="1"/>
  <c r="Y1559" i="10"/>
  <c r="Z1559" i="10" l="1"/>
  <c r="AH1559" i="10" s="1"/>
  <c r="AB1559" i="10"/>
  <c r="AF1558" i="10"/>
  <c r="V1559" i="10" l="1"/>
  <c r="AE1559" i="10" s="1"/>
  <c r="AC1559" i="10"/>
  <c r="W1559" i="10" s="1"/>
  <c r="Y1560" i="10"/>
  <c r="Z1560" i="10" l="1"/>
  <c r="AH1560" i="10" s="1"/>
  <c r="AB1560" i="10"/>
  <c r="AF1559" i="10"/>
  <c r="V1560" i="10" l="1"/>
  <c r="AE1560" i="10" s="1"/>
  <c r="AC1560" i="10"/>
  <c r="W1560" i="10" s="1"/>
  <c r="Y1561" i="10"/>
  <c r="Z1561" i="10" l="1"/>
  <c r="AH1561" i="10" s="1"/>
  <c r="AB1561" i="10"/>
  <c r="AF1560" i="10"/>
  <c r="V1561" i="10" l="1"/>
  <c r="AE1561" i="10" s="1"/>
  <c r="AC1561" i="10"/>
  <c r="W1561" i="10" s="1"/>
  <c r="Y1562" i="10"/>
  <c r="Z1562" i="10" l="1"/>
  <c r="AH1562" i="10" s="1"/>
  <c r="AB1562" i="10"/>
  <c r="AF1561" i="10"/>
  <c r="V1562" i="10" l="1"/>
  <c r="AE1562" i="10" s="1"/>
  <c r="AC1562" i="10"/>
  <c r="W1562" i="10" s="1"/>
  <c r="Y1563" i="10"/>
  <c r="Z1563" i="10" l="1"/>
  <c r="AH1563" i="10" s="1"/>
  <c r="AB1563" i="10"/>
  <c r="AF1562" i="10"/>
  <c r="V1563" i="10" l="1"/>
  <c r="AE1563" i="10" s="1"/>
  <c r="AC1563" i="10"/>
  <c r="W1563" i="10" s="1"/>
  <c r="Y1564" i="10"/>
  <c r="Z1564" i="10" l="1"/>
  <c r="AH1564" i="10" s="1"/>
  <c r="AB1564" i="10"/>
  <c r="AF1563" i="10"/>
  <c r="V1564" i="10" l="1"/>
  <c r="AE1564" i="10" s="1"/>
  <c r="AC1564" i="10"/>
  <c r="W1564" i="10" s="1"/>
  <c r="Y1565" i="10"/>
  <c r="Z1565" i="10" l="1"/>
  <c r="AH1565" i="10" s="1"/>
  <c r="AB1565" i="10"/>
  <c r="AF1564" i="10"/>
  <c r="V1565" i="10" l="1"/>
  <c r="AE1565" i="10" s="1"/>
  <c r="AC1565" i="10"/>
  <c r="W1565" i="10" s="1"/>
  <c r="Y1566" i="10"/>
  <c r="Z1566" i="10" l="1"/>
  <c r="AH1566" i="10" s="1"/>
  <c r="AB1566" i="10"/>
  <c r="AF1565" i="10"/>
  <c r="V1566" i="10" l="1"/>
  <c r="AE1566" i="10" s="1"/>
  <c r="AC1566" i="10"/>
  <c r="W1566" i="10" s="1"/>
  <c r="Y1567" i="10"/>
  <c r="AB1567" i="10" l="1"/>
  <c r="AF1566" i="10"/>
  <c r="Y1568" i="10"/>
  <c r="Z1567" i="10"/>
  <c r="AH1567" i="10" s="1"/>
  <c r="Z1568" i="10" l="1"/>
  <c r="AH1568" i="10" s="1"/>
  <c r="V1567" i="10"/>
  <c r="AE1567" i="10" s="1"/>
  <c r="AC1567" i="10"/>
  <c r="W1567" i="10" s="1"/>
  <c r="AB1568" i="10" l="1"/>
  <c r="AF1567" i="10"/>
  <c r="V1568" i="10" l="1"/>
  <c r="AE1568" i="10" s="1"/>
  <c r="AC1568" i="10"/>
  <c r="W1568" i="10" s="1"/>
  <c r="Y1569" i="10"/>
  <c r="Z1569" i="10" l="1"/>
  <c r="AH1569" i="10" s="1"/>
  <c r="AB1569" i="10"/>
  <c r="AF1568" i="10"/>
  <c r="V1569" i="10" l="1"/>
  <c r="AE1569" i="10" s="1"/>
  <c r="AC1569" i="10"/>
  <c r="W1569" i="10" s="1"/>
  <c r="Y1570" i="10"/>
  <c r="Z1570" i="10" l="1"/>
  <c r="AH1570" i="10" s="1"/>
  <c r="AB1570" i="10"/>
  <c r="AF1569" i="10"/>
  <c r="V1570" i="10" l="1"/>
  <c r="AE1570" i="10" s="1"/>
  <c r="AC1570" i="10"/>
  <c r="W1570" i="10" s="1"/>
  <c r="Y1571" i="10"/>
  <c r="Z1571" i="10" l="1"/>
  <c r="AH1571" i="10" s="1"/>
  <c r="AB1571" i="10"/>
  <c r="AF1570" i="10"/>
  <c r="V1571" i="10" l="1"/>
  <c r="AE1571" i="10" s="1"/>
  <c r="AC1571" i="10"/>
  <c r="W1571" i="10" s="1"/>
  <c r="Y1572" i="10"/>
  <c r="AB1572" i="10" l="1"/>
  <c r="AF1571" i="10"/>
  <c r="Y1573" i="10"/>
  <c r="Z1572" i="10"/>
  <c r="AH1572" i="10" s="1"/>
  <c r="Z1573" i="10" l="1"/>
  <c r="AH1573" i="10" s="1"/>
  <c r="V1572" i="10"/>
  <c r="AE1572" i="10" s="1"/>
  <c r="AC1572" i="10"/>
  <c r="W1572" i="10" s="1"/>
  <c r="AB1573" i="10" l="1"/>
  <c r="AF1572" i="10"/>
  <c r="V1573" i="10" l="1"/>
  <c r="AE1573" i="10" s="1"/>
  <c r="AC1573" i="10"/>
  <c r="W1573" i="10" s="1"/>
  <c r="Y1574" i="10"/>
  <c r="Z1574" i="10" l="1"/>
  <c r="AH1574" i="10" s="1"/>
  <c r="AB1574" i="10"/>
  <c r="AF1573" i="10"/>
  <c r="V1574" i="10" l="1"/>
  <c r="AE1574" i="10" s="1"/>
  <c r="AC1574" i="10"/>
  <c r="W1574" i="10" s="1"/>
  <c r="Y1575" i="10"/>
  <c r="Z1575" i="10" l="1"/>
  <c r="AH1575" i="10" s="1"/>
  <c r="AB1575" i="10"/>
  <c r="AF1574" i="10"/>
  <c r="V1575" i="10" l="1"/>
  <c r="AE1575" i="10" s="1"/>
  <c r="AC1575" i="10"/>
  <c r="W1575" i="10" s="1"/>
  <c r="Y1576" i="10"/>
  <c r="Z1576" i="10" l="1"/>
  <c r="AH1576" i="10" s="1"/>
  <c r="AB1576" i="10"/>
  <c r="AF1575" i="10"/>
  <c r="V1576" i="10" l="1"/>
  <c r="AE1576" i="10" s="1"/>
  <c r="AC1576" i="10"/>
  <c r="W1576" i="10" s="1"/>
  <c r="Y1577" i="10"/>
  <c r="AB1577" i="10" l="1"/>
  <c r="AF1576" i="10"/>
  <c r="Y1578" i="10"/>
  <c r="Z1577" i="10"/>
  <c r="AH1577" i="10" s="1"/>
  <c r="Z1578" i="10" l="1"/>
  <c r="AH1578" i="10" s="1"/>
  <c r="V1577" i="10"/>
  <c r="AE1577" i="10" s="1"/>
  <c r="AC1577" i="10"/>
  <c r="W1577" i="10" s="1"/>
  <c r="AB1578" i="10" l="1"/>
  <c r="Y1579" i="10" s="1"/>
  <c r="AF1577" i="10"/>
  <c r="V1578" i="10" l="1"/>
  <c r="AE1578" i="10" s="1"/>
  <c r="AC1578" i="10"/>
  <c r="W1578" i="10" s="1"/>
  <c r="Z1579" i="10" l="1"/>
  <c r="AH1579" i="10" s="1"/>
  <c r="AB1579" i="10"/>
  <c r="AF1578" i="10"/>
  <c r="V1579" i="10" l="1"/>
  <c r="AE1579" i="10" s="1"/>
  <c r="AC1579" i="10"/>
  <c r="W1579" i="10" s="1"/>
  <c r="Y1580" i="10"/>
  <c r="AB1580" i="10" l="1"/>
  <c r="AF1579" i="10"/>
  <c r="B15" i="10"/>
  <c r="Z1580" i="10"/>
  <c r="AH1580" i="10" s="1"/>
  <c r="B17" i="10" s="1"/>
  <c r="E17" i="10" s="1"/>
  <c r="B18" i="9" l="1"/>
  <c r="E15" i="10"/>
  <c r="C15" i="10"/>
  <c r="V1580" i="10"/>
  <c r="AE1580" i="10" s="1"/>
  <c r="AF1580" i="10" s="1"/>
  <c r="B19" i="10" s="1"/>
  <c r="AC1580" i="10"/>
  <c r="C19" i="10" l="1"/>
  <c r="E19" i="10"/>
  <c r="B20" i="9"/>
  <c r="D20" i="9" s="1"/>
  <c r="W1580" i="10"/>
  <c r="B18" i="10"/>
  <c r="H18" i="9"/>
  <c r="D18" i="9"/>
  <c r="C18" i="10" l="1"/>
  <c r="E18" i="10"/>
  <c r="B19" i="9"/>
  <c r="D19" i="9" l="1"/>
  <c r="H19" i="9"/>
</calcChain>
</file>

<file path=xl/sharedStrings.xml><?xml version="1.0" encoding="utf-8"?>
<sst xmlns="http://schemas.openxmlformats.org/spreadsheetml/2006/main" count="73" uniqueCount="65">
  <si>
    <r>
      <t>a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</si>
  <si>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 (N*s)</t>
  </si>
  <si>
    <t>t (s)</t>
  </si>
  <si>
    <t>v (m/s)</t>
  </si>
  <si>
    <r>
      <t>a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</si>
  <si>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g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</si>
  <si>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thrust</t>
    </r>
    <r>
      <rPr>
        <sz val="11"/>
        <color theme="1"/>
        <rFont val="Calibri"/>
        <family val="2"/>
        <scheme val="minor"/>
      </rPr>
      <t xml:space="preserve"> (s)</t>
    </r>
  </si>
  <si>
    <t>m (kg)</t>
  </si>
  <si>
    <r>
      <t>m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(kg)</t>
    </r>
  </si>
  <si>
    <r>
      <rPr>
        <sz val="11"/>
        <color theme="1"/>
        <rFont val="Calibri"/>
        <family val="2"/>
      </rPr>
      <t>ρ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</si>
  <si>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</si>
  <si>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r>
      <t>a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</si>
  <si>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</si>
  <si>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 (m)</t>
  </si>
  <si>
    <t>max altitude (m):</t>
  </si>
  <si>
    <t>max velocity (m/s)</t>
  </si>
  <si>
    <r>
      <t>max acceleration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</si>
  <si>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in g's</t>
  </si>
  <si>
    <t>in mph</t>
  </si>
  <si>
    <t>in ft</t>
  </si>
  <si>
    <r>
      <t>β (oz./in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</si>
  <si>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m (without motor) [kg]</t>
  </si>
  <si>
    <t>β (oz./in2)</t>
  </si>
  <si>
    <t>Estes Graph est. Height (ft)</t>
  </si>
  <si>
    <t>Estes Graph est. Height (m)</t>
  </si>
  <si>
    <t>m (without motor) [oz.]</t>
  </si>
  <si>
    <t>https://www.translatorscafe.com/unit-converter/en-US/calculator/rocket-max-altitude/#estes-amazon-specifications</t>
  </si>
  <si>
    <t>Online Calculator (m)</t>
  </si>
  <si>
    <t>Excel Analysis (m)</t>
  </si>
  <si>
    <t>Online Calculator (m/s)</t>
  </si>
  <si>
    <r>
      <t>Online Calculator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</si>
  <si>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Excel Analysis (m/s)</t>
  </si>
  <si>
    <r>
      <t>Excel Analysis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</si>
  <si>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(s)</t>
  </si>
  <si>
    <t>T (N)</t>
  </si>
  <si>
    <t>max height</t>
  </si>
  <si>
    <t>max velocity</t>
  </si>
  <si>
    <t>max acceleration</t>
  </si>
  <si>
    <t>Excel</t>
  </si>
  <si>
    <t>Online</t>
  </si>
  <si>
    <t>Relative Error</t>
  </si>
  <si>
    <t>Estes Graphs</t>
  </si>
  <si>
    <t>-</t>
  </si>
  <si>
    <t>in oz.</t>
  </si>
  <si>
    <t>Peak Altitude (ft)</t>
  </si>
  <si>
    <t>in m</t>
  </si>
  <si>
    <t>value</t>
  </si>
  <si>
    <t>time of occurrence (s)</t>
  </si>
  <si>
    <t>θ (°)</t>
  </si>
  <si>
    <t>θ (rad)</t>
  </si>
  <si>
    <r>
      <t>a_t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</si>
  <si>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atx</t>
  </si>
  <si>
    <t>aty</t>
  </si>
  <si>
    <t>adx</t>
  </si>
  <si>
    <t>ady</t>
  </si>
  <si>
    <t>x</t>
  </si>
  <si>
    <t>y</t>
  </si>
  <si>
    <t>vx</t>
  </si>
  <si>
    <t>vy</t>
  </si>
  <si>
    <t>ax</t>
  </si>
  <si>
    <t>ay</t>
  </si>
  <si>
    <t>s (m)</t>
  </si>
  <si>
    <t>Range (m):</t>
  </si>
  <si>
    <t>ds (m)</t>
  </si>
  <si>
    <t>Distance Flown (m):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</si>
</sst>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rgb="FF58585A"/>
      <name val="Courier New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6" fillId="0" borderId="0" xfId="0" applyNumberFormat="1" applyFont="1" applyAlignment="1">
      <alignment horizontal="left" vertical="center" indent="1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7" fillId="2" borderId="0" xfId="3" applyFill="1" applyAlignment="1">
      <alignment horizontal="left"/>
    </xf>
    <xf numFmtId="1" fontId="0" fillId="2" borderId="0" xfId="0" applyNumberFormat="1" applyFill="1" applyAlignment="1">
      <alignment horizontal="center"/>
    </xf>
    <xf numFmtId="9" fontId="0" fillId="2" borderId="0" xfId="2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Verital versus</a:t>
            </a:r>
            <a:r>
              <a:rPr lang="en-US" baseline="0"/>
              <a:t> Horizontal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'Altitude, h=0.01'!$Y$1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'Altitude, h=0.01'!$X$2:$X$2043</c:f>
              <c:numCache>
                <c:formatCode>General</c:formatCode>
                <c:ptCount val="2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5.4315127690484028E-4</c:v>
                </c:pt>
                <c:pt idx="4">
                  <c:v>2.17260419763526E-3</c:v>
                </c:pt>
                <c:pt idx="5">
                  <c:v>5.431502759232436E-3</c:v>
                </c:pt>
                <c:pt idx="6">
                  <c:v>1.0862973669204273E-2</c:v>
                </c:pt>
                <c:pt idx="7">
                  <c:v>1.9060939419020467E-2</c:v>
                </c:pt>
                <c:pt idx="8">
                  <c:v>3.1076729503439822E-2</c:v>
                </c:pt>
                <c:pt idx="9">
                  <c:v>4.7961551679788154E-2</c:v>
                </c:pt>
                <c:pt idx="10">
                  <c:v>7.0766417696133663E-2</c:v>
                </c:pt>
                <c:pt idx="11">
                  <c:v>0.10054204859167605</c:v>
                </c:pt>
                <c:pt idx="12">
                  <c:v>0.13833875959696598</c:v>
                </c:pt>
                <c:pt idx="13">
                  <c:v>0.18520632467485007</c:v>
                </c:pt>
                <c:pt idx="14">
                  <c:v>0.24225503564250314</c:v>
                </c:pt>
                <c:pt idx="15">
                  <c:v>0.310686112092739</c:v>
                </c:pt>
                <c:pt idx="16">
                  <c:v>0.39169963150093651</c:v>
                </c:pt>
                <c:pt idx="17">
                  <c:v>0.48649427675049167</c:v>
                </c:pt>
                <c:pt idx="18">
                  <c:v>0.59626705748963627</c:v>
                </c:pt>
                <c:pt idx="19">
                  <c:v>0.72221300553850942</c:v>
                </c:pt>
                <c:pt idx="20">
                  <c:v>0.86552484460872336</c:v>
                </c:pt>
                <c:pt idx="21">
                  <c:v>1.027488919007419</c:v>
                </c:pt>
                <c:pt idx="22">
                  <c:v>1.2094526219968662</c:v>
                </c:pt>
                <c:pt idx="23">
                  <c:v>1.4127596936504776</c:v>
                </c:pt>
                <c:pt idx="24">
                  <c:v>1.6387497267113613</c:v>
                </c:pt>
                <c:pt idx="25">
                  <c:v>1.8887576415856855</c:v>
                </c:pt>
                <c:pt idx="26">
                  <c:v>2.1640815708334746</c:v>
                </c:pt>
                <c:pt idx="27">
                  <c:v>2.4659402478048285</c:v>
                </c:pt>
                <c:pt idx="28">
                  <c:v>2.7955461871253116</c:v>
                </c:pt>
                <c:pt idx="29">
                  <c:v>3.1541050988369976</c:v>
                </c:pt>
                <c:pt idx="30">
                  <c:v>3.5428152807908369</c:v>
                </c:pt>
                <c:pt idx="31">
                  <c:v>3.960356319206463</c:v>
                </c:pt>
                <c:pt idx="32">
                  <c:v>4.4043600594721193</c:v>
                </c:pt>
                <c:pt idx="33">
                  <c:v>4.8714846900202149</c:v>
                </c:pt>
                <c:pt idx="34">
                  <c:v>5.3574398655815392</c:v>
                </c:pt>
                <c:pt idx="35">
                  <c:v>5.860072252673624</c:v>
                </c:pt>
                <c:pt idx="36">
                  <c:v>6.3777913659762824</c:v>
                </c:pt>
                <c:pt idx="37">
                  <c:v>6.9092074950206088</c:v>
                </c:pt>
                <c:pt idx="38">
                  <c:v>7.4537236993811922</c:v>
                </c:pt>
                <c:pt idx="39">
                  <c:v>8.0107438875858161</c:v>
                </c:pt>
                <c:pt idx="40">
                  <c:v>8.5796729589247445</c:v>
                </c:pt>
                <c:pt idx="41">
                  <c:v>9.1600424515864241</c:v>
                </c:pt>
                <c:pt idx="42">
                  <c:v>9.7515729772893209</c:v>
                </c:pt>
                <c:pt idx="43">
                  <c:v>10.353985360107846</c:v>
                </c:pt>
                <c:pt idx="44">
                  <c:v>10.967000693393823</c:v>
                </c:pt>
                <c:pt idx="45">
                  <c:v>11.590340394982499</c:v>
                </c:pt>
                <c:pt idx="46">
                  <c:v>12.223726260675209</c:v>
                </c:pt>
                <c:pt idx="47">
                  <c:v>12.866997308886484</c:v>
                </c:pt>
                <c:pt idx="48">
                  <c:v>13.520021772555097</c:v>
                </c:pt>
                <c:pt idx="49">
                  <c:v>14.18266781268165</c:v>
                </c:pt>
                <c:pt idx="50">
                  <c:v>14.854803542407859</c:v>
                </c:pt>
                <c:pt idx="51">
                  <c:v>15.536297050691534</c:v>
                </c:pt>
                <c:pt idx="52">
                  <c:v>16.227016425571335</c:v>
                </c:pt>
                <c:pt idx="53">
                  <c:v>16.926829777016046</c:v>
                </c:pt>
                <c:pt idx="54">
                  <c:v>17.635605259353316</c:v>
                </c:pt>
                <c:pt idx="55">
                  <c:v>18.353211093273487</c:v>
                </c:pt>
                <c:pt idx="56">
                  <c:v>19.079515587404373</c:v>
                </c:pt>
                <c:pt idx="57">
                  <c:v>19.8144105626697</c:v>
                </c:pt>
                <c:pt idx="58">
                  <c:v>20.557822968503391</c:v>
                </c:pt>
                <c:pt idx="59">
                  <c:v>21.309679634122009</c:v>
                </c:pt>
                <c:pt idx="60">
                  <c:v>22.069907280597665</c:v>
                </c:pt>
                <c:pt idx="61">
                  <c:v>22.838432532800383</c:v>
                </c:pt>
                <c:pt idx="62">
                  <c:v>23.615181931206894</c:v>
                </c:pt>
                <c:pt idx="63">
                  <c:v>24.400081943573003</c:v>
                </c:pt>
                <c:pt idx="64">
                  <c:v>25.193058976466745</c:v>
                </c:pt>
                <c:pt idx="65">
                  <c:v>25.994039386659757</c:v>
                </c:pt>
                <c:pt idx="66">
                  <c:v>26.802949492374388</c:v>
                </c:pt>
                <c:pt idx="67">
                  <c:v>27.619715584384174</c:v>
                </c:pt>
                <c:pt idx="68">
                  <c:v>28.444263936965491</c:v>
                </c:pt>
                <c:pt idx="69">
                  <c:v>29.276520818698287</c:v>
                </c:pt>
                <c:pt idx="70">
                  <c:v>30.116412503113967</c:v>
                </c:pt>
                <c:pt idx="71">
                  <c:v>30.963865279188557</c:v>
                </c:pt>
                <c:pt idx="72">
                  <c:v>31.818805461679496</c:v>
                </c:pt>
                <c:pt idx="73">
                  <c:v>32.681159401304441</c:v>
                </c:pt>
                <c:pt idx="74">
                  <c:v>33.550857774420962</c:v>
                </c:pt>
                <c:pt idx="75">
                  <c:v>34.42784840890458</c:v>
                </c:pt>
                <c:pt idx="76">
                  <c:v>35.312079082137444</c:v>
                </c:pt>
                <c:pt idx="77">
                  <c:v>36.203497528324924</c:v>
                </c:pt>
                <c:pt idx="78">
                  <c:v>37.102051445730559</c:v>
                </c:pt>
                <c:pt idx="79">
                  <c:v>38.007688503828007</c:v>
                </c:pt>
                <c:pt idx="80">
                  <c:v>38.920356350368799</c:v>
                </c:pt>
                <c:pt idx="81">
                  <c:v>39.840002618364629</c:v>
                </c:pt>
                <c:pt idx="82">
                  <c:v>40.766574932983119</c:v>
                </c:pt>
                <c:pt idx="83">
                  <c:v>41.700020918355939</c:v>
                </c:pt>
                <c:pt idx="84">
                  <c:v>42.640288204298322</c:v>
                </c:pt>
                <c:pt idx="85">
                  <c:v>43.587324432938999</c:v>
                </c:pt>
                <c:pt idx="86">
                  <c:v>44.541077265259659</c:v>
                </c:pt>
                <c:pt idx="87">
                  <c:v>45.501494387543183</c:v>
                </c:pt>
                <c:pt idx="88">
                  <c:v>46.468523517729778</c:v>
                </c:pt>
                <c:pt idx="89">
                  <c:v>47.442112411680405</c:v>
                </c:pt>
                <c:pt idx="90">
                  <c:v>48.422209032553681</c:v>
                </c:pt>
                <c:pt idx="91">
                  <c:v>49.408762861550024</c:v>
                </c:pt>
                <c:pt idx="92">
                  <c:v>50.401723426078185</c:v>
                </c:pt>
                <c:pt idx="93">
                  <c:v>51.401040305509468</c:v>
                </c:pt>
                <c:pt idx="94">
                  <c:v>52.40666313684202</c:v>
                </c:pt>
                <c:pt idx="95">
                  <c:v>53.418541620274688</c:v>
                </c:pt>
                <c:pt idx="96">
                  <c:v>54.4366255246902</c:v>
                </c:pt>
                <c:pt idx="97">
                  <c:v>55.460864693047242</c:v>
                </c:pt>
                <c:pt idx="98">
                  <c:v>56.491209047681245</c:v>
                </c:pt>
                <c:pt idx="99">
                  <c:v>57.527608595513591</c:v>
                </c:pt>
                <c:pt idx="100">
                  <c:v>58.570013433169109</c:v>
                </c:pt>
                <c:pt idx="101">
                  <c:v>59.618373752001702</c:v>
                </c:pt>
                <c:pt idx="102">
                  <c:v>60.672639843028058</c:v>
                </c:pt>
                <c:pt idx="103">
                  <c:v>61.73276210176936</c:v>
                </c:pt>
                <c:pt idx="104">
                  <c:v>62.798691033001006</c:v>
                </c:pt>
                <c:pt idx="105">
                  <c:v>63.870377255410411</c:v>
                </c:pt>
                <c:pt idx="106">
                  <c:v>64.947771506162951</c:v>
                </c:pt>
                <c:pt idx="107">
                  <c:v>66.030824645376157</c:v>
                </c:pt>
                <c:pt idx="108">
                  <c:v>67.119487660502358</c:v>
                </c:pt>
                <c:pt idx="109">
                  <c:v>68.213711786989336</c:v>
                </c:pt>
                <c:pt idx="110">
                  <c:v>69.31344856987964</c:v>
                </c:pt>
                <c:pt idx="111">
                  <c:v>70.418649692174967</c:v>
                </c:pt>
                <c:pt idx="112">
                  <c:v>71.529266978839161</c:v>
                </c:pt>
                <c:pt idx="113">
                  <c:v>72.645252400711868</c:v>
                </c:pt>
                <c:pt idx="114">
                  <c:v>73.766558078333233</c:v>
                </c:pt>
                <c:pt idx="115">
                  <c:v>74.893136285680029</c:v>
                </c:pt>
                <c:pt idx="116">
                  <c:v>76.024939453813687</c:v>
                </c:pt>
                <c:pt idx="117">
                  <c:v>77.161920174440581</c:v>
                </c:pt>
                <c:pt idx="118">
                  <c:v>78.304031203385193</c:v>
                </c:pt>
                <c:pt idx="119">
                  <c:v>79.451225463976556</c:v>
                </c:pt>
                <c:pt idx="120">
                  <c:v>80.603456050348512</c:v>
                </c:pt>
                <c:pt idx="121">
                  <c:v>81.760676230654468</c:v>
                </c:pt>
                <c:pt idx="122">
                  <c:v>82.92283945019706</c:v>
                </c:pt>
                <c:pt idx="123">
                  <c:v>84.089899334473543</c:v>
                </c:pt>
                <c:pt idx="124">
                  <c:v>85.261809692137334</c:v>
                </c:pt>
                <c:pt idx="125">
                  <c:v>86.43852451787653</c:v>
                </c:pt>
                <c:pt idx="126">
                  <c:v>87.619997995209971</c:v>
                </c:pt>
                <c:pt idx="127">
                  <c:v>88.806184499201635</c:v>
                </c:pt>
                <c:pt idx="128">
                  <c:v>89.997035165522306</c:v>
                </c:pt>
                <c:pt idx="129">
                  <c:v>91.192493340131847</c:v>
                </c:pt>
                <c:pt idx="130">
                  <c:v>92.392502652613061</c:v>
                </c:pt>
                <c:pt idx="131">
                  <c:v>93.597007018903085</c:v>
                </c:pt>
                <c:pt idx="132">
                  <c:v>94.805950643913633</c:v>
                </c:pt>
                <c:pt idx="133">
                  <c:v>96.019278024041469</c:v>
                </c:pt>
                <c:pt idx="134">
                  <c:v>97.236933949570712</c:v>
                </c:pt>
                <c:pt idx="135">
                  <c:v>98.458863506968228</c:v>
                </c:pt>
                <c:pt idx="136">
                  <c:v>99.685012081073836</c:v>
                </c:pt>
                <c:pt idx="137">
                  <c:v>100.9153253571866</c:v>
                </c:pt>
                <c:pt idx="138">
                  <c:v>102.14974932304889</c:v>
                </c:pt>
                <c:pt idx="139">
                  <c:v>103.38823027072961</c:v>
                </c:pt>
                <c:pt idx="140">
                  <c:v>104.63071479840818</c:v>
                </c:pt>
                <c:pt idx="141">
                  <c:v>105.87714981206084</c:v>
                </c:pt>
                <c:pt idx="142">
                  <c:v>107.12748252705063</c:v>
                </c:pt>
                <c:pt idx="143">
                  <c:v>108.3816604696229</c:v>
                </c:pt>
                <c:pt idx="144">
                  <c:v>109.63963147830758</c:v>
                </c:pt>
                <c:pt idx="145">
                  <c:v>110.90134370522998</c:v>
                </c:pt>
                <c:pt idx="146">
                  <c:v>112.16675416917393</c:v>
                </c:pt>
                <c:pt idx="147">
                  <c:v>113.43583296587602</c:v>
                </c:pt>
                <c:pt idx="148">
                  <c:v>114.70855034082389</c:v>
                </c:pt>
                <c:pt idx="149">
                  <c:v>115.98487669011071</c:v>
                </c:pt>
                <c:pt idx="150">
                  <c:v>117.264782561253</c:v>
                </c:pt>
                <c:pt idx="151">
                  <c:v>118.54823865397236</c:v>
                </c:pt>
                <c:pt idx="152">
                  <c:v>119.83521582094146</c:v>
                </c:pt>
                <c:pt idx="153">
                  <c:v>121.12568506849487</c:v>
                </c:pt>
                <c:pt idx="154">
                  <c:v>122.41961755730517</c:v>
                </c:pt>
                <c:pt idx="155">
                  <c:v>123.7169846030248</c:v>
                </c:pt>
                <c:pt idx="156">
                  <c:v>125.01775767689406</c:v>
                </c:pt>
                <c:pt idx="157">
                  <c:v>126.32190840631601</c:v>
                </c:pt>
                <c:pt idx="158">
                  <c:v>127.6294085753983</c:v>
                </c:pt>
                <c:pt idx="159">
                  <c:v>128.94023012546285</c:v>
                </c:pt>
                <c:pt idx="160">
                  <c:v>130.25434515552357</c:v>
                </c:pt>
                <c:pt idx="161">
                  <c:v>131.57172592273278</c:v>
                </c:pt>
                <c:pt idx="162">
                  <c:v>132.8906125306178</c:v>
                </c:pt>
                <c:pt idx="163">
                  <c:v>134.20925934560034</c:v>
                </c:pt>
                <c:pt idx="164">
                  <c:v>135.52631553741637</c:v>
                </c:pt>
                <c:pt idx="165">
                  <c:v>136.8405364085003</c:v>
                </c:pt>
                <c:pt idx="166">
                  <c:v>138.15068734192607</c:v>
                </c:pt>
                <c:pt idx="167">
                  <c:v>139.45554365461655</c:v>
                </c:pt>
                <c:pt idx="168">
                  <c:v>140.75391848124198</c:v>
                </c:pt>
                <c:pt idx="169">
                  <c:v>142.04587605159679</c:v>
                </c:pt>
                <c:pt idx="170">
                  <c:v>143.33147964387709</c:v>
                </c:pt>
                <c:pt idx="171">
                  <c:v>144.61079160340898</c:v>
                </c:pt>
                <c:pt idx="172">
                  <c:v>145.88387336091805</c:v>
                </c:pt>
                <c:pt idx="173">
                  <c:v>147.15078545035323</c:v>
                </c:pt>
                <c:pt idx="174">
                  <c:v>148.41158752627825</c:v>
                </c:pt>
                <c:pt idx="175">
                  <c:v>149.66633838084317</c:v>
                </c:pt>
                <c:pt idx="176">
                  <c:v>150.91509596034786</c:v>
                </c:pt>
                <c:pt idx="177">
                  <c:v>152.15791738140962</c:v>
                </c:pt>
                <c:pt idx="178">
                  <c:v>153.39485894674579</c:v>
                </c:pt>
                <c:pt idx="179">
                  <c:v>154.62597616058267</c:v>
                </c:pt>
                <c:pt idx="180">
                  <c:v>155.85132374370099</c:v>
                </c:pt>
                <c:pt idx="181">
                  <c:v>157.07095564812846</c:v>
                </c:pt>
                <c:pt idx="182">
                  <c:v>158.2849250714892</c:v>
                </c:pt>
                <c:pt idx="183">
                  <c:v>159.49328447101954</c:v>
                </c:pt>
                <c:pt idx="184">
                  <c:v>160.69608557725954</c:v>
                </c:pt>
                <c:pt idx="185">
                  <c:v>161.89337940742931</c:v>
                </c:pt>
                <c:pt idx="186">
                  <c:v>163.08521627849848</c:v>
                </c:pt>
                <c:pt idx="187">
                  <c:v>164.27164581995768</c:v>
                </c:pt>
                <c:pt idx="188">
                  <c:v>165.45271698629975</c:v>
                </c:pt>
                <c:pt idx="189">
                  <c:v>166.62847806921874</c:v>
                </c:pt>
                <c:pt idx="190">
                  <c:v>167.79897670953443</c:v>
                </c:pt>
                <c:pt idx="191">
                  <c:v>168.96425990884953</c:v>
                </c:pt>
                <c:pt idx="192">
                  <c:v>170.12437404094689</c:v>
                </c:pt>
                <c:pt idx="193">
                  <c:v>171.27936486293362</c:v>
                </c:pt>
                <c:pt idx="194">
                  <c:v>172.42927752613872</c:v>
                </c:pt>
                <c:pt idx="195">
                  <c:v>173.57415658677101</c:v>
                </c:pt>
                <c:pt idx="196">
                  <c:v>174.7140460163433</c:v>
                </c:pt>
                <c:pt idx="197">
                  <c:v>175.84898921186928</c:v>
                </c:pt>
                <c:pt idx="198">
                  <c:v>176.97902900583875</c:v>
                </c:pt>
                <c:pt idx="199">
                  <c:v>178.10420767597725</c:v>
                </c:pt>
                <c:pt idx="200">
                  <c:v>179.22456695479539</c:v>
                </c:pt>
                <c:pt idx="201">
                  <c:v>180.34014803893351</c:v>
                </c:pt>
                <c:pt idx="202">
                  <c:v>181.45099159830673</c:v>
                </c:pt>
                <c:pt idx="203">
                  <c:v>182.55713778505566</c:v>
                </c:pt>
                <c:pt idx="204">
                  <c:v>183.65862624230755</c:v>
                </c:pt>
                <c:pt idx="205">
                  <c:v>184.75549611275287</c:v>
                </c:pt>
                <c:pt idx="206">
                  <c:v>185.84778604704169</c:v>
                </c:pt>
                <c:pt idx="207">
                  <c:v>186.93553421200482</c:v>
                </c:pt>
                <c:pt idx="208">
                  <c:v>188.01877829870352</c:v>
                </c:pt>
                <c:pt idx="209">
                  <c:v>189.09755553031258</c:v>
                </c:pt>
                <c:pt idx="210">
                  <c:v>190.17190266984053</c:v>
                </c:pt>
                <c:pt idx="211">
                  <c:v>191.24185602769128</c:v>
                </c:pt>
                <c:pt idx="212">
                  <c:v>192.30745146907083</c:v>
                </c:pt>
                <c:pt idx="213">
                  <c:v>193.368724421243</c:v>
                </c:pt>
                <c:pt idx="214">
                  <c:v>194.42570988063784</c:v>
                </c:pt>
                <c:pt idx="215">
                  <c:v>195.4784424198163</c:v>
                </c:pt>
                <c:pt idx="216">
                  <c:v>196.52695619429457</c:v>
                </c:pt>
                <c:pt idx="217">
                  <c:v>197.57128494923157</c:v>
                </c:pt>
                <c:pt idx="218">
                  <c:v>198.61146202598277</c:v>
                </c:pt>
                <c:pt idx="219">
                  <c:v>199.64752036852371</c:v>
                </c:pt>
                <c:pt idx="220">
                  <c:v>200.679492529746</c:v>
                </c:pt>
                <c:pt idx="221">
                  <c:v>201.70741067762921</c:v>
                </c:pt>
                <c:pt idx="222">
                  <c:v>202.73130660129127</c:v>
                </c:pt>
                <c:pt idx="223">
                  <c:v>203.75121171692041</c:v>
                </c:pt>
                <c:pt idx="224">
                  <c:v>204.76715707359139</c:v>
                </c:pt>
                <c:pt idx="225">
                  <c:v>205.77917335896868</c:v>
                </c:pt>
                <c:pt idx="226">
                  <c:v>206.78729090489918</c:v>
                </c:pt>
                <c:pt idx="227">
                  <c:v>207.79153969289715</c:v>
                </c:pt>
                <c:pt idx="228">
                  <c:v>208.79194935952376</c:v>
                </c:pt>
                <c:pt idx="229">
                  <c:v>209.78854920166373</c:v>
                </c:pt>
                <c:pt idx="230">
                  <c:v>210.78136818170134</c:v>
                </c:pt>
                <c:pt idx="231">
                  <c:v>211.77043493259811</c:v>
                </c:pt>
                <c:pt idx="232">
                  <c:v>212.75577776287457</c:v>
                </c:pt>
                <c:pt idx="233">
                  <c:v>213.73742466149804</c:v>
                </c:pt>
                <c:pt idx="234">
                  <c:v>214.71540330267857</c:v>
                </c:pt>
                <c:pt idx="235">
                  <c:v>215.68974105057532</c:v>
                </c:pt>
                <c:pt idx="236">
                  <c:v>216.66046496391522</c:v>
                </c:pt>
                <c:pt idx="237">
                  <c:v>217.62760180052578</c:v>
                </c:pt>
                <c:pt idx="238">
                  <c:v>218.59117802178417</c:v>
                </c:pt>
                <c:pt idx="239">
                  <c:v>219.55121979698421</c:v>
                </c:pt>
                <c:pt idx="240">
                  <c:v>220.50775300762328</c:v>
                </c:pt>
                <c:pt idx="241">
                  <c:v>221.46080325161083</c:v>
                </c:pt>
                <c:pt idx="242">
                  <c:v>222.4103958474</c:v>
                </c:pt>
                <c:pt idx="243">
                  <c:v>223.35655583804447</c:v>
                </c:pt>
                <c:pt idx="244">
                  <c:v>224.29930799518175</c:v>
                </c:pt>
                <c:pt idx="245">
                  <c:v>225.23867682294465</c:v>
                </c:pt>
                <c:pt idx="246">
                  <c:v>226.17468656180264</c:v>
                </c:pt>
                <c:pt idx="247">
                  <c:v>227.10736119233425</c:v>
                </c:pt>
                <c:pt idx="248">
                  <c:v>228.03672443893234</c:v>
                </c:pt>
                <c:pt idx="249">
                  <c:v>228.96279977344352</c:v>
                </c:pt>
                <c:pt idx="250">
                  <c:v>229.88561041874303</c:v>
                </c:pt>
                <c:pt idx="251">
                  <c:v>230.80517935224668</c:v>
                </c:pt>
                <c:pt idx="252">
                  <c:v>231.72152930936088</c:v>
                </c:pt>
                <c:pt idx="253">
                  <c:v>232.63468278687239</c:v>
                </c:pt>
                <c:pt idx="254">
                  <c:v>233.54466204627875</c:v>
                </c:pt>
                <c:pt idx="255">
                  <c:v>234.45148911706085</c:v>
                </c:pt>
                <c:pt idx="256">
                  <c:v>235.35518579989878</c:v>
                </c:pt>
                <c:pt idx="257">
                  <c:v>236.25577366983202</c:v>
                </c:pt>
                <c:pt idx="258">
                  <c:v>237.1532740793653</c:v>
                </c:pt>
                <c:pt idx="259">
                  <c:v>238.04770816152114</c:v>
                </c:pt>
                <c:pt idx="260">
                  <c:v>238.93909683284019</c:v>
                </c:pt>
                <c:pt idx="261">
                  <c:v>239.82746079633051</c:v>
                </c:pt>
                <c:pt idx="262">
                  <c:v>240.71282054436662</c:v>
                </c:pt>
                <c:pt idx="263">
                  <c:v>241.59519636153959</c:v>
                </c:pt>
                <c:pt idx="264">
                  <c:v>242.47460832745909</c:v>
                </c:pt>
                <c:pt idx="265">
                  <c:v>243.35107631950822</c:v>
                </c:pt>
                <c:pt idx="266">
                  <c:v>244.22462001555223</c:v>
                </c:pt>
                <c:pt idx="267">
                  <c:v>245.09525889660205</c:v>
                </c:pt>
                <c:pt idx="268">
                  <c:v>245.96301224943343</c:v>
                </c:pt>
                <c:pt idx="269">
                  <c:v>246.82789916916275</c:v>
                </c:pt>
                <c:pt idx="270">
                  <c:v>247.68993856178002</c:v>
                </c:pt>
                <c:pt idx="271">
                  <c:v>248.54914914664042</c:v>
                </c:pt>
                <c:pt idx="272">
                  <c:v>249.40554945891472</c:v>
                </c:pt>
                <c:pt idx="273">
                  <c:v>250.25915785199965</c:v>
                </c:pt>
                <c:pt idx="274">
                  <c:v>251.10999249988896</c:v>
                </c:pt>
                <c:pt idx="275">
                  <c:v>251.95807139950597</c:v>
                </c:pt>
                <c:pt idx="276">
                  <c:v>252.80341237299814</c:v>
                </c:pt>
                <c:pt idx="277">
                  <c:v>253.64603306999473</c:v>
                </c:pt>
                <c:pt idx="278">
                  <c:v>254.48595096982808</c:v>
                </c:pt>
                <c:pt idx="279">
                  <c:v>255.32318338371914</c:v>
                </c:pt>
                <c:pt idx="280">
                  <c:v>256.15774745692812</c:v>
                </c:pt>
                <c:pt idx="281">
                  <c:v>256.98966017087082</c:v>
                </c:pt>
                <c:pt idx="282">
                  <c:v>257.81893834520127</c:v>
                </c:pt>
                <c:pt idx="283">
                  <c:v>258.64559863986136</c:v>
                </c:pt>
                <c:pt idx="284">
                  <c:v>259.46965755709817</c:v>
                </c:pt>
                <c:pt idx="285">
                  <c:v>260.29113144344956</c:v>
                </c:pt>
                <c:pt idx="286">
                  <c:v>261.11003649169822</c:v>
                </c:pt>
                <c:pt idx="287">
                  <c:v>261.92638874279578</c:v>
                </c:pt>
                <c:pt idx="288">
                  <c:v>262.7402040877563</c:v>
                </c:pt>
                <c:pt idx="289">
                  <c:v>263.55149826952066</c:v>
                </c:pt>
                <c:pt idx="290">
                  <c:v>264.360286884792</c:v>
                </c:pt>
                <c:pt idx="291">
                  <c:v>265.16658538584261</c:v>
                </c:pt>
                <c:pt idx="292">
                  <c:v>265.97040908229314</c:v>
                </c:pt>
                <c:pt idx="293">
                  <c:v>266.77177314286462</c:v>
                </c:pt>
                <c:pt idx="294">
                  <c:v>267.57069259710318</c:v>
                </c:pt>
                <c:pt idx="295">
                  <c:v>268.36718233707899</c:v>
                </c:pt>
                <c:pt idx="296">
                  <c:v>269.16125711905903</c:v>
                </c:pt>
                <c:pt idx="297">
                  <c:v>269.95293156515447</c:v>
                </c:pt>
                <c:pt idx="298">
                  <c:v>270.74222016494326</c:v>
                </c:pt>
                <c:pt idx="299">
                  <c:v>271.52913727706829</c:v>
                </c:pt>
                <c:pt idx="300">
                  <c:v>272.31369713081114</c:v>
                </c:pt>
                <c:pt idx="301">
                  <c:v>273.09591382764285</c:v>
                </c:pt>
                <c:pt idx="302">
                  <c:v>273.87580134275095</c:v>
                </c:pt>
                <c:pt idx="303">
                  <c:v>274.6533735265441</c:v>
                </c:pt>
                <c:pt idx="304">
                  <c:v>275.42864410613419</c:v>
                </c:pt>
                <c:pt idx="305">
                  <c:v>276.20162668679649</c:v>
                </c:pt>
                <c:pt idx="306">
                  <c:v>276.97233475340835</c:v>
                </c:pt>
                <c:pt idx="307">
                  <c:v>277.74078167186673</c:v>
                </c:pt>
                <c:pt idx="308">
                  <c:v>278.50698069048462</c:v>
                </c:pt>
                <c:pt idx="309">
                  <c:v>279.27094494136747</c:v>
                </c:pt>
                <c:pt idx="310">
                  <c:v>280.03268744176916</c:v>
                </c:pt>
                <c:pt idx="311">
                  <c:v>280.79222109542837</c:v>
                </c:pt>
                <c:pt idx="312">
                  <c:v>281.54955869388567</c:v>
                </c:pt>
                <c:pt idx="313">
                  <c:v>282.30471291778139</c:v>
                </c:pt>
                <c:pt idx="314">
                  <c:v>283.05769633813469</c:v>
                </c:pt>
                <c:pt idx="315">
                  <c:v>283.8085214176046</c:v>
                </c:pt>
                <c:pt idx="316">
                  <c:v>284.55720051173256</c:v>
                </c:pt>
                <c:pt idx="317">
                  <c:v>285.30374587016746</c:v>
                </c:pt>
                <c:pt idx="318">
                  <c:v>286.048169637873</c:v>
                </c:pt>
                <c:pt idx="319">
                  <c:v>286.79048385631813</c:v>
                </c:pt>
                <c:pt idx="320">
                  <c:v>287.53070046465041</c:v>
                </c:pt>
                <c:pt idx="321">
                  <c:v>288.26883130085275</c:v>
                </c:pt>
                <c:pt idx="322">
                  <c:v>289.00488810288408</c:v>
                </c:pt>
                <c:pt idx="323">
                  <c:v>289.73888250980372</c:v>
                </c:pt>
                <c:pt idx="324">
                  <c:v>290.47082606288018</c:v>
                </c:pt>
                <c:pt idx="325">
                  <c:v>291.20073020668423</c:v>
                </c:pt>
                <c:pt idx="326">
                  <c:v>291.92860629016712</c:v>
                </c:pt>
                <c:pt idx="327">
                  <c:v>292.65446556772326</c:v>
                </c:pt>
                <c:pt idx="328">
                  <c:v>293.37831920023871</c:v>
                </c:pt>
                <c:pt idx="329">
                  <c:v>294.10017825612476</c:v>
                </c:pt>
                <c:pt idx="330">
                  <c:v>294.8200537123376</c:v>
                </c:pt>
                <c:pt idx="331">
                  <c:v>295.53795645538355</c:v>
                </c:pt>
                <c:pt idx="332">
                  <c:v>296.25389728231107</c:v>
                </c:pt>
                <c:pt idx="333">
                  <c:v>296.96788690168859</c:v>
                </c:pt>
                <c:pt idx="334">
                  <c:v>297.67993593456947</c:v>
                </c:pt>
                <c:pt idx="335">
                  <c:v>298.39005491544367</c:v>
                </c:pt>
                <c:pt idx="336">
                  <c:v>299.09825429317635</c:v>
                </c:pt>
                <c:pt idx="337">
                  <c:v>299.80454443193418</c:v>
                </c:pt>
                <c:pt idx="338">
                  <c:v>300.50893561209875</c:v>
                </c:pt>
                <c:pt idx="339">
                  <c:v>301.2114380311678</c:v>
                </c:pt>
                <c:pt idx="340">
                  <c:v>301.91206180464457</c:v>
                </c:pt>
                <c:pt idx="341">
                  <c:v>302.61081696691497</c:v>
                </c:pt>
                <c:pt idx="342">
                  <c:v>303.30771347211316</c:v>
                </c:pt>
                <c:pt idx="343">
                  <c:v>304.00276119497568</c:v>
                </c:pt>
                <c:pt idx="344">
                  <c:v>304.69596993168415</c:v>
                </c:pt>
                <c:pt idx="345">
                  <c:v>305.38734940069679</c:v>
                </c:pt>
                <c:pt idx="346">
                  <c:v>306.07690924356905</c:v>
                </c:pt>
                <c:pt idx="347">
                  <c:v>306.76465902576331</c:v>
                </c:pt>
                <c:pt idx="348">
                  <c:v>307.45060823744814</c:v>
                </c:pt>
                <c:pt idx="349">
                  <c:v>308.13476629428692</c:v>
                </c:pt>
                <c:pt idx="350">
                  <c:v>308.81714253821616</c:v>
                </c:pt>
                <c:pt idx="351">
                  <c:v>309.49774623821378</c:v>
                </c:pt>
                <c:pt idx="352">
                  <c:v>310.17658659105734</c:v>
                </c:pt>
                <c:pt idx="353">
                  <c:v>310.85367272207253</c:v>
                </c:pt>
                <c:pt idx="354">
                  <c:v>311.52901368587169</c:v>
                </c:pt>
                <c:pt idx="355">
                  <c:v>312.2026184670832</c:v>
                </c:pt>
                <c:pt idx="356">
                  <c:v>312.87449598107122</c:v>
                </c:pt>
                <c:pt idx="357">
                  <c:v>313.54465507464636</c:v>
                </c:pt>
                <c:pt idx="358">
                  <c:v>314.21310452676715</c:v>
                </c:pt>
                <c:pt idx="359">
                  <c:v>314.87985304923245</c:v>
                </c:pt>
                <c:pt idx="360">
                  <c:v>315.54490928736539</c:v>
                </c:pt>
                <c:pt idx="361">
                  <c:v>316.20828182068823</c:v>
                </c:pt>
                <c:pt idx="362">
                  <c:v>316.86997916358894</c:v>
                </c:pt>
                <c:pt idx="363">
                  <c:v>317.53000976597923</c:v>
                </c:pt>
                <c:pt idx="364">
                  <c:v>318.18838201394436</c:v>
                </c:pt>
                <c:pt idx="365">
                  <c:v>318.84510423038472</c:v>
                </c:pt>
                <c:pt idx="366">
                  <c:v>319.50018467564939</c:v>
                </c:pt>
                <c:pt idx="367">
                  <c:v>320.1536315481618</c:v>
                </c:pt>
                <c:pt idx="368">
                  <c:v>320.8054529850375</c:v>
                </c:pt>
                <c:pt idx="369">
                  <c:v>321.4556570626944</c:v>
                </c:pt>
                <c:pt idx="370">
                  <c:v>322.10425179745516</c:v>
                </c:pt>
                <c:pt idx="371">
                  <c:v>322.75124514614254</c:v>
                </c:pt>
                <c:pt idx="372">
                  <c:v>323.39664500666686</c:v>
                </c:pt>
                <c:pt idx="373">
                  <c:v>324.04045921860677</c:v>
                </c:pt>
                <c:pt idx="374">
                  <c:v>324.68269556378243</c:v>
                </c:pt>
                <c:pt idx="375">
                  <c:v>325.3233617668219</c:v>
                </c:pt>
                <c:pt idx="376">
                  <c:v>325.96246549572072</c:v>
                </c:pt>
                <c:pt idx="377">
                  <c:v>326.60001436239418</c:v>
                </c:pt>
                <c:pt idx="378">
                  <c:v>327.23601592322342</c:v>
                </c:pt>
                <c:pt idx="379">
                  <c:v>327.87047767959461</c:v>
                </c:pt>
                <c:pt idx="380">
                  <c:v>328.50340707843156</c:v>
                </c:pt>
                <c:pt idx="381">
                  <c:v>329.13481151272208</c:v>
                </c:pt>
                <c:pt idx="382">
                  <c:v>329.76469832203787</c:v>
                </c:pt>
                <c:pt idx="383">
                  <c:v>330.39307479304813</c:v>
                </c:pt>
                <c:pt idx="384">
                  <c:v>331.01994816002713</c:v>
                </c:pt>
                <c:pt idx="385">
                  <c:v>331.64532560535559</c:v>
                </c:pt>
                <c:pt idx="386">
                  <c:v>332.26921426001621</c:v>
                </c:pt>
                <c:pt idx="387">
                  <c:v>332.89162120408304</c:v>
                </c:pt>
                <c:pt idx="388">
                  <c:v>333.51255346720541</c:v>
                </c:pt>
                <c:pt idx="389">
                  <c:v>334.13201802908566</c:v>
                </c:pt>
                <c:pt idx="390">
                  <c:v>334.75002181995171</c:v>
                </c:pt>
                <c:pt idx="391">
                  <c:v>335.36657172102377</c:v>
                </c:pt>
                <c:pt idx="392">
                  <c:v>335.98167456497555</c:v>
                </c:pt>
                <c:pt idx="393">
                  <c:v>336.59533713639001</c:v>
                </c:pt>
                <c:pt idx="394">
                  <c:v>337.20756617221019</c:v>
                </c:pt>
                <c:pt idx="395">
                  <c:v>337.81836836218406</c:v>
                </c:pt>
                <c:pt idx="396">
                  <c:v>338.42775034930492</c:v>
                </c:pt>
                <c:pt idx="397">
                  <c:v>339.03571873024612</c:v>
                </c:pt>
                <c:pt idx="398">
                  <c:v>339.64228005579099</c:v>
                </c:pt>
                <c:pt idx="399">
                  <c:v>340.24744083125773</c:v>
                </c:pt>
                <c:pt idx="400">
                  <c:v>340.85120751691954</c:v>
                </c:pt>
                <c:pt idx="401">
                  <c:v>341.45358652841969</c:v>
                </c:pt>
                <c:pt idx="402">
                  <c:v>342.0545842371817</c:v>
                </c:pt>
                <c:pt idx="403">
                  <c:v>342.65420697081544</c:v>
                </c:pt>
                <c:pt idx="404">
                  <c:v>343.2524610135178</c:v>
                </c:pt>
                <c:pt idx="405">
                  <c:v>343.84935260646932</c:v>
                </c:pt>
                <c:pt idx="406">
                  <c:v>344.44488794822604</c:v>
                </c:pt>
                <c:pt idx="407">
                  <c:v>345.03907319510705</c:v>
                </c:pt>
                <c:pt idx="408">
                  <c:v>345.63191446157754</c:v>
                </c:pt>
                <c:pt idx="409">
                  <c:v>346.2234178206275</c:v>
                </c:pt>
                <c:pt idx="410">
                  <c:v>346.81358930414626</c:v>
                </c:pt>
                <c:pt idx="411">
                  <c:v>347.40243490329277</c:v>
                </c:pt>
                <c:pt idx="412">
                  <c:v>347.98996056886165</c:v>
                </c:pt>
                <c:pt idx="413">
                  <c:v>348.57617221164509</c:v>
                </c:pt>
                <c:pt idx="414">
                  <c:v>349.16107570279092</c:v>
                </c:pt>
                <c:pt idx="415">
                  <c:v>349.74467687415648</c:v>
                </c:pt>
                <c:pt idx="416">
                  <c:v>350.32698151865867</c:v>
                </c:pt>
                <c:pt idx="417">
                  <c:v>350.90799539061999</c:v>
                </c:pt>
                <c:pt idx="418">
                  <c:v>351.48772420611078</c:v>
                </c:pt>
                <c:pt idx="419">
                  <c:v>352.06617364328787</c:v>
                </c:pt>
                <c:pt idx="420">
                  <c:v>352.6433493427291</c:v>
                </c:pt>
                <c:pt idx="421">
                  <c:v>353.21925690776453</c:v>
                </c:pt>
                <c:pt idx="422">
                  <c:v>353.79390190480387</c:v>
                </c:pt>
                <c:pt idx="423">
                  <c:v>354.36728986366012</c:v>
                </c:pt>
                <c:pt idx="424">
                  <c:v>354.93942627787004</c:v>
                </c:pt>
                <c:pt idx="425">
                  <c:v>355.51031660501093</c:v>
                </c:pt>
                <c:pt idx="426">
                  <c:v>356.07996626701373</c:v>
                </c:pt>
                <c:pt idx="427">
                  <c:v>356.64838065047331</c:v>
                </c:pt>
                <c:pt idx="428">
                  <c:v>357.21556510695473</c:v>
                </c:pt>
                <c:pt idx="429">
                  <c:v>357.78152495329653</c:v>
                </c:pt>
                <c:pt idx="430">
                  <c:v>358.3462654719109</c:v>
                </c:pt>
                <c:pt idx="431">
                  <c:v>358.90979191108016</c:v>
                </c:pt>
                <c:pt idx="432">
                  <c:v>359.47210948525048</c:v>
                </c:pt>
                <c:pt idx="433">
                  <c:v>360.03322337532211</c:v>
                </c:pt>
                <c:pt idx="434">
                  <c:v>360.59313872893688</c:v>
                </c:pt>
                <c:pt idx="435">
                  <c:v>361.15186066076217</c:v>
                </c:pt>
                <c:pt idx="436">
                  <c:v>361.70939425277231</c:v>
                </c:pt>
                <c:pt idx="437">
                  <c:v>362.26574455452663</c:v>
                </c:pt>
                <c:pt idx="438">
                  <c:v>362.82091658344473</c:v>
                </c:pt>
                <c:pt idx="439">
                  <c:v>363.3749153250788</c:v>
                </c:pt>
                <c:pt idx="440">
                  <c:v>363.92774573338306</c:v>
                </c:pt>
                <c:pt idx="441">
                  <c:v>364.47941273098036</c:v>
                </c:pt>
                <c:pt idx="442">
                  <c:v>365.02992120942605</c:v>
                </c:pt>
                <c:pt idx="443">
                  <c:v>365.57927602946882</c:v>
                </c:pt>
                <c:pt idx="444">
                  <c:v>366.12748202130905</c:v>
                </c:pt>
                <c:pt idx="445">
                  <c:v>366.67454398485455</c:v>
                </c:pt>
                <c:pt idx="446">
                  <c:v>367.22046668997331</c:v>
                </c:pt>
                <c:pt idx="447">
                  <c:v>367.76525487674371</c:v>
                </c:pt>
                <c:pt idx="448">
                  <c:v>368.30891325570241</c:v>
                </c:pt>
                <c:pt idx="449">
                  <c:v>368.85144650808928</c:v>
                </c:pt>
                <c:pt idx="450">
                  <c:v>369.39285928609007</c:v>
                </c:pt>
                <c:pt idx="451">
                  <c:v>369.93315621307636</c:v>
                </c:pt>
                <c:pt idx="452">
                  <c:v>370.47234188384323</c:v>
                </c:pt>
                <c:pt idx="453">
                  <c:v>371.01042086484438</c:v>
                </c:pt>
                <c:pt idx="454">
                  <c:v>371.54739769442489</c:v>
                </c:pt>
                <c:pt idx="455">
                  <c:v>372.08327688305155</c:v>
                </c:pt>
                <c:pt idx="456">
                  <c:v>372.61806291354071</c:v>
                </c:pt>
                <c:pt idx="457">
                  <c:v>373.15176024128419</c:v>
                </c:pt>
                <c:pt idx="458">
                  <c:v>373.68437329447238</c:v>
                </c:pt>
                <c:pt idx="459">
                  <c:v>374.21590647431555</c:v>
                </c:pt>
                <c:pt idx="460">
                  <c:v>374.74636415526248</c:v>
                </c:pt>
                <c:pt idx="461">
                  <c:v>375.27575068521736</c:v>
                </c:pt>
                <c:pt idx="462">
                  <c:v>375.80407038575396</c:v>
                </c:pt>
                <c:pt idx="463">
                  <c:v>376.3313275523281</c:v>
                </c:pt>
                <c:pt idx="464">
                  <c:v>376.85752645448775</c:v>
                </c:pt>
                <c:pt idx="465">
                  <c:v>377.38267133608105</c:v>
                </c:pt>
                <c:pt idx="466">
                  <c:v>377.90676641546213</c:v>
                </c:pt>
                <c:pt idx="467">
                  <c:v>378.42981588569529</c:v>
                </c:pt>
                <c:pt idx="468">
                  <c:v>378.95182391475663</c:v>
                </c:pt>
                <c:pt idx="469">
                  <c:v>379.47279464573398</c:v>
                </c:pt>
                <c:pt idx="470">
                  <c:v>379.99273219702468</c:v>
                </c:pt>
                <c:pt idx="471">
                  <c:v>380.51164066253165</c:v>
                </c:pt>
                <c:pt idx="472">
                  <c:v>381.02952411185709</c:v>
                </c:pt>
                <c:pt idx="473">
                  <c:v>381.54638659049476</c:v>
                </c:pt>
                <c:pt idx="474">
                  <c:v>382.06223212002004</c:v>
                </c:pt>
                <c:pt idx="475">
                  <c:v>382.57706469827815</c:v>
                </c:pt>
                <c:pt idx="476">
                  <c:v>383.09088829957057</c:v>
                </c:pt>
                <c:pt idx="477">
                  <c:v>383.60370687483976</c:v>
                </c:pt>
                <c:pt idx="478">
                  <c:v>384.11552435185178</c:v>
                </c:pt>
                <c:pt idx="479">
                  <c:v>384.62634463537751</c:v>
                </c:pt>
                <c:pt idx="480">
                  <c:v>385.13617160737164</c:v>
                </c:pt>
                <c:pt idx="481">
                  <c:v>385.64500912715033</c:v>
                </c:pt>
                <c:pt idx="482">
                  <c:v>386.152861031567</c:v>
                </c:pt>
                <c:pt idx="483">
                  <c:v>386.65973113518629</c:v>
                </c:pt>
                <c:pt idx="484">
                  <c:v>387.1656232304565</c:v>
                </c:pt>
                <c:pt idx="485">
                  <c:v>387.67054108788028</c:v>
                </c:pt>
                <c:pt idx="486">
                  <c:v>388.17448845618384</c:v>
                </c:pt>
                <c:pt idx="487">
                  <c:v>388.67746906248419</c:v>
                </c:pt>
                <c:pt idx="488">
                  <c:v>389.17948661245521</c:v>
                </c:pt>
                <c:pt idx="489">
                  <c:v>389.68054479049169</c:v>
                </c:pt>
                <c:pt idx="490">
                  <c:v>390.18064725987216</c:v>
                </c:pt>
                <c:pt idx="491">
                  <c:v>390.67979766292001</c:v>
                </c:pt>
                <c:pt idx="492">
                  <c:v>391.17799962116305</c:v>
                </c:pt>
                <c:pt idx="493">
                  <c:v>391.67525673549153</c:v>
                </c:pt>
                <c:pt idx="494">
                  <c:v>392.17157258631488</c:v>
                </c:pt>
                <c:pt idx="495">
                  <c:v>392.66695073371676</c:v>
                </c:pt>
                <c:pt idx="496">
                  <c:v>393.16139471760852</c:v>
                </c:pt>
                <c:pt idx="497">
                  <c:v>393.65490805788158</c:v>
                </c:pt>
                <c:pt idx="498">
                  <c:v>394.14749425455818</c:v>
                </c:pt>
                <c:pt idx="499">
                  <c:v>394.63915678794064</c:v>
                </c:pt>
                <c:pt idx="500">
                  <c:v>395.12989911875923</c:v>
                </c:pt>
                <c:pt idx="501">
                  <c:v>395.61972468831885</c:v>
                </c:pt>
                <c:pt idx="502">
                  <c:v>396.10863691864421</c:v>
                </c:pt>
                <c:pt idx="503">
                  <c:v>396.59663921262347</c:v>
                </c:pt>
                <c:pt idx="504">
                  <c:v>397.083734954151</c:v>
                </c:pt>
                <c:pt idx="505">
                  <c:v>397.56992750826828</c:v>
                </c:pt>
                <c:pt idx="506">
                  <c:v>398.05522022130395</c:v>
                </c:pt>
                <c:pt idx="507">
                  <c:v>398.53961642101223</c:v>
                </c:pt>
                <c:pt idx="508">
                  <c:v>399.02311941671024</c:v>
                </c:pt>
                <c:pt idx="509">
                  <c:v>399.50573249941408</c:v>
                </c:pt>
                <c:pt idx="510">
                  <c:v>399.9874589419735</c:v>
                </c:pt>
                <c:pt idx="511">
                  <c:v>400.46830199920544</c:v>
                </c:pt>
                <c:pt idx="512">
                  <c:v>400.94826490802632</c:v>
                </c:pt>
                <c:pt idx="513">
                  <c:v>401.4273508875832</c:v>
                </c:pt>
                <c:pt idx="514">
                  <c:v>401.9055631393835</c:v>
                </c:pt>
                <c:pt idx="515">
                  <c:v>402.38290484742384</c:v>
                </c:pt>
                <c:pt idx="516">
                  <c:v>402.85937917831757</c:v>
                </c:pt>
                <c:pt idx="517">
                  <c:v>403.33498928142103</c:v>
                </c:pt>
                <c:pt idx="518">
                  <c:v>403.8097382889589</c:v>
                </c:pt>
                <c:pt idx="519">
                  <c:v>404.28362931614811</c:v>
                </c:pt>
                <c:pt idx="520">
                  <c:v>404.75666546132106</c:v>
                </c:pt>
                <c:pt idx="521">
                  <c:v>405.22884980604726</c:v>
                </c:pt>
                <c:pt idx="522">
                  <c:v>405.70018541525417</c:v>
                </c:pt>
                <c:pt idx="523">
                  <c:v>406.17067533734684</c:v>
                </c:pt>
                <c:pt idx="524">
                  <c:v>406.64032260432657</c:v>
                </c:pt>
                <c:pt idx="525">
                  <c:v>407.10913023190841</c:v>
                </c:pt>
                <c:pt idx="526">
                  <c:v>407.57710121963765</c:v>
                </c:pt>
                <c:pt idx="527">
                  <c:v>408.04423855100526</c:v>
                </c:pt>
                <c:pt idx="528">
                  <c:v>408.51054519356228</c:v>
                </c:pt>
                <c:pt idx="529">
                  <c:v>408.97602409903322</c:v>
                </c:pt>
                <c:pt idx="530">
                  <c:v>409.44067820342855</c:v>
                </c:pt>
                <c:pt idx="531">
                  <c:v>409.90451042715597</c:v>
                </c:pt>
                <c:pt idx="532">
                  <c:v>410.36752367513088</c:v>
                </c:pt>
                <c:pt idx="533">
                  <c:v>410.82972083688577</c:v>
                </c:pt>
                <c:pt idx="534">
                  <c:v>411.29110478667877</c:v>
                </c:pt>
                <c:pt idx="535">
                  <c:v>411.75167838360107</c:v>
                </c:pt>
                <c:pt idx="536">
                  <c:v>412.21144447168359</c:v>
                </c:pt>
                <c:pt idx="537">
                  <c:v>412.67040588000248</c:v>
                </c:pt>
                <c:pt idx="538">
                  <c:v>413.12856542278399</c:v>
                </c:pt>
                <c:pt idx="539">
                  <c:v>413.58592589950814</c:v>
                </c:pt>
                <c:pt idx="540">
                  <c:v>414.04249009501166</c:v>
                </c:pt>
                <c:pt idx="541">
                  <c:v>414.49826077958994</c:v>
                </c:pt>
                <c:pt idx="542">
                  <c:v>414.95324070909822</c:v>
                </c:pt>
                <c:pt idx="543">
                  <c:v>415.4074326250518</c:v>
                </c:pt>
                <c:pt idx="544">
                  <c:v>415.86083925472531</c:v>
                </c:pt>
                <c:pt idx="545">
                  <c:v>416.31346331125127</c:v>
                </c:pt>
                <c:pt idx="546">
                  <c:v>416.76530749371778</c:v>
                </c:pt>
                <c:pt idx="547">
                  <c:v>417.21637448726528</c:v>
                </c:pt>
                <c:pt idx="548">
                  <c:v>417.66666696318259</c:v>
                </c:pt>
                <c:pt idx="549">
                  <c:v>418.11618757900192</c:v>
                </c:pt>
                <c:pt idx="550">
                  <c:v>418.56493897859332</c:v>
                </c:pt>
                <c:pt idx="551">
                  <c:v>419.01292379225822</c:v>
                </c:pt>
                <c:pt idx="552">
                  <c:v>419.46014463682206</c:v>
                </c:pt>
                <c:pt idx="553">
                  <c:v>419.9066041157264</c:v>
                </c:pt>
                <c:pt idx="554">
                  <c:v>420.35230481911987</c:v>
                </c:pt>
                <c:pt idx="555">
                  <c:v>420.79724932394862</c:v>
                </c:pt>
                <c:pt idx="556">
                  <c:v>421.24144019404605</c:v>
                </c:pt>
                <c:pt idx="557">
                  <c:v>421.68487998022158</c:v>
                </c:pt>
                <c:pt idx="558">
                  <c:v>422.12757122034861</c:v>
                </c:pt>
                <c:pt idx="559">
                  <c:v>422.56951643945217</c:v>
                </c:pt>
                <c:pt idx="560">
                  <c:v>423.01071814979525</c:v>
                </c:pt>
                <c:pt idx="561">
                  <c:v>423.45117885096494</c:v>
                </c:pt>
                <c:pt idx="562">
                  <c:v>423.89090102995738</c:v>
                </c:pt>
                <c:pt idx="563">
                  <c:v>424.32988716126238</c:v>
                </c:pt>
                <c:pt idx="564">
                  <c:v>424.76813970694712</c:v>
                </c:pt>
                <c:pt idx="565">
                  <c:v>425.20566111673912</c:v>
                </c:pt>
                <c:pt idx="566">
                  <c:v>425.64245382810878</c:v>
                </c:pt>
                <c:pt idx="567">
                  <c:v>426.07852026635089</c:v>
                </c:pt>
                <c:pt idx="568">
                  <c:v>426.5138628446656</c:v>
                </c:pt>
                <c:pt idx="569">
                  <c:v>426.9484839642389</c:v>
                </c:pt>
                <c:pt idx="570">
                  <c:v>427.38238601432215</c:v>
                </c:pt>
                <c:pt idx="571">
                  <c:v>427.81557137231107</c:v>
                </c:pt>
                <c:pt idx="572">
                  <c:v>428.24804240382412</c:v>
                </c:pt>
                <c:pt idx="573">
                  <c:v>428.67980146278023</c:v>
                </c:pt>
                <c:pt idx="574">
                  <c:v>429.11085089147576</c:v>
                </c:pt>
                <c:pt idx="575">
                  <c:v>429.54119302066101</c:v>
                </c:pt>
                <c:pt idx="576">
                  <c:v>429.97083016961597</c:v>
                </c:pt>
                <c:pt idx="577">
                  <c:v>430.39976464622544</c:v>
                </c:pt>
                <c:pt idx="578">
                  <c:v>430.8279987470537</c:v>
                </c:pt>
                <c:pt idx="579">
                  <c:v>431.25553475741839</c:v>
                </c:pt>
                <c:pt idx="580">
                  <c:v>431.68237495146388</c:v>
                </c:pt>
                <c:pt idx="581">
                  <c:v>432.10852159223396</c:v>
                </c:pt>
                <c:pt idx="582">
                  <c:v>432.53397693174412</c:v>
                </c:pt>
                <c:pt idx="583">
                  <c:v>432.95874321105299</c:v>
                </c:pt>
                <c:pt idx="584">
                  <c:v>433.38282266033337</c:v>
                </c:pt>
                <c:pt idx="585">
                  <c:v>433.80621749894271</c:v>
                </c:pt>
                <c:pt idx="586">
                  <c:v>434.22892993549289</c:v>
                </c:pt>
                <c:pt idx="587">
                  <c:v>434.65096216791954</c:v>
                </c:pt>
                <c:pt idx="588">
                  <c:v>435.07231638355074</c:v>
                </c:pt>
                <c:pt idx="589">
                  <c:v>435.49299475917525</c:v>
                </c:pt>
                <c:pt idx="590">
                  <c:v>435.91299946111002</c:v>
                </c:pt>
                <c:pt idx="591">
                  <c:v>436.3323326452674</c:v>
                </c:pt>
                <c:pt idx="592">
                  <c:v>436.75099645722167</c:v>
                </c:pt>
                <c:pt idx="593">
                  <c:v>437.16899303227507</c:v>
                </c:pt>
                <c:pt idx="594">
                  <c:v>437.58632449552317</c:v>
                </c:pt>
                <c:pt idx="595">
                  <c:v>438.00299296191997</c:v>
                </c:pt>
                <c:pt idx="596">
                  <c:v>438.41900053634225</c:v>
                </c:pt>
                <c:pt idx="597">
                  <c:v>438.83434931365372</c:v>
                </c:pt>
                <c:pt idx="598">
                  <c:v>439.2490413787682</c:v>
                </c:pt>
                <c:pt idx="599">
                  <c:v>439.66307880671269</c:v>
                </c:pt>
                <c:pt idx="600">
                  <c:v>440.07646366268983</c:v>
                </c:pt>
                <c:pt idx="601">
                  <c:v>440.48919800213974</c:v>
                </c:pt>
                <c:pt idx="602">
                  <c:v>440.90128387080159</c:v>
                </c:pt>
                <c:pt idx="603">
                  <c:v>441.31272330477452</c:v>
                </c:pt>
                <c:pt idx="604">
                  <c:v>441.72351833057814</c:v>
                </c:pt>
                <c:pt idx="605">
                  <c:v>442.13367096521256</c:v>
                </c:pt>
                <c:pt idx="606">
                  <c:v>442.54318321621793</c:v>
                </c:pt>
                <c:pt idx="607">
                  <c:v>442.95205708173359</c:v>
                </c:pt>
                <c:pt idx="608">
                  <c:v>443.36029455055655</c:v>
                </c:pt>
                <c:pt idx="609">
                  <c:v>443.76789760219981</c:v>
                </c:pt>
                <c:pt idx="610">
                  <c:v>444.17486820695007</c:v>
                </c:pt>
                <c:pt idx="611">
                  <c:v>444.58120832592488</c:v>
                </c:pt>
                <c:pt idx="612">
                  <c:v>444.98691991112958</c:v>
                </c:pt>
                <c:pt idx="613">
                  <c:v>445.39200490551366</c:v>
                </c:pt>
                <c:pt idx="614">
                  <c:v>445.79646524302672</c:v>
                </c:pt>
                <c:pt idx="615">
                  <c:v>446.20030284867391</c:v>
                </c:pt>
                <c:pt idx="616">
                  <c:v>446.60351963857113</c:v>
                </c:pt>
                <c:pt idx="617">
                  <c:v>447.00611751999963</c:v>
                </c:pt>
                <c:pt idx="618">
                  <c:v>447.40809839146033</c:v>
                </c:pt>
                <c:pt idx="619">
                  <c:v>447.80946414272756</c:v>
                </c:pt>
                <c:pt idx="620">
                  <c:v>448.21021665490258</c:v>
                </c:pt>
                <c:pt idx="621">
                  <c:v>448.61035780046643</c:v>
                </c:pt>
                <c:pt idx="622">
                  <c:v>449.00988944333278</c:v>
                </c:pt>
                <c:pt idx="623">
                  <c:v>449.40881343889998</c:v>
                </c:pt>
                <c:pt idx="624">
                  <c:v>449.80713163410286</c:v>
                </c:pt>
                <c:pt idx="625">
                  <c:v>450.20484586746414</c:v>
                </c:pt>
                <c:pt idx="626">
                  <c:v>450.60195796914559</c:v>
                </c:pt>
                <c:pt idx="627">
                  <c:v>450.99846976099855</c:v>
                </c:pt>
                <c:pt idx="628">
                  <c:v>451.39438305661417</c:v>
                </c:pt>
                <c:pt idx="629">
                  <c:v>451.78969966137345</c:v>
                </c:pt>
                <c:pt idx="630">
                  <c:v>452.1844213724965</c:v>
                </c:pt>
                <c:pt idx="631">
                  <c:v>452.57854997909192</c:v>
                </c:pt>
                <c:pt idx="632">
                  <c:v>452.97208726220532</c:v>
                </c:pt>
                <c:pt idx="633">
                  <c:v>453.36503499486787</c:v>
                </c:pt>
                <c:pt idx="634">
                  <c:v>453.75739494214434</c:v>
                </c:pt>
                <c:pt idx="635">
                  <c:v>454.14916886118067</c:v>
                </c:pt>
                <c:pt idx="636">
                  <c:v>454.54035850125138</c:v>
                </c:pt>
                <c:pt idx="637">
                  <c:v>454.93096560380644</c:v>
                </c:pt>
                <c:pt idx="638">
                  <c:v>455.32099190251802</c:v>
                </c:pt>
                <c:pt idx="639">
                  <c:v>455.71043912332658</c:v>
                </c:pt>
                <c:pt idx="640">
                  <c:v>456.09930898448698</c:v>
                </c:pt>
                <c:pt idx="641">
                  <c:v>456.48760319661386</c:v>
                </c:pt>
                <c:pt idx="642">
                  <c:v>456.87532346272712</c:v>
                </c:pt>
                <c:pt idx="643">
                  <c:v>457.26247147829662</c:v>
                </c:pt>
                <c:pt idx="644">
                  <c:v>457.64904893128681</c:v>
                </c:pt>
                <c:pt idx="645">
                  <c:v>458.03505750220108</c:v>
                </c:pt>
                <c:pt idx="646">
                  <c:v>458.42049886412559</c:v>
                </c:pt>
                <c:pt idx="647">
                  <c:v>458.80537468277294</c:v>
                </c:pt>
                <c:pt idx="648">
                  <c:v>459.18968661652531</c:v>
                </c:pt>
                <c:pt idx="649">
                  <c:v>459.57343631647763</c:v>
                </c:pt>
                <c:pt idx="650">
                  <c:v>459.95662542648006</c:v>
                </c:pt>
                <c:pt idx="651">
                  <c:v>460.33925558318037</c:v>
                </c:pt>
                <c:pt idx="652">
                  <c:v>460.72132841606606</c:v>
                </c:pt>
                <c:pt idx="653">
                  <c:v>461.10284554750598</c:v>
                </c:pt>
                <c:pt idx="654">
                  <c:v>461.48380859279177</c:v>
                </c:pt>
                <c:pt idx="655">
                  <c:v>461.864219160179</c:v>
                </c:pt>
                <c:pt idx="656">
                  <c:v>462.24407885092802</c:v>
                </c:pt>
                <c:pt idx="657">
                  <c:v>462.62338925934438</c:v>
                </c:pt>
                <c:pt idx="658">
                  <c:v>463.00215197281915</c:v>
                </c:pt>
                <c:pt idx="659">
                  <c:v>463.38036857186887</c:v>
                </c:pt>
                <c:pt idx="660">
                  <c:v>463.75804063017512</c:v>
                </c:pt>
                <c:pt idx="661">
                  <c:v>464.135169714624</c:v>
                </c:pt>
                <c:pt idx="662">
                  <c:v>464.51175738534505</c:v>
                </c:pt>
                <c:pt idx="663">
                  <c:v>464.88780519575027</c:v>
                </c:pt>
                <c:pt idx="664">
                  <c:v>465.26331469257252</c:v>
                </c:pt>
                <c:pt idx="665">
                  <c:v>465.63828741590368</c:v>
                </c:pt>
                <c:pt idx="666">
                  <c:v>466.01272489923281</c:v>
                </c:pt>
                <c:pt idx="667">
                  <c:v>466.3866286694838</c:v>
                </c:pt>
                <c:pt idx="668">
                  <c:v>466.76000024705269</c:v>
                </c:pt>
                <c:pt idx="669">
                  <c:v>467.13284114584496</c:v>
                </c:pt>
                <c:pt idx="670">
                  <c:v>467.50515287331245</c:v>
                </c:pt>
                <c:pt idx="671">
                  <c:v>467.87693693048988</c:v>
                </c:pt>
                <c:pt idx="672">
                  <c:v>468.24819481203139</c:v>
                </c:pt>
                <c:pt idx="673">
                  <c:v>468.61892800624651</c:v>
                </c:pt>
                <c:pt idx="674">
                  <c:v>468.9891379951361</c:v>
                </c:pt>
                <c:pt idx="675">
                  <c:v>469.35882625442804</c:v>
                </c:pt>
                <c:pt idx="676">
                  <c:v>469.72799425361251</c:v>
                </c:pt>
                <c:pt idx="677">
                  <c:v>470.09664345597707</c:v>
                </c:pt>
                <c:pt idx="678">
                  <c:v>470.46477531864167</c:v>
                </c:pt>
                <c:pt idx="679">
                  <c:v>470.83239129259312</c:v>
                </c:pt>
                <c:pt idx="680">
                  <c:v>471.19949282271961</c:v>
                </c:pt>
                <c:pt idx="681">
                  <c:v>471.56608134784472</c:v>
                </c:pt>
                <c:pt idx="682">
                  <c:v>471.93215830076139</c:v>
                </c:pt>
                <c:pt idx="683">
                  <c:v>472.29772510826564</c:v>
                </c:pt>
                <c:pt idx="684">
                  <c:v>472.66278319118993</c:v>
                </c:pt>
                <c:pt idx="685">
                  <c:v>473.02733396443637</c:v>
                </c:pt>
                <c:pt idx="686">
                  <c:v>473.39137883700971</c:v>
                </c:pt>
                <c:pt idx="687">
                  <c:v>473.75491921205003</c:v>
                </c:pt>
                <c:pt idx="688">
                  <c:v>474.11795648686535</c:v>
                </c:pt>
                <c:pt idx="689">
                  <c:v>474.48049205296383</c:v>
                </c:pt>
                <c:pt idx="690">
                  <c:v>474.84252729608579</c:v>
                </c:pt>
                <c:pt idx="691">
                  <c:v>475.20406359623576</c:v>
                </c:pt>
                <c:pt idx="692">
                  <c:v>475.56510232771387</c:v>
                </c:pt>
                <c:pt idx="693">
                  <c:v>475.92564485914738</c:v>
                </c:pt>
                <c:pt idx="694">
                  <c:v>476.28569255352187</c:v>
                </c:pt>
                <c:pt idx="695">
                  <c:v>476.64524676821219</c:v>
                </c:pt>
                <c:pt idx="696">
                  <c:v>477.00430885501322</c:v>
                </c:pt>
                <c:pt idx="697">
                  <c:v>477.36288016017039</c:v>
                </c:pt>
                <c:pt idx="698">
                  <c:v>477.72096202441008</c:v>
                </c:pt>
                <c:pt idx="699">
                  <c:v>478.07855578296983</c:v>
                </c:pt>
                <c:pt idx="700">
                  <c:v>478.43566276562802</c:v>
                </c:pt>
                <c:pt idx="701">
                  <c:v>478.7922842967339</c:v>
                </c:pt>
                <c:pt idx="702">
                  <c:v>479.14842169523689</c:v>
                </c:pt>
                <c:pt idx="703">
                  <c:v>479.50407627471606</c:v>
                </c:pt>
                <c:pt idx="704">
                  <c:v>479.85924934340909</c:v>
                </c:pt>
                <c:pt idx="705">
                  <c:v>480.21394220424139</c:v>
                </c:pt>
                <c:pt idx="706">
                  <c:v>480.56815615485471</c:v>
                </c:pt>
                <c:pt idx="707">
                  <c:v>480.92189248763566</c:v>
                </c:pt>
                <c:pt idx="708">
                  <c:v>481.27515248974419</c:v>
                </c:pt>
                <c:pt idx="709">
                  <c:v>481.62793744314155</c:v>
                </c:pt>
                <c:pt idx="710">
                  <c:v>481.98024862461847</c:v>
                </c:pt>
                <c:pt idx="711">
                  <c:v>482.33208730582282</c:v>
                </c:pt>
                <c:pt idx="712">
                  <c:v>482.68345475328721</c:v>
                </c:pt>
                <c:pt idx="713">
                  <c:v>483.03435222845633</c:v>
                </c:pt>
                <c:pt idx="714">
                  <c:v>483.38478098771435</c:v>
                </c:pt>
                <c:pt idx="715">
                  <c:v>483.73474228241184</c:v>
                </c:pt>
                <c:pt idx="716">
                  <c:v>484.08423735889266</c:v>
                </c:pt>
                <c:pt idx="717">
                  <c:v>484.43326745852056</c:v>
                </c:pt>
                <c:pt idx="718">
                  <c:v>484.78183381770583</c:v>
                </c:pt>
                <c:pt idx="719">
                  <c:v>485.12993766793159</c:v>
                </c:pt>
                <c:pt idx="720">
                  <c:v>485.47758023577984</c:v>
                </c:pt>
                <c:pt idx="721">
                  <c:v>485.82476274295755</c:v>
                </c:pt>
                <c:pt idx="722">
                  <c:v>486.17148640632246</c:v>
                </c:pt>
                <c:pt idx="723">
                  <c:v>486.51775243790865</c:v>
                </c:pt>
                <c:pt idx="724">
                  <c:v>486.86356204495212</c:v>
                </c:pt>
                <c:pt idx="725">
                  <c:v>487.20891642991592</c:v>
                </c:pt>
                <c:pt idx="726">
                  <c:v>487.55381679051544</c:v>
                </c:pt>
                <c:pt idx="727">
                  <c:v>487.89826431974342</c:v>
                </c:pt>
                <c:pt idx="728">
                  <c:v>488.24226020589452</c:v>
                </c:pt>
                <c:pt idx="729">
                  <c:v>488.58580563259017</c:v>
                </c:pt>
                <c:pt idx="730">
                  <c:v>488.92890177880298</c:v>
                </c:pt>
                <c:pt idx="731">
                  <c:v>489.27154981888106</c:v>
                </c:pt>
                <c:pt idx="732">
                  <c:v>489.61375092257219</c:v>
                </c:pt>
                <c:pt idx="733">
                  <c:v>489.95550625504785</c:v>
                </c:pt>
                <c:pt idx="734">
                  <c:v>490.29681697692706</c:v>
                </c:pt>
                <c:pt idx="735">
                  <c:v>490.63768424429998</c:v>
                </c:pt>
                <c:pt idx="736">
                  <c:v>490.97810920875162</c:v>
                </c:pt>
                <c:pt idx="737">
                  <c:v>491.31809301738502</c:v>
                </c:pt>
                <c:pt idx="738">
                  <c:v>491.65763681284471</c:v>
                </c:pt>
                <c:pt idx="739">
                  <c:v>491.99674173333966</c:v>
                </c:pt>
                <c:pt idx="740">
                  <c:v>492.33540891266614</c:v>
                </c:pt>
                <c:pt idx="741">
                  <c:v>492.67363948023069</c:v>
                </c:pt>
                <c:pt idx="742">
                  <c:v>493.01143456107263</c:v>
                </c:pt>
                <c:pt idx="743">
                  <c:v>493.34879527588663</c:v>
                </c:pt>
                <c:pt idx="744">
                  <c:v>493.68572274104503</c:v>
                </c:pt>
                <c:pt idx="745">
                  <c:v>494.02221806862002</c:v>
                </c:pt>
                <c:pt idx="746">
                  <c:v>494.35828236640577</c:v>
                </c:pt>
                <c:pt idx="747">
                  <c:v>494.69391673794019</c:v>
                </c:pt>
                <c:pt idx="748">
                  <c:v>495.02912228252694</c:v>
                </c:pt>
                <c:pt idx="749">
                  <c:v>495.36390009525695</c:v>
                </c:pt>
                <c:pt idx="750">
                  <c:v>495.69825126702995</c:v>
                </c:pt>
                <c:pt idx="751">
                  <c:v>496.03217688457573</c:v>
                </c:pt>
                <c:pt idx="752">
                  <c:v>496.36567803047552</c:v>
                </c:pt>
                <c:pt idx="753">
                  <c:v>496.69875578318312</c:v>
                </c:pt>
                <c:pt idx="754">
                  <c:v>497.03141121704562</c:v>
                </c:pt>
                <c:pt idx="755">
                  <c:v>497.36364540232444</c:v>
                </c:pt>
                <c:pt idx="756">
                  <c:v>497.69545940521607</c:v>
                </c:pt>
                <c:pt idx="757">
                  <c:v>498.02685428787242</c:v>
                </c:pt>
                <c:pt idx="758">
                  <c:v>498.35783110842141</c:v>
                </c:pt>
                <c:pt idx="759">
                  <c:v>498.68839092098722</c:v>
                </c:pt>
                <c:pt idx="760">
                  <c:v>499.01853477571058</c:v>
                </c:pt>
                <c:pt idx="761">
                  <c:v>499.34826371876864</c:v>
                </c:pt>
                <c:pt idx="762">
                  <c:v>499.67757879239497</c:v>
                </c:pt>
                <c:pt idx="763">
                  <c:v>500.00648103489954</c:v>
                </c:pt>
                <c:pt idx="764">
                  <c:v>500.33497148068807</c:v>
                </c:pt>
                <c:pt idx="765">
                  <c:v>500.66305116028184</c:v>
                </c:pt>
                <c:pt idx="766">
                  <c:v>500.99072110033705</c:v>
                </c:pt>
                <c:pt idx="767">
                  <c:v>501.31798232366407</c:v>
                </c:pt>
                <c:pt idx="768">
                  <c:v>501.6448358492467</c:v>
                </c:pt>
                <c:pt idx="769">
                  <c:v>501.97128269226118</c:v>
                </c:pt>
                <c:pt idx="770">
                  <c:v>502.29732386409529</c:v>
                </c:pt>
                <c:pt idx="771">
                  <c:v>502.62296037236695</c:v>
                </c:pt>
                <c:pt idx="772">
                  <c:v>502.9481932209431</c:v>
                </c:pt>
                <c:pt idx="773">
                  <c:v>503.27302340995834</c:v>
                </c:pt>
                <c:pt idx="774">
                  <c:v>503.59745193583319</c:v>
                </c:pt>
                <c:pt idx="775">
                  <c:v>503.92147979129277</c:v>
                </c:pt>
                <c:pt idx="776">
                  <c:v>504.24510796538476</c:v>
                </c:pt>
                <c:pt idx="777">
                  <c:v>504.56833744349774</c:v>
                </c:pt>
                <c:pt idx="778">
                  <c:v>504.89116920737922</c:v>
                </c:pt>
                <c:pt idx="779">
                  <c:v>505.21360423515341</c:v>
                </c:pt>
                <c:pt idx="780">
                  <c:v>505.53564350133917</c:v>
                </c:pt>
                <c:pt idx="781">
                  <c:v>505.85728797686772</c:v>
                </c:pt>
                <c:pt idx="782">
                  <c:v>506.17853862910016</c:v>
                </c:pt>
                <c:pt idx="783">
                  <c:v>506.49939642184495</c:v>
                </c:pt>
                <c:pt idx="784">
                  <c:v>506.81986231537536</c:v>
                </c:pt>
                <c:pt idx="785">
                  <c:v>507.13993726644668</c:v>
                </c:pt>
                <c:pt idx="786">
                  <c:v>507.45962222831349</c:v>
                </c:pt>
                <c:pt idx="787">
                  <c:v>507.77891815074656</c:v>
                </c:pt>
                <c:pt idx="788">
                  <c:v>508.09782598005</c:v>
                </c:pt>
                <c:pt idx="789">
                  <c:v>508.41634665907793</c:v>
                </c:pt>
                <c:pt idx="790">
                  <c:v>508.73448112725134</c:v>
                </c:pt>
                <c:pt idx="791">
                  <c:v>509.05223032057472</c:v>
                </c:pt>
                <c:pt idx="792">
                  <c:v>509.36959517165263</c:v>
                </c:pt>
                <c:pt idx="793">
                  <c:v>509.68657660970621</c:v>
                </c:pt>
                <c:pt idx="794">
                  <c:v>510.00317556058934</c:v>
                </c:pt>
                <c:pt idx="795">
                  <c:v>510.31939294680507</c:v>
                </c:pt>
                <c:pt idx="796">
                  <c:v>510.6352296875217</c:v>
                </c:pt>
                <c:pt idx="797">
                  <c:v>510.95068669858892</c:v>
                </c:pt>
                <c:pt idx="798">
                  <c:v>511.26576489255359</c:v>
                </c:pt>
                <c:pt idx="799">
                  <c:v>511.58046517867587</c:v>
                </c:pt>
                <c:pt idx="800">
                  <c:v>511.89478846294469</c:v>
                </c:pt>
                <c:pt idx="801">
                  <c:v>512.20873564809369</c:v>
                </c:pt>
                <c:pt idx="802">
                  <c:v>512.52230763361672</c:v>
                </c:pt>
                <c:pt idx="803">
                  <c:v>512.83550531578328</c:v>
                </c:pt>
                <c:pt idx="804">
                  <c:v>513.14832958765385</c:v>
                </c:pt>
                <c:pt idx="805">
                  <c:v>513.46078133909532</c:v>
                </c:pt>
                <c:pt idx="806">
                  <c:v>513.77286145679625</c:v>
                </c:pt>
                <c:pt idx="807">
                  <c:v>514.08457082428185</c:v>
                </c:pt>
                <c:pt idx="808">
                  <c:v>514.39591032192914</c:v>
                </c:pt>
                <c:pt idx="809">
                  <c:v>514.70688082698166</c:v>
                </c:pt>
                <c:pt idx="810">
                  <c:v>515.01748321356467</c:v>
                </c:pt>
                <c:pt idx="811">
                  <c:v>515.32771835269966</c:v>
                </c:pt>
                <c:pt idx="812">
                  <c:v>515.63758711231924</c:v>
                </c:pt>
                <c:pt idx="813">
                  <c:v>515.94709035728135</c:v>
                </c:pt>
                <c:pt idx="814">
                  <c:v>516.25622894938431</c:v>
                </c:pt>
                <c:pt idx="815">
                  <c:v>516.56500374738084</c:v>
                </c:pt>
                <c:pt idx="816">
                  <c:v>516.87341560699235</c:v>
                </c:pt>
                <c:pt idx="817">
                  <c:v>517.18146538092367</c:v>
                </c:pt>
                <c:pt idx="818">
                  <c:v>517.4891539188767</c:v>
                </c:pt>
                <c:pt idx="819">
                  <c:v>517.79648206756474</c:v>
                </c:pt>
                <c:pt idx="820">
                  <c:v>518.10345067072637</c:v>
                </c:pt>
                <c:pt idx="821">
                  <c:v>518.41006056913966</c:v>
                </c:pt>
                <c:pt idx="822">
                  <c:v>518.71631260063566</c:v>
                </c:pt>
                <c:pt idx="823">
                  <c:v>519.02220760011232</c:v>
                </c:pt>
                <c:pt idx="824">
                  <c:v>519.32774639954823</c:v>
                </c:pt>
                <c:pt idx="825">
                  <c:v>519.63292982801613</c:v>
                </c:pt>
                <c:pt idx="826">
                  <c:v>519.93775871169635</c:v>
                </c:pt>
                <c:pt idx="827">
                  <c:v>520.24223387389031</c:v>
                </c:pt>
                <c:pt idx="828">
                  <c:v>520.5463561350341</c:v>
                </c:pt>
                <c:pt idx="829">
                  <c:v>520.85012631271161</c:v>
                </c:pt>
                <c:pt idx="830">
                  <c:v>521.15354522166751</c:v>
                </c:pt>
                <c:pt idx="831">
                  <c:v>521.4566136738207</c:v>
                </c:pt>
                <c:pt idx="832">
                  <c:v>521.7593324782772</c:v>
                </c:pt>
                <c:pt idx="833">
                  <c:v>522.0617024413433</c:v>
                </c:pt>
                <c:pt idx="834">
                  <c:v>522.36372436653835</c:v>
                </c:pt>
                <c:pt idx="835">
                  <c:v>522.66539905460741</c:v>
                </c:pt>
                <c:pt idx="836">
                  <c:v>522.96672730353441</c:v>
                </c:pt>
                <c:pt idx="837">
                  <c:v>523.26770990855459</c:v>
                </c:pt>
                <c:pt idx="838">
                  <c:v>523.56834766216696</c:v>
                </c:pt>
                <c:pt idx="839">
                  <c:v>523.86864135414726</c:v>
                </c:pt>
                <c:pt idx="840">
                  <c:v>524.16859177156005</c:v>
                </c:pt>
                <c:pt idx="841">
                  <c:v>524.4681996987714</c:v>
                </c:pt>
                <c:pt idx="842">
                  <c:v>524.76746591746087</c:v>
                </c:pt>
                <c:pt idx="843">
                  <c:v>525.06639120663408</c:v>
                </c:pt>
                <c:pt idx="844">
                  <c:v>525.3649763426348</c:v>
                </c:pt>
                <c:pt idx="845">
                  <c:v>525.66322209915711</c:v>
                </c:pt>
                <c:pt idx="846">
                  <c:v>525.96112924725719</c:v>
                </c:pt>
                <c:pt idx="847">
                  <c:v>526.25869855536564</c:v>
                </c:pt>
                <c:pt idx="848">
                  <c:v>526.55593078929917</c:v>
                </c:pt>
                <c:pt idx="849">
                  <c:v>526.85282671227253</c:v>
                </c:pt>
                <c:pt idx="850">
                  <c:v>527.14938708491036</c:v>
                </c:pt>
                <c:pt idx="851">
                  <c:v>527.44561266525886</c:v>
                </c:pt>
                <c:pt idx="852">
                  <c:v>527.74150420879721</c:v>
                </c:pt>
                <c:pt idx="853">
                  <c:v>528.03706246844945</c:v>
                </c:pt>
                <c:pt idx="854">
                  <c:v>528.33228819459589</c:v>
                </c:pt>
                <c:pt idx="855">
                  <c:v>528.62718213508458</c:v>
                </c:pt>
                <c:pt idx="856">
                  <c:v>528.92174503524257</c:v>
                </c:pt>
                <c:pt idx="857">
                  <c:v>529.21597763788736</c:v>
                </c:pt>
                <c:pt idx="858">
                  <c:v>529.50988068333811</c:v>
                </c:pt>
                <c:pt idx="859">
                  <c:v>529.80345490942693</c:v>
                </c:pt>
                <c:pt idx="860">
                  <c:v>530.09670105150974</c:v>
                </c:pt>
                <c:pt idx="861">
                  <c:v>530.38961984247771</c:v>
                </c:pt>
                <c:pt idx="862">
                  <c:v>530.68221201276799</c:v>
                </c:pt>
                <c:pt idx="863">
                  <c:v>530.9744782903748</c:v>
                </c:pt>
                <c:pt idx="864">
                  <c:v>531.26641940086029</c:v>
                </c:pt>
                <c:pt idx="865">
                  <c:v>531.55803606736515</c:v>
                </c:pt>
                <c:pt idx="866">
                  <c:v>531.84932901061984</c:v>
                </c:pt>
                <c:pt idx="867">
                  <c:v>532.14029894895475</c:v>
                </c:pt>
                <c:pt idx="868">
                  <c:v>532.43094659831127</c:v>
                </c:pt>
                <c:pt idx="869">
                  <c:v>532.72127267225221</c:v>
                </c:pt>
                <c:pt idx="870">
                  <c:v>533.01127788197232</c:v>
                </c:pt>
                <c:pt idx="871">
                  <c:v>533.30096293630879</c:v>
                </c:pt>
                <c:pt idx="872">
                  <c:v>533.59032854175166</c:v>
                </c:pt>
                <c:pt idx="873">
                  <c:v>533.87937540245412</c:v>
                </c:pt>
                <c:pt idx="874">
                  <c:v>534.16810422024275</c:v>
                </c:pt>
                <c:pt idx="875">
                  <c:v>534.45651569462802</c:v>
                </c:pt>
                <c:pt idx="876">
                  <c:v>534.74461052281436</c:v>
                </c:pt>
                <c:pt idx="877">
                  <c:v>535.03238939971004</c:v>
                </c:pt>
                <c:pt idx="878">
                  <c:v>535.31985301793759</c:v>
                </c:pt>
                <c:pt idx="879">
                  <c:v>535.60700206784372</c:v>
                </c:pt>
                <c:pt idx="880">
                  <c:v>535.89383723750905</c:v>
                </c:pt>
                <c:pt idx="881">
                  <c:v>536.18035921275839</c:v>
                </c:pt>
                <c:pt idx="882">
                  <c:v>536.46656867717024</c:v>
                </c:pt>
                <c:pt idx="883">
                  <c:v>536.75246631208688</c:v>
                </c:pt>
                <c:pt idx="884">
                  <c:v>537.0380527966239</c:v>
                </c:pt>
                <c:pt idx="885">
                  <c:v>537.32332880768013</c:v>
                </c:pt>
                <c:pt idx="886">
                  <c:v>537.60829501994704</c:v>
                </c:pt>
                <c:pt idx="887">
                  <c:v>537.89295210591843</c:v>
                </c:pt>
                <c:pt idx="888">
                  <c:v>538.17730073590008</c:v>
                </c:pt>
                <c:pt idx="889">
                  <c:v>538.46134157801885</c:v>
                </c:pt>
                <c:pt idx="890">
                  <c:v>538.74507529823268</c:v>
                </c:pt>
                <c:pt idx="891">
                  <c:v>539.02850256033958</c:v>
                </c:pt>
                <c:pt idx="892">
                  <c:v>539.31162402598704</c:v>
                </c:pt>
                <c:pt idx="893">
                  <c:v>539.5944403546813</c:v>
                </c:pt>
                <c:pt idx="894">
                  <c:v>539.87695220379658</c:v>
                </c:pt>
                <c:pt idx="895">
                  <c:v>540.15916022858448</c:v>
                </c:pt>
                <c:pt idx="896">
                  <c:v>540.44106508218272</c:v>
                </c:pt>
                <c:pt idx="897">
                  <c:v>540.72266741562464</c:v>
                </c:pt>
                <c:pt idx="898">
                  <c:v>541.0039678778478</c:v>
                </c:pt>
                <c:pt idx="899">
                  <c:v>541.28496711570335</c:v>
                </c:pt>
                <c:pt idx="900">
                  <c:v>541.56566577396472</c:v>
                </c:pt>
                <c:pt idx="901">
                  <c:v>541.84606449533669</c:v>
                </c:pt>
                <c:pt idx="902">
                  <c:v>542.12616392046414</c:v>
                </c:pt>
                <c:pt idx="903">
                  <c:v>542.4059646879407</c:v>
                </c:pt>
                <c:pt idx="904">
                  <c:v>542.68546743431784</c:v>
                </c:pt>
                <c:pt idx="905">
                  <c:v>542.96467279411331</c:v>
                </c:pt>
                <c:pt idx="906">
                  <c:v>543.24358139981985</c:v>
                </c:pt>
                <c:pt idx="907">
                  <c:v>543.52219388191372</c:v>
                </c:pt>
                <c:pt idx="908">
                  <c:v>543.80051086886363</c:v>
                </c:pt>
                <c:pt idx="909">
                  <c:v>544.07853298713871</c:v>
                </c:pt>
                <c:pt idx="910">
                  <c:v>544.35626086121749</c:v>
                </c:pt>
                <c:pt idx="911">
                  <c:v>544.63369511359588</c:v>
                </c:pt>
                <c:pt idx="912">
                  <c:v>544.91083636479595</c:v>
                </c:pt>
                <c:pt idx="913">
                  <c:v>545.18768523337405</c:v>
                </c:pt>
                <c:pt idx="914">
                  <c:v>545.46424233592904</c:v>
                </c:pt>
                <c:pt idx="915">
                  <c:v>545.74050828711086</c:v>
                </c:pt>
                <c:pt idx="916">
                  <c:v>546.01648369962834</c:v>
                </c:pt>
                <c:pt idx="917">
                  <c:v>546.29216918425777</c:v>
                </c:pt>
                <c:pt idx="918">
                  <c:v>546.56756534985061</c:v>
                </c:pt>
                <c:pt idx="919">
                  <c:v>546.84267280334177</c:v>
                </c:pt>
                <c:pt idx="920">
                  <c:v>547.11749214975782</c:v>
                </c:pt>
                <c:pt idx="921">
                  <c:v>547.39202399222461</c:v>
                </c:pt>
                <c:pt idx="922">
                  <c:v>547.66626893197565</c:v>
                </c:pt>
                <c:pt idx="923">
                  <c:v>547.94022756835966</c:v>
                </c:pt>
                <c:pt idx="924">
                  <c:v>548.21390049884849</c:v>
                </c:pt>
                <c:pt idx="925">
                  <c:v>548.48728831904521</c:v>
                </c:pt>
                <c:pt idx="926">
                  <c:v>548.76039162269171</c:v>
                </c:pt>
                <c:pt idx="927">
                  <c:v>549.03321100167648</c:v>
                </c:pt>
                <c:pt idx="928">
                  <c:v>549.30574704604214</c:v>
                </c:pt>
                <c:pt idx="929">
                  <c:v>549.57800034399349</c:v>
                </c:pt>
                <c:pt idx="930">
                  <c:v>549.84997148190473</c:v>
                </c:pt>
                <c:pt idx="931">
                  <c:v>550.12166104432731</c:v>
                </c:pt>
                <c:pt idx="932">
                  <c:v>550.39306961399745</c:v>
                </c:pt>
                <c:pt idx="933">
                  <c:v>550.66419777184365</c:v>
                </c:pt>
                <c:pt idx="934">
                  <c:v>550.93504609699403</c:v>
                </c:pt>
                <c:pt idx="935">
                  <c:v>551.2056151667839</c:v>
                </c:pt>
                <c:pt idx="936">
                  <c:v>551.47590555676311</c:v>
                </c:pt>
                <c:pt idx="937">
                  <c:v>551.74591784070333</c:v>
                </c:pt>
                <c:pt idx="938">
                  <c:v>552.01565259060555</c:v>
                </c:pt>
                <c:pt idx="939">
                  <c:v>552.28511037670717</c:v>
                </c:pt>
                <c:pt idx="940">
                  <c:v>552.5542917674893</c:v>
                </c:pt>
                <c:pt idx="941">
                  <c:v>552.82319732968426</c:v>
                </c:pt>
                <c:pt idx="942">
                  <c:v>553.09182762828209</c:v>
                </c:pt>
                <c:pt idx="943">
                  <c:v>553.36018322653842</c:v>
                </c:pt>
                <c:pt idx="944">
                  <c:v>553.62826468598109</c:v>
                </c:pt>
                <c:pt idx="945">
                  <c:v>553.89607256641727</c:v>
                </c:pt>
                <c:pt idx="946">
                  <c:v>554.16360742594065</c:v>
                </c:pt>
                <c:pt idx="947">
                  <c:v>554.43086982093826</c:v>
                </c:pt>
                <c:pt idx="948">
                  <c:v>554.6978603060976</c:v>
                </c:pt>
                <c:pt idx="949">
                  <c:v>554.96457943441351</c:v>
                </c:pt>
                <c:pt idx="950">
                  <c:v>555.23102775719474</c:v>
                </c:pt>
                <c:pt idx="951">
                  <c:v>555.49720582407133</c:v>
                </c:pt>
                <c:pt idx="952">
                  <c:v>555.76311418300099</c:v>
                </c:pt>
                <c:pt idx="953">
                  <c:v>556.02875338027616</c:v>
                </c:pt>
                <c:pt idx="954">
                  <c:v>556.29412396053044</c:v>
                </c:pt>
                <c:pt idx="955">
                  <c:v>556.55922646674571</c:v>
                </c:pt>
                <c:pt idx="956">
                  <c:v>556.82406144025845</c:v>
                </c:pt>
                <c:pt idx="957">
                  <c:v>557.08862942076655</c:v>
                </c:pt>
                <c:pt idx="958">
                  <c:v>557.35293094633585</c:v>
                </c:pt>
                <c:pt idx="959">
                  <c:v>557.61696655340688</c:v>
                </c:pt>
                <c:pt idx="960">
                  <c:v>557.88073677680109</c:v>
                </c:pt>
                <c:pt idx="961">
                  <c:v>558.14424214972769</c:v>
                </c:pt>
                <c:pt idx="962">
                  <c:v>558.40748320378998</c:v>
                </c:pt>
                <c:pt idx="963">
                  <c:v>558.67046046899168</c:v>
                </c:pt>
                <c:pt idx="964">
                  <c:v>558.93317447374352</c:v>
                </c:pt>
                <c:pt idx="965">
                  <c:v>559.19562574486952</c:v>
                </c:pt>
                <c:pt idx="966">
                  <c:v>559.45781480761343</c:v>
                </c:pt>
                <c:pt idx="967">
                  <c:v>559.71974218564492</c:v>
                </c:pt>
                <c:pt idx="968">
                  <c:v>559.98140840106612</c:v>
                </c:pt>
                <c:pt idx="969">
                  <c:v>560.24281397441734</c:v>
                </c:pt>
                <c:pt idx="970">
                  <c:v>560.50395942468401</c:v>
                </c:pt>
                <c:pt idx="971">
                  <c:v>560.76484526930221</c:v>
                </c:pt>
                <c:pt idx="972">
                  <c:v>561.02547202416531</c:v>
                </c:pt>
                <c:pt idx="973">
                  <c:v>561.28584020362985</c:v>
                </c:pt>
                <c:pt idx="974">
                  <c:v>561.54595032052168</c:v>
                </c:pt>
                <c:pt idx="975">
                  <c:v>561.80580288614203</c:v>
                </c:pt>
                <c:pt idx="976">
                  <c:v>562.06539841027359</c:v>
                </c:pt>
                <c:pt idx="977">
                  <c:v>562.32473740118644</c:v>
                </c:pt>
                <c:pt idx="978">
                  <c:v>562.58382036564421</c:v>
                </c:pt>
                <c:pt idx="979">
                  <c:v>562.84264780890976</c:v>
                </c:pt>
                <c:pt idx="980">
                  <c:v>563.10122023475139</c:v>
                </c:pt>
                <c:pt idx="981">
                  <c:v>563.35953814544848</c:v>
                </c:pt>
                <c:pt idx="982">
                  <c:v>563.61760204179757</c:v>
                </c:pt>
                <c:pt idx="983">
                  <c:v>563.87541242311784</c:v>
                </c:pt>
                <c:pt idx="984">
                  <c:v>564.13296978725748</c:v>
                </c:pt>
                <c:pt idx="985">
                  <c:v>564.39027463059892</c:v>
                </c:pt>
                <c:pt idx="986">
                  <c:v>564.64732744806486</c:v>
                </c:pt>
                <c:pt idx="987">
                  <c:v>564.90412873312391</c:v>
                </c:pt>
                <c:pt idx="988">
                  <c:v>565.16067897779635</c:v>
                </c:pt>
                <c:pt idx="989">
                  <c:v>565.41697867265975</c:v>
                </c:pt>
                <c:pt idx="990">
                  <c:v>565.67302830685458</c:v>
                </c:pt>
                <c:pt idx="991">
                  <c:v>565.92882836808985</c:v>
                </c:pt>
                <c:pt idx="992">
                  <c:v>566.18437934264864</c:v>
                </c:pt>
                <c:pt idx="993">
                  <c:v>566.4396817153937</c:v>
                </c:pt>
                <c:pt idx="994">
                  <c:v>566.69473596977309</c:v>
                </c:pt>
                <c:pt idx="995">
                  <c:v>566.94954258782536</c:v>
                </c:pt>
                <c:pt idx="996">
                  <c:v>567.2041020501855</c:v>
                </c:pt>
                <c:pt idx="997">
                  <c:v>567.45841483608979</c:v>
                </c:pt>
                <c:pt idx="998">
                  <c:v>567.71248142338186</c:v>
                </c:pt>
                <c:pt idx="999">
                  <c:v>567.96630228851757</c:v>
                </c:pt>
                <c:pt idx="1000">
                  <c:v>568.21987790657067</c:v>
                </c:pt>
                <c:pt idx="1001">
                  <c:v>568.47320875123808</c:v>
                </c:pt>
                <c:pt idx="1002">
                  <c:v>568.72629529484504</c:v>
                </c:pt>
                <c:pt idx="1003">
                  <c:v>568.97913800835067</c:v>
                </c:pt>
                <c:pt idx="1004">
                  <c:v>569.231737361353</c:v>
                </c:pt>
                <c:pt idx="1005">
                  <c:v>569.48409382209445</c:v>
                </c:pt>
                <c:pt idx="1006">
                  <c:v>569.73620785746687</c:v>
                </c:pt>
                <c:pt idx="1007">
                  <c:v>569.98807993301671</c:v>
                </c:pt>
                <c:pt idx="1008">
                  <c:v>570.23971051295018</c:v>
                </c:pt>
                <c:pt idx="1009">
                  <c:v>570.49110006013859</c:v>
                </c:pt>
                <c:pt idx="1010">
                  <c:v>570.74224903612344</c:v>
                </c:pt>
                <c:pt idx="1011">
                  <c:v>570.99315790112109</c:v>
                </c:pt>
                <c:pt idx="1012">
                  <c:v>571.24382711402836</c:v>
                </c:pt>
                <c:pt idx="1013">
                  <c:v>571.49425713242726</c:v>
                </c:pt>
                <c:pt idx="1014">
                  <c:v>571.74444841259026</c:v>
                </c:pt>
                <c:pt idx="1015">
                  <c:v>571.99440140948491</c:v>
                </c:pt>
                <c:pt idx="1016">
                  <c:v>572.24411657677911</c:v>
                </c:pt>
                <c:pt idx="1017">
                  <c:v>572.49359436684597</c:v>
                </c:pt>
                <c:pt idx="1018">
                  <c:v>572.74283523076883</c:v>
                </c:pt>
                <c:pt idx="1019">
                  <c:v>572.99183961834592</c:v>
                </c:pt>
                <c:pt idx="1020">
                  <c:v>573.24060797809545</c:v>
                </c:pt>
                <c:pt idx="1021">
                  <c:v>573.48914075726043</c:v>
                </c:pt>
                <c:pt idx="1022">
                  <c:v>573.73743840181351</c:v>
                </c:pt>
                <c:pt idx="1023">
                  <c:v>573.98550135646155</c:v>
                </c:pt>
                <c:pt idx="1024">
                  <c:v>574.23333006465089</c:v>
                </c:pt>
                <c:pt idx="1025">
                  <c:v>574.48092496857157</c:v>
                </c:pt>
                <c:pt idx="1026">
                  <c:v>574.72828650916233</c:v>
                </c:pt>
                <c:pt idx="1027">
                  <c:v>574.97541512611554</c:v>
                </c:pt>
                <c:pt idx="1028">
                  <c:v>575.22231125788153</c:v>
                </c:pt>
                <c:pt idx="1029">
                  <c:v>575.4689753416734</c:v>
                </c:pt>
                <c:pt idx="1030">
                  <c:v>575.71540781347176</c:v>
                </c:pt>
                <c:pt idx="1031">
                  <c:v>575.96160910802928</c:v>
                </c:pt>
                <c:pt idx="1032">
                  <c:v>576.20757965887526</c:v>
                </c:pt>
                <c:pt idx="1033">
                  <c:v>576.45331989832016</c:v>
                </c:pt>
                <c:pt idx="1034">
                  <c:v>576.69883025746049</c:v>
                </c:pt>
                <c:pt idx="1035">
                  <c:v>576.94411116618289</c:v>
                </c:pt>
                <c:pt idx="1036">
                  <c:v>577.18916305316907</c:v>
                </c:pt>
                <c:pt idx="1037">
                  <c:v>577.43398634590005</c:v>
                </c:pt>
                <c:pt idx="1038">
                  <c:v>577.67858147066079</c:v>
                </c:pt>
                <c:pt idx="1039">
                  <c:v>577.92294885254455</c:v>
                </c:pt>
                <c:pt idx="1040">
                  <c:v>578.16708891545727</c:v>
                </c:pt>
                <c:pt idx="1041">
                  <c:v>578.4110020821222</c:v>
                </c:pt>
                <c:pt idx="1042">
                  <c:v>578.65468877408398</c:v>
                </c:pt>
                <c:pt idx="1043">
                  <c:v>578.89814941171346</c:v>
                </c:pt>
                <c:pt idx="1044">
                  <c:v>579.14138441421176</c:v>
                </c:pt>
                <c:pt idx="1045">
                  <c:v>579.38439419961446</c:v>
                </c:pt>
                <c:pt idx="1046">
                  <c:v>579.62717918479632</c:v>
                </c:pt>
                <c:pt idx="1047">
                  <c:v>579.8697397854753</c:v>
                </c:pt>
                <c:pt idx="1048">
                  <c:v>580.11207641621684</c:v>
                </c:pt>
                <c:pt idx="1049">
                  <c:v>580.35418949043822</c:v>
                </c:pt>
                <c:pt idx="1050">
                  <c:v>580.59607942041282</c:v>
                </c:pt>
                <c:pt idx="1051">
                  <c:v>580.83774661727432</c:v>
                </c:pt>
                <c:pt idx="1052">
                  <c:v>581.07919149102065</c:v>
                </c:pt>
                <c:pt idx="1053">
                  <c:v>581.32041445051846</c:v>
                </c:pt>
                <c:pt idx="1054">
                  <c:v>581.56141590350728</c:v>
                </c:pt>
                <c:pt idx="1055">
                  <c:v>581.80219625660357</c:v>
                </c:pt>
                <c:pt idx="1056">
                  <c:v>582.04275591530472</c:v>
                </c:pt>
                <c:pt idx="1057">
                  <c:v>582.28309528399336</c:v>
                </c:pt>
                <c:pt idx="1058">
                  <c:v>582.52321476594136</c:v>
                </c:pt>
                <c:pt idx="1059">
                  <c:v>582.76311476331387</c:v>
                </c:pt>
                <c:pt idx="1060">
                  <c:v>583.00279567717337</c:v>
                </c:pt>
                <c:pt idx="1061">
                  <c:v>583.2422579074838</c:v>
                </c:pt>
                <c:pt idx="1062">
                  <c:v>583.48150185311442</c:v>
                </c:pt>
                <c:pt idx="1063">
                  <c:v>583.72052791184399</c:v>
                </c:pt>
                <c:pt idx="1064">
                  <c:v>583.95933648036441</c:v>
                </c:pt>
                <c:pt idx="1065">
                  <c:v>584.19792795428509</c:v>
                </c:pt>
                <c:pt idx="1066">
                  <c:v>584.43630272813664</c:v>
                </c:pt>
                <c:pt idx="1067">
                  <c:v>584.67446119537487</c:v>
                </c:pt>
                <c:pt idx="1068">
                  <c:v>584.91240374838446</c:v>
                </c:pt>
                <c:pt idx="1069">
                  <c:v>585.15013077848334</c:v>
                </c:pt>
                <c:pt idx="1070">
                  <c:v>585.38764267592603</c:v>
                </c:pt>
                <c:pt idx="1071">
                  <c:v>585.62493982990782</c:v>
                </c:pt>
                <c:pt idx="1072">
                  <c:v>585.86202262856852</c:v>
                </c:pt>
                <c:pt idx="1073">
                  <c:v>586.09889145899615</c:v>
                </c:pt>
                <c:pt idx="1074">
                  <c:v>586.33554670723095</c:v>
                </c:pt>
                <c:pt idx="1075">
                  <c:v>586.57198875826896</c:v>
                </c:pt>
                <c:pt idx="1076">
                  <c:v>586.80821799606599</c:v>
                </c:pt>
                <c:pt idx="1077">
                  <c:v>587.04423480354114</c:v>
                </c:pt>
                <c:pt idx="1078">
                  <c:v>587.28003956258078</c:v>
                </c:pt>
                <c:pt idx="1079">
                  <c:v>587.51563265404195</c:v>
                </c:pt>
                <c:pt idx="1080">
                  <c:v>587.75101445775624</c:v>
                </c:pt>
                <c:pt idx="1081">
                  <c:v>587.98618535253354</c:v>
                </c:pt>
                <c:pt idx="1082">
                  <c:v>588.22114571616567</c:v>
                </c:pt>
                <c:pt idx="1083">
                  <c:v>588.45589592542979</c:v>
                </c:pt>
                <c:pt idx="1084">
                  <c:v>588.69043635609239</c:v>
                </c:pt>
                <c:pt idx="1085">
                  <c:v>588.92476738291271</c:v>
                </c:pt>
                <c:pt idx="1086">
                  <c:v>589.15888937964621</c:v>
                </c:pt>
                <c:pt idx="1087">
                  <c:v>589.3928027190484</c:v>
                </c:pt>
                <c:pt idx="1088">
                  <c:v>589.62650777287831</c:v>
                </c:pt>
                <c:pt idx="1089">
                  <c:v>589.86000491190202</c:v>
                </c:pt>
                <c:pt idx="1090">
                  <c:v>590.0932945058961</c:v>
                </c:pt>
                <c:pt idx="1091">
                  <c:v>590.32637692365142</c:v>
                </c:pt>
                <c:pt idx="1092">
                  <c:v>590.55925253297642</c:v>
                </c:pt>
                <c:pt idx="1093">
                  <c:v>590.79192170070041</c:v>
                </c:pt>
                <c:pt idx="1094">
                  <c:v>591.02438479267767</c:v>
                </c:pt>
                <c:pt idx="1095">
                  <c:v>591.25664217379017</c:v>
                </c:pt>
                <c:pt idx="1096">
                  <c:v>591.48869420795154</c:v>
                </c:pt>
                <c:pt idx="1097">
                  <c:v>591.72054125811019</c:v>
                </c:pt>
                <c:pt idx="1098">
                  <c:v>591.95218368625285</c:v>
                </c:pt>
                <c:pt idx="1099">
                  <c:v>592.183621853408</c:v>
                </c:pt>
                <c:pt idx="1100">
                  <c:v>592.41485611964924</c:v>
                </c:pt>
                <c:pt idx="1101">
                  <c:v>592.64588684409864</c:v>
                </c:pt>
                <c:pt idx="1102">
                  <c:v>592.87671438492987</c:v>
                </c:pt>
                <c:pt idx="1103">
                  <c:v>593.10733909937187</c:v>
                </c:pt>
                <c:pt idx="1104">
                  <c:v>593.33776134371203</c:v>
                </c:pt>
                <c:pt idx="1105">
                  <c:v>593.5679814732996</c:v>
                </c:pt>
                <c:pt idx="1106">
                  <c:v>593.79799984254862</c:v>
                </c:pt>
                <c:pt idx="1107">
                  <c:v>594.02781680494172</c:v>
                </c:pt>
                <c:pt idx="1108">
                  <c:v>594.25743271303293</c:v>
                </c:pt>
                <c:pt idx="1109">
                  <c:v>594.4868479184513</c:v>
                </c:pt>
                <c:pt idx="1110">
                  <c:v>594.71606277190381</c:v>
                </c:pt>
                <c:pt idx="1111">
                  <c:v>594.94507762317892</c:v>
                </c:pt>
                <c:pt idx="1112">
                  <c:v>595.17389282114937</c:v>
                </c:pt>
                <c:pt idx="1113">
                  <c:v>595.40250871377577</c:v>
                </c:pt>
                <c:pt idx="1114">
                  <c:v>595.6309256481095</c:v>
                </c:pt>
                <c:pt idx="1115">
                  <c:v>595.85914397029603</c:v>
                </c:pt>
                <c:pt idx="1116">
                  <c:v>596.08716402557798</c:v>
                </c:pt>
                <c:pt idx="1117">
                  <c:v>596.31498615829844</c:v>
                </c:pt>
                <c:pt idx="1118">
                  <c:v>596.54261071190376</c:v>
                </c:pt>
                <c:pt idx="1119">
                  <c:v>596.77003802894706</c:v>
                </c:pt>
                <c:pt idx="1120">
                  <c:v>596.99726845109092</c:v>
                </c:pt>
                <c:pt idx="1121">
                  <c:v>597.22430231911085</c:v>
                </c:pt>
                <c:pt idx="1122">
                  <c:v>597.45113997289809</c:v>
                </c:pt>
                <c:pt idx="1123">
                  <c:v>597.6777817514627</c:v>
                </c:pt>
                <c:pt idx="1124">
                  <c:v>597.90422799293663</c:v>
                </c:pt>
                <c:pt idx="1125">
                  <c:v>598.13047903457698</c:v>
                </c:pt>
                <c:pt idx="1126">
                  <c:v>598.35653521276868</c:v>
                </c:pt>
                <c:pt idx="1127">
                  <c:v>598.5823968630275</c:v>
                </c:pt>
                <c:pt idx="1128">
                  <c:v>598.8080643200035</c:v>
                </c:pt>
                <c:pt idx="1129">
                  <c:v>599.03353791748339</c:v>
                </c:pt>
                <c:pt idx="1130">
                  <c:v>599.25881798839384</c:v>
                </c:pt>
                <c:pt idx="1131">
                  <c:v>599.48390486480446</c:v>
                </c:pt>
                <c:pt idx="1132">
                  <c:v>599.70879887793058</c:v>
                </c:pt>
                <c:pt idx="1133">
                  <c:v>599.93350035813637</c:v>
                </c:pt>
                <c:pt idx="1134">
                  <c:v>600.15800963493746</c:v>
                </c:pt>
                <c:pt idx="1135">
                  <c:v>600.38232703700419</c:v>
                </c:pt>
                <c:pt idx="1136">
                  <c:v>600.60645289216427</c:v>
                </c:pt>
                <c:pt idx="1137">
                  <c:v>600.83038752740583</c:v>
                </c:pt>
                <c:pt idx="1138">
                  <c:v>601.05413126887993</c:v>
                </c:pt>
                <c:pt idx="1139">
                  <c:v>601.27768444190383</c:v>
                </c:pt>
                <c:pt idx="1140">
                  <c:v>601.50104737096365</c:v>
                </c:pt>
                <c:pt idx="1141">
                  <c:v>601.72422037971728</c:v>
                </c:pt>
                <c:pt idx="1142">
                  <c:v>601.94720379099704</c:v>
                </c:pt>
                <c:pt idx="1143">
                  <c:v>602.16999792681247</c:v>
                </c:pt>
                <c:pt idx="1144">
                  <c:v>602.39260310835346</c:v>
                </c:pt>
                <c:pt idx="1145">
                  <c:v>602.61501965599268</c:v>
                </c:pt>
                <c:pt idx="1146">
                  <c:v>602.83724788928851</c:v>
                </c:pt>
                <c:pt idx="1147">
                  <c:v>603.05928812698767</c:v>
                </c:pt>
                <c:pt idx="1148">
                  <c:v>603.28114068702814</c:v>
                </c:pt>
                <c:pt idx="1149">
                  <c:v>603.50280588654175</c:v>
                </c:pt>
                <c:pt idx="1150">
                  <c:v>603.724284041857</c:v>
                </c:pt>
                <c:pt idx="1151">
                  <c:v>603.94557546850183</c:v>
                </c:pt>
                <c:pt idx="1152">
                  <c:v>604.16668048120607</c:v>
                </c:pt>
                <c:pt idx="1153">
                  <c:v>604.38759939390434</c:v>
                </c:pt>
                <c:pt idx="1154">
                  <c:v>604.60833251973872</c:v>
                </c:pt>
                <c:pt idx="1155">
                  <c:v>604.82888017106131</c:v>
                </c:pt>
                <c:pt idx="1156">
                  <c:v>605.04924265943691</c:v>
                </c:pt>
                <c:pt idx="1157">
                  <c:v>605.26942029564577</c:v>
                </c:pt>
                <c:pt idx="1158">
                  <c:v>605.48941338968621</c:v>
                </c:pt>
                <c:pt idx="1159">
                  <c:v>605.70922225077697</c:v>
                </c:pt>
                <c:pt idx="1160">
                  <c:v>605.92884718736025</c:v>
                </c:pt>
                <c:pt idx="1161">
                  <c:v>606.14828850710398</c:v>
                </c:pt>
                <c:pt idx="1162">
                  <c:v>606.36754651690455</c:v>
                </c:pt>
                <c:pt idx="1163">
                  <c:v>606.58662152288935</c:v>
                </c:pt>
                <c:pt idx="1164">
                  <c:v>606.80551383041939</c:v>
                </c:pt>
                <c:pt idx="1165">
                  <c:v>607.02422374409173</c:v>
                </c:pt>
                <c:pt idx="1166">
                  <c:v>607.24275156774229</c:v>
                </c:pt>
                <c:pt idx="1167">
                  <c:v>607.4610976044479</c:v>
                </c:pt>
                <c:pt idx="1168">
                  <c:v>607.67926215652949</c:v>
                </c:pt>
                <c:pt idx="1169">
                  <c:v>607.8972455255539</c:v>
                </c:pt>
                <c:pt idx="1170">
                  <c:v>608.11504801233707</c:v>
                </c:pt>
                <c:pt idx="1171">
                  <c:v>608.33266991694586</c:v>
                </c:pt>
                <c:pt idx="1172">
                  <c:v>608.55011153870112</c:v>
                </c:pt>
                <c:pt idx="1173">
                  <c:v>608.76737317617983</c:v>
                </c:pt>
                <c:pt idx="1174">
                  <c:v>608.98445512721764</c:v>
                </c:pt>
                <c:pt idx="1175">
                  <c:v>609.20135768891123</c:v>
                </c:pt>
                <c:pt idx="1176">
                  <c:v>609.41808115762103</c:v>
                </c:pt>
                <c:pt idx="1177">
                  <c:v>609.63462582897341</c:v>
                </c:pt>
                <c:pt idx="1178">
                  <c:v>609.85099199786305</c:v>
                </c:pt>
                <c:pt idx="1179">
                  <c:v>610.06717995845554</c:v>
                </c:pt>
                <c:pt idx="1180">
                  <c:v>610.28319000418981</c:v>
                </c:pt>
                <c:pt idx="1181">
                  <c:v>610.49902242778023</c:v>
                </c:pt>
                <c:pt idx="1182">
                  <c:v>610.7146775212193</c:v>
                </c:pt>
                <c:pt idx="1183">
                  <c:v>610.93015557577996</c:v>
                </c:pt>
                <c:pt idx="1184">
                  <c:v>611.14545688201781</c:v>
                </c:pt>
                <c:pt idx="1185">
                  <c:v>611.36058172977346</c:v>
                </c:pt>
                <c:pt idx="1186">
                  <c:v>611.57553040817515</c:v>
                </c:pt>
                <c:pt idx="1187">
                  <c:v>611.79030320564084</c:v>
                </c:pt>
                <c:pt idx="1188">
                  <c:v>612.00490040988063</c:v>
                </c:pt>
                <c:pt idx="1189">
                  <c:v>612.21932230789889</c:v>
                </c:pt>
                <c:pt idx="1190">
                  <c:v>612.43356918599693</c:v>
                </c:pt>
                <c:pt idx="1191">
                  <c:v>612.64764132977484</c:v>
                </c:pt>
                <c:pt idx="1192">
                  <c:v>612.86153902413423</c:v>
                </c:pt>
                <c:pt idx="1193">
                  <c:v>613.07526255328025</c:v>
                </c:pt>
                <c:pt idx="1194">
                  <c:v>613.28881220072378</c:v>
                </c:pt>
                <c:pt idx="1195">
                  <c:v>613.50218824928402</c:v>
                </c:pt>
                <c:pt idx="1196">
                  <c:v>613.71539098109031</c:v>
                </c:pt>
                <c:pt idx="1197">
                  <c:v>613.92842067758488</c:v>
                </c:pt>
                <c:pt idx="1198">
                  <c:v>614.14127761952443</c:v>
                </c:pt>
                <c:pt idx="1199">
                  <c:v>614.35396208698307</c:v>
                </c:pt>
                <c:pt idx="1200">
                  <c:v>614.56647435935395</c:v>
                </c:pt>
                <c:pt idx="1201">
                  <c:v>614.77881471535181</c:v>
                </c:pt>
                <c:pt idx="1202">
                  <c:v>614.99098343301512</c:v>
                </c:pt>
                <c:pt idx="1203">
                  <c:v>615.20298078970802</c:v>
                </c:pt>
                <c:pt idx="1204">
                  <c:v>615.4148070621228</c:v>
                </c:pt>
                <c:pt idx="1205">
                  <c:v>615.62646252628201</c:v>
                </c:pt>
                <c:pt idx="1206">
                  <c:v>615.83794745754051</c:v>
                </c:pt>
                <c:pt idx="1207">
                  <c:v>616.04926213058764</c:v>
                </c:pt>
                <c:pt idx="1208">
                  <c:v>616.26040681944937</c:v>
                </c:pt>
                <c:pt idx="1209">
                  <c:v>616.47138179749072</c:v>
                </c:pt>
                <c:pt idx="1210">
                  <c:v>616.68218733741742</c:v>
                </c:pt>
                <c:pt idx="1211">
                  <c:v>616.8928237112782</c:v>
                </c:pt>
                <c:pt idx="1212">
                  <c:v>617.10329119046708</c:v>
                </c:pt>
                <c:pt idx="1213">
                  <c:v>617.31359004572528</c:v>
                </c:pt>
                <c:pt idx="1214">
                  <c:v>617.52372054714328</c:v>
                </c:pt>
                <c:pt idx="1215">
                  <c:v>617.73368296416322</c:v>
                </c:pt>
                <c:pt idx="1216">
                  <c:v>617.94347756558045</c:v>
                </c:pt>
                <c:pt idx="1217">
                  <c:v>618.15310461954607</c:v>
                </c:pt>
                <c:pt idx="1218">
                  <c:v>618.36256439356873</c:v>
                </c:pt>
                <c:pt idx="1219">
                  <c:v>618.57185715451692</c:v>
                </c:pt>
                <c:pt idx="1220">
                  <c:v>618.78098316862065</c:v>
                </c:pt>
                <c:pt idx="1221">
                  <c:v>618.98994270147375</c:v>
                </c:pt>
                <c:pt idx="1222">
                  <c:v>619.19873601803579</c:v>
                </c:pt>
                <c:pt idx="1223">
                  <c:v>619.40736338263423</c:v>
                </c:pt>
                <c:pt idx="1224">
                  <c:v>619.61582505896638</c:v>
                </c:pt>
                <c:pt idx="1225">
                  <c:v>619.82412131010119</c:v>
                </c:pt>
                <c:pt idx="1226">
                  <c:v>620.03225239848155</c:v>
                </c:pt>
                <c:pt idx="1227">
                  <c:v>620.24021858592607</c:v>
                </c:pt>
                <c:pt idx="1228">
                  <c:v>620.44802013363108</c:v>
                </c:pt>
                <c:pt idx="1229">
                  <c:v>620.65565730217281</c:v>
                </c:pt>
                <c:pt idx="1230">
                  <c:v>620.8631303515092</c:v>
                </c:pt>
                <c:pt idx="1231">
                  <c:v>621.07043954098162</c:v>
                </c:pt>
                <c:pt idx="1232">
                  <c:v>621.27758512931734</c:v>
                </c:pt>
                <c:pt idx="1233">
                  <c:v>621.48456737463084</c:v>
                </c:pt>
                <c:pt idx="1234">
                  <c:v>621.69138653442644</c:v>
                </c:pt>
                <c:pt idx="1235">
                  <c:v>621.89804286559956</c:v>
                </c:pt>
                <c:pt idx="1236">
                  <c:v>622.10453662443911</c:v>
                </c:pt>
                <c:pt idx="1237">
                  <c:v>622.31086806662915</c:v>
                </c:pt>
                <c:pt idx="1238">
                  <c:v>622.51703744725091</c:v>
                </c:pt>
                <c:pt idx="1239">
                  <c:v>622.72304502078464</c:v>
                </c:pt>
                <c:pt idx="1240">
                  <c:v>622.92889104111146</c:v>
                </c:pt>
                <c:pt idx="1241">
                  <c:v>623.13457576151541</c:v>
                </c:pt>
                <c:pt idx="1242">
                  <c:v>623.34009943468493</c:v>
                </c:pt>
                <c:pt idx="1243">
                  <c:v>623.54546231271524</c:v>
                </c:pt>
                <c:pt idx="1244">
                  <c:v>623.75066464710983</c:v>
                </c:pt>
                <c:pt idx="1245">
                  <c:v>623.95570668878247</c:v>
                </c:pt>
                <c:pt idx="1246">
                  <c:v>624.16058868805897</c:v>
                </c:pt>
                <c:pt idx="1247">
                  <c:v>624.36531089467906</c:v>
                </c:pt>
                <c:pt idx="1248">
                  <c:v>624.56987355779825</c:v>
                </c:pt>
                <c:pt idx="1249">
                  <c:v>624.77427692598951</c:v>
                </c:pt>
                <c:pt idx="1250">
                  <c:v>624.97852124724534</c:v>
                </c:pt>
                <c:pt idx="1251">
                  <c:v>625.18260676897921</c:v>
                </c:pt>
                <c:pt idx="1252">
                  <c:v>625.38653373802788</c:v>
                </c:pt>
                <c:pt idx="1253">
                  <c:v>625.5903024006526</c:v>
                </c:pt>
                <c:pt idx="1254">
                  <c:v>625.79391300254122</c:v>
                </c:pt>
                <c:pt idx="1255">
                  <c:v>625.99736578881016</c:v>
                </c:pt>
                <c:pt idx="1256">
                  <c:v>626.20066100400572</c:v>
                </c:pt>
                <c:pt idx="1257">
                  <c:v>626.40379889210612</c:v>
                </c:pt>
                <c:pt idx="1258">
                  <c:v>626.60677969652329</c:v>
                </c:pt>
                <c:pt idx="1259">
                  <c:v>626.80960366010459</c:v>
                </c:pt>
                <c:pt idx="1260">
                  <c:v>627.01227102513428</c:v>
                </c:pt>
                <c:pt idx="1261">
                  <c:v>627.21478203333584</c:v>
                </c:pt>
                <c:pt idx="1262">
                  <c:v>627.41713692587314</c:v>
                </c:pt>
                <c:pt idx="1263">
                  <c:v>627.61933594335233</c:v>
                </c:pt>
                <c:pt idx="1264">
                  <c:v>627.82137932582384</c:v>
                </c:pt>
                <c:pt idx="1265">
                  <c:v>628.02326731278367</c:v>
                </c:pt>
                <c:pt idx="1266">
                  <c:v>628.22500014317529</c:v>
                </c:pt>
                <c:pt idx="1267">
                  <c:v>628.42657805539147</c:v>
                </c:pt>
                <c:pt idx="1268">
                  <c:v>628.62800128727565</c:v>
                </c:pt>
                <c:pt idx="1269">
                  <c:v>628.82927007612398</c:v>
                </c:pt>
                <c:pt idx="1270">
                  <c:v>629.03038465868678</c:v>
                </c:pt>
                <c:pt idx="1271">
                  <c:v>629.23134527117031</c:v>
                </c:pt>
                <c:pt idx="1272">
                  <c:v>629.43215214923828</c:v>
                </c:pt>
                <c:pt idx="1273">
                  <c:v>629.63280552801371</c:v>
                </c:pt>
                <c:pt idx="1274">
                  <c:v>629.8333056420804</c:v>
                </c:pt>
                <c:pt idx="1275">
                  <c:v>630.03365272548479</c:v>
                </c:pt>
                <c:pt idx="1276">
                  <c:v>630.23384701173745</c:v>
                </c:pt>
                <c:pt idx="1277">
                  <c:v>630.4338887338148</c:v>
                </c:pt>
                <c:pt idx="1278">
                  <c:v>630.63377812416047</c:v>
                </c:pt>
                <c:pt idx="1279">
                  <c:v>630.83351541468744</c:v>
                </c:pt>
                <c:pt idx="1280">
                  <c:v>631.03310083677911</c:v>
                </c:pt>
                <c:pt idx="1281">
                  <c:v>631.23253462129128</c:v>
                </c:pt>
                <c:pt idx="1282">
                  <c:v>631.4318169985537</c:v>
                </c:pt>
                <c:pt idx="1283">
                  <c:v>631.63094819837136</c:v>
                </c:pt>
                <c:pt idx="1284">
                  <c:v>631.8299284500265</c:v>
                </c:pt>
                <c:pt idx="1285">
                  <c:v>632.02875798228001</c:v>
                </c:pt>
                <c:pt idx="1286">
                  <c:v>632.227437023373</c:v>
                </c:pt>
                <c:pt idx="1287">
                  <c:v>632.42596580102827</c:v>
                </c:pt>
                <c:pt idx="1288">
                  <c:v>632.62434454245215</c:v>
                </c:pt>
                <c:pt idx="1289">
                  <c:v>632.82257347433585</c:v>
                </c:pt>
                <c:pt idx="1290">
                  <c:v>633.02065282285707</c:v>
                </c:pt>
                <c:pt idx="1291">
                  <c:v>633.21858281368156</c:v>
                </c:pt>
                <c:pt idx="1292">
                  <c:v>633.41636367196463</c:v>
                </c:pt>
                <c:pt idx="1293">
                  <c:v>633.61399562235283</c:v>
                </c:pt>
                <c:pt idx="1294">
                  <c:v>633.81147888898522</c:v>
                </c:pt>
                <c:pt idx="1295">
                  <c:v>634.00881369549506</c:v>
                </c:pt>
                <c:pt idx="1296">
                  <c:v>634.20600026501143</c:v>
                </c:pt>
                <c:pt idx="1297">
                  <c:v>634.40303882016053</c:v>
                </c:pt>
                <c:pt idx="1298">
                  <c:v>634.59992958306736</c:v>
                </c:pt>
                <c:pt idx="1299">
                  <c:v>634.79667277535714</c:v>
                </c:pt>
                <c:pt idx="1300">
                  <c:v>634.99326861815678</c:v>
                </c:pt>
                <c:pt idx="1301">
                  <c:v>635.18971733209651</c:v>
                </c:pt>
                <c:pt idx="1302">
                  <c:v>635.38601913731111</c:v>
                </c:pt>
                <c:pt idx="1303">
                  <c:v>635.58217425344174</c:v>
                </c:pt>
                <c:pt idx="1304">
                  <c:v>635.77818289963716</c:v>
                </c:pt>
                <c:pt idx="1305">
                  <c:v>635.97404529455525</c:v>
                </c:pt>
                <c:pt idx="1306">
                  <c:v>636.16976165636447</c:v>
                </c:pt>
                <c:pt idx="1307">
                  <c:v>636.36533220274532</c:v>
                </c:pt>
                <c:pt idx="1308">
                  <c:v>636.56075715089207</c:v>
                </c:pt>
                <c:pt idx="1309">
                  <c:v>636.75603671751367</c:v>
                </c:pt>
                <c:pt idx="1310">
                  <c:v>636.95117111883553</c:v>
                </c:pt>
                <c:pt idx="1311">
                  <c:v>637.14616057060107</c:v>
                </c:pt>
                <c:pt idx="1312">
                  <c:v>637.34100528807289</c:v>
                </c:pt>
                <c:pt idx="1313">
                  <c:v>637.53570548603432</c:v>
                </c:pt>
                <c:pt idx="1314">
                  <c:v>637.73026137879083</c:v>
                </c:pt>
                <c:pt idx="1315">
                  <c:v>637.92467318017145</c:v>
                </c:pt>
                <c:pt idx="1316">
                  <c:v>638.11894110353012</c:v>
                </c:pt>
                <c:pt idx="1317">
                  <c:v>638.31306536174714</c:v>
                </c:pt>
                <c:pt idx="1318">
                  <c:v>638.50704616723067</c:v>
                </c:pt>
                <c:pt idx="1319">
                  <c:v>638.700883731918</c:v>
                </c:pt>
                <c:pt idx="1320">
                  <c:v>638.89457826727687</c:v>
                </c:pt>
                <c:pt idx="1321">
                  <c:v>639.0881299843071</c:v>
                </c:pt>
                <c:pt idx="1322">
                  <c:v>639.28153909354182</c:v>
                </c:pt>
                <c:pt idx="1323">
                  <c:v>639.47480580504885</c:v>
                </c:pt>
                <c:pt idx="1324">
                  <c:v>639.66793032843202</c:v>
                </c:pt>
                <c:pt idx="1325">
                  <c:v>639.86091287283261</c:v>
                </c:pt>
                <c:pt idx="1326">
                  <c:v>640.05375364693066</c:v>
                </c:pt>
                <c:pt idx="1327">
                  <c:v>640.24645285894655</c:v>
                </c:pt>
                <c:pt idx="1328">
                  <c:v>640.43901071664186</c:v>
                </c:pt>
                <c:pt idx="1329">
                  <c:v>640.63142742732134</c:v>
                </c:pt>
                <c:pt idx="1330">
                  <c:v>640.82370319783365</c:v>
                </c:pt>
                <c:pt idx="1331">
                  <c:v>641.01583823457315</c:v>
                </c:pt>
                <c:pt idx="1332">
                  <c:v>641.20783274348094</c:v>
                </c:pt>
                <c:pt idx="1333">
                  <c:v>641.39968693004641</c:v>
                </c:pt>
                <c:pt idx="1334">
                  <c:v>641.59140099930835</c:v>
                </c:pt>
                <c:pt idx="1335">
                  <c:v>641.78297515585632</c:v>
                </c:pt>
                <c:pt idx="1336">
                  <c:v>641.97440960383221</c:v>
                </c:pt>
                <c:pt idx="1337">
                  <c:v>642.16570454693112</c:v>
                </c:pt>
                <c:pt idx="1338">
                  <c:v>642.35686018840306</c:v>
                </c:pt>
                <c:pt idx="1339">
                  <c:v>642.54787673105398</c:v>
                </c:pt>
                <c:pt idx="1340">
                  <c:v>642.73875437724712</c:v>
                </c:pt>
                <c:pt idx="1341">
                  <c:v>642.92949332890441</c:v>
                </c:pt>
                <c:pt idx="1342">
                  <c:v>643.1200937875077</c:v>
                </c:pt>
                <c:pt idx="1343">
                  <c:v>643.31055595409998</c:v>
                </c:pt>
                <c:pt idx="1344">
                  <c:v>643.50088002928658</c:v>
                </c:pt>
                <c:pt idx="1345">
                  <c:v>643.6910662132367</c:v>
                </c:pt>
                <c:pt idx="1346">
                  <c:v>643.88111470568435</c:v>
                </c:pt>
                <c:pt idx="1347">
                  <c:v>644.07102570592997</c:v>
                </c:pt>
                <c:pt idx="1348">
                  <c:v>644.26079941284138</c:v>
                </c:pt>
                <c:pt idx="1349">
                  <c:v>644.45043602485521</c:v>
                </c:pt>
                <c:pt idx="1350">
                  <c:v>644.639935739978</c:v>
                </c:pt>
                <c:pt idx="1351">
                  <c:v>644.82929875578759</c:v>
                </c:pt>
                <c:pt idx="1352">
                  <c:v>645.01852526943424</c:v>
                </c:pt>
                <c:pt idx="1353">
                  <c:v>645.20761547764198</c:v>
                </c:pt>
                <c:pt idx="1354">
                  <c:v>645.39656957670979</c:v>
                </c:pt>
                <c:pt idx="1355">
                  <c:v>645.58538776251271</c:v>
                </c:pt>
                <c:pt idx="1356">
                  <c:v>645.77407023050318</c:v>
                </c:pt>
                <c:pt idx="1357">
                  <c:v>645.96261717571235</c:v>
                </c:pt>
                <c:pt idx="1358">
                  <c:v>646.15102879275094</c:v>
                </c:pt>
                <c:pt idx="1359">
                  <c:v>646.33930527581094</c:v>
                </c:pt>
                <c:pt idx="1360">
                  <c:v>646.52744681866636</c:v>
                </c:pt>
                <c:pt idx="1361">
                  <c:v>646.71545361467463</c:v>
                </c:pt>
                <c:pt idx="1362">
                  <c:v>646.90332585677788</c:v>
                </c:pt>
                <c:pt idx="1363">
                  <c:v>647.0910637375041</c:v>
                </c:pt>
                <c:pt idx="1364">
                  <c:v>647.27866744896801</c:v>
                </c:pt>
                <c:pt idx="1365">
                  <c:v>647.46613718287267</c:v>
                </c:pt>
                <c:pt idx="1366">
                  <c:v>647.65347313051041</c:v>
                </c:pt>
                <c:pt idx="1367">
                  <c:v>647.84067548276403</c:v>
                </c:pt>
                <c:pt idx="1368">
                  <c:v>648.0277444301081</c:v>
                </c:pt>
                <c:pt idx="1369">
                  <c:v>648.21468016261008</c:v>
                </c:pt>
                <c:pt idx="1370">
                  <c:v>648.40148286993121</c:v>
                </c:pt>
                <c:pt idx="1371">
                  <c:v>648.58815274132803</c:v>
                </c:pt>
                <c:pt idx="1372">
                  <c:v>648.77468996565335</c:v>
                </c:pt>
                <c:pt idx="1373">
                  <c:v>648.96109473135743</c:v>
                </c:pt>
                <c:pt idx="1374">
                  <c:v>649.14736722648922</c:v>
                </c:pt>
                <c:pt idx="1375">
                  <c:v>649.33350763869726</c:v>
                </c:pt>
                <c:pt idx="1376">
                  <c:v>649.51951615523103</c:v>
                </c:pt>
                <c:pt idx="1377">
                  <c:v>649.70539296294203</c:v>
                </c:pt>
                <c:pt idx="1378">
                  <c:v>649.89113824828485</c:v>
                </c:pt>
                <c:pt idx="1379">
                  <c:v>650.07675219731834</c:v>
                </c:pt>
                <c:pt idx="1380">
                  <c:v>650.26223499570665</c:v>
                </c:pt>
                <c:pt idx="1381">
                  <c:v>650.44758682872066</c:v>
                </c:pt>
                <c:pt idx="1382">
                  <c:v>650.63280788123859</c:v>
                </c:pt>
                <c:pt idx="1383">
                  <c:v>650.81789833774747</c:v>
                </c:pt>
                <c:pt idx="1384">
                  <c:v>651.00285838234413</c:v>
                </c:pt>
                <c:pt idx="1385">
                  <c:v>651.1876881987364</c:v>
                </c:pt>
                <c:pt idx="1386">
                  <c:v>651.37238797024395</c:v>
                </c:pt>
                <c:pt idx="1387">
                  <c:v>651.55695787979971</c:v>
                </c:pt>
                <c:pt idx="1388">
                  <c:v>651.74139810995064</c:v>
                </c:pt>
                <c:pt idx="1389">
                  <c:v>651.92570884285908</c:v>
                </c:pt>
                <c:pt idx="1390">
                  <c:v>652.1098902603037</c:v>
                </c:pt>
                <c:pt idx="1391">
                  <c:v>652.29394254368049</c:v>
                </c:pt>
                <c:pt idx="1392">
                  <c:v>652.47786587400412</c:v>
                </c:pt>
                <c:pt idx="1393">
                  <c:v>652.66166043190879</c:v>
                </c:pt>
                <c:pt idx="1394">
                  <c:v>652.84532639764916</c:v>
                </c:pt>
                <c:pt idx="1395">
                  <c:v>653.02886395110181</c:v>
                </c:pt>
                <c:pt idx="1396">
                  <c:v>653.21227327176598</c:v>
                </c:pt>
                <c:pt idx="1397">
                  <c:v>653.39555453876483</c:v>
                </c:pt>
                <c:pt idx="1398">
                  <c:v>653.57870793084612</c:v>
                </c:pt>
                <c:pt idx="1399">
                  <c:v>653.76173362638372</c:v>
                </c:pt>
                <c:pt idx="1400">
                  <c:v>653.94463180337834</c:v>
                </c:pt>
                <c:pt idx="1401">
                  <c:v>654.12740263945886</c:v>
                </c:pt>
                <c:pt idx="1402">
                  <c:v>654.31004631188307</c:v>
                </c:pt>
                <c:pt idx="1403">
                  <c:v>654.4925629975387</c:v>
                </c:pt>
                <c:pt idx="1404">
                  <c:v>654.6749528729448</c:v>
                </c:pt>
                <c:pt idx="1405">
                  <c:v>654.85721611425242</c:v>
                </c:pt>
                <c:pt idx="1406">
                  <c:v>655.03935289724564</c:v>
                </c:pt>
                <c:pt idx="1407">
                  <c:v>655.22136339734288</c:v>
                </c:pt>
                <c:pt idx="1408">
                  <c:v>655.40324778959769</c:v>
                </c:pt>
                <c:pt idx="1409">
                  <c:v>655.58500624869964</c:v>
                </c:pt>
                <c:pt idx="1410">
                  <c:v>655.7666389489757</c:v>
                </c:pt>
                <c:pt idx="1411">
                  <c:v>655.94814606439093</c:v>
                </c:pt>
                <c:pt idx="1412">
                  <c:v>656.12952776854945</c:v>
                </c:pt>
                <c:pt idx="1413">
                  <c:v>656.3107842346958</c:v>
                </c:pt>
                <c:pt idx="1414">
                  <c:v>656.49191563571571</c:v>
                </c:pt>
                <c:pt idx="1415">
                  <c:v>656.67292214413681</c:v>
                </c:pt>
                <c:pt idx="1416">
                  <c:v>656.85380393213018</c:v>
                </c:pt>
                <c:pt idx="1417">
                  <c:v>657.03456117151086</c:v>
                </c:pt>
                <c:pt idx="1418">
                  <c:v>657.21519403373907</c:v>
                </c:pt>
                <c:pt idx="1419">
                  <c:v>657.39570268992122</c:v>
                </c:pt>
                <c:pt idx="1420">
                  <c:v>657.57608731081064</c:v>
                </c:pt>
                <c:pt idx="1421">
                  <c:v>657.75634806680875</c:v>
                </c:pt>
                <c:pt idx="1422">
                  <c:v>657.93648512796608</c:v>
                </c:pt>
                <c:pt idx="1423">
                  <c:v>658.11649866398307</c:v>
                </c:pt>
                <c:pt idx="1424">
                  <c:v>658.29638884421104</c:v>
                </c:pt>
                <c:pt idx="1425">
                  <c:v>658.47615583765321</c:v>
                </c:pt>
                <c:pt idx="1426">
                  <c:v>658.65579981296582</c:v>
                </c:pt>
                <c:pt idx="1427">
                  <c:v>658.83532093845861</c:v>
                </c:pt>
                <c:pt idx="1428">
                  <c:v>659.01471938209636</c:v>
                </c:pt>
                <c:pt idx="1429">
                  <c:v>659.19399531149929</c:v>
                </c:pt>
                <c:pt idx="1430">
                  <c:v>659.3731488939444</c:v>
                </c:pt>
                <c:pt idx="1431">
                  <c:v>659.55218029636615</c:v>
                </c:pt>
                <c:pt idx="1432">
                  <c:v>659.73108968535769</c:v>
                </c:pt>
                <c:pt idx="1433">
                  <c:v>659.90987722717136</c:v>
                </c:pt>
                <c:pt idx="1434">
                  <c:v>660.08854308771993</c:v>
                </c:pt>
                <c:pt idx="1435">
                  <c:v>660.26708743257757</c:v>
                </c:pt>
                <c:pt idx="1436">
                  <c:v>660.44551042698049</c:v>
                </c:pt>
                <c:pt idx="1437">
                  <c:v>660.62381223582815</c:v>
                </c:pt>
                <c:pt idx="1438">
                  <c:v>660.80199302368396</c:v>
                </c:pt>
                <c:pt idx="1439">
                  <c:v>660.9800529547764</c:v>
                </c:pt>
                <c:pt idx="1440">
                  <c:v>661.15799219299959</c:v>
                </c:pt>
                <c:pt idx="1441">
                  <c:v>661.33581090191467</c:v>
                </c:pt>
                <c:pt idx="1442">
                  <c:v>661.51350924475025</c:v>
                </c:pt>
                <c:pt idx="1443">
                  <c:v>661.69108738440366</c:v>
                </c:pt>
                <c:pt idx="1444">
                  <c:v>661.86854548344161</c:v>
                </c:pt>
                <c:pt idx="1445">
                  <c:v>662.04588370410113</c:v>
                </c:pt>
                <c:pt idx="1446">
                  <c:v>662.22310220829047</c:v>
                </c:pt>
                <c:pt idx="1447">
                  <c:v>662.40020115759023</c:v>
                </c:pt>
                <c:pt idx="1448">
                  <c:v>662.57718071325382</c:v>
                </c:pt>
                <c:pt idx="1449">
                  <c:v>662.7540410362086</c:v>
                </c:pt>
                <c:pt idx="1450">
                  <c:v>662.93078228705679</c:v>
                </c:pt>
                <c:pt idx="1451">
                  <c:v>663.10740462607623</c:v>
                </c:pt>
                <c:pt idx="1452">
                  <c:v>663.28390821322125</c:v>
                </c:pt>
                <c:pt idx="1453">
                  <c:v>663.46029320812352</c:v>
                </c:pt>
                <c:pt idx="1454">
                  <c:v>663.63655977009319</c:v>
                </c:pt>
                <c:pt idx="1455">
                  <c:v>663.81270805811937</c:v>
                </c:pt>
                <c:pt idx="1456">
                  <c:v>663.98873823087115</c:v>
                </c:pt>
                <c:pt idx="1457">
                  <c:v>664.1646504466986</c:v>
                </c:pt>
                <c:pt idx="1458">
                  <c:v>664.34044486363337</c:v>
                </c:pt>
                <c:pt idx="1459">
                  <c:v>664.51612163938978</c:v>
                </c:pt>
                <c:pt idx="1460">
                  <c:v>664.69168093136545</c:v>
                </c:pt>
                <c:pt idx="1461">
                  <c:v>664.86712289664229</c:v>
                </c:pt>
                <c:pt idx="1462">
                  <c:v>665.04244769198738</c:v>
                </c:pt>
                <c:pt idx="1463">
                  <c:v>665.21765547385371</c:v>
                </c:pt>
                <c:pt idx="1464">
                  <c:v>665.39274639838106</c:v>
                </c:pt>
                <c:pt idx="1465">
                  <c:v>665.56772062139669</c:v>
                </c:pt>
                <c:pt idx="1466">
                  <c:v>665.74257829841656</c:v>
                </c:pt>
                <c:pt idx="1467">
                  <c:v>665.91731958464561</c:v>
                </c:pt>
                <c:pt idx="1468">
                  <c:v>666.0919446349792</c:v>
                </c:pt>
                <c:pt idx="1469">
                  <c:v>666.26645360400335</c:v>
                </c:pt>
                <c:pt idx="1470">
                  <c:v>666.44084664599598</c:v>
                </c:pt>
                <c:pt idx="1471">
                  <c:v>666.61512391492749</c:v>
                </c:pt>
                <c:pt idx="1472">
                  <c:v>666.78928556446181</c:v>
                </c:pt>
                <c:pt idx="1473">
                  <c:v>666.963331747957</c:v>
                </c:pt>
                <c:pt idx="1474">
                  <c:v>667.13726261846602</c:v>
                </c:pt>
                <c:pt idx="1475">
                  <c:v>667.31107832873784</c:v>
                </c:pt>
                <c:pt idx="1476">
                  <c:v>667.48477903121784</c:v>
                </c:pt>
                <c:pt idx="1477">
                  <c:v>667.65836487804904</c:v>
                </c:pt>
                <c:pt idx="1478">
                  <c:v>667.83183602107272</c:v>
                </c:pt>
                <c:pt idx="1479">
                  <c:v>668.00519261182887</c:v>
                </c:pt>
                <c:pt idx="1480">
                  <c:v>668.17843480155761</c:v>
                </c:pt>
                <c:pt idx="1481">
                  <c:v>668.35156274119959</c:v>
                </c:pt>
                <c:pt idx="1482">
                  <c:v>668.52457658139679</c:v>
                </c:pt>
                <c:pt idx="1483">
                  <c:v>668.69747647249346</c:v>
                </c:pt>
                <c:pt idx="1484">
                  <c:v>668.87026256453692</c:v>
                </c:pt>
                <c:pt idx="1485">
                  <c:v>669.04293500727795</c:v>
                </c:pt>
                <c:pt idx="1486">
                  <c:v>669.21549395017223</c:v>
                </c:pt>
                <c:pt idx="1487">
                  <c:v>669.38793954238042</c:v>
                </c:pt>
                <c:pt idx="1488">
                  <c:v>669.56027193276952</c:v>
                </c:pt>
                <c:pt idx="1489">
                  <c:v>669.73249126991323</c:v>
                </c:pt>
                <c:pt idx="1490">
                  <c:v>669.90459770209304</c:v>
                </c:pt>
                <c:pt idx="1491">
                  <c:v>670.07659137729866</c:v>
                </c:pt>
                <c:pt idx="1492">
                  <c:v>670.24847244322905</c:v>
                </c:pt>
                <c:pt idx="1493">
                  <c:v>670.42024104729319</c:v>
                </c:pt>
                <c:pt idx="1494">
                  <c:v>670.5918973366106</c:v>
                </c:pt>
                <c:pt idx="1495">
                  <c:v>670.76344145801227</c:v>
                </c:pt>
                <c:pt idx="1496">
                  <c:v>670.93487355804132</c:v>
                </c:pt>
                <c:pt idx="1497">
                  <c:v>671.10619378295394</c:v>
                </c:pt>
                <c:pt idx="1498">
                  <c:v>671.27740227872005</c:v>
                </c:pt>
                <c:pt idx="1499">
                  <c:v>671.44849919102387</c:v>
                </c:pt>
                <c:pt idx="1500">
                  <c:v>671.61948466526485</c:v>
                </c:pt>
                <c:pt idx="1501">
                  <c:v>671.79035884655832</c:v>
                </c:pt>
                <c:pt idx="1502">
                  <c:v>671.96112187973642</c:v>
                </c:pt>
                <c:pt idx="1503">
                  <c:v>672.13177390934857</c:v>
                </c:pt>
                <c:pt idx="1504">
                  <c:v>672.30231507966243</c:v>
                </c:pt>
                <c:pt idx="1505">
                  <c:v>672.47274553466445</c:v>
                </c:pt>
                <c:pt idx="1506">
                  <c:v>672.6430654180607</c:v>
                </c:pt>
                <c:pt idx="1507">
                  <c:v>672.81327487327758</c:v>
                </c:pt>
                <c:pt idx="1508">
                  <c:v>672.98337404346262</c:v>
                </c:pt>
                <c:pt idx="1509">
                  <c:v>673.15336307148505</c:v>
                </c:pt>
                <c:pt idx="1510">
                  <c:v>673.32324209993646</c:v>
                </c:pt>
                <c:pt idx="1511">
                  <c:v>673.49301127113199</c:v>
                </c:pt>
                <c:pt idx="1512">
                  <c:v>673.66267072711048</c:v>
                </c:pt>
                <c:pt idx="1513">
                  <c:v>673.83222060963544</c:v>
                </c:pt>
                <c:pt idx="1514">
                  <c:v>674.00166106019572</c:v>
                </c:pt>
                <c:pt idx="1515">
                  <c:v>674.17099222000638</c:v>
                </c:pt>
                <c:pt idx="1516">
                  <c:v>674.34021423000911</c:v>
                </c:pt>
                <c:pt idx="1517">
                  <c:v>674.50932723087317</c:v>
                </c:pt>
                <c:pt idx="1518">
                  <c:v>674.67833136299589</c:v>
                </c:pt>
                <c:pt idx="1519">
                  <c:v>674.84722676650358</c:v>
                </c:pt>
                <c:pt idx="1520">
                  <c:v>675.01601358125208</c:v>
                </c:pt>
                <c:pt idx="1521">
                  <c:v>675.18469194682757</c:v>
                </c:pt>
                <c:pt idx="1522">
                  <c:v>675.35326200254713</c:v>
                </c:pt>
                <c:pt idx="1523">
                  <c:v>675.52172388745942</c:v>
                </c:pt>
                <c:pt idx="1524">
                  <c:v>675.69007774034571</c:v>
                </c:pt>
                <c:pt idx="1525">
                  <c:v>675.85832369972002</c:v>
                </c:pt>
                <c:pt idx="1526">
                  <c:v>676.0264619038303</c:v>
                </c:pt>
                <c:pt idx="1527">
                  <c:v>676.19449249065872</c:v>
                </c:pt>
                <c:pt idx="1528">
                  <c:v>676.36241559792268</c:v>
                </c:pt>
                <c:pt idx="1529">
                  <c:v>676.53023136307525</c:v>
                </c:pt>
                <c:pt idx="1530">
                  <c:v>676.69793992330585</c:v>
                </c:pt>
                <c:pt idx="1531">
                  <c:v>676.86554141554132</c:v>
                </c:pt>
                <c:pt idx="1532">
                  <c:v>677.03303597644594</c:v>
                </c:pt>
                <c:pt idx="1533">
                  <c:v>677.20042374242269</c:v>
                </c:pt>
                <c:pt idx="1534">
                  <c:v>677.36770484961346</c:v>
                </c:pt>
                <c:pt idx="1535">
                  <c:v>677.53487943389996</c:v>
                </c:pt>
                <c:pt idx="1536">
                  <c:v>677.70194763090456</c:v>
                </c:pt>
                <c:pt idx="1537">
                  <c:v>677.86890957599041</c:v>
                </c:pt>
                <c:pt idx="1538">
                  <c:v>678.03576540426263</c:v>
                </c:pt>
                <c:pt idx="1539">
                  <c:v>678.20251525056881</c:v>
                </c:pt>
                <c:pt idx="1540">
                  <c:v>678.36915924949938</c:v>
                </c:pt>
                <c:pt idx="1541">
                  <c:v>678.53569753538864</c:v>
                </c:pt>
                <c:pt idx="1542">
                  <c:v>678.70213024231532</c:v>
                </c:pt>
                <c:pt idx="1543">
                  <c:v>678.86845750410316</c:v>
                </c:pt>
                <c:pt idx="1544">
                  <c:v>679.03467945432135</c:v>
                </c:pt>
                <c:pt idx="1545">
                  <c:v>679.20079622628566</c:v>
                </c:pt>
                <c:pt idx="1546">
                  <c:v>679.36680795305881</c:v>
                </c:pt>
                <c:pt idx="1547">
                  <c:v>679.5327147674509</c:v>
                </c:pt>
                <c:pt idx="1548">
                  <c:v>679.69851680202044</c:v>
                </c:pt>
                <c:pt idx="1549">
                  <c:v>679.8642141890748</c:v>
                </c:pt>
                <c:pt idx="1550">
                  <c:v>680.02980706067081</c:v>
                </c:pt>
                <c:pt idx="1551">
                  <c:v>680.19529554861538</c:v>
                </c:pt>
                <c:pt idx="1552">
                  <c:v>680.36067978446636</c:v>
                </c:pt>
                <c:pt idx="1553">
                  <c:v>680.52595989953284</c:v>
                </c:pt>
                <c:pt idx="1554">
                  <c:v>680.69113602487596</c:v>
                </c:pt>
                <c:pt idx="1555">
                  <c:v>680.85620829130949</c:v>
                </c:pt>
                <c:pt idx="1556">
                  <c:v>681.02117682940059</c:v>
                </c:pt>
                <c:pt idx="1557">
                  <c:v>681.18604176947019</c:v>
                </c:pt>
                <c:pt idx="1558">
                  <c:v>681.35080324159378</c:v>
                </c:pt>
                <c:pt idx="1559">
                  <c:v>681.51546137560194</c:v>
                </c:pt>
                <c:pt idx="1560">
                  <c:v>681.68001630108097</c:v>
                </c:pt>
                <c:pt idx="1561">
                  <c:v>681.84446814737362</c:v>
                </c:pt>
                <c:pt idx="1562">
                  <c:v>682.00881704357948</c:v>
                </c:pt>
                <c:pt idx="1563">
                  <c:v>682.17306311855577</c:v>
                </c:pt>
                <c:pt idx="1564">
                  <c:v>682.33720650091789</c:v>
                </c:pt>
                <c:pt idx="1565">
                  <c:v>682.50124731903998</c:v>
                </c:pt>
                <c:pt idx="1566">
                  <c:v>682.66518570105552</c:v>
                </c:pt>
                <c:pt idx="1567">
                  <c:v>682.82902177485812</c:v>
                </c:pt>
                <c:pt idx="1568">
                  <c:v>682.99275566810195</c:v>
                </c:pt>
                <c:pt idx="1569">
                  <c:v>683.15638750820222</c:v>
                </c:pt>
                <c:pt idx="1570">
                  <c:v>683.31991742233595</c:v>
                </c:pt>
                <c:pt idx="1571">
                  <c:v>683.48334553744269</c:v>
                </c:pt>
                <c:pt idx="1572">
                  <c:v>683.64667198022482</c:v>
                </c:pt>
                <c:pt idx="1573">
                  <c:v>683.80989687714828</c:v>
                </c:pt>
                <c:pt idx="1574">
                  <c:v>683.97302035444307</c:v>
                </c:pt>
                <c:pt idx="1575">
                  <c:v>684.13604253810411</c:v>
                </c:pt>
                <c:pt idx="1576">
                  <c:v>684.29896355389155</c:v>
                </c:pt>
                <c:pt idx="1577">
                  <c:v>684.46178352733136</c:v>
                </c:pt>
                <c:pt idx="1578">
                  <c:v>684.62450258371598</c:v>
                </c:pt>
              </c:numCache>
            </c:numRef>
          </c:xVal>
          <c:yVal>
            <c:numRef>
              <c:f>'Altitude, h=0.01'!$Y$2:$Y$2043</c:f>
              <c:numCache>
                <c:formatCode>General</c:formatCode>
                <c:ptCount val="2042"/>
                <c:pt idx="0">
                  <c:v>0</c:v>
                </c:pt>
                <c:pt idx="1">
                  <c:v>0</c:v>
                </c:pt>
                <c:pt idx="2">
                  <c:v>-9.810000000000001E-4</c:v>
                </c:pt>
                <c:pt idx="3">
                  <c:v>-2.5626843499762242E-3</c:v>
                </c:pt>
                <c:pt idx="4">
                  <c:v>-4.3647391797022421E-3</c:v>
                </c:pt>
                <c:pt idx="5">
                  <c:v>-6.0068481707786737E-3</c:v>
                </c:pt>
                <c:pt idx="6">
                  <c:v>-7.1086910055111431E-3</c:v>
                </c:pt>
                <c:pt idx="7">
                  <c:v>-7.2543533270004465E-3</c:v>
                </c:pt>
                <c:pt idx="8">
                  <c:v>-5.7076011805621274E-3</c:v>
                </c:pt>
                <c:pt idx="9">
                  <c:v>-1.7322116050574755E-3</c:v>
                </c:pt>
                <c:pt idx="10">
                  <c:v>5.4080043070195531E-3</c:v>
                </c:pt>
                <c:pt idx="11">
                  <c:v>1.6449168319616E-2</c:v>
                </c:pt>
                <c:pt idx="12">
                  <c:v>3.2127291937311425E-2</c:v>
                </c:pt>
                <c:pt idx="13">
                  <c:v>5.3178223270876457E-2</c:v>
                </c:pt>
                <c:pt idx="14">
                  <c:v>8.0380447018521595E-2</c:v>
                </c:pt>
                <c:pt idx="15">
                  <c:v>0.11457643570795045</c:v>
                </c:pt>
                <c:pt idx="16">
                  <c:v>0.15660825290021643</c:v>
                </c:pt>
                <c:pt idx="17">
                  <c:v>0.20731744424964593</c:v>
                </c:pt>
                <c:pt idx="18">
                  <c:v>0.26754491554966714</c:v>
                </c:pt>
                <c:pt idx="19">
                  <c:v>0.33813079782260502</c:v>
                </c:pt>
                <c:pt idx="20">
                  <c:v>0.4199142995249297</c:v>
                </c:pt>
                <c:pt idx="21">
                  <c:v>0.51380096499077699</c:v>
                </c:pt>
                <c:pt idx="22">
                  <c:v>0.62073998909603423</c:v>
                </c:pt>
                <c:pt idx="23">
                  <c:v>0.74167903960352022</c:v>
                </c:pt>
                <c:pt idx="24">
                  <c:v>0.87756402901091679</c:v>
                </c:pt>
                <c:pt idx="25">
                  <c:v>1.0293388704787163</c:v>
                </c:pt>
                <c:pt idx="26">
                  <c:v>1.1979231192566913</c:v>
                </c:pt>
                <c:pt idx="27">
                  <c:v>1.3841822553704568</c:v>
                </c:pt>
                <c:pt idx="28">
                  <c:v>1.5889790235555441</c:v>
                </c:pt>
                <c:pt idx="29">
                  <c:v>1.8131731536019604</c:v>
                </c:pt>
                <c:pt idx="30">
                  <c:v>2.0576210685320859</c:v>
                </c:pt>
                <c:pt idx="31">
                  <c:v>2.3214175900887062</c:v>
                </c:pt>
                <c:pt idx="32">
                  <c:v>2.6029243906122264</c:v>
                </c:pt>
                <c:pt idx="33">
                  <c:v>2.8998209609350321</c:v>
                </c:pt>
                <c:pt idx="34">
                  <c:v>3.2091212109592302</c:v>
                </c:pt>
                <c:pt idx="35">
                  <c:v>3.529332929819212</c:v>
                </c:pt>
                <c:pt idx="36">
                  <c:v>3.8593568690374869</c:v>
                </c:pt>
                <c:pt idx="37">
                  <c:v>4.1982335105006214</c:v>
                </c:pt>
                <c:pt idx="38">
                  <c:v>4.5455576433666023</c:v>
                </c:pt>
                <c:pt idx="39">
                  <c:v>4.9009244420618536</c:v>
                </c:pt>
                <c:pt idx="40">
                  <c:v>5.2639295287874388</c:v>
                </c:pt>
                <c:pt idx="41">
                  <c:v>5.6342569183906388</c:v>
                </c:pt>
                <c:pt idx="42">
                  <c:v>6.0117228164211571</c:v>
                </c:pt>
                <c:pt idx="43">
                  <c:v>6.396143525758105</c:v>
                </c:pt>
                <c:pt idx="44">
                  <c:v>6.7873354706611195</c:v>
                </c:pt>
                <c:pt idx="45">
                  <c:v>7.1851152201219897</c:v>
                </c:pt>
                <c:pt idx="46">
                  <c:v>7.5892995105147252</c:v>
                </c:pt>
                <c:pt idx="47">
                  <c:v>7.9997870468070307</c:v>
                </c:pt>
                <c:pt idx="48">
                  <c:v>8.4164969822826663</c:v>
                </c:pt>
                <c:pt idx="49">
                  <c:v>8.8393484329762693</c:v>
                </c:pt>
                <c:pt idx="50">
                  <c:v>9.2682604870808127</c:v>
                </c:pt>
                <c:pt idx="51">
                  <c:v>9.703152214214807</c:v>
                </c:pt>
                <c:pt idx="52">
                  <c:v>10.143942674547622</c:v>
                </c:pt>
                <c:pt idx="53">
                  <c:v>10.590550927781578</c:v>
                </c:pt>
                <c:pt idx="54">
                  <c:v>11.042896041989403</c:v>
                </c:pt>
                <c:pt idx="55">
                  <c:v>11.500897102305862</c:v>
                </c:pt>
                <c:pt idx="56">
                  <c:v>11.964473219472403</c:v>
                </c:pt>
                <c:pt idx="57">
                  <c:v>12.433559925342253</c:v>
                </c:pt>
                <c:pt idx="58">
                  <c:v>12.90811732726142</c:v>
                </c:pt>
                <c:pt idx="59">
                  <c:v>13.388105462035657</c:v>
                </c:pt>
                <c:pt idx="60">
                  <c:v>13.873484300178388</c:v>
                </c:pt>
                <c:pt idx="61">
                  <c:v>14.364213750125845</c:v>
                </c:pt>
                <c:pt idx="62">
                  <c:v>14.860253662418637</c:v>
                </c:pt>
                <c:pt idx="63">
                  <c:v>15.361563833849001</c:v>
                </c:pt>
                <c:pt idx="64">
                  <c:v>15.868104011573012</c:v>
                </c:pt>
                <c:pt idx="65">
                  <c:v>16.379833897187051</c:v>
                </c:pt>
                <c:pt idx="66">
                  <c:v>16.896713150767837</c:v>
                </c:pt>
                <c:pt idx="67">
                  <c:v>17.418701394875381</c:v>
                </c:pt>
                <c:pt idx="68">
                  <c:v>17.94575821851824</c:v>
                </c:pt>
                <c:pt idx="69">
                  <c:v>18.477843181080434</c:v>
                </c:pt>
                <c:pt idx="70">
                  <c:v>19.014915816209488</c:v>
                </c:pt>
                <c:pt idx="71">
                  <c:v>19.556935635664988</c:v>
                </c:pt>
                <c:pt idx="72">
                  <c:v>20.103862133127159</c:v>
                </c:pt>
                <c:pt idx="73">
                  <c:v>20.655654787964934</c:v>
                </c:pt>
                <c:pt idx="74">
                  <c:v>21.21227606561342</c:v>
                </c:pt>
                <c:pt idx="75">
                  <c:v>21.773700400920653</c:v>
                </c:pt>
                <c:pt idx="76">
                  <c:v>22.339902173444852</c:v>
                </c:pt>
                <c:pt idx="77">
                  <c:v>22.910855709920064</c:v>
                </c:pt>
                <c:pt idx="78">
                  <c:v>23.486535286707525</c:v>
                </c:pt>
                <c:pt idx="79">
                  <c:v>24.066915132232324</c:v>
                </c:pt>
                <c:pt idx="80">
                  <c:v>24.651969429404986</c:v>
                </c:pt>
                <c:pt idx="81">
                  <c:v>25.2416723180276</c:v>
                </c:pt>
                <c:pt idx="82">
                  <c:v>25.835997897184122</c:v>
                </c:pt>
                <c:pt idx="83">
                  <c:v>26.434920227614491</c:v>
                </c:pt>
                <c:pt idx="84">
                  <c:v>27.038413334072224</c:v>
                </c:pt>
                <c:pt idx="85">
                  <c:v>27.646451207665141</c:v>
                </c:pt>
                <c:pt idx="86">
                  <c:v>28.259007808178882</c:v>
                </c:pt>
                <c:pt idx="87">
                  <c:v>28.876057066382927</c:v>
                </c:pt>
                <c:pt idx="88">
                  <c:v>29.497572886318768</c:v>
                </c:pt>
                <c:pt idx="89">
                  <c:v>30.123529147569979</c:v>
                </c:pt>
                <c:pt idx="90">
                  <c:v>30.753899821792533</c:v>
                </c:pt>
                <c:pt idx="91">
                  <c:v>31.388659888732761</c:v>
                </c:pt>
                <c:pt idx="92">
                  <c:v>32.027784305898166</c:v>
                </c:pt>
                <c:pt idx="93">
                  <c:v>32.671248010677644</c:v>
                </c:pt>
                <c:pt idx="94">
                  <c:v>33.319025922444098</c:v>
                </c:pt>
                <c:pt idx="95">
                  <c:v>33.971092944639175</c:v>
                </c:pt>
                <c:pt idx="96">
                  <c:v>34.627423966839885</c:v>
                </c:pt>
                <c:pt idx="97">
                  <c:v>35.287993866806914</c:v>
                </c:pt>
                <c:pt idx="98">
                  <c:v>35.95277751251438</c:v>
                </c:pt>
                <c:pt idx="99">
                  <c:v>36.621749764160796</c:v>
                </c:pt>
                <c:pt idx="100">
                  <c:v>37.294885476161092</c:v>
                </c:pt>
                <c:pt idx="101">
                  <c:v>37.972159499119471</c:v>
                </c:pt>
                <c:pt idx="102">
                  <c:v>38.653546681782899</c:v>
                </c:pt>
                <c:pt idx="103">
                  <c:v>39.339021872975096</c:v>
                </c:pt>
                <c:pt idx="104">
                  <c:v>40.028559923510791</c:v>
                </c:pt>
                <c:pt idx="105">
                  <c:v>40.722135688090169</c:v>
                </c:pt>
                <c:pt idx="106">
                  <c:v>41.41972402717326</c:v>
                </c:pt>
                <c:pt idx="107">
                  <c:v>42.121299808834195</c:v>
                </c:pt>
                <c:pt idx="108">
                  <c:v>42.826837910595174</c:v>
                </c:pt>
                <c:pt idx="109">
                  <c:v>43.536313302722697</c:v>
                </c:pt>
                <c:pt idx="110">
                  <c:v>44.249701090405296</c:v>
                </c:pt>
                <c:pt idx="111">
                  <c:v>44.966976392759548</c:v>
                </c:pt>
                <c:pt idx="112">
                  <c:v>45.688114344571026</c:v>
                </c:pt>
                <c:pt idx="113">
                  <c:v>46.413090098014713</c:v>
                </c:pt>
                <c:pt idx="114">
                  <c:v>47.141878824354755</c:v>
                </c:pt>
                <c:pt idx="115">
                  <c:v>47.87445571562354</c:v>
                </c:pt>
                <c:pt idx="116">
                  <c:v>48.610795986279932</c:v>
                </c:pt>
                <c:pt idx="117">
                  <c:v>49.350874874846667</c:v>
                </c:pt>
                <c:pt idx="118">
                  <c:v>50.094667645526783</c:v>
                </c:pt>
                <c:pt idx="119">
                  <c:v>50.842149589799092</c:v>
                </c:pt>
                <c:pt idx="120">
                  <c:v>51.593296027992579</c:v>
                </c:pt>
                <c:pt idx="121">
                  <c:v>52.348082310839757</c:v>
                </c:pt>
                <c:pt idx="122">
                  <c:v>53.10648382100883</c:v>
                </c:pt>
                <c:pt idx="123">
                  <c:v>53.868475974614782</c:v>
                </c:pt>
                <c:pt idx="124">
                  <c:v>54.634034222709232</c:v>
                </c:pt>
                <c:pt idx="125">
                  <c:v>55.40313405274911</c:v>
                </c:pt>
                <c:pt idx="126">
                  <c:v>56.175750990044136</c:v>
                </c:pt>
                <c:pt idx="127">
                  <c:v>56.951860599183071</c:v>
                </c:pt>
                <c:pt idx="128">
                  <c:v>57.731436081225993</c:v>
                </c:pt>
                <c:pt idx="129">
                  <c:v>58.514445081033642</c:v>
                </c:pt>
                <c:pt idx="130">
                  <c:v>59.30085532565537</c:v>
                </c:pt>
                <c:pt idx="131">
                  <c:v>60.090634625986411</c:v>
                </c:pt>
                <c:pt idx="132">
                  <c:v>60.883750878390885</c:v>
                </c:pt>
                <c:pt idx="133">
                  <c:v>61.68017206629068</c:v>
                </c:pt>
                <c:pt idx="134">
                  <c:v>62.479866261720375</c:v>
                </c:pt>
                <c:pt idx="135">
                  <c:v>63.282801626848375</c:v>
                </c:pt>
                <c:pt idx="136">
                  <c:v>64.088946415464491</c:v>
                </c:pt>
                <c:pt idx="137">
                  <c:v>64.89826897443406</c:v>
                </c:pt>
                <c:pt idx="138">
                  <c:v>65.710737745118919</c:v>
                </c:pt>
                <c:pt idx="139">
                  <c:v>66.526321264765343</c:v>
                </c:pt>
                <c:pt idx="140">
                  <c:v>67.344988167859213</c:v>
                </c:pt>
                <c:pt idx="141">
                  <c:v>68.166707187448594</c:v>
                </c:pt>
                <c:pt idx="142">
                  <c:v>68.991447156433978</c:v>
                </c:pt>
                <c:pt idx="143">
                  <c:v>69.819177008826415</c:v>
                </c:pt>
                <c:pt idx="144">
                  <c:v>70.649865780973713</c:v>
                </c:pt>
                <c:pt idx="145">
                  <c:v>71.483482612755083</c:v>
                </c:pt>
                <c:pt idx="146">
                  <c:v>72.32000273680876</c:v>
                </c:pt>
                <c:pt idx="147">
                  <c:v>73.159410442794524</c:v>
                </c:pt>
                <c:pt idx="148">
                  <c:v>74.001690049727216</c:v>
                </c:pt>
                <c:pt idx="149">
                  <c:v>74.846825906663796</c:v>
                </c:pt>
                <c:pt idx="150">
                  <c:v>75.694802393380144</c:v>
                </c:pt>
                <c:pt idx="151">
                  <c:v>76.545603921037738</c:v>
                </c:pt>
                <c:pt idx="152">
                  <c:v>77.399214932840081</c:v>
                </c:pt>
                <c:pt idx="153">
                  <c:v>78.255619904679023</c:v>
                </c:pt>
                <c:pt idx="154">
                  <c:v>79.114803345770937</c:v>
                </c:pt>
                <c:pt idx="155">
                  <c:v>79.976749799282857</c:v>
                </c:pt>
                <c:pt idx="156">
                  <c:v>80.841443842948465</c:v>
                </c:pt>
                <c:pt idx="157">
                  <c:v>81.708870089674136</c:v>
                </c:pt>
                <c:pt idx="158">
                  <c:v>82.579013188134951</c:v>
                </c:pt>
                <c:pt idx="159">
                  <c:v>83.451857823360712</c:v>
                </c:pt>
                <c:pt idx="160">
                  <c:v>84.327388717312118</c:v>
                </c:pt>
                <c:pt idx="161">
                  <c:v>85.205590629446974</c:v>
                </c:pt>
                <c:pt idx="162">
                  <c:v>86.085235379230511</c:v>
                </c:pt>
                <c:pt idx="163">
                  <c:v>86.965101411638784</c:v>
                </c:pt>
                <c:pt idx="164">
                  <c:v>87.844240298161964</c:v>
                </c:pt>
                <c:pt idx="165">
                  <c:v>88.721775382607703</c:v>
                </c:pt>
                <c:pt idx="166">
                  <c:v>89.596834753763986</c:v>
                </c:pt>
                <c:pt idx="167">
                  <c:v>90.46855119376319</c:v>
                </c:pt>
                <c:pt idx="168">
                  <c:v>91.336393958491442</c:v>
                </c:pt>
                <c:pt idx="169">
                  <c:v>92.200388699381946</c:v>
                </c:pt>
                <c:pt idx="170">
                  <c:v>93.060560784894719</c:v>
                </c:pt>
                <c:pt idx="171">
                  <c:v>93.916935304624218</c:v>
                </c:pt>
                <c:pt idx="172">
                  <c:v>94.769537073332472</c:v>
                </c:pt>
                <c:pt idx="173">
                  <c:v>95.618390634909275</c:v>
                </c:pt>
                <c:pt idx="174">
                  <c:v>96.463520266261028</c:v>
                </c:pt>
                <c:pt idx="175">
                  <c:v>97.304949981129823</c:v>
                </c:pt>
                <c:pt idx="176">
                  <c:v>98.14270353384417</c:v>
                </c:pt>
                <c:pt idx="177">
                  <c:v>98.976804423002932</c:v>
                </c:pt>
                <c:pt idx="178">
                  <c:v>99.807275895093795</c:v>
                </c:pt>
                <c:pt idx="179">
                  <c:v>100.63414094804774</c:v>
                </c:pt>
                <c:pt idx="180">
                  <c:v>101.45742233473082</c:v>
                </c:pt>
                <c:pt idx="181">
                  <c:v>102.27714256637462</c:v>
                </c:pt>
                <c:pt idx="182">
                  <c:v>103.0933239159466</c:v>
                </c:pt>
                <c:pt idx="183">
                  <c:v>103.90598842146166</c:v>
                </c:pt>
                <c:pt idx="184">
                  <c:v>104.71515788923615</c:v>
                </c:pt>
                <c:pt idx="185">
                  <c:v>105.52085389708546</c:v>
                </c:pt>
                <c:pt idx="186">
                  <c:v>106.32309779746639</c:v>
                </c:pt>
                <c:pt idx="187">
                  <c:v>107.12191072056551</c:v>
                </c:pt>
                <c:pt idx="188">
                  <c:v>107.91731357733447</c:v>
                </c:pt>
                <c:pt idx="189">
                  <c:v>108.70932706247351</c:v>
                </c:pt>
                <c:pt idx="190">
                  <c:v>109.4979716573641</c:v>
                </c:pt>
                <c:pt idx="191">
                  <c:v>110.28326763295185</c:v>
                </c:pt>
                <c:pt idx="192">
                  <c:v>111.0652350525806</c:v>
                </c:pt>
                <c:pt idx="193">
                  <c:v>111.84389377477878</c:v>
                </c:pt>
                <c:pt idx="194">
                  <c:v>112.61926345599888</c:v>
                </c:pt>
                <c:pt idx="195">
                  <c:v>113.39136355331114</c:v>
                </c:pt>
                <c:pt idx="196">
                  <c:v>114.16021332705216</c:v>
                </c:pt>
                <c:pt idx="197">
                  <c:v>114.92583184342958</c:v>
                </c:pt>
                <c:pt idx="198">
                  <c:v>115.68823797708343</c:v>
                </c:pt>
                <c:pt idx="199">
                  <c:v>116.44745041360528</c:v>
                </c:pt>
                <c:pt idx="200">
                  <c:v>117.2034876520158</c:v>
                </c:pt>
                <c:pt idx="201">
                  <c:v>117.95636800720172</c:v>
                </c:pt>
                <c:pt idx="202">
                  <c:v>118.70610961231284</c:v>
                </c:pt>
                <c:pt idx="203">
                  <c:v>119.45273042111999</c:v>
                </c:pt>
                <c:pt idx="204">
                  <c:v>120.19624821033466</c:v>
                </c:pt>
                <c:pt idx="205">
                  <c:v>120.93668058189097</c:v>
                </c:pt>
                <c:pt idx="206">
                  <c:v>121.67404496519087</c:v>
                </c:pt>
                <c:pt idx="207">
                  <c:v>122.40835861931316</c:v>
                </c:pt>
                <c:pt idx="208">
                  <c:v>123.139638635187</c:v>
                </c:pt>
                <c:pt idx="209">
                  <c:v>123.86790193773071</c:v>
                </c:pt>
                <c:pt idx="210">
                  <c:v>124.59316528795645</c:v>
                </c:pt>
                <c:pt idx="211">
                  <c:v>125.31544528504145</c:v>
                </c:pt>
                <c:pt idx="212">
                  <c:v>126.03475836836634</c:v>
                </c:pt>
                <c:pt idx="213">
                  <c:v>126.75112081952139</c:v>
                </c:pt>
                <c:pt idx="214">
                  <c:v>127.46454876428112</c:v>
                </c:pt>
                <c:pt idx="215">
                  <c:v>128.17505817454784</c:v>
                </c:pt>
                <c:pt idx="216">
                  <c:v>128.88266487026488</c:v>
                </c:pt>
                <c:pt idx="217">
                  <c:v>129.58738452129992</c:v>
                </c:pt>
                <c:pt idx="218">
                  <c:v>130.28923264929901</c:v>
                </c:pt>
                <c:pt idx="219">
                  <c:v>130.9882246295119</c:v>
                </c:pt>
                <c:pt idx="220">
                  <c:v>131.68437569258913</c:v>
                </c:pt>
                <c:pt idx="221">
                  <c:v>132.37770092635137</c:v>
                </c:pt>
                <c:pt idx="222">
                  <c:v>133.06821527753169</c:v>
                </c:pt>
                <c:pt idx="223">
                  <c:v>133.75593355349105</c:v>
                </c:pt>
                <c:pt idx="224">
                  <c:v>134.44087042390765</c:v>
                </c:pt>
                <c:pt idx="225">
                  <c:v>135.12304042244057</c:v>
                </c:pt>
                <c:pt idx="226">
                  <c:v>135.8024579483681</c:v>
                </c:pt>
                <c:pt idx="227">
                  <c:v>136.47913726820133</c:v>
                </c:pt>
                <c:pt idx="228">
                  <c:v>137.15309251727342</c:v>
                </c:pt>
                <c:pt idx="229">
                  <c:v>137.82433770130487</c:v>
                </c:pt>
                <c:pt idx="230">
                  <c:v>138.49288669794541</c:v>
                </c:pt>
                <c:pt idx="231">
                  <c:v>139.15875325829282</c:v>
                </c:pt>
                <c:pt idx="232">
                  <c:v>139.82195100838908</c:v>
                </c:pt>
                <c:pt idx="233">
                  <c:v>140.48249345069431</c:v>
                </c:pt>
                <c:pt idx="234">
                  <c:v>141.14039396553881</c:v>
                </c:pt>
                <c:pt idx="235">
                  <c:v>141.79566581255375</c:v>
                </c:pt>
                <c:pt idx="236">
                  <c:v>142.44832213208068</c:v>
                </c:pt>
                <c:pt idx="237">
                  <c:v>143.09837594656034</c:v>
                </c:pt>
                <c:pt idx="238">
                  <c:v>143.74584016190127</c:v>
                </c:pt>
                <c:pt idx="239">
                  <c:v>144.3907275688282</c:v>
                </c:pt>
                <c:pt idx="240">
                  <c:v>145.03305084421098</c:v>
                </c:pt>
                <c:pt idx="241">
                  <c:v>145.67282255237419</c:v>
                </c:pt>
                <c:pt idx="242">
                  <c:v>146.31005514638767</c:v>
                </c:pt>
                <c:pt idx="243">
                  <c:v>146.9447609693386</c:v>
                </c:pt>
                <c:pt idx="244">
                  <c:v>147.5769522555851</c:v>
                </c:pt>
                <c:pt idx="245">
                  <c:v>148.20664113199194</c:v>
                </c:pt>
                <c:pt idx="246">
                  <c:v>148.83383961914848</c:v>
                </c:pt>
                <c:pt idx="247">
                  <c:v>149.45855963256932</c:v>
                </c:pt>
                <c:pt idx="248">
                  <c:v>150.08081298387776</c:v>
                </c:pt>
                <c:pt idx="249">
                  <c:v>150.70061138197255</c:v>
                </c:pt>
                <c:pt idx="250">
                  <c:v>151.31796643417803</c:v>
                </c:pt>
                <c:pt idx="251">
                  <c:v>151.93288964737812</c:v>
                </c:pt>
                <c:pt idx="252">
                  <c:v>152.54539242913432</c:v>
                </c:pt>
                <c:pt idx="253">
                  <c:v>153.155486088788</c:v>
                </c:pt>
                <c:pt idx="254">
                  <c:v>153.76318183854721</c:v>
                </c:pt>
                <c:pt idx="255">
                  <c:v>154.36849079455848</c:v>
                </c:pt>
                <c:pt idx="256">
                  <c:v>154.97142397796352</c:v>
                </c:pt>
                <c:pt idx="257">
                  <c:v>155.57199231594137</c:v>
                </c:pt>
                <c:pt idx="258">
                  <c:v>156.17020664273605</c:v>
                </c:pt>
                <c:pt idx="259">
                  <c:v>156.76607770067002</c:v>
                </c:pt>
                <c:pt idx="260">
                  <c:v>157.35961614114376</c:v>
                </c:pt>
                <c:pt idx="261">
                  <c:v>157.95083252562154</c:v>
                </c:pt>
                <c:pt idx="262">
                  <c:v>158.53973732660373</c:v>
                </c:pt>
                <c:pt idx="263">
                  <c:v>159.12634092858582</c:v>
                </c:pt>
                <c:pt idx="264">
                  <c:v>159.71065362900436</c:v>
                </c:pt>
                <c:pt idx="265">
                  <c:v>160.29268563917003</c:v>
                </c:pt>
                <c:pt idx="266">
                  <c:v>160.87244708518818</c:v>
                </c:pt>
                <c:pt idx="267">
                  <c:v>161.44994800886676</c:v>
                </c:pt>
                <c:pt idx="268">
                  <c:v>162.02519836861214</c:v>
                </c:pt>
                <c:pt idx="269">
                  <c:v>162.59820804031284</c:v>
                </c:pt>
                <c:pt idx="270">
                  <c:v>163.16898681821144</c:v>
                </c:pt>
                <c:pt idx="271">
                  <c:v>163.73754441576472</c:v>
                </c:pt>
                <c:pt idx="272">
                  <c:v>164.30389046649248</c:v>
                </c:pt>
                <c:pt idx="273">
                  <c:v>164.86803452481502</c:v>
                </c:pt>
                <c:pt idx="274">
                  <c:v>165.42998606687942</c:v>
                </c:pt>
                <c:pt idx="275">
                  <c:v>165.98975449137501</c:v>
                </c:pt>
                <c:pt idx="276">
                  <c:v>166.54734912033797</c:v>
                </c:pt>
                <c:pt idx="277">
                  <c:v>167.10277919994542</c:v>
                </c:pt>
                <c:pt idx="278">
                  <c:v>167.65605390129906</c:v>
                </c:pt>
                <c:pt idx="279">
                  <c:v>168.20718232119845</c:v>
                </c:pt>
                <c:pt idx="280">
                  <c:v>168.75617348290436</c:v>
                </c:pt>
                <c:pt idx="281">
                  <c:v>169.30303633689203</c:v>
                </c:pt>
                <c:pt idx="282">
                  <c:v>169.84777976159469</c:v>
                </c:pt>
                <c:pt idx="283">
                  <c:v>170.39041256413745</c:v>
                </c:pt>
                <c:pt idx="284">
                  <c:v>170.93094348106166</c:v>
                </c:pt>
                <c:pt idx="285">
                  <c:v>171.46938117904</c:v>
                </c:pt>
                <c:pt idx="286">
                  <c:v>172.00573425558224</c:v>
                </c:pt>
                <c:pt idx="287">
                  <c:v>172.54001123973208</c:v>
                </c:pt>
                <c:pt idx="288">
                  <c:v>173.07222059275495</c:v>
                </c:pt>
                <c:pt idx="289">
                  <c:v>173.60237070881712</c:v>
                </c:pt>
                <c:pt idx="290">
                  <c:v>174.13046991565611</c:v>
                </c:pt>
                <c:pt idx="291">
                  <c:v>174.65652647524254</c:v>
                </c:pt>
                <c:pt idx="292">
                  <c:v>175.18054858443369</c:v>
                </c:pt>
                <c:pt idx="293">
                  <c:v>175.70254437561869</c:v>
                </c:pt>
                <c:pt idx="294">
                  <c:v>176.22252191735561</c:v>
                </c:pt>
                <c:pt idx="295">
                  <c:v>176.74048921500059</c:v>
                </c:pt>
                <c:pt idx="296">
                  <c:v>177.25645421132896</c:v>
                </c:pt>
                <c:pt idx="297">
                  <c:v>177.77042478714864</c:v>
                </c:pt>
                <c:pt idx="298">
                  <c:v>178.28240876190591</c:v>
                </c:pt>
                <c:pt idx="299">
                  <c:v>178.79241389428353</c:v>
                </c:pt>
                <c:pt idx="300">
                  <c:v>179.3004478827915</c:v>
                </c:pt>
                <c:pt idx="301">
                  <c:v>179.80651836635053</c:v>
                </c:pt>
                <c:pt idx="302">
                  <c:v>180.31063292486814</c:v>
                </c:pt>
                <c:pt idx="303">
                  <c:v>180.8127990798078</c:v>
                </c:pt>
                <c:pt idx="304">
                  <c:v>181.31302429475099</c:v>
                </c:pt>
                <c:pt idx="305">
                  <c:v>181.81131597595228</c:v>
                </c:pt>
                <c:pt idx="306">
                  <c:v>182.30768147288782</c:v>
                </c:pt>
                <c:pt idx="307">
                  <c:v>182.8021280787969</c:v>
                </c:pt>
                <c:pt idx="308">
                  <c:v>183.29466303121694</c:v>
                </c:pt>
                <c:pt idx="309">
                  <c:v>183.78529351251214</c:v>
                </c:pt>
                <c:pt idx="310">
                  <c:v>184.27402665039546</c:v>
                </c:pt>
                <c:pt idx="311">
                  <c:v>184.76086951844448</c:v>
                </c:pt>
                <c:pt idx="312">
                  <c:v>185.24582913661089</c:v>
                </c:pt>
                <c:pt idx="313">
                  <c:v>185.7289124717239</c:v>
                </c:pt>
                <c:pt idx="314">
                  <c:v>186.21012643798761</c:v>
                </c:pt>
                <c:pt idx="315">
                  <c:v>186.6894778974723</c:v>
                </c:pt>
                <c:pt idx="316">
                  <c:v>187.16697366059998</c:v>
                </c:pt>
                <c:pt idx="317">
                  <c:v>187.64262048662397</c:v>
                </c:pt>
                <c:pt idx="318">
                  <c:v>188.11642508410299</c:v>
                </c:pt>
                <c:pt idx="319">
                  <c:v>188.58839411136933</c:v>
                </c:pt>
                <c:pt idx="320">
                  <c:v>189.05853417699169</c:v>
                </c:pt>
                <c:pt idx="321">
                  <c:v>189.52685184023247</c:v>
                </c:pt>
                <c:pt idx="322">
                  <c:v>189.99335361149954</c:v>
                </c:pt>
                <c:pt idx="323">
                  <c:v>190.4580459527929</c:v>
                </c:pt>
                <c:pt idx="324">
                  <c:v>190.92093527814586</c:v>
                </c:pt>
                <c:pt idx="325">
                  <c:v>191.38202795406116</c:v>
                </c:pt>
                <c:pt idx="326">
                  <c:v>191.84133029994206</c:v>
                </c:pt>
                <c:pt idx="327">
                  <c:v>192.29884858851815</c:v>
                </c:pt>
                <c:pt idx="328">
                  <c:v>192.75458904626646</c:v>
                </c:pt>
                <c:pt idx="329">
                  <c:v>193.20855785382744</c:v>
                </c:pt>
                <c:pt idx="330">
                  <c:v>193.66076114641635</c:v>
                </c:pt>
                <c:pt idx="331">
                  <c:v>194.11120501422963</c:v>
                </c:pt>
                <c:pt idx="332">
                  <c:v>194.55989550284673</c:v>
                </c:pt>
                <c:pt idx="333">
                  <c:v>195.00683861362725</c:v>
                </c:pt>
                <c:pt idx="334">
                  <c:v>195.45204030410358</c:v>
                </c:pt>
                <c:pt idx="335">
                  <c:v>195.89550648836888</c:v>
                </c:pt>
                <c:pt idx="336">
                  <c:v>196.33724303746078</c:v>
                </c:pt>
                <c:pt idx="337">
                  <c:v>196.77725577974056</c:v>
                </c:pt>
                <c:pt idx="338">
                  <c:v>197.21555050126804</c:v>
                </c:pt>
                <c:pt idx="339">
                  <c:v>197.65213294617232</c:v>
                </c:pt>
                <c:pt idx="340">
                  <c:v>198.08700881701805</c:v>
                </c:pt>
                <c:pt idx="341">
                  <c:v>198.52018377516777</c:v>
                </c:pt>
                <c:pt idx="342">
                  <c:v>198.95166344114008</c:v>
                </c:pt>
                <c:pt idx="343">
                  <c:v>199.38145339496373</c:v>
                </c:pt>
                <c:pt idx="344">
                  <c:v>199.80955917652773</c:v>
                </c:pt>
                <c:pt idx="345">
                  <c:v>200.23598628592757</c:v>
                </c:pt>
                <c:pt idx="346">
                  <c:v>200.66074018380746</c:v>
                </c:pt>
                <c:pt idx="347">
                  <c:v>201.08382629169884</c:v>
                </c:pt>
                <c:pt idx="348">
                  <c:v>201.50524999235503</c:v>
                </c:pt>
                <c:pt idx="349">
                  <c:v>201.92501663008218</c:v>
                </c:pt>
                <c:pt idx="350">
                  <c:v>202.3431315110665</c:v>
                </c:pt>
                <c:pt idx="351">
                  <c:v>202.7595999036979</c:v>
                </c:pt>
                <c:pt idx="352">
                  <c:v>203.17442703889</c:v>
                </c:pt>
                <c:pt idx="353">
                  <c:v>203.58761811039665</c:v>
                </c:pt>
                <c:pt idx="354">
                  <c:v>203.99917827512485</c:v>
                </c:pt>
                <c:pt idx="355">
                  <c:v>204.40911265344434</c:v>
                </c:pt>
                <c:pt idx="356">
                  <c:v>204.81742632949374</c:v>
                </c:pt>
                <c:pt idx="357">
                  <c:v>205.22412435148325</c:v>
                </c:pt>
                <c:pt idx="358">
                  <c:v>205.62921173199419</c:v>
                </c:pt>
                <c:pt idx="359">
                  <c:v>206.03269344827504</c:v>
                </c:pt>
                <c:pt idx="360">
                  <c:v>206.43457444253454</c:v>
                </c:pt>
                <c:pt idx="361">
                  <c:v>206.83485962223128</c:v>
                </c:pt>
                <c:pt idx="362">
                  <c:v>207.23355386036042</c:v>
                </c:pt>
                <c:pt idx="363">
                  <c:v>207.63066199573709</c:v>
                </c:pt>
                <c:pt idx="364">
                  <c:v>208.02618883327682</c:v>
                </c:pt>
                <c:pt idx="365">
                  <c:v>208.42013914427298</c:v>
                </c:pt>
                <c:pt idx="366">
                  <c:v>208.81251766667106</c:v>
                </c:pt>
                <c:pt idx="367">
                  <c:v>209.20332910534012</c:v>
                </c:pt>
                <c:pt idx="368">
                  <c:v>209.5925781323414</c:v>
                </c:pt>
                <c:pt idx="369">
                  <c:v>209.98026938719383</c:v>
                </c:pt>
                <c:pt idx="370">
                  <c:v>210.36640747713682</c:v>
                </c:pt>
                <c:pt idx="371">
                  <c:v>210.75099697739032</c:v>
                </c:pt>
                <c:pt idx="372">
                  <c:v>211.13404243141193</c:v>
                </c:pt>
                <c:pt idx="373">
                  <c:v>211.51554835115135</c:v>
                </c:pt>
                <c:pt idx="374">
                  <c:v>211.89551921730219</c:v>
                </c:pt>
                <c:pt idx="375">
                  <c:v>212.27395947955102</c:v>
                </c:pt>
                <c:pt idx="376">
                  <c:v>212.65087355682377</c:v>
                </c:pt>
                <c:pt idx="377">
                  <c:v>213.02626583752956</c:v>
                </c:pt>
                <c:pt idx="378">
                  <c:v>213.40014067980206</c:v>
                </c:pt>
                <c:pt idx="379">
                  <c:v>213.77250241173806</c:v>
                </c:pt>
                <c:pt idx="380">
                  <c:v>214.14335533163373</c:v>
                </c:pt>
                <c:pt idx="381">
                  <c:v>214.51270370821837</c:v>
                </c:pt>
                <c:pt idx="382">
                  <c:v>214.88055178088564</c:v>
                </c:pt>
                <c:pt idx="383">
                  <c:v>215.24690375992239</c:v>
                </c:pt>
                <c:pt idx="384">
                  <c:v>215.61176382673517</c:v>
                </c:pt>
                <c:pt idx="385">
                  <c:v>215.97513613407432</c:v>
                </c:pt>
                <c:pt idx="386">
                  <c:v>216.33702480625564</c:v>
                </c:pt>
                <c:pt idx="387">
                  <c:v>216.69743393937998</c:v>
                </c:pt>
                <c:pt idx="388">
                  <c:v>217.05636760155031</c:v>
                </c:pt>
                <c:pt idx="389">
                  <c:v>217.41382983308674</c:v>
                </c:pt>
                <c:pt idx="390">
                  <c:v>217.76982464673912</c:v>
                </c:pt>
                <c:pt idx="391">
                  <c:v>218.1243560278977</c:v>
                </c:pt>
                <c:pt idx="392">
                  <c:v>218.47742793480128</c:v>
                </c:pt>
                <c:pt idx="393">
                  <c:v>218.82904429874358</c:v>
                </c:pt>
                <c:pt idx="394">
                  <c:v>219.17920902427724</c:v>
                </c:pt>
                <c:pt idx="395">
                  <c:v>219.52792598941579</c:v>
                </c:pt>
                <c:pt idx="396">
                  <c:v>219.87519904583363</c:v>
                </c:pt>
                <c:pt idx="397">
                  <c:v>220.22103201906381</c:v>
                </c:pt>
                <c:pt idx="398">
                  <c:v>220.56542870869401</c:v>
                </c:pt>
                <c:pt idx="399">
                  <c:v>220.90839288856029</c:v>
                </c:pt>
                <c:pt idx="400">
                  <c:v>221.24992830693898</c:v>
                </c:pt>
                <c:pt idx="401">
                  <c:v>221.59003868673676</c:v>
                </c:pt>
                <c:pt idx="402">
                  <c:v>221.92872772567847</c:v>
                </c:pt>
                <c:pt idx="403">
                  <c:v>222.26599909649332</c:v>
                </c:pt>
                <c:pt idx="404">
                  <c:v>222.60185644709915</c:v>
                </c:pt>
                <c:pt idx="405">
                  <c:v>222.93630340078471</c:v>
                </c:pt>
                <c:pt idx="406">
                  <c:v>223.26934355639028</c:v>
                </c:pt>
                <c:pt idx="407">
                  <c:v>223.60098048848627</c:v>
                </c:pt>
                <c:pt idx="408">
                  <c:v>223.93121774755025</c:v>
                </c:pt>
                <c:pt idx="409">
                  <c:v>224.26005886014198</c:v>
                </c:pt>
                <c:pt idx="410">
                  <c:v>224.58750732907691</c:v>
                </c:pt>
                <c:pt idx="411">
                  <c:v>224.91356663359772</c:v>
                </c:pt>
                <c:pt idx="412">
                  <c:v>225.23824022954435</c:v>
                </c:pt>
                <c:pt idx="413">
                  <c:v>225.56153154952216</c:v>
                </c:pt>
                <c:pt idx="414">
                  <c:v>225.88344400306858</c:v>
                </c:pt>
                <c:pt idx="415">
                  <c:v>226.20398097681792</c:v>
                </c:pt>
                <c:pt idx="416">
                  <c:v>226.52314583466475</c:v>
                </c:pt>
                <c:pt idx="417">
                  <c:v>226.84094191792542</c:v>
                </c:pt>
                <c:pt idx="418">
                  <c:v>227.15737254549828</c:v>
                </c:pt>
                <c:pt idx="419">
                  <c:v>227.47244101402197</c:v>
                </c:pt>
                <c:pt idx="420">
                  <c:v>227.78615059803246</c:v>
                </c:pt>
                <c:pt idx="421">
                  <c:v>228.09850455011832</c:v>
                </c:pt>
                <c:pt idx="422">
                  <c:v>228.40950610107461</c:v>
                </c:pt>
                <c:pt idx="423">
                  <c:v>228.71915846005513</c:v>
                </c:pt>
                <c:pt idx="424">
                  <c:v>229.02746481472323</c:v>
                </c:pt>
                <c:pt idx="425">
                  <c:v>229.33442833140128</c:v>
                </c:pt>
                <c:pt idx="426">
                  <c:v>229.64005215521837</c:v>
                </c:pt>
                <c:pt idx="427">
                  <c:v>229.94433941025682</c:v>
                </c:pt>
                <c:pt idx="428">
                  <c:v>230.24729319969717</c:v>
                </c:pt>
                <c:pt idx="429">
                  <c:v>230.54891660596178</c:v>
                </c:pt>
                <c:pt idx="430">
                  <c:v>230.84921269085697</c:v>
                </c:pt>
                <c:pt idx="431">
                  <c:v>231.14818449571385</c:v>
                </c:pt>
                <c:pt idx="432">
                  <c:v>231.44583504152772</c:v>
                </c:pt>
                <c:pt idx="433">
                  <c:v>231.74216732909616</c:v>
                </c:pt>
                <c:pt idx="434">
                  <c:v>232.03718433915577</c:v>
                </c:pt>
                <c:pt idx="435">
                  <c:v>232.33088903251758</c:v>
                </c:pt>
                <c:pt idx="436">
                  <c:v>232.62328435020112</c:v>
                </c:pt>
                <c:pt idx="437">
                  <c:v>232.91437321356725</c:v>
                </c:pt>
                <c:pt idx="438">
                  <c:v>233.20415852444972</c:v>
                </c:pt>
                <c:pt idx="439">
                  <c:v>233.49264316528539</c:v>
                </c:pt>
                <c:pt idx="440">
                  <c:v>233.77982999924316</c:v>
                </c:pt>
                <c:pt idx="441">
                  <c:v>234.06572187035187</c:v>
                </c:pt>
                <c:pt idx="442">
                  <c:v>234.35032160362672</c:v>
                </c:pt>
                <c:pt idx="443">
                  <c:v>234.63363200519464</c:v>
                </c:pt>
                <c:pt idx="444">
                  <c:v>234.91565586241836</c:v>
                </c:pt>
                <c:pt idx="445">
                  <c:v>235.1963959440194</c:v>
                </c:pt>
                <c:pt idx="446">
                  <c:v>235.47585500019974</c:v>
                </c:pt>
                <c:pt idx="447">
                  <c:v>235.75403576276253</c:v>
                </c:pt>
                <c:pt idx="448">
                  <c:v>236.03094094523135</c:v>
                </c:pt>
                <c:pt idx="449">
                  <c:v>236.30657324296868</c:v>
                </c:pt>
                <c:pt idx="450">
                  <c:v>236.58093533329296</c:v>
                </c:pt>
                <c:pt idx="451">
                  <c:v>236.85402987559465</c:v>
                </c:pt>
                <c:pt idx="452">
                  <c:v>237.12585951145127</c:v>
                </c:pt>
                <c:pt idx="453">
                  <c:v>237.39642686474113</c:v>
                </c:pt>
                <c:pt idx="454">
                  <c:v>237.66573454175619</c:v>
                </c:pt>
                <c:pt idx="455">
                  <c:v>237.93378513131375</c:v>
                </c:pt>
                <c:pt idx="456">
                  <c:v>238.20058120486709</c:v>
                </c:pt>
                <c:pt idx="457">
                  <c:v>238.46612531661503</c:v>
                </c:pt>
                <c:pt idx="458">
                  <c:v>238.73042000361062</c:v>
                </c:pt>
                <c:pt idx="459">
                  <c:v>238.99346778586852</c:v>
                </c:pt>
                <c:pt idx="460">
                  <c:v>239.25527116647166</c:v>
                </c:pt>
                <c:pt idx="461">
                  <c:v>239.51583263167666</c:v>
                </c:pt>
                <c:pt idx="462">
                  <c:v>239.77515465101837</c:v>
                </c:pt>
                <c:pt idx="463">
                  <c:v>240.03323967741346</c:v>
                </c:pt>
                <c:pt idx="464">
                  <c:v>240.29009014726296</c:v>
                </c:pt>
                <c:pt idx="465">
                  <c:v>240.54570848055383</c:v>
                </c:pt>
                <c:pt idx="466">
                  <c:v>240.8000970809596</c:v>
                </c:pt>
                <c:pt idx="467">
                  <c:v>241.05325833594017</c:v>
                </c:pt>
                <c:pt idx="468">
                  <c:v>241.30519461684042</c:v>
                </c:pt>
                <c:pt idx="469">
                  <c:v>241.55590827898814</c:v>
                </c:pt>
                <c:pt idx="470">
                  <c:v>241.805401661791</c:v>
                </c:pt>
                <c:pt idx="471">
                  <c:v>242.05367708883239</c:v>
                </c:pt>
                <c:pt idx="472">
                  <c:v>242.30073686796672</c:v>
                </c:pt>
                <c:pt idx="473">
                  <c:v>242.54658329141355</c:v>
                </c:pt>
                <c:pt idx="474">
                  <c:v>242.79121863585095</c:v>
                </c:pt>
                <c:pt idx="475">
                  <c:v>243.03464516250796</c:v>
                </c:pt>
                <c:pt idx="476">
                  <c:v>243.27686511725622</c:v>
                </c:pt>
                <c:pt idx="477">
                  <c:v>243.51788073070068</c:v>
                </c:pt>
                <c:pt idx="478">
                  <c:v>243.75769421826959</c:v>
                </c:pt>
                <c:pt idx="479">
                  <c:v>243.99630778030348</c:v>
                </c:pt>
                <c:pt idx="480">
                  <c:v>244.23372360214341</c:v>
                </c:pt>
                <c:pt idx="481">
                  <c:v>244.46994385421846</c:v>
                </c:pt>
                <c:pt idx="482">
                  <c:v>244.70497069213226</c:v>
                </c:pt>
                <c:pt idx="483">
                  <c:v>244.93880625674879</c:v>
                </c:pt>
                <c:pt idx="484">
                  <c:v>245.17145267427742</c:v>
                </c:pt>
                <c:pt idx="485">
                  <c:v>245.40291205635708</c:v>
                </c:pt>
                <c:pt idx="486">
                  <c:v>245.63318650013969</c:v>
                </c:pt>
                <c:pt idx="487">
                  <c:v>245.86227808837282</c:v>
                </c:pt>
                <c:pt idx="488">
                  <c:v>246.0901888894816</c:v>
                </c:pt>
                <c:pt idx="489">
                  <c:v>246.31692095764973</c:v>
                </c:pt>
                <c:pt idx="490">
                  <c:v>246.54247633290001</c:v>
                </c:pt>
                <c:pt idx="491">
                  <c:v>246.76685704117384</c:v>
                </c:pt>
                <c:pt idx="492">
                  <c:v>246.99006509441014</c:v>
                </c:pt>
                <c:pt idx="493">
                  <c:v>247.21210249062352</c:v>
                </c:pt>
                <c:pt idx="494">
                  <c:v>247.43297121398166</c:v>
                </c:pt>
                <c:pt idx="495">
                  <c:v>247.65267323488206</c:v>
                </c:pt>
                <c:pt idx="496">
                  <c:v>247.87121051002802</c:v>
                </c:pt>
                <c:pt idx="497">
                  <c:v>248.08858498250393</c:v>
                </c:pt>
                <c:pt idx="498">
                  <c:v>248.30479858184989</c:v>
                </c:pt>
                <c:pt idx="499">
                  <c:v>248.51985322413555</c:v>
                </c:pt>
                <c:pt idx="500">
                  <c:v>248.73375081203335</c:v>
                </c:pt>
                <c:pt idx="501">
                  <c:v>248.94649323489111</c:v>
                </c:pt>
                <c:pt idx="502">
                  <c:v>249.15808236880386</c:v>
                </c:pt>
                <c:pt idx="503">
                  <c:v>249.368520076685</c:v>
                </c:pt>
                <c:pt idx="504">
                  <c:v>249.57780820833688</c:v>
                </c:pt>
                <c:pt idx="505">
                  <c:v>249.78594860052067</c:v>
                </c:pt>
                <c:pt idx="506">
                  <c:v>249.99294307702559</c:v>
                </c:pt>
                <c:pt idx="507">
                  <c:v>250.19879344873755</c:v>
                </c:pt>
                <c:pt idx="508">
                  <c:v>250.40350151370706</c:v>
                </c:pt>
                <c:pt idx="509">
                  <c:v>250.60706905721653</c:v>
                </c:pt>
                <c:pt idx="510">
                  <c:v>250.80949785184703</c:v>
                </c:pt>
                <c:pt idx="511">
                  <c:v>251.01078965754434</c:v>
                </c:pt>
                <c:pt idx="512">
                  <c:v>251.21094622168442</c:v>
                </c:pt>
                <c:pt idx="513">
                  <c:v>251.40996927913829</c:v>
                </c:pt>
                <c:pt idx="514">
                  <c:v>251.60786055233626</c:v>
                </c:pt>
                <c:pt idx="515">
                  <c:v>251.80462175133158</c:v>
                </c:pt>
                <c:pt idx="516">
                  <c:v>252.00025457386351</c:v>
                </c:pt>
                <c:pt idx="517">
                  <c:v>252.1947607054199</c:v>
                </c:pt>
                <c:pt idx="518">
                  <c:v>252.38814181929888</c:v>
                </c:pt>
                <c:pt idx="519">
                  <c:v>252.58039957667037</c:v>
                </c:pt>
                <c:pt idx="520">
                  <c:v>252.77153562663679</c:v>
                </c:pt>
                <c:pt idx="521">
                  <c:v>252.96155160629314</c:v>
                </c:pt>
                <c:pt idx="522">
                  <c:v>253.15044914078672</c:v>
                </c:pt>
                <c:pt idx="523">
                  <c:v>253.33822984337618</c:v>
                </c:pt>
                <c:pt idx="524">
                  <c:v>253.52489531549</c:v>
                </c:pt>
                <c:pt idx="525">
                  <c:v>253.7104471467845</c:v>
                </c:pt>
                <c:pt idx="526">
                  <c:v>253.89488691520123</c:v>
                </c:pt>
                <c:pt idx="527">
                  <c:v>254.07821618702383</c:v>
                </c:pt>
                <c:pt idx="528">
                  <c:v>254.26043651693442</c:v>
                </c:pt>
                <c:pt idx="529">
                  <c:v>254.44154944806945</c:v>
                </c:pt>
                <c:pt idx="530">
                  <c:v>254.62155651207493</c:v>
                </c:pt>
                <c:pt idx="531">
                  <c:v>254.80045922916125</c:v>
                </c:pt>
                <c:pt idx="532">
                  <c:v>254.9782591081574</c:v>
                </c:pt>
                <c:pt idx="533">
                  <c:v>255.15495764656481</c:v>
                </c:pt>
                <c:pt idx="534">
                  <c:v>255.33055633061051</c:v>
                </c:pt>
                <c:pt idx="535">
                  <c:v>255.50505663529989</c:v>
                </c:pt>
                <c:pt idx="536">
                  <c:v>255.67846002446896</c:v>
                </c:pt>
                <c:pt idx="537">
                  <c:v>255.85076795083612</c:v>
                </c:pt>
                <c:pt idx="538">
                  <c:v>256.02198185605334</c:v>
                </c:pt>
                <c:pt idx="539">
                  <c:v>256.19210317075704</c:v>
                </c:pt>
                <c:pt idx="540">
                  <c:v>256.36113331461831</c:v>
                </c:pt>
                <c:pt idx="541">
                  <c:v>256.52907369639274</c:v>
                </c:pt>
                <c:pt idx="542">
                  <c:v>256.69592571396976</c:v>
                </c:pt>
                <c:pt idx="543">
                  <c:v>256.86169075442143</c:v>
                </c:pt>
                <c:pt idx="544">
                  <c:v>257.02637019405108</c:v>
                </c:pt>
                <c:pt idx="545">
                  <c:v>257.18996539844096</c:v>
                </c:pt>
                <c:pt idx="546">
                  <c:v>257.35247772249988</c:v>
                </c:pt>
                <c:pt idx="547">
                  <c:v>257.51390851051019</c:v>
                </c:pt>
                <c:pt idx="548">
                  <c:v>257.67425909617441</c:v>
                </c:pt>
                <c:pt idx="549">
                  <c:v>257.83353080266124</c:v>
                </c:pt>
                <c:pt idx="550">
                  <c:v>257.99172494265133</c:v>
                </c:pt>
                <c:pt idx="551">
                  <c:v>258.14884281838249</c:v>
                </c:pt>
                <c:pt idx="552">
                  <c:v>258.30488572169452</c:v>
                </c:pt>
                <c:pt idx="553">
                  <c:v>258.45985493407346</c:v>
                </c:pt>
                <c:pt idx="554">
                  <c:v>258.61375172669568</c:v>
                </c:pt>
                <c:pt idx="555">
                  <c:v>258.76657736047127</c:v>
                </c:pt>
                <c:pt idx="556">
                  <c:v>258.91833308608722</c:v>
                </c:pt>
                <c:pt idx="557">
                  <c:v>259.06902014404994</c:v>
                </c:pt>
                <c:pt idx="558">
                  <c:v>259.21863976472764</c:v>
                </c:pt>
                <c:pt idx="559">
                  <c:v>259.36719316839213</c:v>
                </c:pt>
                <c:pt idx="560">
                  <c:v>259.51468156526022</c:v>
                </c:pt>
                <c:pt idx="561">
                  <c:v>259.66110615553458</c:v>
                </c:pt>
                <c:pt idx="562">
                  <c:v>259.80646812944468</c:v>
                </c:pt>
                <c:pt idx="563">
                  <c:v>259.95076866728664</c:v>
                </c:pt>
                <c:pt idx="564">
                  <c:v>260.09400893946327</c:v>
                </c:pt>
                <c:pt idx="565">
                  <c:v>260.23619010652334</c:v>
                </c:pt>
                <c:pt idx="566">
                  <c:v>260.37731331920065</c:v>
                </c:pt>
                <c:pt idx="567">
                  <c:v>260.51737971845262</c:v>
                </c:pt>
                <c:pt idx="568">
                  <c:v>260.65639043549851</c:v>
                </c:pt>
                <c:pt idx="569">
                  <c:v>260.79434659185739</c:v>
                </c:pt>
                <c:pt idx="570">
                  <c:v>260.9312492993854</c:v>
                </c:pt>
                <c:pt idx="571">
                  <c:v>261.06709966031303</c:v>
                </c:pt>
                <c:pt idx="572">
                  <c:v>261.20189876728165</c:v>
                </c:pt>
                <c:pt idx="573">
                  <c:v>261.33564770338</c:v>
                </c:pt>
                <c:pt idx="574">
                  <c:v>261.46834754218003</c:v>
                </c:pt>
                <c:pt idx="575">
                  <c:v>261.59999934777261</c:v>
                </c:pt>
                <c:pt idx="576">
                  <c:v>261.73060417480264</c:v>
                </c:pt>
                <c:pt idx="577">
                  <c:v>261.86016306850405</c:v>
                </c:pt>
                <c:pt idx="578">
                  <c:v>261.98867706473413</c:v>
                </c:pt>
                <c:pt idx="579">
                  <c:v>262.11614719000789</c:v>
                </c:pt>
                <c:pt idx="580">
                  <c:v>262.2425744615316</c:v>
                </c:pt>
                <c:pt idx="581">
                  <c:v>262.3679598872364</c:v>
                </c:pt>
                <c:pt idx="582">
                  <c:v>262.49230446581134</c:v>
                </c:pt>
                <c:pt idx="583">
                  <c:v>262.61560918673615</c:v>
                </c:pt>
                <c:pt idx="584">
                  <c:v>262.73787503031349</c:v>
                </c:pt>
                <c:pt idx="585">
                  <c:v>262.85910296770118</c:v>
                </c:pt>
                <c:pt idx="586">
                  <c:v>262.97929396094372</c:v>
                </c:pt>
                <c:pt idx="587">
                  <c:v>263.09844896300388</c:v>
                </c:pt>
                <c:pt idx="588">
                  <c:v>263.21656891779344</c:v>
                </c:pt>
                <c:pt idx="589">
                  <c:v>263.33365476020407</c:v>
                </c:pt>
                <c:pt idx="590">
                  <c:v>263.4497074161377</c:v>
                </c:pt>
                <c:pt idx="591">
                  <c:v>263.56472780253642</c:v>
                </c:pt>
                <c:pt idx="592">
                  <c:v>263.6787168274123</c:v>
                </c:pt>
                <c:pt idx="593">
                  <c:v>263.79167538987662</c:v>
                </c:pt>
                <c:pt idx="594">
                  <c:v>263.90360438016904</c:v>
                </c:pt>
                <c:pt idx="595">
                  <c:v>264.01450467968624</c:v>
                </c:pt>
                <c:pt idx="596">
                  <c:v>264.12437716101039</c:v>
                </c:pt>
                <c:pt idx="597">
                  <c:v>264.2332226879372</c:v>
                </c:pt>
                <c:pt idx="598">
                  <c:v>264.34104211550374</c:v>
                </c:pt>
                <c:pt idx="599">
                  <c:v>264.44783629001569</c:v>
                </c:pt>
                <c:pt idx="600">
                  <c:v>264.55360604907474</c:v>
                </c:pt>
                <c:pt idx="601">
                  <c:v>264.65835222160524</c:v>
                </c:pt>
                <c:pt idx="602">
                  <c:v>264.76207562788079</c:v>
                </c:pt>
                <c:pt idx="603">
                  <c:v>264.86477707955049</c:v>
                </c:pt>
                <c:pt idx="604">
                  <c:v>264.96645737966475</c:v>
                </c:pt>
                <c:pt idx="605">
                  <c:v>265.06711732270088</c:v>
                </c:pt>
                <c:pt idx="606">
                  <c:v>265.16675769458857</c:v>
                </c:pt>
                <c:pt idx="607">
                  <c:v>265.26537927273466</c:v>
                </c:pt>
                <c:pt idx="608">
                  <c:v>265.36298282604798</c:v>
                </c:pt>
                <c:pt idx="609">
                  <c:v>265.45956911496376</c:v>
                </c:pt>
                <c:pt idx="610">
                  <c:v>265.55513889146761</c:v>
                </c:pt>
                <c:pt idx="611">
                  <c:v>265.64969289911954</c:v>
                </c:pt>
                <c:pt idx="612">
                  <c:v>265.74323187307732</c:v>
                </c:pt>
                <c:pt idx="613">
                  <c:v>265.83575654011975</c:v>
                </c:pt>
                <c:pt idx="614">
                  <c:v>265.92726761866965</c:v>
                </c:pt>
                <c:pt idx="615">
                  <c:v>266.01776581881643</c:v>
                </c:pt>
                <c:pt idx="616">
                  <c:v>266.10725184233866</c:v>
                </c:pt>
                <c:pt idx="617">
                  <c:v>266.19572638272587</c:v>
                </c:pt>
                <c:pt idx="618">
                  <c:v>266.28319012520058</c:v>
                </c:pt>
                <c:pt idx="619">
                  <c:v>266.36964374673983</c:v>
                </c:pt>
                <c:pt idx="620">
                  <c:v>266.4550879160962</c:v>
                </c:pt>
                <c:pt idx="621">
                  <c:v>266.53952329381912</c:v>
                </c:pt>
                <c:pt idx="622">
                  <c:v>266.62295053227518</c:v>
                </c:pt>
                <c:pt idx="623">
                  <c:v>266.70537027566888</c:v>
                </c:pt>
                <c:pt idx="624">
                  <c:v>266.78678316006261</c:v>
                </c:pt>
                <c:pt idx="625">
                  <c:v>266.86718981339652</c:v>
                </c:pt>
                <c:pt idx="626">
                  <c:v>266.94659085550819</c:v>
                </c:pt>
                <c:pt idx="627">
                  <c:v>267.02498689815184</c:v>
                </c:pt>
                <c:pt idx="628">
                  <c:v>267.10237854501753</c:v>
                </c:pt>
                <c:pt idx="629">
                  <c:v>267.17876639174989</c:v>
                </c:pt>
                <c:pt idx="630">
                  <c:v>267.25415102596668</c:v>
                </c:pt>
                <c:pt idx="631">
                  <c:v>267.32853302727693</c:v>
                </c:pt>
                <c:pt idx="632">
                  <c:v>267.40191296729915</c:v>
                </c:pt>
                <c:pt idx="633">
                  <c:v>267.47429140967887</c:v>
                </c:pt>
                <c:pt idx="634">
                  <c:v>267.54566891010614</c:v>
                </c:pt>
                <c:pt idx="635">
                  <c:v>267.61604601633297</c:v>
                </c:pt>
                <c:pt idx="636">
                  <c:v>267.68542326818999</c:v>
                </c:pt>
                <c:pt idx="637">
                  <c:v>267.75380119760337</c:v>
                </c:pt>
                <c:pt idx="638">
                  <c:v>267.82118032861109</c:v>
                </c:pt>
                <c:pt idx="639">
                  <c:v>267.88756117737927</c:v>
                </c:pt>
                <c:pt idx="640">
                  <c:v>267.95294425221795</c:v>
                </c:pt>
                <c:pt idx="641">
                  <c:v>268.01733005359699</c:v>
                </c:pt>
                <c:pt idx="642">
                  <c:v>268.08071907416132</c:v>
                </c:pt>
                <c:pt idx="643">
                  <c:v>268.14311179874619</c:v>
                </c:pt>
                <c:pt idx="644">
                  <c:v>268.20450870439197</c:v>
                </c:pt>
                <c:pt idx="645">
                  <c:v>268.2649102603591</c:v>
                </c:pt>
                <c:pt idx="646">
                  <c:v>268.3243169281422</c:v>
                </c:pt>
                <c:pt idx="647">
                  <c:v>268.38272916148446</c:v>
                </c:pt>
                <c:pt idx="648">
                  <c:v>268.44014740639147</c:v>
                </c:pt>
                <c:pt idx="649">
                  <c:v>268.49657210114503</c:v>
                </c:pt>
                <c:pt idx="650">
                  <c:v>268.55200367631647</c:v>
                </c:pt>
                <c:pt idx="651">
                  <c:v>268.60644255477985</c:v>
                </c:pt>
                <c:pt idx="652">
                  <c:v>268.65988915172505</c:v>
                </c:pt>
                <c:pt idx="653">
                  <c:v>268.7123438746703</c:v>
                </c:pt>
                <c:pt idx="654">
                  <c:v>268.76380712347481</c:v>
                </c:pt>
                <c:pt idx="655">
                  <c:v>268.81427929035095</c:v>
                </c:pt>
                <c:pt idx="656">
                  <c:v>268.86376075987619</c:v>
                </c:pt>
                <c:pt idx="657">
                  <c:v>268.91225190900497</c:v>
                </c:pt>
                <c:pt idx="658">
                  <c:v>268.95975310708002</c:v>
                </c:pt>
                <c:pt idx="659">
                  <c:v>269.00626471584394</c:v>
                </c:pt>
                <c:pt idx="660">
                  <c:v>269.05178708944993</c:v>
                </c:pt>
                <c:pt idx="661">
                  <c:v>269.09632057447277</c:v>
                </c:pt>
                <c:pt idx="662">
                  <c:v>269.13986550991933</c:v>
                </c:pt>
                <c:pt idx="663">
                  <c:v>269.18242222723904</c:v>
                </c:pt>
                <c:pt idx="664">
                  <c:v>269.22399105033378</c:v>
                </c:pt>
                <c:pt idx="665">
                  <c:v>269.26457229556786</c:v>
                </c:pt>
                <c:pt idx="666">
                  <c:v>269.30416627177772</c:v>
                </c:pt>
                <c:pt idx="667">
                  <c:v>269.34277328028122</c:v>
                </c:pt>
                <c:pt idx="668">
                  <c:v>269.38039361488688</c:v>
                </c:pt>
                <c:pt idx="669">
                  <c:v>269.41702756190284</c:v>
                </c:pt>
                <c:pt idx="670">
                  <c:v>269.45267540014544</c:v>
                </c:pt>
                <c:pt idx="671">
                  <c:v>269.48733740094787</c:v>
                </c:pt>
                <c:pt idx="672">
                  <c:v>269.52101382816835</c:v>
                </c:pt>
                <c:pt idx="673">
                  <c:v>269.55370493819811</c:v>
                </c:pt>
                <c:pt idx="674">
                  <c:v>269.58541097996937</c:v>
                </c:pt>
                <c:pt idx="675">
                  <c:v>269.61613219496263</c:v>
                </c:pt>
                <c:pt idx="676">
                  <c:v>269.64586881721431</c:v>
                </c:pt>
                <c:pt idx="677">
                  <c:v>269.67462107332358</c:v>
                </c:pt>
                <c:pt idx="678">
                  <c:v>269.70238918245951</c:v>
                </c:pt>
                <c:pt idx="679">
                  <c:v>269.72917335636754</c:v>
                </c:pt>
                <c:pt idx="680">
                  <c:v>269.75497379937605</c:v>
                </c:pt>
                <c:pt idx="681">
                  <c:v>269.77979070840252</c:v>
                </c:pt>
                <c:pt idx="682">
                  <c:v>269.80362427295944</c:v>
                </c:pt>
                <c:pt idx="683">
                  <c:v>269.82647467516034</c:v>
                </c:pt>
                <c:pt idx="684">
                  <c:v>269.84834208972495</c:v>
                </c:pt>
                <c:pt idx="685">
                  <c:v>269.86922668398489</c:v>
                </c:pt>
                <c:pt idx="686">
                  <c:v>269.88912861788856</c:v>
                </c:pt>
                <c:pt idx="687">
                  <c:v>269.90804804400597</c:v>
                </c:pt>
                <c:pt idx="688">
                  <c:v>269.92598510753362</c:v>
                </c:pt>
                <c:pt idx="689">
                  <c:v>269.94293994629874</c:v>
                </c:pt>
                <c:pt idx="690">
                  <c:v>269.9589126907635</c:v>
                </c:pt>
                <c:pt idx="691">
                  <c:v>269.97390346402909</c:v>
                </c:pt>
                <c:pt idx="692">
                  <c:v>269.98791238183946</c:v>
                </c:pt>
                <c:pt idx="693">
                  <c:v>270.00093955258484</c:v>
                </c:pt>
                <c:pt idx="694">
                  <c:v>270.01298507730507</c:v>
                </c:pt>
                <c:pt idx="695">
                  <c:v>270.02404904969274</c:v>
                </c:pt>
                <c:pt idx="696">
                  <c:v>270.03413155609599</c:v>
                </c:pt>
                <c:pt idx="697">
                  <c:v>270.04323267552127</c:v>
                </c:pt>
                <c:pt idx="698">
                  <c:v>270.0513524796358</c:v>
                </c:pt>
                <c:pt idx="699">
                  <c:v>270.05849103276961</c:v>
                </c:pt>
                <c:pt idx="700">
                  <c:v>270.06464839191779</c:v>
                </c:pt>
                <c:pt idx="701">
                  <c:v>270.06982460674209</c:v>
                </c:pt>
                <c:pt idx="702">
                  <c:v>270.07401971957256</c:v>
                </c:pt>
                <c:pt idx="703">
                  <c:v>270.07723376540895</c:v>
                </c:pt>
                <c:pt idx="704">
                  <c:v>270.07946677192172</c:v>
                </c:pt>
                <c:pt idx="705">
                  <c:v>270.08071875945308</c:v>
                </c:pt>
                <c:pt idx="706">
                  <c:v>270.0809897410175</c:v>
                </c:pt>
                <c:pt idx="707">
                  <c:v>270.08027972230241</c:v>
                </c:pt>
                <c:pt idx="708">
                  <c:v>270.07858870550638</c:v>
                </c:pt>
                <c:pt idx="709">
                  <c:v>270.07591669959578</c:v>
                </c:pt>
                <c:pt idx="710">
                  <c:v>270.07226372086359</c:v>
                </c:pt>
                <c:pt idx="711">
                  <c:v>270.06762979292904</c:v>
                </c:pt>
                <c:pt idx="712">
                  <c:v>270.06201494673695</c:v>
                </c:pt>
                <c:pt idx="713">
                  <c:v>270.05541922055693</c:v>
                </c:pt>
                <c:pt idx="714">
                  <c:v>270.04784265998228</c:v>
                </c:pt>
                <c:pt idx="715">
                  <c:v>270.03928531792877</c:v>
                </c:pt>
                <c:pt idx="716">
                  <c:v>270.02974725463304</c:v>
                </c:pt>
                <c:pt idx="717">
                  <c:v>270.01922853765092</c:v>
                </c:pt>
                <c:pt idx="718">
                  <c:v>270.0077292418556</c:v>
                </c:pt>
                <c:pt idx="719">
                  <c:v>269.99524944943539</c:v>
                </c:pt>
                <c:pt idx="720">
                  <c:v>269.98178924989122</c:v>
                </c:pt>
                <c:pt idx="721">
                  <c:v>269.96734874003437</c:v>
                </c:pt>
                <c:pt idx="722">
                  <c:v>269.95192802398327</c:v>
                </c:pt>
                <c:pt idx="723">
                  <c:v>269.93552721316081</c:v>
                </c:pt>
                <c:pt idx="724">
                  <c:v>269.91814642629095</c:v>
                </c:pt>
                <c:pt idx="725">
                  <c:v>269.89978578939525</c:v>
                </c:pt>
                <c:pt idx="726">
                  <c:v>269.88044543578923</c:v>
                </c:pt>
                <c:pt idx="727">
                  <c:v>269.86012550607842</c:v>
                </c:pt>
                <c:pt idx="728">
                  <c:v>269.83882614815428</c:v>
                </c:pt>
                <c:pt idx="729">
                  <c:v>269.81654751718997</c:v>
                </c:pt>
                <c:pt idx="730">
                  <c:v>269.79328977563569</c:v>
                </c:pt>
                <c:pt idx="731">
                  <c:v>269.76905309321387</c:v>
                </c:pt>
                <c:pt idx="732">
                  <c:v>269.74383764691436</c:v>
                </c:pt>
                <c:pt idx="733">
                  <c:v>269.71764362098912</c:v>
                </c:pt>
                <c:pt idx="734">
                  <c:v>269.69047120694688</c:v>
                </c:pt>
                <c:pt idx="735">
                  <c:v>269.66232060354747</c:v>
                </c:pt>
                <c:pt idx="736">
                  <c:v>269.63319201679593</c:v>
                </c:pt>
                <c:pt idx="737">
                  <c:v>269.60308565993671</c:v>
                </c:pt>
                <c:pt idx="738">
                  <c:v>269.57200175344707</c:v>
                </c:pt>
                <c:pt idx="739">
                  <c:v>269.53994052503089</c:v>
                </c:pt>
                <c:pt idx="740">
                  <c:v>269.50690220961178</c:v>
                </c:pt>
                <c:pt idx="741">
                  <c:v>269.4728870493264</c:v>
                </c:pt>
                <c:pt idx="742">
                  <c:v>269.43789529351704</c:v>
                </c:pt>
                <c:pt idx="743">
                  <c:v>269.40192719872459</c:v>
                </c:pt>
                <c:pt idx="744">
                  <c:v>269.36498302868091</c:v>
                </c:pt>
                <c:pt idx="745">
                  <c:v>269.32706305430099</c:v>
                </c:pt>
                <c:pt idx="746">
                  <c:v>269.28816755367512</c:v>
                </c:pt>
                <c:pt idx="747">
                  <c:v>269.24829681206069</c:v>
                </c:pt>
                <c:pt idx="748">
                  <c:v>269.20745112187382</c:v>
                </c:pt>
                <c:pt idx="749">
                  <c:v>269.16563078268075</c:v>
                </c:pt>
                <c:pt idx="750">
                  <c:v>269.12283610118902</c:v>
                </c:pt>
                <c:pt idx="751">
                  <c:v>269.07906739123865</c:v>
                </c:pt>
                <c:pt idx="752">
                  <c:v>269.03432497379271</c:v>
                </c:pt>
                <c:pt idx="753">
                  <c:v>268.98860917692809</c:v>
                </c:pt>
                <c:pt idx="754">
                  <c:v>268.94192033582573</c:v>
                </c:pt>
                <c:pt idx="755">
                  <c:v>268.89425879276098</c:v>
                </c:pt>
                <c:pt idx="756">
                  <c:v>268.84562489709339</c:v>
                </c:pt>
                <c:pt idx="757">
                  <c:v>268.79601900525665</c:v>
                </c:pt>
                <c:pt idx="758">
                  <c:v>268.74544148074807</c:v>
                </c:pt>
                <c:pt idx="759">
                  <c:v>268.69389269411789</c:v>
                </c:pt>
                <c:pt idx="760">
                  <c:v>268.64137302295859</c:v>
                </c:pt>
                <c:pt idx="761">
                  <c:v>268.58788285189377</c:v>
                </c:pt>
                <c:pt idx="762">
                  <c:v>268.53342257256691</c:v>
                </c:pt>
                <c:pt idx="763">
                  <c:v>268.47799258362988</c:v>
                </c:pt>
                <c:pt idx="764">
                  <c:v>268.42159329073149</c:v>
                </c:pt>
                <c:pt idx="765">
                  <c:v>268.36422510650544</c:v>
                </c:pt>
                <c:pt idx="766">
                  <c:v>268.30588845055843</c:v>
                </c:pt>
                <c:pt idx="767">
                  <c:v>268.2465837494579</c:v>
                </c:pt>
                <c:pt idx="768">
                  <c:v>268.18631143671956</c:v>
                </c:pt>
                <c:pt idx="769">
                  <c:v>268.12507195279483</c:v>
                </c:pt>
                <c:pt idx="770">
                  <c:v>268.06286574505793</c:v>
                </c:pt>
                <c:pt idx="771">
                  <c:v>267.99969326779302</c:v>
                </c:pt>
                <c:pt idx="772">
                  <c:v>267.93555498218086</c:v>
                </c:pt>
                <c:pt idx="773">
                  <c:v>267.87045135628551</c:v>
                </c:pt>
                <c:pt idx="774">
                  <c:v>267.80438286504074</c:v>
                </c:pt>
                <c:pt idx="775">
                  <c:v>267.73734999023611</c:v>
                </c:pt>
                <c:pt idx="776">
                  <c:v>267.66935322050324</c:v>
                </c:pt>
                <c:pt idx="777">
                  <c:v>267.60039305130147</c:v>
                </c:pt>
                <c:pt idx="778">
                  <c:v>267.53046998490356</c:v>
                </c:pt>
                <c:pt idx="779">
                  <c:v>267.45958453038128</c:v>
                </c:pt>
                <c:pt idx="780">
                  <c:v>267.38773720359046</c:v>
                </c:pt>
                <c:pt idx="781">
                  <c:v>267.31492852715633</c:v>
                </c:pt>
                <c:pt idx="782">
                  <c:v>267.24115903045828</c:v>
                </c:pt>
                <c:pt idx="783">
                  <c:v>267.16642924961468</c:v>
                </c:pt>
                <c:pt idx="784">
                  <c:v>267.09073972746734</c:v>
                </c:pt>
                <c:pt idx="785">
                  <c:v>267.01409101356597</c:v>
                </c:pt>
                <c:pt idx="786">
                  <c:v>266.93648366415226</c:v>
                </c:pt>
                <c:pt idx="787">
                  <c:v>266.85791824214402</c:v>
                </c:pt>
                <c:pt idx="788">
                  <c:v>266.77839531711891</c:v>
                </c:pt>
                <c:pt idx="789">
                  <c:v>266.69791546529814</c:v>
                </c:pt>
                <c:pt idx="790">
                  <c:v>266.6164792695298</c:v>
                </c:pt>
                <c:pt idx="791">
                  <c:v>266.53408731927249</c:v>
                </c:pt>
                <c:pt idx="792">
                  <c:v>266.45074021057803</c:v>
                </c:pt>
                <c:pt idx="793">
                  <c:v>266.36643854607468</c:v>
                </c:pt>
                <c:pt idx="794">
                  <c:v>266.28118293494987</c:v>
                </c:pt>
                <c:pt idx="795">
                  <c:v>266.19497399293272</c:v>
                </c:pt>
                <c:pt idx="796">
                  <c:v>266.10781234227653</c:v>
                </c:pt>
                <c:pt idx="797">
                  <c:v>266.01969861174115</c:v>
                </c:pt>
                <c:pt idx="798">
                  <c:v>265.93063343657485</c:v>
                </c:pt>
                <c:pt idx="799">
                  <c:v>265.84061745849641</c:v>
                </c:pt>
                <c:pt idx="800">
                  <c:v>265.74965132567684</c:v>
                </c:pt>
                <c:pt idx="801">
                  <c:v>265.65773569272091</c:v>
                </c:pt>
                <c:pt idx="802">
                  <c:v>265.56487122064874</c:v>
                </c:pt>
                <c:pt idx="803">
                  <c:v>265.47105857687689</c:v>
                </c:pt>
                <c:pt idx="804">
                  <c:v>265.3762984351996</c:v>
                </c:pt>
                <c:pt idx="805">
                  <c:v>265.28059147576965</c:v>
                </c:pt>
                <c:pt idx="806">
                  <c:v>265.18393838507922</c:v>
                </c:pt>
                <c:pt idx="807">
                  <c:v>265.08633985594042</c:v>
                </c:pt>
                <c:pt idx="808">
                  <c:v>264.98779658746582</c:v>
                </c:pt>
                <c:pt idx="809">
                  <c:v>264.88830928504876</c:v>
                </c:pt>
                <c:pt idx="810">
                  <c:v>264.78787866034355</c:v>
                </c:pt>
                <c:pt idx="811">
                  <c:v>264.68650543124534</c:v>
                </c:pt>
                <c:pt idx="812">
                  <c:v>264.58419032187015</c:v>
                </c:pt>
                <c:pt idx="813">
                  <c:v>264.48093406253435</c:v>
                </c:pt>
                <c:pt idx="814">
                  <c:v>264.37673738973444</c:v>
                </c:pt>
                <c:pt idx="815">
                  <c:v>264.27160104612631</c:v>
                </c:pt>
                <c:pt idx="816">
                  <c:v>264.16552578050454</c:v>
                </c:pt>
                <c:pt idx="817">
                  <c:v>264.0585123477814</c:v>
                </c:pt>
                <c:pt idx="818">
                  <c:v>263.95056150896596</c:v>
                </c:pt>
                <c:pt idx="819">
                  <c:v>263.84167403114287</c:v>
                </c:pt>
                <c:pt idx="820">
                  <c:v>263.7318506874509</c:v>
                </c:pt>
                <c:pt idx="821">
                  <c:v>263.6210922570616</c:v>
                </c:pt>
                <c:pt idx="822">
                  <c:v>263.50939952515768</c:v>
                </c:pt>
                <c:pt idx="823">
                  <c:v>263.39677328291117</c:v>
                </c:pt>
                <c:pt idx="824">
                  <c:v>263.28321432746168</c:v>
                </c:pt>
                <c:pt idx="825">
                  <c:v>263.16872346189416</c:v>
                </c:pt>
                <c:pt idx="826">
                  <c:v>263.05330149521689</c:v>
                </c:pt>
                <c:pt idx="827">
                  <c:v>262.93694924233915</c:v>
                </c:pt>
                <c:pt idx="828">
                  <c:v>262.81966752404884</c:v>
                </c:pt>
                <c:pt idx="829">
                  <c:v>262.70145716698977</c:v>
                </c:pt>
                <c:pt idx="830">
                  <c:v>262.58231900363904</c:v>
                </c:pt>
                <c:pt idx="831">
                  <c:v>262.46225387228429</c:v>
                </c:pt>
                <c:pt idx="832">
                  <c:v>262.34126261700072</c:v>
                </c:pt>
                <c:pt idx="833">
                  <c:v>262.21934608762786</c:v>
                </c:pt>
                <c:pt idx="834">
                  <c:v>262.09650513974657</c:v>
                </c:pt>
                <c:pt idx="835">
                  <c:v>261.97274063465557</c:v>
                </c:pt>
                <c:pt idx="836">
                  <c:v>261.84805343934801</c:v>
                </c:pt>
                <c:pt idx="837">
                  <c:v>261.72244442648804</c:v>
                </c:pt>
                <c:pt idx="838">
                  <c:v>261.59591447438686</c:v>
                </c:pt>
                <c:pt idx="839">
                  <c:v>261.46846446697919</c:v>
                </c:pt>
                <c:pt idx="840">
                  <c:v>261.34009529379904</c:v>
                </c:pt>
                <c:pt idx="841">
                  <c:v>261.21080784995593</c:v>
                </c:pt>
                <c:pt idx="842">
                  <c:v>261.08060303611057</c:v>
                </c:pt>
                <c:pt idx="843">
                  <c:v>260.94948175845064</c:v>
                </c:pt>
                <c:pt idx="844">
                  <c:v>260.81744492866636</c:v>
                </c:pt>
                <c:pt idx="845">
                  <c:v>260.684493463926</c:v>
                </c:pt>
                <c:pt idx="846">
                  <c:v>260.55062828685141</c:v>
                </c:pt>
                <c:pt idx="847">
                  <c:v>260.41585032549301</c:v>
                </c:pt>
                <c:pt idx="848">
                  <c:v>260.2801605133053</c:v>
                </c:pt>
                <c:pt idx="849">
                  <c:v>260.14355978912164</c:v>
                </c:pt>
                <c:pt idx="850">
                  <c:v>260.00604909712939</c:v>
                </c:pt>
                <c:pt idx="851">
                  <c:v>259.86762938684467</c:v>
                </c:pt>
                <c:pt idx="852">
                  <c:v>259.7283016130873</c:v>
                </c:pt>
                <c:pt idx="853">
                  <c:v>259.58806673595518</c:v>
                </c:pt>
                <c:pt idx="854">
                  <c:v>259.44692572079907</c:v>
                </c:pt>
                <c:pt idx="855">
                  <c:v>259.30487953819699</c:v>
                </c:pt>
                <c:pt idx="856">
                  <c:v>259.16192916392862</c:v>
                </c:pt>
                <c:pt idx="857">
                  <c:v>259.01807557894944</c:v>
                </c:pt>
                <c:pt idx="858">
                  <c:v>258.87331976936514</c:v>
                </c:pt>
                <c:pt idx="859">
                  <c:v>258.72766272640541</c:v>
                </c:pt>
                <c:pt idx="860">
                  <c:v>258.58110544639823</c:v>
                </c:pt>
                <c:pt idx="861">
                  <c:v>258.43364893074363</c:v>
                </c:pt>
                <c:pt idx="862">
                  <c:v>258.28529418588749</c:v>
                </c:pt>
                <c:pt idx="863">
                  <c:v>258.13604222329531</c:v>
                </c:pt>
                <c:pt idx="864">
                  <c:v>257.9858940594259</c:v>
                </c:pt>
                <c:pt idx="865">
                  <c:v>257.83485071570487</c:v>
                </c:pt>
                <c:pt idx="866">
                  <c:v>257.68291321849819</c:v>
                </c:pt>
                <c:pt idx="867">
                  <c:v>257.53008259908546</c:v>
                </c:pt>
                <c:pt idx="868">
                  <c:v>257.37635989363338</c:v>
                </c:pt>
                <c:pt idx="869">
                  <c:v>257.22174614316896</c:v>
                </c:pt>
                <c:pt idx="870">
                  <c:v>257.06624239355261</c:v>
                </c:pt>
                <c:pt idx="871">
                  <c:v>256.90984969545127</c:v>
                </c:pt>
                <c:pt idx="872">
                  <c:v>256.75256910431148</c:v>
                </c:pt>
                <c:pt idx="873">
                  <c:v>256.59440168033228</c:v>
                </c:pt>
                <c:pt idx="874">
                  <c:v>256.43534848843808</c:v>
                </c:pt>
                <c:pt idx="875">
                  <c:v>256.27541059825137</c:v>
                </c:pt>
                <c:pt idx="876">
                  <c:v>256.1145890840657</c:v>
                </c:pt>
                <c:pt idx="877">
                  <c:v>255.95288502481813</c:v>
                </c:pt>
                <c:pt idx="878">
                  <c:v>255.79029950406186</c:v>
                </c:pt>
                <c:pt idx="879">
                  <c:v>255.62683360993887</c:v>
                </c:pt>
                <c:pt idx="880">
                  <c:v>255.46248843515232</c:v>
                </c:pt>
                <c:pt idx="881">
                  <c:v>255.29726507693894</c:v>
                </c:pt>
                <c:pt idx="882">
                  <c:v>255.13116463704145</c:v>
                </c:pt>
                <c:pt idx="883">
                  <c:v>254.96418822168081</c:v>
                </c:pt>
                <c:pt idx="884">
                  <c:v>254.79633694152847</c:v>
                </c:pt>
                <c:pt idx="885">
                  <c:v>254.62761191167854</c:v>
                </c:pt>
                <c:pt idx="886">
                  <c:v>254.45801425161991</c:v>
                </c:pt>
                <c:pt idx="887">
                  <c:v>254.28754508520836</c:v>
                </c:pt>
                <c:pt idx="888">
                  <c:v>254.11620554063853</c:v>
                </c:pt>
                <c:pt idx="889">
                  <c:v>253.94399675041592</c:v>
                </c:pt>
                <c:pt idx="890">
                  <c:v>253.77091985132881</c:v>
                </c:pt>
                <c:pt idx="891">
                  <c:v>253.59697598442014</c:v>
                </c:pt>
                <c:pt idx="892">
                  <c:v>253.42216629495925</c:v>
                </c:pt>
                <c:pt idx="893">
                  <c:v>253.24649193241382</c:v>
                </c:pt>
                <c:pt idx="894">
                  <c:v>253.06995405042144</c:v>
                </c:pt>
                <c:pt idx="895">
                  <c:v>252.89255380676144</c:v>
                </c:pt>
                <c:pt idx="896">
                  <c:v>252.71429236332645</c:v>
                </c:pt>
                <c:pt idx="897">
                  <c:v>252.53517088609405</c:v>
                </c:pt>
                <c:pt idx="898">
                  <c:v>252.35519054509837</c:v>
                </c:pt>
                <c:pt idx="899">
                  <c:v>252.17435251440153</c:v>
                </c:pt>
                <c:pt idx="900">
                  <c:v>251.9926579720653</c:v>
                </c:pt>
                <c:pt idx="901">
                  <c:v>251.81010810012242</c:v>
                </c:pt>
                <c:pt idx="902">
                  <c:v>251.62670408454812</c:v>
                </c:pt>
                <c:pt idx="903">
                  <c:v>251.44244711523149</c:v>
                </c:pt>
                <c:pt idx="904">
                  <c:v>251.25733838594684</c:v>
                </c:pt>
                <c:pt idx="905">
                  <c:v>251.0713790943251</c:v>
                </c:pt>
                <c:pt idx="906">
                  <c:v>250.88457044182505</c:v>
                </c:pt>
                <c:pt idx="907">
                  <c:v>250.69691363370472</c:v>
                </c:pt>
                <c:pt idx="908">
                  <c:v>250.50840987899255</c:v>
                </c:pt>
                <c:pt idx="909">
                  <c:v>250.31906039045867</c:v>
                </c:pt>
                <c:pt idx="910">
                  <c:v>250.12886638458616</c:v>
                </c:pt>
                <c:pt idx="911">
                  <c:v>249.93782908154213</c:v>
                </c:pt>
                <c:pt idx="912">
                  <c:v>249.74594970514906</c:v>
                </c:pt>
                <c:pt idx="913">
                  <c:v>249.55322948285584</c:v>
                </c:pt>
                <c:pt idx="914">
                  <c:v>249.35966964570892</c:v>
                </c:pt>
                <c:pt idx="915">
                  <c:v>249.16527142832351</c:v>
                </c:pt>
                <c:pt idx="916">
                  <c:v>248.97003606885457</c:v>
                </c:pt>
                <c:pt idx="917">
                  <c:v>248.77396480896806</c:v>
                </c:pt>
                <c:pt idx="918">
                  <c:v>248.57705889381185</c:v>
                </c:pt>
                <c:pt idx="919">
                  <c:v>248.37931957198697</c:v>
                </c:pt>
                <c:pt idx="920">
                  <c:v>248.18074809551854</c:v>
                </c:pt>
                <c:pt idx="921">
                  <c:v>247.98134571982689</c:v>
                </c:pt>
                <c:pt idx="922">
                  <c:v>247.78111370369857</c:v>
                </c:pt>
                <c:pt idx="923">
                  <c:v>247.58005330925747</c:v>
                </c:pt>
                <c:pt idx="924">
                  <c:v>247.37816580193575</c:v>
                </c:pt>
                <c:pt idx="925">
                  <c:v>247.17545245044499</c:v>
                </c:pt>
                <c:pt idx="926">
                  <c:v>246.9719145267471</c:v>
                </c:pt>
                <c:pt idx="927">
                  <c:v>246.76755330602546</c:v>
                </c:pt>
                <c:pt idx="928">
                  <c:v>246.56237006665589</c:v>
                </c:pt>
                <c:pt idx="929">
                  <c:v>246.35636609017772</c:v>
                </c:pt>
                <c:pt idx="930">
                  <c:v>246.14954266126477</c:v>
                </c:pt>
                <c:pt idx="931">
                  <c:v>245.94190106769651</c:v>
                </c:pt>
                <c:pt idx="932">
                  <c:v>245.73344260032891</c:v>
                </c:pt>
                <c:pt idx="933">
                  <c:v>245.52416855306572</c:v>
                </c:pt>
                <c:pt idx="934">
                  <c:v>245.31408022282938</c:v>
                </c:pt>
                <c:pt idx="935">
                  <c:v>245.10317890953206</c:v>
                </c:pt>
                <c:pt idx="936">
                  <c:v>244.89146591604691</c:v>
                </c:pt>
                <c:pt idx="937">
                  <c:v>244.67894254817901</c:v>
                </c:pt>
                <c:pt idx="938">
                  <c:v>244.46561011463646</c:v>
                </c:pt>
                <c:pt idx="939">
                  <c:v>244.25146992700161</c:v>
                </c:pt>
                <c:pt idx="940">
                  <c:v>244.03652329970208</c:v>
                </c:pt>
                <c:pt idx="941">
                  <c:v>243.82077154998197</c:v>
                </c:pt>
                <c:pt idx="942">
                  <c:v>243.60421599787298</c:v>
                </c:pt>
                <c:pt idx="943">
                  <c:v>243.38685796616565</c:v>
                </c:pt>
                <c:pt idx="944">
                  <c:v>243.16869878038048</c:v>
                </c:pt>
                <c:pt idx="945">
                  <c:v>242.94973976873922</c:v>
                </c:pt>
                <c:pt idx="946">
                  <c:v>242.72998226213608</c:v>
                </c:pt>
                <c:pt idx="947">
                  <c:v>242.50942759410901</c:v>
                </c:pt>
                <c:pt idx="948">
                  <c:v>242.28807710081097</c:v>
                </c:pt>
                <c:pt idx="949">
                  <c:v>242.06593212098124</c:v>
                </c:pt>
                <c:pt idx="950">
                  <c:v>241.8429939959168</c:v>
                </c:pt>
                <c:pt idx="951">
                  <c:v>241.61926406944363</c:v>
                </c:pt>
                <c:pt idx="952">
                  <c:v>241.39474368788817</c:v>
                </c:pt>
                <c:pt idx="953">
                  <c:v>241.16943420004867</c:v>
                </c:pt>
                <c:pt idx="954">
                  <c:v>240.94333695716674</c:v>
                </c:pt>
                <c:pt idx="955">
                  <c:v>240.71645331289872</c:v>
                </c:pt>
                <c:pt idx="956">
                  <c:v>240.48878462328733</c:v>
                </c:pt>
                <c:pt idx="957">
                  <c:v>240.26033224673307</c:v>
                </c:pt>
                <c:pt idx="958">
                  <c:v>240.03109754396593</c:v>
                </c:pt>
                <c:pt idx="959">
                  <c:v>239.80108187801693</c:v>
                </c:pt>
                <c:pt idx="960">
                  <c:v>239.57028661418983</c:v>
                </c:pt>
                <c:pt idx="961">
                  <c:v>239.33871312003279</c:v>
                </c:pt>
                <c:pt idx="962">
                  <c:v>239.10636276531011</c:v>
                </c:pt>
                <c:pt idx="963">
                  <c:v>238.87323692197401</c:v>
                </c:pt>
                <c:pt idx="964">
                  <c:v>238.63933696413642</c:v>
                </c:pt>
                <c:pt idx="965">
                  <c:v>238.40466426804088</c:v>
                </c:pt>
                <c:pt idx="966">
                  <c:v>238.16922021203436</c:v>
                </c:pt>
                <c:pt idx="967">
                  <c:v>237.93300617653929</c:v>
                </c:pt>
                <c:pt idx="968">
                  <c:v>237.69602354402548</c:v>
                </c:pt>
                <c:pt idx="969">
                  <c:v>237.45827369898214</c:v>
                </c:pt>
                <c:pt idx="970">
                  <c:v>237.21975802789001</c:v>
                </c:pt>
                <c:pt idx="971">
                  <c:v>236.98047791919348</c:v>
                </c:pt>
                <c:pt idx="972">
                  <c:v>236.74043476327267</c:v>
                </c:pt>
                <c:pt idx="973">
                  <c:v>236.4996299524158</c:v>
                </c:pt>
                <c:pt idx="974">
                  <c:v>236.25806488079132</c:v>
                </c:pt>
                <c:pt idx="975">
                  <c:v>236.01574094442029</c:v>
                </c:pt>
                <c:pt idx="976">
                  <c:v>235.77265954114876</c:v>
                </c:pt>
                <c:pt idx="977">
                  <c:v>235.52882207062021</c:v>
                </c:pt>
                <c:pt idx="978">
                  <c:v>235.28422993424797</c:v>
                </c:pt>
                <c:pt idx="979">
                  <c:v>235.03888453518783</c:v>
                </c:pt>
                <c:pt idx="980">
                  <c:v>234.79278727831053</c:v>
                </c:pt>
                <c:pt idx="981">
                  <c:v>234.54593957017451</c:v>
                </c:pt>
                <c:pt idx="982">
                  <c:v>234.29834281899858</c:v>
                </c:pt>
                <c:pt idx="983">
                  <c:v>234.04999843463466</c:v>
                </c:pt>
                <c:pt idx="984">
                  <c:v>233.80090782854057</c:v>
                </c:pt>
                <c:pt idx="985">
                  <c:v>233.55107241375299</c:v>
                </c:pt>
                <c:pt idx="986">
                  <c:v>233.30049360486035</c:v>
                </c:pt>
                <c:pt idx="987">
                  <c:v>233.04917281797586</c:v>
                </c:pt>
                <c:pt idx="988">
                  <c:v>232.79711147071052</c:v>
                </c:pt>
                <c:pt idx="989">
                  <c:v>232.5443109821463</c:v>
                </c:pt>
                <c:pt idx="990">
                  <c:v>232.29077277280931</c:v>
                </c:pt>
                <c:pt idx="991">
                  <c:v>232.03649826464303</c:v>
                </c:pt>
                <c:pt idx="992">
                  <c:v>231.78148888098173</c:v>
                </c:pt>
                <c:pt idx="993">
                  <c:v>231.52574604652372</c:v>
                </c:pt>
                <c:pt idx="994">
                  <c:v>231.26927118730489</c:v>
                </c:pt>
                <c:pt idx="995">
                  <c:v>231.01206573067222</c:v>
                </c:pt>
                <c:pt idx="996">
                  <c:v>230.75413110525733</c:v>
                </c:pt>
                <c:pt idx="997">
                  <c:v>230.4954687409502</c:v>
                </c:pt>
                <c:pt idx="998">
                  <c:v>230.23608006887287</c:v>
                </c:pt>
                <c:pt idx="999">
                  <c:v>229.9759665213532</c:v>
                </c:pt>
                <c:pt idx="1000">
                  <c:v>229.71512953189881</c:v>
                </c:pt>
                <c:pt idx="1001">
                  <c:v>229.453570535171</c:v>
                </c:pt>
                <c:pt idx="1002">
                  <c:v>229.19129096695875</c:v>
                </c:pt>
                <c:pt idx="1003">
                  <c:v>228.92829226415279</c:v>
                </c:pt>
                <c:pt idx="1004">
                  <c:v>228.66457586471981</c:v>
                </c:pt>
                <c:pt idx="1005">
                  <c:v>228.40014320767671</c:v>
                </c:pt>
                <c:pt idx="1006">
                  <c:v>228.13499573306481</c:v>
                </c:pt>
                <c:pt idx="1007">
                  <c:v>227.8691348819244</c:v>
                </c:pt>
                <c:pt idx="1008">
                  <c:v>227.60256209626905</c:v>
                </c:pt>
                <c:pt idx="1009">
                  <c:v>227.33527881906028</c:v>
                </c:pt>
                <c:pt idx="1010">
                  <c:v>227.0672864941821</c:v>
                </c:pt>
                <c:pt idx="1011">
                  <c:v>226.79858656641574</c:v>
                </c:pt>
                <c:pt idx="1012">
                  <c:v>226.52918048141444</c:v>
                </c:pt>
                <c:pt idx="1013">
                  <c:v>226.2590696856783</c:v>
                </c:pt>
                <c:pt idx="1014">
                  <c:v>225.9882556265292</c:v>
                </c:pt>
                <c:pt idx="1015">
                  <c:v>225.71673975208589</c:v>
                </c:pt>
                <c:pt idx="1016">
                  <c:v>225.44452351123903</c:v>
                </c:pt>
                <c:pt idx="1017">
                  <c:v>225.17160835362643</c:v>
                </c:pt>
                <c:pt idx="1018">
                  <c:v>224.89799572960823</c:v>
                </c:pt>
                <c:pt idx="1019">
                  <c:v>224.62368709024236</c:v>
                </c:pt>
                <c:pt idx="1020">
                  <c:v>224.34868388725991</c:v>
                </c:pt>
                <c:pt idx="1021">
                  <c:v>224.07298757304068</c:v>
                </c:pt>
                <c:pt idx="1022">
                  <c:v>223.79659960058879</c:v>
                </c:pt>
                <c:pt idx="1023">
                  <c:v>223.51952142350839</c:v>
                </c:pt>
                <c:pt idx="1024">
                  <c:v>223.24175449597936</c:v>
                </c:pt>
                <c:pt idx="1025">
                  <c:v>222.96330027273331</c:v>
                </c:pt>
                <c:pt idx="1026">
                  <c:v>222.68416020902936</c:v>
                </c:pt>
                <c:pt idx="1027">
                  <c:v>222.40433576063037</c:v>
                </c:pt>
                <c:pt idx="1028">
                  <c:v>222.12382838377897</c:v>
                </c:pt>
                <c:pt idx="1029">
                  <c:v>221.84263953517373</c:v>
                </c:pt>
                <c:pt idx="1030">
                  <c:v>221.56077067194559</c:v>
                </c:pt>
                <c:pt idx="1031">
                  <c:v>221.27822325163419</c:v>
                </c:pt>
                <c:pt idx="1032">
                  <c:v>220.99499873216436</c:v>
                </c:pt>
                <c:pt idx="1033">
                  <c:v>220.7110985718227</c:v>
                </c:pt>
                <c:pt idx="1034">
                  <c:v>220.4265242292343</c:v>
                </c:pt>
                <c:pt idx="1035">
                  <c:v>220.1412771633394</c:v>
                </c:pt>
                <c:pt idx="1036">
                  <c:v>219.85535883337033</c:v>
                </c:pt>
                <c:pt idx="1037">
                  <c:v>219.56877069882847</c:v>
                </c:pt>
                <c:pt idx="1038">
                  <c:v>219.28151421946123</c:v>
                </c:pt>
                <c:pt idx="1039">
                  <c:v>218.99359085523918</c:v>
                </c:pt>
                <c:pt idx="1040">
                  <c:v>218.70500206633335</c:v>
                </c:pt>
                <c:pt idx="1041">
                  <c:v>218.41574931309248</c:v>
                </c:pt>
                <c:pt idx="1042">
                  <c:v>218.12583405602049</c:v>
                </c:pt>
                <c:pt idx="1043">
                  <c:v>217.83525775575396</c:v>
                </c:pt>
                <c:pt idx="1044">
                  <c:v>217.5440218730397</c:v>
                </c:pt>
                <c:pt idx="1045">
                  <c:v>217.25212786871253</c:v>
                </c:pt>
                <c:pt idx="1046">
                  <c:v>216.95957720367306</c:v>
                </c:pt>
                <c:pt idx="1047">
                  <c:v>216.66637133886553</c:v>
                </c:pt>
                <c:pt idx="1048">
                  <c:v>216.37251173525587</c:v>
                </c:pt>
                <c:pt idx="1049">
                  <c:v>216.07799985380973</c:v>
                </c:pt>
                <c:pt idx="1050">
                  <c:v>215.7828371554707</c:v>
                </c:pt>
                <c:pt idx="1051">
                  <c:v>215.48702510113858</c:v>
                </c:pt>
                <c:pt idx="1052">
                  <c:v>215.1905651516478</c:v>
                </c:pt>
                <c:pt idx="1053">
                  <c:v>214.89345876774584</c:v>
                </c:pt>
                <c:pt idx="1054">
                  <c:v>214.59570741007187</c:v>
                </c:pt>
                <c:pt idx="1055">
                  <c:v>214.29731253913536</c:v>
                </c:pt>
                <c:pt idx="1056">
                  <c:v>213.99827561529492</c:v>
                </c:pt>
                <c:pt idx="1057">
                  <c:v>213.69859809873711</c:v>
                </c:pt>
                <c:pt idx="1058">
                  <c:v>213.39828144945551</c:v>
                </c:pt>
                <c:pt idx="1059">
                  <c:v>213.09732712722973</c:v>
                </c:pt>
                <c:pt idx="1060">
                  <c:v>212.79573659160459</c:v>
                </c:pt>
                <c:pt idx="1061">
                  <c:v>212.49351130186943</c:v>
                </c:pt>
                <c:pt idx="1062">
                  <c:v>212.19065271703744</c:v>
                </c:pt>
                <c:pt idx="1063">
                  <c:v>211.88716229582519</c:v>
                </c:pt>
                <c:pt idx="1064">
                  <c:v>211.58304149663218</c:v>
                </c:pt>
                <c:pt idx="1065">
                  <c:v>211.27829177752054</c:v>
                </c:pt>
                <c:pt idx="1066">
                  <c:v>210.97291459619481</c:v>
                </c:pt>
                <c:pt idx="1067">
                  <c:v>210.66691140998182</c:v>
                </c:pt>
                <c:pt idx="1068">
                  <c:v>210.36028367581068</c:v>
                </c:pt>
                <c:pt idx="1069">
                  <c:v>210.05303285019286</c:v>
                </c:pt>
                <c:pt idx="1070">
                  <c:v>209.74516038920245</c:v>
                </c:pt>
                <c:pt idx="1071">
                  <c:v>209.43666774845639</c:v>
                </c:pt>
                <c:pt idx="1072">
                  <c:v>209.12755638309483</c:v>
                </c:pt>
                <c:pt idx="1073">
                  <c:v>208.81782774776175</c:v>
                </c:pt>
                <c:pt idx="1074">
                  <c:v>208.50748329658549</c:v>
                </c:pt>
                <c:pt idx="1075">
                  <c:v>208.19652448315946</c:v>
                </c:pt>
                <c:pt idx="1076">
                  <c:v>207.88495276052302</c:v>
                </c:pt>
                <c:pt idx="1077">
                  <c:v>207.57276958114227</c:v>
                </c:pt>
                <c:pt idx="1078">
                  <c:v>207.2599763968912</c:v>
                </c:pt>
                <c:pt idx="1079">
                  <c:v>206.94657465903276</c:v>
                </c:pt>
                <c:pt idx="1080">
                  <c:v>206.63256581820008</c:v>
                </c:pt>
                <c:pt idx="1081">
                  <c:v>206.31795132437779</c:v>
                </c:pt>
                <c:pt idx="1082">
                  <c:v>206.00273262688353</c:v>
                </c:pt>
                <c:pt idx="1083">
                  <c:v>205.68691117434943</c:v>
                </c:pt>
                <c:pt idx="1084">
                  <c:v>205.3704884147038</c:v>
                </c:pt>
                <c:pt idx="1085">
                  <c:v>205.05346579515282</c:v>
                </c:pt>
                <c:pt idx="1086">
                  <c:v>204.73584476216243</c:v>
                </c:pt>
                <c:pt idx="1087">
                  <c:v>204.41762676144032</c:v>
                </c:pt>
                <c:pt idx="1088">
                  <c:v>204.09881323791797</c:v>
                </c:pt>
                <c:pt idx="1089">
                  <c:v>203.77940563573281</c:v>
                </c:pt>
                <c:pt idx="1090">
                  <c:v>203.45940539821055</c:v>
                </c:pt>
                <c:pt idx="1091">
                  <c:v>203.13881396784748</c:v>
                </c:pt>
                <c:pt idx="1092">
                  <c:v>202.81763278629302</c:v>
                </c:pt>
                <c:pt idx="1093">
                  <c:v>202.49586329433231</c:v>
                </c:pt>
                <c:pt idx="1094">
                  <c:v>202.17350693186884</c:v>
                </c:pt>
                <c:pt idx="1095">
                  <c:v>201.85056513790738</c:v>
                </c:pt>
                <c:pt idx="1096">
                  <c:v>201.52703935053677</c:v>
                </c:pt>
                <c:pt idx="1097">
                  <c:v>201.20293100691299</c:v>
                </c:pt>
                <c:pt idx="1098">
                  <c:v>200.87824154324227</c:v>
                </c:pt>
                <c:pt idx="1099">
                  <c:v>200.55297239476431</c:v>
                </c:pt>
                <c:pt idx="1100">
                  <c:v>200.22712499573564</c:v>
                </c:pt>
                <c:pt idx="1101">
                  <c:v>199.900700779413</c:v>
                </c:pt>
                <c:pt idx="1102">
                  <c:v>199.57370117803694</c:v>
                </c:pt>
                <c:pt idx="1103">
                  <c:v>199.24612762281544</c:v>
                </c:pt>
                <c:pt idx="1104">
                  <c:v>198.91798154390764</c:v>
                </c:pt>
                <c:pt idx="1105">
                  <c:v>198.58926437040773</c:v>
                </c:pt>
                <c:pt idx="1106">
                  <c:v>198.25997753032894</c:v>
                </c:pt>
                <c:pt idx="1107">
                  <c:v>197.93012245058753</c:v>
                </c:pt>
                <c:pt idx="1108">
                  <c:v>197.59970055698707</c:v>
                </c:pt>
                <c:pt idx="1109">
                  <c:v>197.26871327420258</c:v>
                </c:pt>
                <c:pt idx="1110">
                  <c:v>196.93716202576505</c:v>
                </c:pt>
                <c:pt idx="1111">
                  <c:v>196.60504823404585</c:v>
                </c:pt>
                <c:pt idx="1112">
                  <c:v>196.2723733202414</c:v>
                </c:pt>
                <c:pt idx="1113">
                  <c:v>195.93913870435776</c:v>
                </c:pt>
                <c:pt idx="1114">
                  <c:v>195.6053458051955</c:v>
                </c:pt>
                <c:pt idx="1115">
                  <c:v>195.27099604033464</c:v>
                </c:pt>
                <c:pt idx="1116">
                  <c:v>194.93609082611962</c:v>
                </c:pt>
                <c:pt idx="1117">
                  <c:v>194.60063157764444</c:v>
                </c:pt>
                <c:pt idx="1118">
                  <c:v>194.26461970873785</c:v>
                </c:pt>
                <c:pt idx="1119">
                  <c:v>193.92805663194875</c:v>
                </c:pt>
                <c:pt idx="1120">
                  <c:v>193.59094375853152</c:v>
                </c:pt>
                <c:pt idx="1121">
                  <c:v>193.2532824984317</c:v>
                </c:pt>
                <c:pt idx="1122">
                  <c:v>192.9150742602715</c:v>
                </c:pt>
                <c:pt idx="1123">
                  <c:v>192.57632045133559</c:v>
                </c:pt>
                <c:pt idx="1124">
                  <c:v>192.23702247755699</c:v>
                </c:pt>
                <c:pt idx="1125">
                  <c:v>191.89718174350301</c:v>
                </c:pt>
                <c:pt idx="1126">
                  <c:v>191.55679965236129</c:v>
                </c:pt>
                <c:pt idx="1127">
                  <c:v>191.21587760592595</c:v>
                </c:pt>
                <c:pt idx="1128">
                  <c:v>190.8744170045839</c:v>
                </c:pt>
                <c:pt idx="1129">
                  <c:v>190.53241924730116</c:v>
                </c:pt>
                <c:pt idx="1130">
                  <c:v>190.18988573160939</c:v>
                </c:pt>
                <c:pt idx="1131">
                  <c:v>189.84681785359243</c:v>
                </c:pt>
                <c:pt idx="1132">
                  <c:v>189.50321700787299</c:v>
                </c:pt>
                <c:pt idx="1133">
                  <c:v>189.15908458759941</c:v>
                </c:pt>
                <c:pt idx="1134">
                  <c:v>188.81442198443261</c:v>
                </c:pt>
                <c:pt idx="1135">
                  <c:v>188.46923058853301</c:v>
                </c:pt>
                <c:pt idx="1136">
                  <c:v>188.12351178854766</c:v>
                </c:pt>
                <c:pt idx="1137">
                  <c:v>187.77726697159741</c:v>
                </c:pt>
                <c:pt idx="1138">
                  <c:v>187.43049752326422</c:v>
                </c:pt>
                <c:pt idx="1139">
                  <c:v>187.08320482757856</c:v>
                </c:pt>
                <c:pt idx="1140">
                  <c:v>186.73539026700689</c:v>
                </c:pt>
                <c:pt idx="1141">
                  <c:v>186.3870552224393</c:v>
                </c:pt>
                <c:pt idx="1142">
                  <c:v>186.03820107317716</c:v>
                </c:pt>
                <c:pt idx="1143">
                  <c:v>185.68882919692098</c:v>
                </c:pt>
                <c:pt idx="1144">
                  <c:v>185.33894096975826</c:v>
                </c:pt>
                <c:pt idx="1145">
                  <c:v>184.9885377661515</c:v>
                </c:pt>
                <c:pt idx="1146">
                  <c:v>184.63762095892636</c:v>
                </c:pt>
                <c:pt idx="1147">
                  <c:v>184.28619191925986</c:v>
                </c:pt>
                <c:pt idx="1148">
                  <c:v>183.93425201666861</c:v>
                </c:pt>
                <c:pt idx="1149">
                  <c:v>183.58180261899724</c:v>
                </c:pt>
                <c:pt idx="1150">
                  <c:v>183.22884509240703</c:v>
                </c:pt>
                <c:pt idx="1151">
                  <c:v>182.87538080136434</c:v>
                </c:pt>
                <c:pt idx="1152">
                  <c:v>182.52141110862942</c:v>
                </c:pt>
                <c:pt idx="1153">
                  <c:v>182.1669373752452</c:v>
                </c:pt>
                <c:pt idx="1154">
                  <c:v>181.81196096052614</c:v>
                </c:pt>
                <c:pt idx="1155">
                  <c:v>181.45648322204732</c:v>
                </c:pt>
                <c:pt idx="1156">
                  <c:v>181.1005055156335</c:v>
                </c:pt>
                <c:pt idx="1157">
                  <c:v>180.7440291953483</c:v>
                </c:pt>
                <c:pt idx="1158">
                  <c:v>180.38705561348348</c:v>
                </c:pt>
                <c:pt idx="1159">
                  <c:v>180.02958612054843</c:v>
                </c:pt>
                <c:pt idx="1160">
                  <c:v>179.67162206525956</c:v>
                </c:pt>
                <c:pt idx="1161">
                  <c:v>179.31316479452991</c:v>
                </c:pt>
                <c:pt idx="1162">
                  <c:v>178.9542156534589</c:v>
                </c:pt>
                <c:pt idx="1163">
                  <c:v>178.59477598532206</c:v>
                </c:pt>
                <c:pt idx="1164">
                  <c:v>178.23484713156088</c:v>
                </c:pt>
                <c:pt idx="1165">
                  <c:v>177.87443043177288</c:v>
                </c:pt>
                <c:pt idx="1166">
                  <c:v>177.51352722370157</c:v>
                </c:pt>
                <c:pt idx="1167">
                  <c:v>177.15213884322674</c:v>
                </c:pt>
                <c:pt idx="1168">
                  <c:v>176.79026662435459</c:v>
                </c:pt>
                <c:pt idx="1169">
                  <c:v>176.42791189920817</c:v>
                </c:pt>
                <c:pt idx="1170">
                  <c:v>176.06507599801787</c:v>
                </c:pt>
                <c:pt idx="1171">
                  <c:v>175.70176024911186</c:v>
                </c:pt>
                <c:pt idx="1172">
                  <c:v>175.33796597890679</c:v>
                </c:pt>
                <c:pt idx="1173">
                  <c:v>174.97369451189857</c:v>
                </c:pt>
                <c:pt idx="1174">
                  <c:v>174.60894717065312</c:v>
                </c:pt>
                <c:pt idx="1175">
                  <c:v>174.24372527579732</c:v>
                </c:pt>
                <c:pt idx="1176">
                  <c:v>173.87803014601005</c:v>
                </c:pt>
                <c:pt idx="1177">
                  <c:v>173.51186309801327</c:v>
                </c:pt>
                <c:pt idx="1178">
                  <c:v>173.14522544656324</c:v>
                </c:pt>
                <c:pt idx="1179">
                  <c:v>172.77811850444184</c:v>
                </c:pt>
                <c:pt idx="1180">
                  <c:v>172.41054358244787</c:v>
                </c:pt>
                <c:pt idx="1181">
                  <c:v>172.04250198938865</c:v>
                </c:pt>
                <c:pt idx="1182">
                  <c:v>171.67399503207147</c:v>
                </c:pt>
                <c:pt idx="1183">
                  <c:v>171.30502401529534</c:v>
                </c:pt>
                <c:pt idx="1184">
                  <c:v>170.93559024184268</c:v>
                </c:pt>
                <c:pt idx="1185">
                  <c:v>170.56569501247117</c:v>
                </c:pt>
                <c:pt idx="1186">
                  <c:v>170.19533962590577</c:v>
                </c:pt>
                <c:pt idx="1187">
                  <c:v>169.82452537883063</c:v>
                </c:pt>
                <c:pt idx="1188">
                  <c:v>169.45325356588123</c:v>
                </c:pt>
                <c:pt idx="1189">
                  <c:v>169.08152547963661</c:v>
                </c:pt>
                <c:pt idx="1190">
                  <c:v>168.70934241061167</c:v>
                </c:pt>
                <c:pt idx="1191">
                  <c:v>168.33670564724949</c:v>
                </c:pt>
                <c:pt idx="1192">
                  <c:v>167.96361647591382</c:v>
                </c:pt>
                <c:pt idx="1193">
                  <c:v>167.59007618088171</c:v>
                </c:pt>
                <c:pt idx="1194">
                  <c:v>167.21608604433601</c:v>
                </c:pt>
                <c:pt idx="1195">
                  <c:v>166.84164734635823</c:v>
                </c:pt>
                <c:pt idx="1196">
                  <c:v>166.46676136492127</c:v>
                </c:pt>
                <c:pt idx="1197">
                  <c:v>166.0914293758824</c:v>
                </c:pt>
                <c:pt idx="1198">
                  <c:v>165.71565265297616</c:v>
                </c:pt>
                <c:pt idx="1199">
                  <c:v>165.33943246780754</c:v>
                </c:pt>
                <c:pt idx="1200">
                  <c:v>164.96277008984504</c:v>
                </c:pt>
                <c:pt idx="1201">
                  <c:v>164.58566678641395</c:v>
                </c:pt>
                <c:pt idx="1202">
                  <c:v>164.20812382268974</c:v>
                </c:pt>
                <c:pt idx="1203">
                  <c:v>163.83014246169139</c:v>
                </c:pt>
                <c:pt idx="1204">
                  <c:v>163.45172396427498</c:v>
                </c:pt>
                <c:pt idx="1205">
                  <c:v>163.07286958912715</c:v>
                </c:pt>
                <c:pt idx="1206">
                  <c:v>162.69358059275891</c:v>
                </c:pt>
                <c:pt idx="1207">
                  <c:v>162.31385822949932</c:v>
                </c:pt>
                <c:pt idx="1208">
                  <c:v>161.9337037514893</c:v>
                </c:pt>
                <c:pt idx="1209">
                  <c:v>161.5531184086756</c:v>
                </c:pt>
                <c:pt idx="1210">
                  <c:v>161.17210344880476</c:v>
                </c:pt>
                <c:pt idx="1211">
                  <c:v>160.79066011741725</c:v>
                </c:pt>
                <c:pt idx="1212">
                  <c:v>160.40878965784154</c:v>
                </c:pt>
                <c:pt idx="1213">
                  <c:v>160.02649331118843</c:v>
                </c:pt>
                <c:pt idx="1214">
                  <c:v>159.64377231634535</c:v>
                </c:pt>
                <c:pt idx="1215">
                  <c:v>159.26062790997071</c:v>
                </c:pt>
                <c:pt idx="1216">
                  <c:v>158.8770613264885</c:v>
                </c:pt>
                <c:pt idx="1217">
                  <c:v>158.49307379808275</c:v>
                </c:pt>
                <c:pt idx="1218">
                  <c:v>158.10866655469221</c:v>
                </c:pt>
                <c:pt idx="1219">
                  <c:v>157.72384082400509</c:v>
                </c:pt>
                <c:pt idx="1220">
                  <c:v>157.33859783145388</c:v>
                </c:pt>
                <c:pt idx="1221">
                  <c:v>156.95293880021015</c:v>
                </c:pt>
                <c:pt idx="1222">
                  <c:v>156.56686495117961</c:v>
                </c:pt>
                <c:pt idx="1223">
                  <c:v>156.18037750299706</c:v>
                </c:pt>
                <c:pt idx="1224">
                  <c:v>155.7934776720216</c:v>
                </c:pt>
                <c:pt idx="1225">
                  <c:v>155.40616667233169</c:v>
                </c:pt>
                <c:pt idx="1226">
                  <c:v>155.01844571572059</c:v>
                </c:pt>
                <c:pt idx="1227">
                  <c:v>154.63031601169152</c:v>
                </c:pt>
                <c:pt idx="1228">
                  <c:v>154.24177876745324</c:v>
                </c:pt>
                <c:pt idx="1229">
                  <c:v>153.85283518791542</c:v>
                </c:pt>
                <c:pt idx="1230">
                  <c:v>153.46348647568428</c:v>
                </c:pt>
                <c:pt idx="1231">
                  <c:v>153.07373383105823</c:v>
                </c:pt>
                <c:pt idx="1232">
                  <c:v>152.6835784520236</c:v>
                </c:pt>
                <c:pt idx="1233">
                  <c:v>152.29302153425039</c:v>
                </c:pt>
                <c:pt idx="1234">
                  <c:v>151.90206427108814</c:v>
                </c:pt>
                <c:pt idx="1235">
                  <c:v>151.51070785356194</c:v>
                </c:pt>
                <c:pt idx="1236">
                  <c:v>151.11895347036838</c:v>
                </c:pt>
                <c:pt idx="1237">
                  <c:v>150.72680230787165</c:v>
                </c:pt>
                <c:pt idx="1238">
                  <c:v>150.33425555009973</c:v>
                </c:pt>
                <c:pt idx="1239">
                  <c:v>149.94131437874054</c:v>
                </c:pt>
                <c:pt idx="1240">
                  <c:v>149.54797997313835</c:v>
                </c:pt>
                <c:pt idx="1241">
                  <c:v>149.15425351029006</c:v>
                </c:pt>
                <c:pt idx="1242">
                  <c:v>148.7601361648417</c:v>
                </c:pt>
                <c:pt idx="1243">
                  <c:v>148.36562910908492</c:v>
                </c:pt>
                <c:pt idx="1244">
                  <c:v>147.97073351295361</c:v>
                </c:pt>
                <c:pt idx="1245">
                  <c:v>147.5754505440205</c:v>
                </c:pt>
                <c:pt idx="1246">
                  <c:v>147.17978136749392</c:v>
                </c:pt>
                <c:pt idx="1247">
                  <c:v>146.78372714621455</c:v>
                </c:pt>
                <c:pt idx="1248">
                  <c:v>146.38728904065238</c:v>
                </c:pt>
                <c:pt idx="1249">
                  <c:v>145.99046820890351</c:v>
                </c:pt>
                <c:pt idx="1250">
                  <c:v>145.59326580668721</c:v>
                </c:pt>
                <c:pt idx="1251">
                  <c:v>145.19568298734305</c:v>
                </c:pt>
                <c:pt idx="1252">
                  <c:v>144.79772090182786</c:v>
                </c:pt>
                <c:pt idx="1253">
                  <c:v>144.39938069871312</c:v>
                </c:pt>
                <c:pt idx="1254">
                  <c:v>144.0006635241821</c:v>
                </c:pt>
                <c:pt idx="1255">
                  <c:v>143.60157052202723</c:v>
                </c:pt>
                <c:pt idx="1256">
                  <c:v>143.20210283364747</c:v>
                </c:pt>
                <c:pt idx="1257">
                  <c:v>142.80226159804585</c:v>
                </c:pt>
                <c:pt idx="1258">
                  <c:v>142.40204795182686</c:v>
                </c:pt>
                <c:pt idx="1259">
                  <c:v>142.00146302919416</c:v>
                </c:pt>
                <c:pt idx="1260">
                  <c:v>141.60050796194821</c:v>
                </c:pt>
                <c:pt idx="1261">
                  <c:v>141.19918387948394</c:v>
                </c:pt>
                <c:pt idx="1262">
                  <c:v>140.79749190878857</c:v>
                </c:pt>
                <c:pt idx="1263">
                  <c:v>140.39543317443946</c:v>
                </c:pt>
                <c:pt idx="1264">
                  <c:v>139.99300879860198</c:v>
                </c:pt>
                <c:pt idx="1265">
                  <c:v>139.59021990102752</c:v>
                </c:pt>
                <c:pt idx="1266">
                  <c:v>139.18706759905152</c:v>
                </c:pt>
                <c:pt idx="1267">
                  <c:v>138.78355300759148</c:v>
                </c:pt>
                <c:pt idx="1268">
                  <c:v>138.37967723914528</c:v>
                </c:pt>
                <c:pt idx="1269">
                  <c:v>137.9754414037892</c:v>
                </c:pt>
                <c:pt idx="1270">
                  <c:v>137.57084660917636</c:v>
                </c:pt>
                <c:pt idx="1271">
                  <c:v>137.16589396053493</c:v>
                </c:pt>
                <c:pt idx="1272">
                  <c:v>136.76058456066664</c:v>
                </c:pt>
                <c:pt idx="1273">
                  <c:v>136.35491950994512</c:v>
                </c:pt>
                <c:pt idx="1274">
                  <c:v>135.94889990631449</c:v>
                </c:pt>
                <c:pt idx="1275">
                  <c:v>135.54252684528791</c:v>
                </c:pt>
                <c:pt idx="1276">
                  <c:v>135.1358014199462</c:v>
                </c:pt>
                <c:pt idx="1277">
                  <c:v>134.72872472093658</c:v>
                </c:pt>
                <c:pt idx="1278">
                  <c:v>134.3212978364713</c:v>
                </c:pt>
                <c:pt idx="1279">
                  <c:v>133.91352185232657</c:v>
                </c:pt>
                <c:pt idx="1280">
                  <c:v>133.50539785184131</c:v>
                </c:pt>
                <c:pt idx="1281">
                  <c:v>133.09692691591619</c:v>
                </c:pt>
                <c:pt idx="1282">
                  <c:v>132.68811012301245</c:v>
                </c:pt>
                <c:pt idx="1283">
                  <c:v>132.2789485491511</c:v>
                </c:pt>
                <c:pt idx="1284">
                  <c:v>131.86944326791181</c:v>
                </c:pt>
                <c:pt idx="1285">
                  <c:v>131.45959535043224</c:v>
                </c:pt>
                <c:pt idx="1286">
                  <c:v>131.04940586540707</c:v>
                </c:pt>
                <c:pt idx="1287">
                  <c:v>130.63887587908735</c:v>
                </c:pt>
                <c:pt idx="1288">
                  <c:v>130.2280064552798</c:v>
                </c:pt>
                <c:pt idx="1289">
                  <c:v>129.81679865534605</c:v>
                </c:pt>
                <c:pt idx="1290">
                  <c:v>129.40525353820217</c:v>
                </c:pt>
                <c:pt idx="1291">
                  <c:v>128.99337216031813</c:v>
                </c:pt>
                <c:pt idx="1292">
                  <c:v>128.58115557571719</c:v>
                </c:pt>
                <c:pt idx="1293">
                  <c:v>128.1686048359756</c:v>
                </c:pt>
                <c:pt idx="1294">
                  <c:v>127.75572099022216</c:v>
                </c:pt>
                <c:pt idx="1295">
                  <c:v>127.34250508513786</c:v>
                </c:pt>
                <c:pt idx="1296">
                  <c:v>126.92895816495563</c:v>
                </c:pt>
                <c:pt idx="1297">
                  <c:v>126.51508127146013</c:v>
                </c:pt>
                <c:pt idx="1298">
                  <c:v>126.10087544398755</c:v>
                </c:pt>
                <c:pt idx="1299">
                  <c:v>125.68634171942543</c:v>
                </c:pt>
                <c:pt idx="1300">
                  <c:v>125.27148113221267</c:v>
                </c:pt>
                <c:pt idx="1301">
                  <c:v>124.85629471433944</c:v>
                </c:pt>
                <c:pt idx="1302">
                  <c:v>124.44078349534722</c:v>
                </c:pt>
                <c:pt idx="1303">
                  <c:v>124.02494850232884</c:v>
                </c:pt>
                <c:pt idx="1304">
                  <c:v>123.60879075992862</c:v>
                </c:pt>
                <c:pt idx="1305">
                  <c:v>123.19231129034253</c:v>
                </c:pt>
                <c:pt idx="1306">
                  <c:v>122.77551111331839</c:v>
                </c:pt>
                <c:pt idx="1307">
                  <c:v>122.35839124615613</c:v>
                </c:pt>
                <c:pt idx="1308">
                  <c:v>121.94095270370812</c:v>
                </c:pt>
                <c:pt idx="1309">
                  <c:v>121.52319649837946</c:v>
                </c:pt>
                <c:pt idx="1310">
                  <c:v>121.10512364012843</c:v>
                </c:pt>
                <c:pt idx="1311">
                  <c:v>120.68673513646691</c:v>
                </c:pt>
                <c:pt idx="1312">
                  <c:v>120.26803199246089</c:v>
                </c:pt>
                <c:pt idx="1313">
                  <c:v>119.84901521073098</c:v>
                </c:pt>
                <c:pt idx="1314">
                  <c:v>119.429685791453</c:v>
                </c:pt>
                <c:pt idx="1315">
                  <c:v>119.01004473235858</c:v>
                </c:pt>
                <c:pt idx="1316">
                  <c:v>118.59009302873588</c:v>
                </c:pt>
                <c:pt idx="1317">
                  <c:v>118.16983167343022</c:v>
                </c:pt>
                <c:pt idx="1318">
                  <c:v>117.74926165684494</c:v>
                </c:pt>
                <c:pt idx="1319">
                  <c:v>117.32838396694207</c:v>
                </c:pt>
                <c:pt idx="1320">
                  <c:v>116.90719958924329</c:v>
                </c:pt>
                <c:pt idx="1321">
                  <c:v>116.48570950683074</c:v>
                </c:pt>
                <c:pt idx="1322">
                  <c:v>116.06391470034798</c:v>
                </c:pt>
                <c:pt idx="1323">
                  <c:v>115.64181614800093</c:v>
                </c:pt>
                <c:pt idx="1324">
                  <c:v>115.21941482555889</c:v>
                </c:pt>
                <c:pt idx="1325">
                  <c:v>114.79671170635559</c:v>
                </c:pt>
                <c:pt idx="1326">
                  <c:v>114.37370776129031</c:v>
                </c:pt>
                <c:pt idx="1327">
                  <c:v>113.95040395882894</c:v>
                </c:pt>
                <c:pt idx="1328">
                  <c:v>113.52680126500522</c:v>
                </c:pt>
                <c:pt idx="1329">
                  <c:v>113.10290064342192</c:v>
                </c:pt>
                <c:pt idx="1330">
                  <c:v>112.67870305525209</c:v>
                </c:pt>
                <c:pt idx="1331">
                  <c:v>112.25420945924034</c:v>
                </c:pt>
                <c:pt idx="1332">
                  <c:v>111.82942081170422</c:v>
                </c:pt>
                <c:pt idx="1333">
                  <c:v>111.40433806653553</c:v>
                </c:pt>
                <c:pt idx="1334">
                  <c:v>110.97896217520174</c:v>
                </c:pt>
                <c:pt idx="1335">
                  <c:v>110.55329408674747</c:v>
                </c:pt>
                <c:pt idx="1336">
                  <c:v>110.12733474779591</c:v>
                </c:pt>
                <c:pt idx="1337">
                  <c:v>109.70108510255039</c:v>
                </c:pt>
                <c:pt idx="1338">
                  <c:v>109.2745460927959</c:v>
                </c:pt>
                <c:pt idx="1339">
                  <c:v>108.84771865790073</c:v>
                </c:pt>
                <c:pt idx="1340">
                  <c:v>108.42060373481803</c:v>
                </c:pt>
                <c:pt idx="1341">
                  <c:v>107.99320225808754</c:v>
                </c:pt>
                <c:pt idx="1342">
                  <c:v>107.56551515983726</c:v>
                </c:pt>
                <c:pt idx="1343">
                  <c:v>107.13754336978519</c:v>
                </c:pt>
                <c:pt idx="1344">
                  <c:v>106.70928781524111</c:v>
                </c:pt>
                <c:pt idx="1345">
                  <c:v>106.28074942110837</c:v>
                </c:pt>
                <c:pt idx="1346">
                  <c:v>105.85192910988573</c:v>
                </c:pt>
                <c:pt idx="1347">
                  <c:v>105.42282780166927</c:v>
                </c:pt>
                <c:pt idx="1348">
                  <c:v>104.99344641415426</c:v>
                </c:pt>
                <c:pt idx="1349">
                  <c:v>104.56378586263713</c:v>
                </c:pt>
                <c:pt idx="1350">
                  <c:v>104.13384706001743</c:v>
                </c:pt>
                <c:pt idx="1351">
                  <c:v>103.70363091679984</c:v>
                </c:pt>
                <c:pt idx="1352">
                  <c:v>103.27313834109621</c:v>
                </c:pt>
                <c:pt idx="1353">
                  <c:v>102.84237023862767</c:v>
                </c:pt>
                <c:pt idx="1354">
                  <c:v>102.41132751272667</c:v>
                </c:pt>
                <c:pt idx="1355">
                  <c:v>101.98001106433921</c:v>
                </c:pt>
                <c:pt idx="1356">
                  <c:v>101.54842179202691</c:v>
                </c:pt>
                <c:pt idx="1357">
                  <c:v>101.11656059196929</c:v>
                </c:pt>
                <c:pt idx="1358">
                  <c:v>100.68442835796596</c:v>
                </c:pt>
                <c:pt idx="1359">
                  <c:v>100.25202598143889</c:v>
                </c:pt>
                <c:pt idx="1360">
                  <c:v>99.819354351434754</c:v>
                </c:pt>
                <c:pt idx="1361">
                  <c:v>99.386414354627163</c:v>
                </c:pt>
                <c:pt idx="1362">
                  <c:v>98.953206875319083</c:v>
                </c:pt>
                <c:pt idx="1363">
                  <c:v>98.519732795445222</c:v>
                </c:pt>
                <c:pt idx="1364">
                  <c:v>98.085992994574411</c:v>
                </c:pt>
                <c:pt idx="1365">
                  <c:v>97.65198834991206</c:v>
                </c:pt>
                <c:pt idx="1366">
                  <c:v>97.217719736302627</c:v>
                </c:pt>
                <c:pt idx="1367">
                  <c:v>96.783188026232139</c:v>
                </c:pt>
                <c:pt idx="1368">
                  <c:v>96.348394089830691</c:v>
                </c:pt>
                <c:pt idx="1369">
                  <c:v>95.913338794875017</c:v>
                </c:pt>
                <c:pt idx="1370">
                  <c:v>95.478023006791062</c:v>
                </c:pt>
                <c:pt idx="1371">
                  <c:v>95.042447588656614</c:v>
                </c:pt>
                <c:pt idx="1372">
                  <c:v>94.606613401203902</c:v>
                </c:pt>
                <c:pt idx="1373">
                  <c:v>94.170521302822308</c:v>
                </c:pt>
                <c:pt idx="1374">
                  <c:v>93.734172149561033</c:v>
                </c:pt>
                <c:pt idx="1375">
                  <c:v>93.297566795131829</c:v>
                </c:pt>
                <c:pt idx="1376">
                  <c:v>92.860706090911705</c:v>
                </c:pt>
                <c:pt idx="1377">
                  <c:v>92.423590885945742</c:v>
                </c:pt>
                <c:pt idx="1378">
                  <c:v>91.986222026949889</c:v>
                </c:pt>
                <c:pt idx="1379">
                  <c:v>91.548600358313735</c:v>
                </c:pt>
                <c:pt idx="1380">
                  <c:v>91.110726722103394</c:v>
                </c:pt>
                <c:pt idx="1381">
                  <c:v>90.672601958064362</c:v>
                </c:pt>
                <c:pt idx="1382">
                  <c:v>90.234226903624432</c:v>
                </c:pt>
                <c:pt idx="1383">
                  <c:v>89.795602393896573</c:v>
                </c:pt>
                <c:pt idx="1384">
                  <c:v>89.35672926168192</c:v>
                </c:pt>
                <c:pt idx="1385">
                  <c:v>88.9176083374727</c:v>
                </c:pt>
                <c:pt idx="1386">
                  <c:v>88.478240449455228</c:v>
                </c:pt>
                <c:pt idx="1387">
                  <c:v>88.038626423512966</c:v>
                </c:pt>
                <c:pt idx="1388">
                  <c:v>87.59876708322949</c:v>
                </c:pt>
                <c:pt idx="1389">
                  <c:v>87.158663249891589</c:v>
                </c:pt>
                <c:pt idx="1390">
                  <c:v>86.718315742492351</c:v>
                </c:pt>
                <c:pt idx="1391">
                  <c:v>86.277725377734257</c:v>
                </c:pt>
                <c:pt idx="1392">
                  <c:v>85.836892970032281</c:v>
                </c:pt>
                <c:pt idx="1393">
                  <c:v>85.395819331517089</c:v>
                </c:pt>
                <c:pt idx="1394">
                  <c:v>84.954505272038162</c:v>
                </c:pt>
                <c:pt idx="1395">
                  <c:v>84.51295159916701</c:v>
                </c:pt>
                <c:pt idx="1396">
                  <c:v>84.07115911820037</c:v>
                </c:pt>
                <c:pt idx="1397">
                  <c:v>83.629128632163457</c:v>
                </c:pt>
                <c:pt idx="1398">
                  <c:v>83.18686094181318</c:v>
                </c:pt>
                <c:pt idx="1399">
                  <c:v>82.744356845641462</c:v>
                </c:pt>
                <c:pt idx="1400">
                  <c:v>82.301617139878488</c:v>
                </c:pt>
                <c:pt idx="1401">
                  <c:v>81.858642618496049</c:v>
                </c:pt>
                <c:pt idx="1402">
                  <c:v>81.415434073210847</c:v>
                </c:pt>
                <c:pt idx="1403">
                  <c:v>80.971992293487887</c:v>
                </c:pt>
                <c:pt idx="1404">
                  <c:v>80.52831806654379</c:v>
                </c:pt>
                <c:pt idx="1405">
                  <c:v>80.084412177350231</c:v>
                </c:pt>
                <c:pt idx="1406">
                  <c:v>79.640275408637336</c:v>
                </c:pt>
                <c:pt idx="1407">
                  <c:v>79.195908540897079</c:v>
                </c:pt>
                <c:pt idx="1408">
                  <c:v>78.751312352386762</c:v>
                </c:pt>
                <c:pt idx="1409">
                  <c:v>78.306487619132454</c:v>
                </c:pt>
                <c:pt idx="1410">
                  <c:v>77.86143511493249</c:v>
                </c:pt>
                <c:pt idx="1411">
                  <c:v>77.416155611360963</c:v>
                </c:pt>
                <c:pt idx="1412">
                  <c:v>76.970649877771223</c:v>
                </c:pt>
                <c:pt idx="1413">
                  <c:v>76.524918681299411</c:v>
                </c:pt>
                <c:pt idx="1414">
                  <c:v>76.078962786868047</c:v>
                </c:pt>
                <c:pt idx="1415">
                  <c:v>75.632782957189548</c:v>
                </c:pt>
                <c:pt idx="1416">
                  <c:v>75.186379952769826</c:v>
                </c:pt>
                <c:pt idx="1417">
                  <c:v>74.739754531911885</c:v>
                </c:pt>
                <c:pt idx="1418">
                  <c:v>74.292907450719454</c:v>
                </c:pt>
                <c:pt idx="1419">
                  <c:v>73.845839463100589</c:v>
                </c:pt>
                <c:pt idx="1420">
                  <c:v>73.398551320771318</c:v>
                </c:pt>
                <c:pt idx="1421">
                  <c:v>72.951043773259343</c:v>
                </c:pt>
                <c:pt idx="1422">
                  <c:v>72.503317567907672</c:v>
                </c:pt>
                <c:pt idx="1423">
                  <c:v>72.055373449878317</c:v>
                </c:pt>
                <c:pt idx="1424">
                  <c:v>71.607212162156017</c:v>
                </c:pt>
                <c:pt idx="1425">
                  <c:v>71.158834445551946</c:v>
                </c:pt>
                <c:pt idx="1426">
                  <c:v>70.710241038707451</c:v>
                </c:pt>
                <c:pt idx="1427">
                  <c:v>70.26143267809779</c:v>
                </c:pt>
                <c:pt idx="1428">
                  <c:v>69.812410098035926</c:v>
                </c:pt>
                <c:pt idx="1429">
                  <c:v>69.363174030676248</c:v>
                </c:pt>
                <c:pt idx="1430">
                  <c:v>68.913725206018427</c:v>
                </c:pt>
                <c:pt idx="1431">
                  <c:v>68.464064351911176</c:v>
                </c:pt>
                <c:pt idx="1432">
                  <c:v>68.014192194056079</c:v>
                </c:pt>
                <c:pt idx="1433">
                  <c:v>67.564109456011394</c:v>
                </c:pt>
                <c:pt idx="1434">
                  <c:v>67.11381685919595</c:v>
                </c:pt>
                <c:pt idx="1435">
                  <c:v>66.663315122892968</c:v>
                </c:pt>
                <c:pt idx="1436">
                  <c:v>66.212604964253913</c:v>
                </c:pt>
                <c:pt idx="1437">
                  <c:v>65.761687098302389</c:v>
                </c:pt>
                <c:pt idx="1438">
                  <c:v>65.310562237938043</c:v>
                </c:pt>
                <c:pt idx="1439">
                  <c:v>64.859231093940465</c:v>
                </c:pt>
                <c:pt idx="1440">
                  <c:v>64.407694374973076</c:v>
                </c:pt>
                <c:pt idx="1441">
                  <c:v>63.95595278758708</c:v>
                </c:pt>
                <c:pt idx="1442">
                  <c:v>63.504007036225389</c:v>
                </c:pt>
                <c:pt idx="1443">
                  <c:v>63.051857823226577</c:v>
                </c:pt>
                <c:pt idx="1444">
                  <c:v>62.599505848828841</c:v>
                </c:pt>
                <c:pt idx="1445">
                  <c:v>62.146951811173956</c:v>
                </c:pt>
                <c:pt idx="1446">
                  <c:v>61.694196406311278</c:v>
                </c:pt>
                <c:pt idx="1447">
                  <c:v>61.241240328201712</c:v>
                </c:pt>
                <c:pt idx="1448">
                  <c:v>60.788084268721732</c:v>
                </c:pt>
                <c:pt idx="1449">
                  <c:v>60.334728917667377</c:v>
                </c:pt>
                <c:pt idx="1450">
                  <c:v>59.881174962758287</c:v>
                </c:pt>
                <c:pt idx="1451">
                  <c:v>59.427423089641714</c:v>
                </c:pt>
                <c:pt idx="1452">
                  <c:v>58.973473981896568</c:v>
                </c:pt>
                <c:pt idx="1453">
                  <c:v>58.519328321037484</c:v>
                </c:pt>
                <c:pt idx="1454">
                  <c:v>58.064986786518851</c:v>
                </c:pt>
                <c:pt idx="1455">
                  <c:v>57.610450055738902</c:v>
                </c:pt>
                <c:pt idx="1456">
                  <c:v>57.155718804043779</c:v>
                </c:pt>
                <c:pt idx="1457">
                  <c:v>56.700793704731616</c:v>
                </c:pt>
                <c:pt idx="1458">
                  <c:v>56.245675429056639</c:v>
                </c:pt>
                <c:pt idx="1459">
                  <c:v>55.790364646233265</c:v>
                </c:pt>
                <c:pt idx="1460">
                  <c:v>55.334862023440202</c:v>
                </c:pt>
                <c:pt idx="1461">
                  <c:v>54.879168225824586</c:v>
                </c:pt>
                <c:pt idx="1462">
                  <c:v>54.42328391650608</c:v>
                </c:pt>
                <c:pt idx="1463">
                  <c:v>53.967209756581035</c:v>
                </c:pt>
                <c:pt idx="1464">
                  <c:v>53.510946405126603</c:v>
                </c:pt>
                <c:pt idx="1465">
                  <c:v>53.054494519204901</c:v>
                </c:pt>
                <c:pt idx="1466">
                  <c:v>52.597854753867168</c:v>
                </c:pt>
                <c:pt idx="1467">
                  <c:v>52.141027762157911</c:v>
                </c:pt>
                <c:pt idx="1468">
                  <c:v>51.68401419511909</c:v>
                </c:pt>
                <c:pt idx="1469">
                  <c:v>51.226814701794275</c:v>
                </c:pt>
                <c:pt idx="1470">
                  <c:v>50.769429929232849</c:v>
                </c:pt>
                <c:pt idx="1471">
                  <c:v>50.311860522494186</c:v>
                </c:pt>
                <c:pt idx="1472">
                  <c:v>49.854107124651833</c:v>
                </c:pt>
                <c:pt idx="1473">
                  <c:v>49.396170376797734</c:v>
                </c:pt>
                <c:pt idx="1474">
                  <c:v>48.938050918046422</c:v>
                </c:pt>
                <c:pt idx="1475">
                  <c:v>48.479749385539229</c:v>
                </c:pt>
                <c:pt idx="1476">
                  <c:v>48.021266414448519</c:v>
                </c:pt>
                <c:pt idx="1477">
                  <c:v>47.56260263798189</c:v>
                </c:pt>
                <c:pt idx="1478">
                  <c:v>47.103758687386417</c:v>
                </c:pt>
                <c:pt idx="1479">
                  <c:v>46.644735191952883</c:v>
                </c:pt>
                <c:pt idx="1480">
                  <c:v>46.185532779020022</c:v>
                </c:pt>
                <c:pt idx="1481">
                  <c:v>45.726152073978753</c:v>
                </c:pt>
                <c:pt idx="1482">
                  <c:v>45.266593700276431</c:v>
                </c:pt>
                <c:pt idx="1483">
                  <c:v>44.806858279421114</c:v>
                </c:pt>
                <c:pt idx="1484">
                  <c:v>44.346946430985803</c:v>
                </c:pt>
                <c:pt idx="1485">
                  <c:v>43.886858772612712</c:v>
                </c:pt>
                <c:pt idx="1486">
                  <c:v>43.42659592001754</c:v>
                </c:pt>
                <c:pt idx="1487">
                  <c:v>42.966158486993734</c:v>
                </c:pt>
                <c:pt idx="1488">
                  <c:v>42.505547085416758</c:v>
                </c:pt>
                <c:pt idx="1489">
                  <c:v>42.044762325248392</c:v>
                </c:pt>
                <c:pt idx="1490">
                  <c:v>41.58380481454099</c:v>
                </c:pt>
                <c:pt idx="1491">
                  <c:v>41.122675159441783</c:v>
                </c:pt>
                <c:pt idx="1492">
                  <c:v>40.661373964197168</c:v>
                </c:pt>
                <c:pt idx="1493">
                  <c:v>40.199901831156986</c:v>
                </c:pt>
                <c:pt idx="1494">
                  <c:v>39.738259360778834</c:v>
                </c:pt>
                <c:pt idx="1495">
                  <c:v>39.276447151632354</c:v>
                </c:pt>
                <c:pt idx="1496">
                  <c:v>38.814465800403539</c:v>
                </c:pt>
                <c:pt idx="1497">
                  <c:v>38.352315901899033</c:v>
                </c:pt>
                <c:pt idx="1498">
                  <c:v>37.889998049050448</c:v>
                </c:pt>
                <c:pt idx="1499">
                  <c:v>37.427512832918666</c:v>
                </c:pt>
                <c:pt idx="1500">
                  <c:v>36.964860842698151</c:v>
                </c:pt>
                <c:pt idx="1501">
                  <c:v>36.502042665721262</c:v>
                </c:pt>
                <c:pt idx="1502">
                  <c:v>36.039058887462588</c:v>
                </c:pt>
                <c:pt idx="1503">
                  <c:v>35.57591009154325</c:v>
                </c:pt>
                <c:pt idx="1504">
                  <c:v>35.112596859735213</c:v>
                </c:pt>
                <c:pt idx="1505">
                  <c:v>34.64911977196563</c:v>
                </c:pt>
                <c:pt idx="1506">
                  <c:v>34.185479406321164</c:v>
                </c:pt>
                <c:pt idx="1507">
                  <c:v>33.721676339052301</c:v>
                </c:pt>
                <c:pt idx="1508">
                  <c:v>33.257711144577684</c:v>
                </c:pt>
                <c:pt idx="1509">
                  <c:v>32.793584395488452</c:v>
                </c:pt>
                <c:pt idx="1510">
                  <c:v>32.329296662552551</c:v>
                </c:pt>
                <c:pt idx="1511">
                  <c:v>31.864848514719085</c:v>
                </c:pt>
                <c:pt idx="1512">
                  <c:v>31.40024051912264</c:v>
                </c:pt>
                <c:pt idx="1513">
                  <c:v>30.935473241087621</c:v>
                </c:pt>
                <c:pt idx="1514">
                  <c:v>30.470547244132579</c:v>
                </c:pt>
                <c:pt idx="1515">
                  <c:v>30.005463089974555</c:v>
                </c:pt>
                <c:pt idx="1516">
                  <c:v>29.54022133853341</c:v>
                </c:pt>
                <c:pt idx="1517">
                  <c:v>29.074822547936169</c:v>
                </c:pt>
                <c:pt idx="1518">
                  <c:v>28.609267274521351</c:v>
                </c:pt>
                <c:pt idx="1519">
                  <c:v>28.14355607284331</c:v>
                </c:pt>
                <c:pt idx="1520">
                  <c:v>27.677689495676571</c:v>
                </c:pt>
                <c:pt idx="1521">
                  <c:v>27.211668094020169</c:v>
                </c:pt>
                <c:pt idx="1522">
                  <c:v>26.745492417101985</c:v>
                </c:pt>
                <c:pt idx="1523">
                  <c:v>26.279163012383087</c:v>
                </c:pt>
                <c:pt idx="1524">
                  <c:v>25.812680425562064</c:v>
                </c:pt>
                <c:pt idx="1525">
                  <c:v>25.346045200579365</c:v>
                </c:pt>
                <c:pt idx="1526">
                  <c:v>24.879257879621637</c:v>
                </c:pt>
                <c:pt idx="1527">
                  <c:v>24.412319003126054</c:v>
                </c:pt>
                <c:pt idx="1528">
                  <c:v>23.945229109784666</c:v>
                </c:pt>
                <c:pt idx="1529">
                  <c:v>23.477988736548724</c:v>
                </c:pt>
                <c:pt idx="1530">
                  <c:v>23.010598418633016</c:v>
                </c:pt>
                <c:pt idx="1531">
                  <c:v>22.543058689520201</c:v>
                </c:pt>
                <c:pt idx="1532">
                  <c:v>22.075370080965147</c:v>
                </c:pt>
                <c:pt idx="1533">
                  <c:v>21.607533122999257</c:v>
                </c:pt>
                <c:pt idx="1534">
                  <c:v>21.139548343934798</c:v>
                </c:pt>
                <c:pt idx="1535">
                  <c:v>20.671416270369239</c:v>
                </c:pt>
                <c:pt idx="1536">
                  <c:v>20.203137427189564</c:v>
                </c:pt>
                <c:pt idx="1537">
                  <c:v>19.734712337576614</c:v>
                </c:pt>
                <c:pt idx="1538">
                  <c:v>19.266141523009402</c:v>
                </c:pt>
                <c:pt idx="1539">
                  <c:v>18.797425503269444</c:v>
                </c:pt>
                <c:pt idx="1540">
                  <c:v>18.328564796445079</c:v>
                </c:pt>
                <c:pt idx="1541">
                  <c:v>17.859559918935776</c:v>
                </c:pt>
                <c:pt idx="1542">
                  <c:v>17.390411385456478</c:v>
                </c:pt>
                <c:pt idx="1543">
                  <c:v>16.921119709041893</c:v>
                </c:pt>
                <c:pt idx="1544">
                  <c:v>16.451685401050824</c:v>
                </c:pt>
                <c:pt idx="1545">
                  <c:v>15.982108971170476</c:v>
                </c:pt>
                <c:pt idx="1546">
                  <c:v>15.512390927420768</c:v>
                </c:pt>
                <c:pt idx="1547">
                  <c:v>15.04253177615864</c:v>
                </c:pt>
                <c:pt idx="1548">
                  <c:v>14.572532022082358</c:v>
                </c:pt>
                <c:pt idx="1549">
                  <c:v>14.102392168235818</c:v>
                </c:pt>
                <c:pt idx="1550">
                  <c:v>13.632112716012847</c:v>
                </c:pt>
                <c:pt idx="1551">
                  <c:v>13.161694165161501</c:v>
                </c:pt>
                <c:pt idx="1552">
                  <c:v>12.69113701378836</c:v>
                </c:pt>
                <c:pt idx="1553">
                  <c:v>12.220441758362822</c:v>
                </c:pt>
                <c:pt idx="1554">
                  <c:v>11.749608893721396</c:v>
                </c:pt>
                <c:pt idx="1555">
                  <c:v>11.27863891307198</c:v>
                </c:pt>
                <c:pt idx="1556">
                  <c:v>10.807532307998155</c:v>
                </c:pt>
                <c:pt idx="1557">
                  <c:v>10.336289568463464</c:v>
                </c:pt>
                <c:pt idx="1558">
                  <c:v>9.8649111828156855</c:v>
                </c:pt>
                <c:pt idx="1559">
                  <c:v>9.3933976377911161</c:v>
                </c:pt>
                <c:pt idx="1560">
                  <c:v>8.9217494185188357</c:v>
                </c:pt>
                <c:pt idx="1561">
                  <c:v>8.4499670085249825</c:v>
                </c:pt>
                <c:pt idx="1562">
                  <c:v>7.9780508897370117</c:v>
                </c:pt>
                <c:pt idx="1563">
                  <c:v>7.5060015424879616</c:v>
                </c:pt>
                <c:pt idx="1564">
                  <c:v>7.033819445520713</c:v>
                </c:pt>
                <c:pt idx="1565">
                  <c:v>6.5615050759922395</c:v>
                </c:pt>
                <c:pt idx="1566">
                  <c:v>6.0890589094778633</c:v>
                </c:pt>
                <c:pt idx="1567">
                  <c:v>5.6164814199755009</c:v>
                </c:pt>
                <c:pt idx="1568">
                  <c:v>5.1437730799099048</c:v>
                </c:pt>
                <c:pt idx="1569">
                  <c:v>4.6709343601369078</c:v>
                </c:pt>
                <c:pt idx="1570">
                  <c:v>4.1979657299476543</c:v>
                </c:pt>
                <c:pt idx="1571">
                  <c:v>3.7248676570728372</c:v>
                </c:pt>
                <c:pt idx="1572">
                  <c:v>3.2516406076869226</c:v>
                </c:pt>
                <c:pt idx="1573">
                  <c:v>2.7782850464123747</c:v>
                </c:pt>
                <c:pt idx="1574">
                  <c:v>2.3048014363238765</c:v>
                </c:pt>
                <c:pt idx="1575">
                  <c:v>1.8311902389525443</c:v>
                </c:pt>
                <c:pt idx="1576">
                  <c:v>1.35745191429014</c:v>
                </c:pt>
                <c:pt idx="1577">
                  <c:v>0.88358692079327805</c:v>
                </c:pt>
                <c:pt idx="1578">
                  <c:v>0.40959571538762807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D-4743-BAF5-5B37605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03391"/>
        <c:axId val="1316940943"/>
      </c:scatterChart>
      <c:valAx>
        <c:axId val="14724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0943"/>
        <c:crosses val="autoZero"/>
        <c:crossBetween val="midCat"/>
      </c:valAx>
      <c:valAx>
        <c:axId val="1316940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0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'Altitude, h=0.01'!$Q$2:$Q$1650</c:f>
              <c:numCache>
                <c:formatCode>General</c:formatCode>
                <c:ptCount val="16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</c:numCache>
            </c:numRef>
          </c:xVal>
          <c:yVal>
            <c:numRef>
              <c:f>'Altitude, h=0.01'!$AH$2:$AH$1650</c:f>
              <c:numCache>
                <c:formatCode>General</c:formatCode>
                <c:ptCount val="1649"/>
                <c:pt idx="0">
                  <c:v>0</c:v>
                </c:pt>
                <c:pt idx="1">
                  <c:v>0</c:v>
                </c:pt>
                <c:pt idx="2">
                  <c:v>9.810000000000001E-4</c:v>
                </c:pt>
                <c:pt idx="3">
                  <c:v>2.6533452671512149E-3</c:v>
                </c:pt>
                <c:pt idx="4">
                  <c:v>5.0828551827958833E-3</c:v>
                </c:pt>
                <c:pt idx="5">
                  <c:v>8.7320937024536766E-3</c:v>
                </c:pt>
                <c:pt idx="6">
                  <c:v>1.4274199248031239E-2</c:v>
                </c:pt>
                <c:pt idx="7">
                  <c:v>2.2473458967485246E-2</c:v>
                </c:pt>
                <c:pt idx="8">
                  <c:v>3.4588394111981155E-2</c:v>
                </c:pt>
                <c:pt idx="9">
                  <c:v>5.1934890651742019E-2</c:v>
                </c:pt>
                <c:pt idx="10">
                  <c:v>7.5831430093563884E-2</c:v>
                </c:pt>
                <c:pt idx="11">
                  <c:v>0.10758824822732271</c:v>
                </c:pt>
                <c:pt idx="12">
                  <c:v>0.14850761922675457</c:v>
                </c:pt>
                <c:pt idx="13">
                  <c:v>0.19988573097037715</c:v>
                </c:pt>
                <c:pt idx="14">
                  <c:v>0.26308791764052147</c:v>
                </c:pt>
                <c:pt idx="15">
                  <c:v>0.33958744617884368</c:v>
                </c:pt>
                <c:pt idx="16">
                  <c:v>0.43085553470592119</c:v>
                </c:pt>
                <c:pt idx="17">
                  <c:v>0.53836110133064097</c:v>
                </c:pt>
                <c:pt idx="18">
                  <c:v>0.66357057257942142</c:v>
                </c:pt>
                <c:pt idx="19">
                  <c:v>0.80794767812659085</c:v>
                </c:pt>
                <c:pt idx="20">
                  <c:v>0.97295320642301197</c:v>
                </c:pt>
                <c:pt idx="21">
                  <c:v>1.1601618262783011</c:v>
                </c:pt>
                <c:pt idx="22">
                  <c:v>1.3712228223960503</c:v>
                </c:pt>
                <c:pt idx="23">
                  <c:v>1.6077815240369304</c:v>
                </c:pt>
                <c:pt idx="24">
                  <c:v>1.8714787469823144</c:v>
                </c:pt>
                <c:pt idx="25">
                  <c:v>2.163950215680345</c:v>
                </c:pt>
                <c:pt idx="26">
                  <c:v>2.4867875043452012</c:v>
                </c:pt>
                <c:pt idx="27">
                  <c:v>2.8414861463622554</c:v>
                </c:pt>
                <c:pt idx="28">
                  <c:v>3.2295348436856641</c:v>
                </c:pt>
                <c:pt idx="29">
                  <c:v>3.6524148516254318</c:v>
                </c:pt>
                <c:pt idx="30">
                  <c:v>4.1115993337981998</c:v>
                </c:pt>
                <c:pt idx="31">
                  <c:v>4.6054911474037423</c:v>
                </c:pt>
                <c:pt idx="32">
                  <c:v>5.1312148391952395</c:v>
                </c:pt>
                <c:pt idx="33">
                  <c:v>5.6847064777356415</c:v>
                </c:pt>
                <c:pt idx="34">
                  <c:v>6.2607438700287714</c:v>
                </c:pt>
                <c:pt idx="35">
                  <c:v>6.8567093568223871</c:v>
                </c:pt>
                <c:pt idx="36">
                  <c:v>7.470670984887235</c:v>
                </c:pt>
                <c:pt idx="37">
                  <c:v>8.100941149449854</c:v>
                </c:pt>
                <c:pt idx="38">
                  <c:v>8.7467986802431099</c:v>
                </c:pt>
                <c:pt idx="39">
                  <c:v>9.4075233215895828</c:v>
                </c:pt>
                <c:pt idx="40">
                  <c:v>10.082395888229556</c:v>
                </c:pt>
                <c:pt idx="41">
                  <c:v>10.770851495732824</c:v>
                </c:pt>
                <c:pt idx="42">
                  <c:v>11.47255575467268</c:v>
                </c:pt>
                <c:pt idx="43">
                  <c:v>12.187174506693793</c:v>
                </c:pt>
                <c:pt idx="44">
                  <c:v>12.914373885544409</c:v>
                </c:pt>
                <c:pt idx="45">
                  <c:v>13.653820376277723</c:v>
                </c:pt>
                <c:pt idx="46">
                  <c:v>14.405180872617251</c:v>
                </c:pt>
                <c:pt idx="47">
                  <c:v>15.168265179177254</c:v>
                </c:pt>
                <c:pt idx="48">
                  <c:v>15.94291872785162</c:v>
                </c:pt>
                <c:pt idx="49">
                  <c:v>16.728986869840014</c:v>
                </c:pt>
                <c:pt idx="50">
                  <c:v>17.526314901035935</c:v>
                </c:pt>
                <c:pt idx="51">
                  <c:v>18.33474808699652</c:v>
                </c:pt>
                <c:pt idx="52">
                  <c:v>19.154131687488231</c:v>
                </c:pt>
                <c:pt idx="53">
                  <c:v>19.984310980603258</c:v>
                </c:pt>
                <c:pt idx="54">
                  <c:v>20.825131286441621</c:v>
                </c:pt>
                <c:pt idx="55">
                  <c:v>21.67643799035465</c:v>
                </c:pt>
                <c:pt idx="56">
                  <c:v>22.538076565745705</c:v>
                </c:pt>
                <c:pt idx="57">
                  <c:v>23.409921140365547</c:v>
                </c:pt>
                <c:pt idx="58">
                  <c:v>24.29188867540508</c:v>
                </c:pt>
                <c:pt idx="59">
                  <c:v>25.183895993289411</c:v>
                </c:pt>
                <c:pt idx="60">
                  <c:v>26.085859790225133</c:v>
                </c:pt>
                <c:pt idx="61">
                  <c:v>26.997696648615374</c:v>
                </c:pt>
                <c:pt idx="62">
                  <c:v>27.91932304933983</c:v>
                </c:pt>
                <c:pt idx="63">
                  <c:v>28.850655383897081</c:v>
                </c:pt>
                <c:pt idx="64">
                  <c:v>29.791609966406586</c:v>
                </c:pt>
                <c:pt idx="65">
                  <c:v>30.742103045467935</c:v>
                </c:pt>
                <c:pt idx="66">
                  <c:v>31.702050815874994</c:v>
                </c:pt>
                <c:pt idx="67">
                  <c:v>32.6713694301827</c:v>
                </c:pt>
                <c:pt idx="68">
                  <c:v>33.649975010124415</c:v>
                </c:pt>
                <c:pt idx="69">
                  <c:v>34.637783657877819</c:v>
                </c:pt>
                <c:pt idx="70">
                  <c:v>35.634711467177503</c:v>
                </c:pt>
                <c:pt idx="71">
                  <c:v>36.640674534272463</c:v>
                </c:pt>
                <c:pt idx="72">
                  <c:v>37.655588968726853</c:v>
                </c:pt>
                <c:pt idx="73">
                  <c:v>38.679370904062495</c:v>
                </c:pt>
                <c:pt idx="74">
                  <c:v>39.711941728235132</c:v>
                </c:pt>
                <c:pt idx="75">
                  <c:v>40.753243729216187</c:v>
                </c:pt>
                <c:pt idx="76">
                  <c:v>41.80321912449714</c:v>
                </c:pt>
                <c:pt idx="77">
                  <c:v>42.861810068637915</c:v>
                </c:pt>
                <c:pt idx="78">
                  <c:v>43.928958660735191</c:v>
                </c:pt>
                <c:pt idx="79">
                  <c:v>45.004606951809365</c:v>
                </c:pt>
                <c:pt idx="80">
                  <c:v>46.088696952108975</c:v>
                </c:pt>
                <c:pt idx="81">
                  <c:v>47.181170638331444</c:v>
                </c:pt>
                <c:pt idx="82">
                  <c:v>48.281969960759106</c:v>
                </c:pt>
                <c:pt idx="83">
                  <c:v>49.391036850309405</c:v>
                </c:pt>
                <c:pt idx="84">
                  <c:v>50.508313225498398</c:v>
                </c:pt>
                <c:pt idx="85">
                  <c:v>51.633740999316579</c:v>
                </c:pt>
                <c:pt idx="86">
                  <c:v>52.767262086016174</c:v>
                </c:pt>
                <c:pt idx="87">
                  <c:v>53.908818407809157</c:v>
                </c:pt>
                <c:pt idx="88">
                  <c:v>55.058351901475156</c:v>
                </c:pt>
                <c:pt idx="89">
                  <c:v>56.215804524878635</c:v>
                </c:pt>
                <c:pt idx="90">
                  <c:v>57.381118462479577</c:v>
                </c:pt>
                <c:pt idx="91">
                  <c:v>58.554237723292097</c:v>
                </c:pt>
                <c:pt idx="92">
                  <c:v>59.735106345673564</c:v>
                </c:pt>
                <c:pt idx="93">
                  <c:v>60.923668403323397</c:v>
                </c:pt>
                <c:pt idx="94">
                  <c:v>62.119868011194008</c:v>
                </c:pt>
                <c:pt idx="95">
                  <c:v>63.323649331313383</c:v>
                </c:pt>
                <c:pt idx="96">
                  <c:v>64.534956578519044</c:v>
                </c:pt>
                <c:pt idx="97">
                  <c:v>65.753734026102961</c:v>
                </c:pt>
                <c:pt idx="98">
                  <c:v>66.979926011367212</c:v>
                </c:pt>
                <c:pt idx="99">
                  <c:v>68.213476941090008</c:v>
                </c:pt>
                <c:pt idx="100">
                  <c:v>69.454331296902069</c:v>
                </c:pt>
                <c:pt idx="101">
                  <c:v>70.702433640573048</c:v>
                </c:pt>
                <c:pt idx="102">
                  <c:v>71.957728619207955</c:v>
                </c:pt>
                <c:pt idx="103">
                  <c:v>73.220160970353447</c:v>
                </c:pt>
                <c:pt idx="104">
                  <c:v>74.489675527014072</c:v>
                </c:pt>
                <c:pt idx="105">
                  <c:v>75.766217222578305</c:v>
                </c:pt>
                <c:pt idx="106">
                  <c:v>77.049731095654607</c:v>
                </c:pt>
                <c:pt idx="107">
                  <c:v>78.340162294817404</c:v>
                </c:pt>
                <c:pt idx="108">
                  <c:v>79.637456083263245</c:v>
                </c:pt>
                <c:pt idx="109">
                  <c:v>80.941557985347856</c:v>
                </c:pt>
                <c:pt idx="110">
                  <c:v>82.252413861200196</c:v>
                </c:pt>
                <c:pt idx="111">
                  <c:v>83.569969696863424</c:v>
                </c:pt>
                <c:pt idx="112">
                  <c:v>84.894171608574851</c:v>
                </c:pt>
                <c:pt idx="113">
                  <c:v>86.224965846957943</c:v>
                </c:pt>
                <c:pt idx="114">
                  <c:v>87.562298801126886</c:v>
                </c:pt>
                <c:pt idx="115">
                  <c:v>88.906117002703922</c:v>
                </c:pt>
                <c:pt idx="116">
                  <c:v>90.256367129749918</c:v>
                </c:pt>
                <c:pt idx="117">
                  <c:v>91.612996010608427</c:v>
                </c:pt>
                <c:pt idx="118">
                  <c:v>92.975950627663934</c:v>
                </c:pt>
                <c:pt idx="119">
                  <c:v>94.345178121014428</c:v>
                </c:pt>
                <c:pt idx="120">
                  <c:v>95.720625792058954</c:v>
                </c:pt>
                <c:pt idx="121">
                  <c:v>97.102241107000708</c:v>
                </c:pt>
                <c:pt idx="122">
                  <c:v>98.489971700265954</c:v>
                </c:pt>
                <c:pt idx="123">
                  <c:v>99.88376537783968</c:v>
                </c:pt>
                <c:pt idx="124">
                  <c:v>101.28357012051815</c:v>
                </c:pt>
                <c:pt idx="125">
                  <c:v>102.68933408707932</c:v>
                </c:pt>
                <c:pt idx="126">
                  <c:v>104.10100561737151</c:v>
                </c:pt>
                <c:pt idx="127">
                  <c:v>105.51853323532107</c:v>
                </c:pt>
                <c:pt idx="128">
                  <c:v>106.94186146228731</c:v>
                </c:pt>
                <c:pt idx="129">
                  <c:v>108.37092526108026</c:v>
                </c:pt>
                <c:pt idx="130">
                  <c:v>109.80565987866207</c:v>
                </c:pt>
                <c:pt idx="131">
                  <c:v>111.24600084928088</c:v>
                </c:pt>
                <c:pt idx="132">
                  <c:v>112.6918839974923</c:v>
                </c:pt>
                <c:pt idx="133">
                  <c:v>114.14324544106988</c:v>
                </c:pt>
                <c:pt idx="134">
                  <c:v>115.60002159380592</c:v>
                </c:pt>
                <c:pt idx="135">
                  <c:v>117.0621491682039</c:v>
                </c:pt>
                <c:pt idx="136">
                  <c:v>118.52956517806413</c:v>
                </c:pt>
                <c:pt idx="137">
                  <c:v>120.00220694096384</c:v>
                </c:pt>
                <c:pt idx="138">
                  <c:v>121.48001208063326</c:v>
                </c:pt>
                <c:pt idx="139">
                  <c:v>122.96291852922904</c:v>
                </c:pt>
                <c:pt idx="140">
                  <c:v>124.45086452950659</c:v>
                </c:pt>
                <c:pt idx="141">
                  <c:v>125.94378863689258</c:v>
                </c:pt>
                <c:pt idx="142">
                  <c:v>127.44162972145922</c:v>
                </c:pt>
                <c:pt idx="143">
                  <c:v>128.94432696980181</c:v>
                </c:pt>
                <c:pt idx="144">
                  <c:v>130.45181988682089</c:v>
                </c:pt>
                <c:pt idx="145">
                  <c:v>131.96404829741059</c:v>
                </c:pt>
                <c:pt idx="146">
                  <c:v>133.48096278419143</c:v>
                </c:pt>
                <c:pt idx="147">
                  <c:v>135.00252983467166</c:v>
                </c:pt>
                <c:pt idx="148">
                  <c:v>136.52871607912184</c:v>
                </c:pt>
                <c:pt idx="149">
                  <c:v>138.05948829162236</c:v>
                </c:pt>
                <c:pt idx="150">
                  <c:v>139.59481339107469</c:v>
                </c:pt>
                <c:pt idx="151">
                  <c:v>141.13465844217657</c:v>
                </c:pt>
                <c:pt idx="152">
                  <c:v>142.67899065636172</c:v>
                </c:pt>
                <c:pt idx="153">
                  <c:v>144.22777739270458</c:v>
                </c:pt>
                <c:pt idx="154">
                  <c:v>145.78098615879026</c:v>
                </c:pt>
                <c:pt idx="155">
                  <c:v>147.33858461155049</c:v>
                </c:pt>
                <c:pt idx="156">
                  <c:v>148.90054055806564</c:v>
                </c:pt>
                <c:pt idx="157">
                  <c:v>150.46682195633366</c:v>
                </c:pt>
                <c:pt idx="158">
                  <c:v>152.03739691600583</c:v>
                </c:pt>
                <c:pt idx="159">
                  <c:v>153.61223369909035</c:v>
                </c:pt>
                <c:pt idx="160">
                  <c:v>155.1913007206239</c:v>
                </c:pt>
                <c:pt idx="161">
                  <c:v>156.77456654931157</c:v>
                </c:pt>
                <c:pt idx="162">
                  <c:v>158.35988568761786</c:v>
                </c:pt>
                <c:pt idx="163">
                  <c:v>159.94512814782686</c:v>
                </c:pt>
                <c:pt idx="164">
                  <c:v>161.52864391794037</c:v>
                </c:pt>
                <c:pt idx="165">
                  <c:v>163.10891108599324</c:v>
                </c:pt>
                <c:pt idx="166">
                  <c:v>164.68441874113327</c:v>
                </c:pt>
                <c:pt idx="167">
                  <c:v>166.25366682494064</c:v>
                </c:pt>
                <c:pt idx="168">
                  <c:v>167.81537366513371</c:v>
                </c:pt>
                <c:pt idx="169">
                  <c:v>169.36960700536403</c:v>
                </c:pt>
                <c:pt idx="170">
                  <c:v>170.9164336321</c:v>
                </c:pt>
                <c:pt idx="171">
                  <c:v>172.45591939294459</c:v>
                </c:pt>
                <c:pt idx="172">
                  <c:v>173.98812921451173</c:v>
                </c:pt>
                <c:pt idx="173">
                  <c:v>175.51312711987379</c:v>
                </c:pt>
                <c:pt idx="174">
                  <c:v>177.03097624559268</c:v>
                </c:pt>
                <c:pt idx="175">
                  <c:v>178.54173885834678</c:v>
                </c:pt>
                <c:pt idx="176">
                  <c:v>180.04547637116471</c:v>
                </c:pt>
                <c:pt idx="177">
                  <c:v>181.54224935927795</c:v>
                </c:pt>
                <c:pt idx="178">
                  <c:v>183.03211757560214</c:v>
                </c:pt>
                <c:pt idx="179">
                  <c:v>184.51513996585862</c:v>
                </c:pt>
                <c:pt idx="180">
                  <c:v>185.99137468334521</c:v>
                </c:pt>
                <c:pt idx="181">
                  <c:v>187.46087910336701</c:v>
                </c:pt>
                <c:pt idx="182">
                  <c:v>188.92370983733588</c:v>
                </c:pt>
                <c:pt idx="183">
                  <c:v>190.37992274654846</c:v>
                </c:pt>
                <c:pt idx="184">
                  <c:v>191.82957295565086</c:v>
                </c:pt>
                <c:pt idx="185">
                  <c:v>193.27271486579932</c:v>
                </c:pt>
                <c:pt idx="186">
                  <c:v>194.7094021675245</c:v>
                </c:pt>
                <c:pt idx="187">
                  <c:v>196.13968785330803</c:v>
                </c:pt>
                <c:pt idx="188">
                  <c:v>197.56362422987857</c:v>
                </c:pt>
                <c:pt idx="189">
                  <c:v>198.98126293023523</c:v>
                </c:pt>
                <c:pt idx="190">
                  <c:v>200.39265492540562</c:v>
                </c:pt>
                <c:pt idx="191">
                  <c:v>201.79785053594543</c:v>
                </c:pt>
                <c:pt idx="192">
                  <c:v>203.19689944318665</c:v>
                </c:pt>
                <c:pt idx="193">
                  <c:v>204.58985070024085</c:v>
                </c:pt>
                <c:pt idx="194">
                  <c:v>205.97675274276398</c:v>
                </c:pt>
                <c:pt idx="195">
                  <c:v>207.3576533994891</c:v>
                </c:pt>
                <c:pt idx="196">
                  <c:v>208.73259990253285</c:v>
                </c:pt>
                <c:pt idx="197">
                  <c:v>210.10163889748173</c:v>
                </c:pt>
                <c:pt idx="198">
                  <c:v>211.46481645326367</c:v>
                </c:pt>
                <c:pt idx="199">
                  <c:v>212.8221780718105</c:v>
                </c:pt>
                <c:pt idx="200">
                  <c:v>214.17376869751686</c:v>
                </c:pt>
                <c:pt idx="201">
                  <c:v>215.51963272650033</c:v>
                </c:pt>
                <c:pt idx="202">
                  <c:v>216.85981401566818</c:v>
                </c:pt>
                <c:pt idx="203">
                  <c:v>218.19435589159528</c:v>
                </c:pt>
                <c:pt idx="204">
                  <c:v>219.52330115921836</c:v>
                </c:pt>
                <c:pt idx="205">
                  <c:v>220.8466921103508</c:v>
                </c:pt>
                <c:pt idx="206">
                  <c:v>222.16457053202251</c:v>
                </c:pt>
                <c:pt idx="207">
                  <c:v>223.47697771464956</c:v>
                </c:pt>
                <c:pt idx="208">
                  <c:v>224.78395446003722</c:v>
                </c:pt>
                <c:pt idx="209">
                  <c:v>226.08554108922098</c:v>
                </c:pt>
                <c:pt idx="210">
                  <c:v>227.38177745014926</c:v>
                </c:pt>
                <c:pt idx="211">
                  <c:v>228.67270292521169</c:v>
                </c:pt>
                <c:pt idx="212">
                  <c:v>229.95835643861693</c:v>
                </c:pt>
                <c:pt idx="213">
                  <c:v>231.23877646362322</c:v>
                </c:pt>
                <c:pt idx="214">
                  <c:v>232.51400102962569</c:v>
                </c:pt>
                <c:pt idx="215">
                  <c:v>233.78406772910358</c:v>
                </c:pt>
                <c:pt idx="216">
                  <c:v>235.04901372443075</c:v>
                </c:pt>
                <c:pt idx="217">
                  <c:v>236.30887575455279</c:v>
                </c:pt>
                <c:pt idx="218">
                  <c:v>237.56369014153378</c:v>
                </c:pt>
                <c:pt idx="219">
                  <c:v>238.81349279697608</c:v>
                </c:pt>
                <c:pt idx="220">
                  <c:v>240.05831922831555</c:v>
                </c:pt>
                <c:pt idx="221">
                  <c:v>241.29820454499574</c:v>
                </c:pt>
                <c:pt idx="222">
                  <c:v>242.53318346452343</c:v>
                </c:pt>
                <c:pt idx="223">
                  <c:v>243.76329031840851</c:v>
                </c:pt>
                <c:pt idx="224">
                  <c:v>244.98855905799073</c:v>
                </c:pt>
                <c:pt idx="225">
                  <c:v>246.20902326015613</c:v>
                </c:pt>
                <c:pt idx="226">
                  <c:v>247.42471613294532</c:v>
                </c:pt>
                <c:pt idx="227">
                  <c:v>248.63567052105634</c:v>
                </c:pt>
                <c:pt idx="228">
                  <c:v>249.84191891124462</c:v>
                </c:pt>
                <c:pt idx="229">
                  <c:v>251.04349343762192</c:v>
                </c:pt>
                <c:pt idx="230">
                  <c:v>252.24042588685705</c:v>
                </c:pt>
                <c:pt idx="231">
                  <c:v>253.43274770328011</c:v>
                </c:pt>
                <c:pt idx="232">
                  <c:v>254.62048999389285</c:v>
                </c:pt>
                <c:pt idx="233">
                  <c:v>255.8036835332868</c:v>
                </c:pt>
                <c:pt idx="234">
                  <c:v>256.98235876847161</c:v>
                </c:pt>
                <c:pt idx="235">
                  <c:v>258.15654582361526</c:v>
                </c:pt>
                <c:pt idx="236">
                  <c:v>259.32627450469835</c:v>
                </c:pt>
                <c:pt idx="237">
                  <c:v>260.49157430408417</c:v>
                </c:pt>
                <c:pt idx="238">
                  <c:v>261.65247440500656</c:v>
                </c:pt>
                <c:pt idx="239">
                  <c:v>262.80900368597707</c:v>
                </c:pt>
                <c:pt idx="240">
                  <c:v>263.96119072511351</c:v>
                </c:pt>
                <c:pt idx="241">
                  <c:v>265.10906380439133</c:v>
                </c:pt>
                <c:pt idx="242">
                  <c:v>266.25265091381971</c:v>
                </c:pt>
                <c:pt idx="243">
                  <c:v>267.39197975554373</c:v>
                </c:pt>
                <c:pt idx="244">
                  <c:v>268.52707774787433</c:v>
                </c:pt>
                <c:pt idx="245">
                  <c:v>269.65797202924779</c:v>
                </c:pt>
                <c:pt idx="246">
                  <c:v>270.78468946211569</c:v>
                </c:pt>
                <c:pt idx="247">
                  <c:v>271.90725663676756</c:v>
                </c:pt>
                <c:pt idx="248">
                  <c:v>273.02569987508673</c:v>
                </c:pt>
                <c:pt idx="249">
                  <c:v>274.140045234242</c:v>
                </c:pt>
                <c:pt idx="250">
                  <c:v>275.25031851031491</c:v>
                </c:pt>
                <c:pt idx="251">
                  <c:v>276.3565452418656</c:v>
                </c:pt>
                <c:pt idx="252">
                  <c:v>277.45875071343715</c:v>
                </c:pt>
                <c:pt idx="253">
                  <c:v>278.55695995900055</c:v>
                </c:pt>
                <c:pt idx="254">
                  <c:v>279.65119776534118</c:v>
                </c:pt>
                <c:pt idx="255">
                  <c:v>280.74148867538798</c:v>
                </c:pt>
                <c:pt idx="256">
                  <c:v>281.82785699148673</c:v>
                </c:pt>
                <c:pt idx="257">
                  <c:v>282.91032677861818</c:v>
                </c:pt>
                <c:pt idx="258">
                  <c:v>283.98892186756251</c:v>
                </c:pt>
                <c:pt idx="259">
                  <c:v>285.06366585801106</c:v>
                </c:pt>
                <c:pt idx="260">
                  <c:v>286.13458212162647</c:v>
                </c:pt>
                <c:pt idx="261">
                  <c:v>287.20169380505195</c:v>
                </c:pt>
                <c:pt idx="262">
                  <c:v>288.26502383287135</c:v>
                </c:pt>
                <c:pt idx="263">
                  <c:v>289.32459491052026</c:v>
                </c:pt>
                <c:pt idx="264">
                  <c:v>290.3804295271496</c:v>
                </c:pt>
                <c:pt idx="265">
                  <c:v>291.43254995844256</c:v>
                </c:pt>
                <c:pt idx="266">
                  <c:v>292.48097826938579</c:v>
                </c:pt>
                <c:pt idx="267">
                  <c:v>293.52573631699551</c:v>
                </c:pt>
                <c:pt idx="268">
                  <c:v>294.56684575299988</c:v>
                </c:pt>
                <c:pt idx="269">
                  <c:v>295.60432802647802</c:v>
                </c:pt>
                <c:pt idx="270">
                  <c:v>296.63820438645701</c:v>
                </c:pt>
                <c:pt idx="271">
                  <c:v>297.66849588446701</c:v>
                </c:pt>
                <c:pt idx="272">
                  <c:v>298.69522337705621</c:v>
                </c:pt>
                <c:pt idx="273">
                  <c:v>299.7184075282654</c:v>
                </c:pt>
                <c:pt idx="274">
                  <c:v>300.73806881206383</c:v>
                </c:pt>
                <c:pt idx="275">
                  <c:v>301.75422751474656</c:v>
                </c:pt>
                <c:pt idx="276">
                  <c:v>302.76690373729406</c:v>
                </c:pt>
                <c:pt idx="277">
                  <c:v>303.77611739769492</c:v>
                </c:pt>
                <c:pt idx="278">
                  <c:v>304.78188823323273</c:v>
                </c:pt>
                <c:pt idx="279">
                  <c:v>305.78423580273676</c:v>
                </c:pt>
                <c:pt idx="280">
                  <c:v>306.7831794887984</c:v>
                </c:pt>
                <c:pt idx="281">
                  <c:v>307.77873849995296</c:v>
                </c:pt>
                <c:pt idx="282">
                  <c:v>308.77093187282827</c:v>
                </c:pt>
                <c:pt idx="283">
                  <c:v>309.75977847425992</c:v>
                </c:pt>
                <c:pt idx="284">
                  <c:v>310.74529700337462</c:v>
                </c:pt>
                <c:pt idx="285">
                  <c:v>311.72750599364167</c:v>
                </c:pt>
                <c:pt idx="286">
                  <c:v>312.70642381489301</c:v>
                </c:pt>
                <c:pt idx="287">
                  <c:v>313.68206867531319</c:v>
                </c:pt>
                <c:pt idx="288">
                  <c:v>314.65445862339897</c:v>
                </c:pt>
                <c:pt idx="289">
                  <c:v>315.62361154988963</c:v>
                </c:pt>
                <c:pt idx="290">
                  <c:v>316.58954518966851</c:v>
                </c:pt>
                <c:pt idx="291">
                  <c:v>317.5522771236358</c:v>
                </c:pt>
                <c:pt idx="292">
                  <c:v>318.51182478055364</c:v>
                </c:pt>
                <c:pt idx="293">
                  <c:v>319.46820543886417</c:v>
                </c:pt>
                <c:pt idx="294">
                  <c:v>320.42143622847999</c:v>
                </c:pt>
                <c:pt idx="295">
                  <c:v>321.37153413254902</c:v>
                </c:pt>
                <c:pt idx="296">
                  <c:v>322.31851598919292</c:v>
                </c:pt>
                <c:pt idx="297">
                  <c:v>323.26239849322025</c:v>
                </c:pt>
                <c:pt idx="298">
                  <c:v>324.20319819781457</c:v>
                </c:pt>
                <c:pt idx="299">
                  <c:v>325.14093151619818</c:v>
                </c:pt>
                <c:pt idx="300">
                  <c:v>326.0756147232712</c:v>
                </c:pt>
                <c:pt idx="301">
                  <c:v>327.00726395722785</c:v>
                </c:pt>
                <c:pt idx="302">
                  <c:v>327.93589522114854</c:v>
                </c:pt>
                <c:pt idx="303">
                  <c:v>328.86152438456969</c:v>
                </c:pt>
                <c:pt idx="304">
                  <c:v>329.78416718503092</c:v>
                </c:pt>
                <c:pt idx="305">
                  <c:v>330.70383922959996</c:v>
                </c:pt>
                <c:pt idx="306">
                  <c:v>331.6205559963762</c:v>
                </c:pt>
                <c:pt idx="307">
                  <c:v>332.5343328359728</c:v>
                </c:pt>
                <c:pt idx="308">
                  <c:v>333.44518497297776</c:v>
                </c:pt>
                <c:pt idx="309">
                  <c:v>334.35312750739445</c:v>
                </c:pt>
                <c:pt idx="310">
                  <c:v>335.25817541606199</c:v>
                </c:pt>
                <c:pt idx="311">
                  <c:v>336.16034355405577</c:v>
                </c:pt>
                <c:pt idx="312">
                  <c:v>337.0596466560682</c:v>
                </c:pt>
                <c:pt idx="313">
                  <c:v>337.95609933777058</c:v>
                </c:pt>
                <c:pt idx="314">
                  <c:v>338.84971609715586</c:v>
                </c:pt>
                <c:pt idx="315">
                  <c:v>339.74051131586276</c:v>
                </c:pt>
                <c:pt idx="316">
                  <c:v>340.62849926048204</c:v>
                </c:pt>
                <c:pt idx="317">
                  <c:v>341.51369408384431</c:v>
                </c:pt>
                <c:pt idx="318">
                  <c:v>342.39610982629068</c:v>
                </c:pt>
                <c:pt idx="319">
                  <c:v>343.27576041692572</c:v>
                </c:pt>
                <c:pt idx="320">
                  <c:v>344.15265967485351</c:v>
                </c:pt>
                <c:pt idx="321">
                  <c:v>345.026821310397</c:v>
                </c:pt>
                <c:pt idx="322">
                  <c:v>345.89825892630068</c:v>
                </c:pt>
                <c:pt idx="323">
                  <c:v>346.76698601891724</c:v>
                </c:pt>
                <c:pt idx="324">
                  <c:v>347.63301597937811</c:v>
                </c:pt>
                <c:pt idx="325">
                  <c:v>348.49636209474846</c:v>
                </c:pt>
                <c:pt idx="326">
                  <c:v>349.35703754916676</c:v>
                </c:pt>
                <c:pt idx="327">
                  <c:v>350.21505542496885</c:v>
                </c:pt>
                <c:pt idx="328">
                  <c:v>351.07042870379769</c:v>
                </c:pt>
                <c:pt idx="329">
                  <c:v>351.92317026769797</c:v>
                </c:pt>
                <c:pt idx="330">
                  <c:v>352.77329290019628</c:v>
                </c:pt>
                <c:pt idx="331">
                  <c:v>353.62080928736736</c:v>
                </c:pt>
                <c:pt idx="332">
                  <c:v>354.46573201888611</c:v>
                </c:pt>
                <c:pt idx="333">
                  <c:v>355.30807358906594</c:v>
                </c:pt>
                <c:pt idx="334">
                  <c:v>356.14784639788365</c:v>
                </c:pt>
                <c:pt idx="335">
                  <c:v>356.98506275199088</c:v>
                </c:pt>
                <c:pt idx="336">
                  <c:v>357.81973486571252</c:v>
                </c:pt>
                <c:pt idx="337">
                  <c:v>358.65187486203234</c:v>
                </c:pt>
                <c:pt idx="338">
                  <c:v>359.48149477356566</c:v>
                </c:pt>
                <c:pt idx="339">
                  <c:v>360.30860654351966</c:v>
                </c:pt>
                <c:pt idx="340">
                  <c:v>361.13322202664176</c:v>
                </c:pt>
                <c:pt idx="341">
                  <c:v>361.95535299015523</c:v>
                </c:pt>
                <c:pt idx="342">
                  <c:v>362.77501111468342</c:v>
                </c:pt>
                <c:pt idx="343">
                  <c:v>363.59220799516208</c:v>
                </c:pt>
                <c:pt idx="344">
                  <c:v>364.40695514174035</c:v>
                </c:pt>
                <c:pt idx="345">
                  <c:v>365.21926398067006</c:v>
                </c:pt>
                <c:pt idx="346">
                  <c:v>366.02914585518397</c:v>
                </c:pt>
                <c:pt idx="347">
                  <c:v>366.83661202636324</c:v>
                </c:pt>
                <c:pt idx="348">
                  <c:v>367.64167367399392</c:v>
                </c:pt>
                <c:pt idx="349">
                  <c:v>368.44434189741264</c:v>
                </c:pt>
                <c:pt idx="350">
                  <c:v>369.24462771634205</c:v>
                </c:pt>
                <c:pt idx="351">
                  <c:v>370.04254207171573</c:v>
                </c:pt>
                <c:pt idx="352">
                  <c:v>370.83809582649315</c:v>
                </c:pt>
                <c:pt idx="353">
                  <c:v>371.63129976646439</c:v>
                </c:pt>
                <c:pt idx="354">
                  <c:v>372.42216460104504</c:v>
                </c:pt>
                <c:pt idx="355">
                  <c:v>373.21070096406146</c:v>
                </c:pt>
                <c:pt idx="356">
                  <c:v>373.99691941452653</c:v>
                </c:pt>
                <c:pt idx="357">
                  <c:v>374.78083043740583</c:v>
                </c:pt>
                <c:pt idx="358">
                  <c:v>375.56244444437459</c:v>
                </c:pt>
                <c:pt idx="359">
                  <c:v>376.34177177456559</c:v>
                </c:pt>
                <c:pt idx="360">
                  <c:v>377.11882269530793</c:v>
                </c:pt>
                <c:pt idx="361">
                  <c:v>377.89360740285707</c:v>
                </c:pt>
                <c:pt idx="362">
                  <c:v>378.66613602311605</c:v>
                </c:pt>
                <c:pt idx="363">
                  <c:v>379.43641861234812</c:v>
                </c:pt>
                <c:pt idx="364">
                  <c:v>380.20446515788092</c:v>
                </c:pt>
                <c:pt idx="365">
                  <c:v>380.97028557880236</c:v>
                </c:pt>
                <c:pt idx="366">
                  <c:v>381.73388972664827</c:v>
                </c:pt>
                <c:pt idx="367">
                  <c:v>382.49528738608177</c:v>
                </c:pt>
                <c:pt idx="368">
                  <c:v>383.254488275565</c:v>
                </c:pt>
                <c:pt idx="369">
                  <c:v>384.01150204802275</c:v>
                </c:pt>
                <c:pt idx="370">
                  <c:v>384.76633829149824</c:v>
                </c:pt>
                <c:pt idx="371">
                  <c:v>385.5190065298018</c:v>
                </c:pt>
                <c:pt idx="372">
                  <c:v>386.26951622315124</c:v>
                </c:pt>
                <c:pt idx="373">
                  <c:v>387.01787676880554</c:v>
                </c:pt>
                <c:pt idx="374">
                  <c:v>387.76409750169091</c:v>
                </c:pt>
                <c:pt idx="375">
                  <c:v>388.50818769501961</c:v>
                </c:pt>
                <c:pt idx="376">
                  <c:v>389.25015656090198</c:v>
                </c:pt>
                <c:pt idx="377">
                  <c:v>389.99001325095088</c:v>
                </c:pt>
                <c:pt idx="378">
                  <c:v>390.72776685688007</c:v>
                </c:pt>
                <c:pt idx="379">
                  <c:v>391.46342641109521</c:v>
                </c:pt>
                <c:pt idx="380">
                  <c:v>392.19700088727825</c:v>
                </c:pt>
                <c:pt idx="381">
                  <c:v>392.92849920096558</c:v>
                </c:pt>
                <c:pt idx="382">
                  <c:v>393.65793021011933</c:v>
                </c:pt>
                <c:pt idx="383">
                  <c:v>394.38530271569226</c:v>
                </c:pt>
                <c:pt idx="384">
                  <c:v>395.1106254621867</c:v>
                </c:pt>
                <c:pt idx="385">
                  <c:v>395.83390713820688</c:v>
                </c:pt>
                <c:pt idx="386">
                  <c:v>396.55515637700535</c:v>
                </c:pt>
                <c:pt idx="387">
                  <c:v>397.27438175702332</c:v>
                </c:pt>
                <c:pt idx="388">
                  <c:v>397.99159180242515</c:v>
                </c:pt>
                <c:pt idx="389">
                  <c:v>398.70679498362648</c:v>
                </c:pt>
                <c:pt idx="390">
                  <c:v>399.41999971781729</c:v>
                </c:pt>
                <c:pt idx="391">
                  <c:v>400.13121436947893</c:v>
                </c:pt>
                <c:pt idx="392">
                  <c:v>400.84044725089524</c:v>
                </c:pt>
                <c:pt idx="393">
                  <c:v>401.54770662265855</c:v>
                </c:pt>
                <c:pt idx="394">
                  <c:v>402.25300069417011</c:v>
                </c:pt>
                <c:pt idx="395">
                  <c:v>402.9563376241349</c:v>
                </c:pt>
                <c:pt idx="396">
                  <c:v>403.65772552105153</c:v>
                </c:pt>
                <c:pt idx="397">
                  <c:v>404.35717244369647</c:v>
                </c:pt>
                <c:pt idx="398">
                  <c:v>405.05468640160342</c:v>
                </c:pt>
                <c:pt idx="399">
                  <c:v>405.75027535553733</c:v>
                </c:pt>
                <c:pt idx="400">
                  <c:v>406.44394721796374</c:v>
                </c:pt>
                <c:pt idx="401">
                  <c:v>407.13570985351299</c:v>
                </c:pt>
                <c:pt idx="402">
                  <c:v>407.82557107943921</c:v>
                </c:pt>
                <c:pt idx="403">
                  <c:v>408.51353866607519</c:v>
                </c:pt>
                <c:pt idx="404">
                  <c:v>409.19962033728183</c:v>
                </c:pt>
                <c:pt idx="405">
                  <c:v>409.88382377089334</c:v>
                </c:pt>
                <c:pt idx="406">
                  <c:v>410.56615659915758</c:v>
                </c:pt>
                <c:pt idx="407">
                  <c:v>411.24662640917199</c:v>
                </c:pt>
                <c:pt idx="408">
                  <c:v>411.92524074331504</c:v>
                </c:pt>
                <c:pt idx="409">
                  <c:v>412.60200709967296</c:v>
                </c:pt>
                <c:pt idx="410">
                  <c:v>413.27693293246244</c:v>
                </c:pt>
                <c:pt idx="411">
                  <c:v>413.95002565244891</c:v>
                </c:pt>
                <c:pt idx="412">
                  <c:v>414.62129262736056</c:v>
                </c:pt>
                <c:pt idx="413">
                  <c:v>415.29074118229801</c:v>
                </c:pt>
                <c:pt idx="414">
                  <c:v>415.95837860014012</c:v>
                </c:pt>
                <c:pt idx="415">
                  <c:v>416.62421212194539</c:v>
                </c:pt>
                <c:pt idx="416">
                  <c:v>417.28824894734981</c:v>
                </c:pt>
                <c:pt idx="417">
                  <c:v>417.95049623496021</c:v>
                </c:pt>
                <c:pt idx="418">
                  <c:v>418.61096110274389</c:v>
                </c:pt>
                <c:pt idx="419">
                  <c:v>419.26965062841464</c:v>
                </c:pt>
                <c:pt idx="420">
                  <c:v>419.92657184981454</c:v>
                </c:pt>
                <c:pt idx="421">
                  <c:v>420.5817317652922</c:v>
                </c:pt>
                <c:pt idx="422">
                  <c:v>421.23513733407742</c:v>
                </c:pt>
                <c:pt idx="423">
                  <c:v>421.88679547665186</c:v>
                </c:pt>
                <c:pt idx="424">
                  <c:v>422.53671307511627</c:v>
                </c:pt>
                <c:pt idx="425">
                  <c:v>423.18489697355437</c:v>
                </c:pt>
                <c:pt idx="426">
                  <c:v>423.83135397839266</c:v>
                </c:pt>
                <c:pt idx="427">
                  <c:v>424.47609085875746</c:v>
                </c:pt>
                <c:pt idx="428">
                  <c:v>425.11911434682798</c:v>
                </c:pt>
                <c:pt idx="429">
                  <c:v>425.76043113818611</c:v>
                </c:pt>
                <c:pt idx="430">
                  <c:v>426.40004789216323</c:v>
                </c:pt>
                <c:pt idx="431">
                  <c:v>427.03797123218317</c:v>
                </c:pt>
                <c:pt idx="432">
                  <c:v>427.67420774610241</c:v>
                </c:pt>
                <c:pt idx="433">
                  <c:v>428.30876398654675</c:v>
                </c:pt>
                <c:pt idx="434">
                  <c:v>428.94164647124518</c:v>
                </c:pt>
                <c:pt idx="435">
                  <c:v>429.57286168336014</c:v>
                </c:pt>
                <c:pt idx="436">
                  <c:v>430.20241607181521</c:v>
                </c:pt>
                <c:pt idx="437">
                  <c:v>430.83031605161926</c:v>
                </c:pt>
                <c:pt idx="438">
                  <c:v>431.45656800418811</c:v>
                </c:pt>
                <c:pt idx="439">
                  <c:v>432.0811782776629</c:v>
                </c:pt>
                <c:pt idx="440">
                  <c:v>432.70415318722553</c:v>
                </c:pt>
                <c:pt idx="441">
                  <c:v>433.32549901541142</c:v>
                </c:pt>
                <c:pt idx="442">
                  <c:v>433.94522201241955</c:v>
                </c:pt>
                <c:pt idx="443">
                  <c:v>434.56332839641891</c:v>
                </c:pt>
                <c:pt idx="444">
                  <c:v>435.17982435385323</c:v>
                </c:pt>
                <c:pt idx="445">
                  <c:v>435.79471603974241</c:v>
                </c:pt>
                <c:pt idx="446">
                  <c:v>436.40800957798115</c:v>
                </c:pt>
                <c:pt idx="447">
                  <c:v>437.01971106163523</c:v>
                </c:pt>
                <c:pt idx="448">
                  <c:v>437.62982655323503</c:v>
                </c:pt>
                <c:pt idx="449">
                  <c:v>438.23836208506651</c:v>
                </c:pt>
                <c:pt idx="450">
                  <c:v>438.8453236594595</c:v>
                </c:pt>
                <c:pt idx="451">
                  <c:v>439.45071724907353</c:v>
                </c:pt>
                <c:pt idx="452">
                  <c:v>440.05454879718133</c:v>
                </c:pt>
                <c:pt idx="453">
                  <c:v>440.65682421794952</c:v>
                </c:pt>
                <c:pt idx="454">
                  <c:v>441.25754939671731</c:v>
                </c:pt>
                <c:pt idx="455">
                  <c:v>441.8567301902724</c:v>
                </c:pt>
                <c:pt idx="456">
                  <c:v>442.45437242712472</c:v>
                </c:pt>
                <c:pt idx="457">
                  <c:v>443.05048190777785</c:v>
                </c:pt>
                <c:pt idx="458">
                  <c:v>443.64506440499798</c:v>
                </c:pt>
                <c:pt idx="459">
                  <c:v>444.23812566408088</c:v>
                </c:pt>
                <c:pt idx="460">
                  <c:v>444.82967140311621</c:v>
                </c:pt>
                <c:pt idx="461">
                  <c:v>445.41970731325</c:v>
                </c:pt>
                <c:pt idx="462">
                  <c:v>446.00823905894475</c:v>
                </c:pt>
                <c:pt idx="463">
                  <c:v>446.59527227823747</c:v>
                </c:pt>
                <c:pt idx="464">
                  <c:v>447.18081258299532</c:v>
                </c:pt>
                <c:pt idx="465">
                  <c:v>447.76486555916961</c:v>
                </c:pt>
                <c:pt idx="466">
                  <c:v>448.3474367670471</c:v>
                </c:pt>
                <c:pt idx="467">
                  <c:v>448.92853174150008</c:v>
                </c:pt>
                <c:pt idx="468">
                  <c:v>449.50815599223358</c:v>
                </c:pt>
                <c:pt idx="469">
                  <c:v>450.08631500403101</c:v>
                </c:pt>
                <c:pt idx="470">
                  <c:v>450.66301423699787</c:v>
                </c:pt>
                <c:pt idx="471">
                  <c:v>451.23825912680343</c:v>
                </c:pt>
                <c:pt idx="472">
                  <c:v>451.81205508492019</c:v>
                </c:pt>
                <c:pt idx="473">
                  <c:v>452.38440749886206</c:v>
                </c:pt>
                <c:pt idx="474">
                  <c:v>452.95532173242015</c:v>
                </c:pt>
                <c:pt idx="475">
                  <c:v>453.52480312589688</c:v>
                </c:pt>
                <c:pt idx="476">
                  <c:v>454.09285699633818</c:v>
                </c:pt>
                <c:pt idx="477">
                  <c:v>454.65948863776418</c:v>
                </c:pt>
                <c:pt idx="478">
                  <c:v>455.22470332139767</c:v>
                </c:pt>
                <c:pt idx="479">
                  <c:v>455.78850629589124</c:v>
                </c:pt>
                <c:pt idx="480">
                  <c:v>456.35090278755229</c:v>
                </c:pt>
                <c:pt idx="481">
                  <c:v>456.91189800056657</c:v>
                </c:pt>
                <c:pt idx="482">
                  <c:v>457.47149711722011</c:v>
                </c:pt>
                <c:pt idx="483">
                  <c:v>458.0297052981191</c:v>
                </c:pt>
                <c:pt idx="484">
                  <c:v>458.58652768240853</c:v>
                </c:pt>
                <c:pt idx="485">
                  <c:v>459.14196938798898</c:v>
                </c:pt>
                <c:pt idx="486">
                  <c:v>459.69603551173185</c:v>
                </c:pt>
                <c:pt idx="487">
                  <c:v>460.248731129693</c:v>
                </c:pt>
                <c:pt idx="488">
                  <c:v>460.80006129732482</c:v>
                </c:pt>
                <c:pt idx="489">
                  <c:v>461.35003104968672</c:v>
                </c:pt>
                <c:pt idx="490">
                  <c:v>461.89864540165422</c:v>
                </c:pt>
                <c:pt idx="491">
                  <c:v>462.44590934812641</c:v>
                </c:pt>
                <c:pt idx="492">
                  <c:v>462.99182786423182</c:v>
                </c:pt>
                <c:pt idx="493">
                  <c:v>463.53640590553306</c:v>
                </c:pt>
                <c:pt idx="494">
                  <c:v>464.07964840822996</c:v>
                </c:pt>
                <c:pt idx="495">
                  <c:v>464.62156028936107</c:v>
                </c:pt>
                <c:pt idx="496">
                  <c:v>465.16214644700386</c:v>
                </c:pt>
                <c:pt idx="497">
                  <c:v>465.70141176047366</c:v>
                </c:pt>
                <c:pt idx="498">
                  <c:v>466.23936109052107</c:v>
                </c:pt>
                <c:pt idx="499">
                  <c:v>466.77599927952804</c:v>
                </c:pt>
                <c:pt idx="500">
                  <c:v>467.31133115170246</c:v>
                </c:pt>
                <c:pt idx="501">
                  <c:v>467.84536151327171</c:v>
                </c:pt>
                <c:pt idx="502">
                  <c:v>468.3780951526748</c:v>
                </c:pt>
                <c:pt idx="503">
                  <c:v>468.90953684075288</c:v>
                </c:pt>
                <c:pt idx="504">
                  <c:v>469.43969133093907</c:v>
                </c:pt>
                <c:pt idx="505">
                  <c:v>469.96856335944642</c:v>
                </c:pt>
                <c:pt idx="506">
                  <c:v>470.49615764545518</c:v>
                </c:pt>
                <c:pt idx="507">
                  <c:v>471.02247889129825</c:v>
                </c:pt>
                <c:pt idx="508">
                  <c:v>471.54753178264588</c:v>
                </c:pt>
                <c:pt idx="509">
                  <c:v>472.07132098868908</c:v>
                </c:pt>
                <c:pt idx="510">
                  <c:v>472.5938511623217</c:v>
                </c:pt>
                <c:pt idx="511">
                  <c:v>473.11512694032126</c:v>
                </c:pt>
                <c:pt idx="512">
                  <c:v>473.63515294352896</c:v>
                </c:pt>
                <c:pt idx="513">
                  <c:v>474.15393377702833</c:v>
                </c:pt>
                <c:pt idx="514">
                  <c:v>474.67147403032254</c:v>
                </c:pt>
                <c:pt idx="515">
                  <c:v>475.18777827751109</c:v>
                </c:pt>
                <c:pt idx="516">
                  <c:v>475.70285107746508</c:v>
                </c:pt>
                <c:pt idx="517">
                  <c:v>476.21669697400131</c:v>
                </c:pt>
                <c:pt idx="518">
                  <c:v>476.72932049605555</c:v>
                </c:pt>
                <c:pt idx="519">
                  <c:v>477.24072615785445</c:v>
                </c:pt>
                <c:pt idx="520">
                  <c:v>477.7509184590869</c:v>
                </c:pt>
                <c:pt idx="521">
                  <c:v>478.2599018850737</c:v>
                </c:pt>
                <c:pt idx="522">
                  <c:v>478.76768090693673</c:v>
                </c:pt>
                <c:pt idx="523">
                  <c:v>479.27425998176687</c:v>
                </c:pt>
                <c:pt idx="524">
                  <c:v>479.7796435527909</c:v>
                </c:pt>
                <c:pt idx="525">
                  <c:v>480.28383604953757</c:v>
                </c:pt>
                <c:pt idx="526">
                  <c:v>480.78684188800258</c:v>
                </c:pt>
                <c:pt idx="527">
                  <c:v>481.28866547081259</c:v>
                </c:pt>
                <c:pt idx="528">
                  <c:v>481.78931118738819</c:v>
                </c:pt>
                <c:pt idx="529">
                  <c:v>482.28878341410632</c:v>
                </c:pt>
                <c:pt idx="530">
                  <c:v>482.78708651446118</c:v>
                </c:pt>
                <c:pt idx="531">
                  <c:v>483.28422483922481</c:v>
                </c:pt>
                <c:pt idx="532">
                  <c:v>483.78020272660621</c:v>
                </c:pt>
                <c:pt idx="533">
                  <c:v>484.27502450240996</c:v>
                </c:pt>
                <c:pt idx="534">
                  <c:v>484.76869448019386</c:v>
                </c:pt>
                <c:pt idx="535">
                  <c:v>485.26121696142559</c:v>
                </c:pt>
                <c:pt idx="536">
                  <c:v>485.75259623563852</c:v>
                </c:pt>
                <c:pt idx="537">
                  <c:v>486.24283658058681</c:v>
                </c:pt>
                <c:pt idx="538">
                  <c:v>486.73194226239957</c:v>
                </c:pt>
                <c:pt idx="539">
                  <c:v>487.21991753573406</c:v>
                </c:pt>
                <c:pt idx="540">
                  <c:v>487.70676664392829</c:v>
                </c:pt>
                <c:pt idx="541">
                  <c:v>488.19249381915273</c:v>
                </c:pt>
                <c:pt idx="542">
                  <c:v>488.67710328256101</c:v>
                </c:pt>
                <c:pt idx="543">
                  <c:v>489.16059924444022</c:v>
                </c:pt>
                <c:pt idx="544">
                  <c:v>489.64298590436005</c:v>
                </c:pt>
                <c:pt idx="545">
                  <c:v>490.12426745132126</c:v>
                </c:pt>
                <c:pt idx="546">
                  <c:v>490.60444806390353</c:v>
                </c:pt>
                <c:pt idx="547">
                  <c:v>491.08353191041226</c:v>
                </c:pt>
                <c:pt idx="548">
                  <c:v>491.56152314902505</c:v>
                </c:pt>
                <c:pt idx="549">
                  <c:v>492.03842592793688</c:v>
                </c:pt>
                <c:pt idx="550">
                  <c:v>492.51424438550492</c:v>
                </c:pt>
                <c:pt idx="551">
                  <c:v>492.9889826503927</c:v>
                </c:pt>
                <c:pt idx="552">
                  <c:v>493.46264484171309</c:v>
                </c:pt>
                <c:pt idx="553">
                  <c:v>493.93523506917114</c:v>
                </c:pt>
                <c:pt idx="554">
                  <c:v>494.40675743320583</c:v>
                </c:pt>
                <c:pt idx="555">
                  <c:v>494.87721602513102</c:v>
                </c:pt>
                <c:pt idx="556">
                  <c:v>495.34661492727622</c:v>
                </c:pt>
                <c:pt idx="557">
                  <c:v>495.81495821312632</c:v>
                </c:pt>
                <c:pt idx="558">
                  <c:v>496.2822499474604</c:v>
                </c:pt>
                <c:pt idx="559">
                  <c:v>496.74849418649052</c:v>
                </c:pt>
                <c:pt idx="560">
                  <c:v>497.2136949779993</c:v>
                </c:pt>
                <c:pt idx="561">
                  <c:v>497.67785636147698</c:v>
                </c:pt>
                <c:pt idx="562">
                  <c:v>498.14098236825799</c:v>
                </c:pt>
                <c:pt idx="563">
                  <c:v>498.60307702165665</c:v>
                </c:pt>
                <c:pt idx="564">
                  <c:v>499.06414433710245</c:v>
                </c:pt>
                <c:pt idx="565">
                  <c:v>499.52418832227448</c:v>
                </c:pt>
                <c:pt idx="566">
                  <c:v>499.98321297723544</c:v>
                </c:pt>
                <c:pt idx="567">
                  <c:v>500.44122229456485</c:v>
                </c:pt>
                <c:pt idx="568">
                  <c:v>500.89822025949172</c:v>
                </c:pt>
                <c:pt idx="569">
                  <c:v>501.35421085002673</c:v>
                </c:pt>
                <c:pt idx="570">
                  <c:v>501.80919803709349</c:v>
                </c:pt>
                <c:pt idx="571">
                  <c:v>502.26318578465958</c:v>
                </c:pt>
                <c:pt idx="572">
                  <c:v>502.7161780498667</c:v>
                </c:pt>
                <c:pt idx="573">
                  <c:v>503.1681787831605</c:v>
                </c:pt>
                <c:pt idx="574">
                  <c:v>503.61919192841935</c:v>
                </c:pt>
                <c:pt idx="575">
                  <c:v>504.06922142308332</c:v>
                </c:pt>
                <c:pt idx="576">
                  <c:v>504.51827119828164</c:v>
                </c:pt>
                <c:pt idx="577">
                  <c:v>504.96634517896047</c:v>
                </c:pt>
                <c:pt idx="578">
                  <c:v>505.41344728400941</c:v>
                </c:pt>
                <c:pt idx="579">
                  <c:v>505.85958142638799</c:v>
                </c:pt>
                <c:pt idx="580">
                  <c:v>506.30475151325112</c:v>
                </c:pt>
                <c:pt idx="581">
                  <c:v>506.7489614460743</c:v>
                </c:pt>
                <c:pt idx="582">
                  <c:v>507.19221512077843</c:v>
                </c:pt>
                <c:pt idx="583">
                  <c:v>507.63451642785344</c:v>
                </c:pt>
                <c:pt idx="584">
                  <c:v>508.07586925248205</c:v>
                </c:pt>
                <c:pt idx="585">
                  <c:v>508.51627747466267</c:v>
                </c:pt>
                <c:pt idx="586">
                  <c:v>508.95574496933187</c:v>
                </c:pt>
                <c:pt idx="587">
                  <c:v>509.39427560648619</c:v>
                </c:pt>
                <c:pt idx="588">
                  <c:v>509.83187325130353</c:v>
                </c:pt>
                <c:pt idx="589">
                  <c:v>510.26854176426394</c:v>
                </c:pt>
                <c:pt idx="590">
                  <c:v>510.70428500127008</c:v>
                </c:pt>
                <c:pt idx="591">
                  <c:v>511.13910681376672</c:v>
                </c:pt>
                <c:pt idx="592">
                  <c:v>511.57301104886039</c:v>
                </c:pt>
                <c:pt idx="593">
                  <c:v>512.00600154943788</c:v>
                </c:pt>
                <c:pt idx="594">
                  <c:v>512.43808215428453</c:v>
                </c:pt>
                <c:pt idx="595">
                  <c:v>512.86925669820198</c:v>
                </c:pt>
                <c:pt idx="596">
                  <c:v>513.29952901212539</c:v>
                </c:pt>
                <c:pt idx="597">
                  <c:v>513.7289029232403</c:v>
                </c:pt>
                <c:pt idx="598">
                  <c:v>514.15738225509858</c:v>
                </c:pt>
                <c:pt idx="599">
                  <c:v>514.5849708277342</c:v>
                </c:pt>
                <c:pt idx="600">
                  <c:v>515.01167245777867</c:v>
                </c:pt>
                <c:pt idx="601">
                  <c:v>515.43749095857561</c:v>
                </c:pt>
                <c:pt idx="602">
                  <c:v>515.8624301402948</c:v>
                </c:pt>
                <c:pt idx="603">
                  <c:v>516.28649381004618</c:v>
                </c:pt>
                <c:pt idx="604">
                  <c:v>516.70968577199289</c:v>
                </c:pt>
                <c:pt idx="605">
                  <c:v>517.132009827464</c:v>
                </c:pt>
                <c:pt idx="606">
                  <c:v>517.5534697750669</c:v>
                </c:pt>
                <c:pt idx="607">
                  <c:v>517.97406941079873</c:v>
                </c:pt>
                <c:pt idx="608">
                  <c:v>518.39381252815792</c:v>
                </c:pt>
                <c:pt idx="609">
                  <c:v>518.81270291825467</c:v>
                </c:pt>
                <c:pt idx="610">
                  <c:v>519.23074436992158</c:v>
                </c:pt>
                <c:pt idx="611">
                  <c:v>519.64794066982313</c:v>
                </c:pt>
                <c:pt idx="612">
                  <c:v>520.06429560256493</c:v>
                </c:pt>
                <c:pt idx="613">
                  <c:v>520.47981295080262</c:v>
                </c:pt>
                <c:pt idx="614">
                  <c:v>520.89449649535015</c:v>
                </c:pt>
                <c:pt idx="615">
                  <c:v>521.30835001528771</c:v>
                </c:pt>
                <c:pt idx="616">
                  <c:v>521.72137728806865</c:v>
                </c:pt>
                <c:pt idx="617">
                  <c:v>522.13358208962666</c:v>
                </c:pt>
                <c:pt idx="618">
                  <c:v>522.54496819448195</c:v>
                </c:pt>
                <c:pt idx="619">
                  <c:v>522.95553937584714</c:v>
                </c:pt>
                <c:pt idx="620">
                  <c:v>523.36529940573246</c:v>
                </c:pt>
                <c:pt idx="621">
                  <c:v>523.77425205505062</c:v>
                </c:pt>
                <c:pt idx="622">
                  <c:v>524.18240109372141</c:v>
                </c:pt>
                <c:pt idx="623">
                  <c:v>524.58975029077521</c:v>
                </c:pt>
                <c:pt idx="624">
                  <c:v>524.99630341445652</c:v>
                </c:pt>
                <c:pt idx="625">
                  <c:v>525.40206423232655</c:v>
                </c:pt>
                <c:pt idx="626">
                  <c:v>525.80703651136582</c:v>
                </c:pt>
                <c:pt idx="627">
                  <c:v>526.211224018076</c:v>
                </c:pt>
                <c:pt idx="628">
                  <c:v>526.61463051858118</c:v>
                </c:pt>
                <c:pt idx="629">
                  <c:v>527.01725977872854</c:v>
                </c:pt>
                <c:pt idx="630">
                  <c:v>527.41911556418881</c:v>
                </c:pt>
                <c:pt idx="631">
                  <c:v>527.82020164055621</c:v>
                </c:pt>
                <c:pt idx="632">
                  <c:v>528.22052177344733</c:v>
                </c:pt>
                <c:pt idx="633">
                  <c:v>528.62007972860022</c:v>
                </c:pt>
                <c:pt idx="634">
                  <c:v>529.01887927197265</c:v>
                </c:pt>
                <c:pt idx="635">
                  <c:v>529.4169241698396</c:v>
                </c:pt>
                <c:pt idx="636">
                  <c:v>529.81421818889089</c:v>
                </c:pt>
                <c:pt idx="637">
                  <c:v>530.21076509632724</c:v>
                </c:pt>
                <c:pt idx="638">
                  <c:v>530.60656865995702</c:v>
                </c:pt>
                <c:pt idx="639">
                  <c:v>531.00163264829143</c:v>
                </c:pt>
                <c:pt idx="640">
                  <c:v>531.39596083063998</c:v>
                </c:pt>
                <c:pt idx="641">
                  <c:v>531.78955697720448</c:v>
                </c:pt>
                <c:pt idx="642">
                  <c:v>532.18242485917381</c:v>
                </c:pt>
                <c:pt idx="643">
                  <c:v>532.5745682488166</c:v>
                </c:pt>
                <c:pt idx="644">
                  <c:v>532.96599091957455</c:v>
                </c:pt>
                <c:pt idx="645">
                  <c:v>533.35669664615466</c:v>
                </c:pt>
                <c:pt idx="646">
                  <c:v>533.74668920462125</c:v>
                </c:pt>
                <c:pt idx="647">
                  <c:v>534.13597237248689</c:v>
                </c:pt>
                <c:pt idx="648">
                  <c:v>534.52454992880314</c:v>
                </c:pt>
                <c:pt idx="649">
                  <c:v>534.9124256542508</c:v>
                </c:pt>
                <c:pt idx="650">
                  <c:v>535.29960333122926</c:v>
                </c:pt>
                <c:pt idx="651">
                  <c:v>535.68608674394557</c:v>
                </c:pt>
                <c:pt idx="652">
                  <c:v>536.0718796785028</c:v>
                </c:pt>
                <c:pt idx="653">
                  <c:v>536.45698592298788</c:v>
                </c:pt>
                <c:pt idx="654">
                  <c:v>536.84140926755856</c:v>
                </c:pt>
                <c:pt idx="655">
                  <c:v>537.22515350453034</c:v>
                </c:pt>
                <c:pt idx="656">
                  <c:v>537.60822242846223</c:v>
                </c:pt>
                <c:pt idx="657">
                  <c:v>537.99061983624222</c:v>
                </c:pt>
                <c:pt idx="658">
                  <c:v>538.37234952717199</c:v>
                </c:pt>
                <c:pt idx="659">
                  <c:v>538.75341530305138</c:v>
                </c:pt>
                <c:pt idx="660">
                  <c:v>539.1338209682616</c:v>
                </c:pt>
                <c:pt idx="661">
                  <c:v>539.51357032984833</c:v>
                </c:pt>
                <c:pt idx="662">
                  <c:v>539.89266719760394</c:v>
                </c:pt>
                <c:pt idx="663">
                  <c:v>540.27111538414943</c:v>
                </c:pt>
                <c:pt idx="664">
                  <c:v>540.64891870501515</c:v>
                </c:pt>
                <c:pt idx="665">
                  <c:v>541.02608097872121</c:v>
                </c:pt>
                <c:pt idx="666">
                  <c:v>541.40260602685737</c:v>
                </c:pt>
                <c:pt idx="667">
                  <c:v>541.77849767416217</c:v>
                </c:pt>
                <c:pt idx="668">
                  <c:v>542.15375974860103</c:v>
                </c:pt>
                <c:pt idx="669">
                  <c:v>542.52839608144427</c:v>
                </c:pt>
                <c:pt idx="670">
                  <c:v>542.90241050734414</c:v>
                </c:pt>
                <c:pt idx="671">
                  <c:v>543.27580686441115</c:v>
                </c:pt>
                <c:pt idx="672">
                  <c:v>543.64858899428998</c:v>
                </c:pt>
                <c:pt idx="673">
                  <c:v>544.0207607422343</c:v>
                </c:pt>
                <c:pt idx="674">
                  <c:v>544.39232595718101</c:v>
                </c:pt>
                <c:pt idx="675">
                  <c:v>544.76328849182426</c:v>
                </c:pt>
                <c:pt idx="676">
                  <c:v>545.13365220268804</c:v>
                </c:pt>
                <c:pt idx="677">
                  <c:v>545.50342095019846</c:v>
                </c:pt>
                <c:pt idx="678">
                  <c:v>545.87259859875519</c:v>
                </c:pt>
                <c:pt idx="679">
                  <c:v>546.24118901680242</c:v>
                </c:pt>
                <c:pt idx="680">
                  <c:v>546.60919607689857</c:v>
                </c:pt>
                <c:pt idx="681">
                  <c:v>546.97662365578594</c:v>
                </c:pt>
                <c:pt idx="682">
                  <c:v>547.34347563445885</c:v>
                </c:pt>
                <c:pt idx="683">
                  <c:v>547.70975589823183</c:v>
                </c:pt>
                <c:pt idx="684">
                  <c:v>548.07546833680635</c:v>
                </c:pt>
                <c:pt idx="685">
                  <c:v>548.44061684433711</c:v>
                </c:pt>
                <c:pt idx="686">
                  <c:v>548.80520531949787</c:v>
                </c:pt>
                <c:pt idx="687">
                  <c:v>549.16923766554567</c:v>
                </c:pt>
                <c:pt idx="688">
                  <c:v>549.53271779038516</c:v>
                </c:pt>
                <c:pt idx="689">
                  <c:v>549.89564960663154</c:v>
                </c:pt>
                <c:pt idx="690">
                  <c:v>550.25803703167287</c:v>
                </c:pt>
                <c:pt idx="691">
                  <c:v>550.61988398773201</c:v>
                </c:pt>
                <c:pt idx="692">
                  <c:v>550.9811944019267</c:v>
                </c:pt>
                <c:pt idx="693">
                  <c:v>551.34197220633007</c:v>
                </c:pt>
                <c:pt idx="694">
                  <c:v>551.70222133802952</c:v>
                </c:pt>
                <c:pt idx="695">
                  <c:v>552.06194573918481</c:v>
                </c:pt>
                <c:pt idx="696">
                  <c:v>552.42114935708594</c:v>
                </c:pt>
                <c:pt idx="697">
                  <c:v>552.7798361442093</c:v>
                </c:pt>
                <c:pt idx="698">
                  <c:v>553.13801005827372</c:v>
                </c:pt>
                <c:pt idx="699">
                  <c:v>553.49567506229528</c:v>
                </c:pt>
                <c:pt idx="700">
                  <c:v>553.85283512464116</c:v>
                </c:pt>
                <c:pt idx="701">
                  <c:v>554.20949421908324</c:v>
                </c:pt>
                <c:pt idx="702">
                  <c:v>554.5656563248499</c:v>
                </c:pt>
                <c:pt idx="703">
                  <c:v>554.92132542667787</c:v>
                </c:pt>
                <c:pt idx="704">
                  <c:v>555.27650551486261</c:v>
                </c:pt>
                <c:pt idx="705">
                  <c:v>555.63120058530785</c:v>
                </c:pt>
                <c:pt idx="706">
                  <c:v>555.98541463957463</c:v>
                </c:pt>
                <c:pt idx="707">
                  <c:v>556.33915168492877</c:v>
                </c:pt>
                <c:pt idx="708">
                  <c:v>556.69241573436989</c:v>
                </c:pt>
                <c:pt idx="709">
                  <c:v>557.0452108065565</c:v>
                </c:pt>
                <c:pt idx="710">
                  <c:v>557.39754092568808</c:v>
                </c:pt>
                <c:pt idx="711">
                  <c:v>557.74941012138402</c:v>
                </c:pt>
                <c:pt idx="712">
                  <c:v>558.10082242856095</c:v>
                </c:pt>
                <c:pt idx="713">
                  <c:v>558.45178188730779</c:v>
                </c:pt>
                <c:pt idx="714">
                  <c:v>558.80229254275957</c:v>
                </c:pt>
                <c:pt idx="715">
                  <c:v>559.15235844496851</c:v>
                </c:pt>
                <c:pt idx="716">
                  <c:v>559.5019836487736</c:v>
                </c:pt>
                <c:pt idx="717">
                  <c:v>559.85117221366829</c:v>
                </c:pt>
                <c:pt idx="718">
                  <c:v>560.19992820366622</c:v>
                </c:pt>
                <c:pt idx="719">
                  <c:v>560.54825568716535</c:v>
                </c:pt>
                <c:pt idx="720">
                  <c:v>560.89615873680975</c:v>
                </c:pt>
                <c:pt idx="721">
                  <c:v>561.24364142935019</c:v>
                </c:pt>
                <c:pt idx="722">
                  <c:v>561.59070784550238</c:v>
                </c:pt>
                <c:pt idx="723">
                  <c:v>561.93736206980395</c:v>
                </c:pt>
                <c:pt idx="724">
                  <c:v>562.28360819046929</c:v>
                </c:pt>
                <c:pt idx="725">
                  <c:v>562.62945029924288</c:v>
                </c:pt>
                <c:pt idx="726">
                  <c:v>562.9748924912509</c:v>
                </c:pt>
                <c:pt idx="727">
                  <c:v>563.31993886485122</c:v>
                </c:pt>
                <c:pt idx="728">
                  <c:v>563.66459352148138</c:v>
                </c:pt>
                <c:pt idx="729">
                  <c:v>564.00886056550553</c:v>
                </c:pt>
                <c:pt idx="730">
                  <c:v>564.3527441040593</c:v>
                </c:pt>
                <c:pt idx="731">
                  <c:v>564.69624824689333</c:v>
                </c:pt>
                <c:pt idx="732">
                  <c:v>565.03937710621517</c:v>
                </c:pt>
                <c:pt idx="733">
                  <c:v>565.38213479652961</c:v>
                </c:pt>
                <c:pt idx="734">
                  <c:v>565.72452543447787</c:v>
                </c:pt>
                <c:pt idx="735">
                  <c:v>566.06655313867452</c:v>
                </c:pt>
                <c:pt idx="736">
                  <c:v>566.40822202954405</c:v>
                </c:pt>
                <c:pt idx="737">
                  <c:v>566.74953622915518</c:v>
                </c:pt>
                <c:pt idx="738">
                  <c:v>567.09049986105424</c:v>
                </c:pt>
                <c:pt idx="739">
                  <c:v>567.4311170500971</c:v>
                </c:pt>
                <c:pt idx="740">
                  <c:v>567.77139192227946</c:v>
                </c:pt>
                <c:pt idx="741">
                  <c:v>568.11132860456644</c:v>
                </c:pt>
                <c:pt idx="742">
                  <c:v>568.45093122472065</c:v>
                </c:pt>
                <c:pt idx="743">
                  <c:v>568.79020391112908</c:v>
                </c:pt>
                <c:pt idx="744">
                  <c:v>569.12915079262859</c:v>
                </c:pt>
                <c:pt idx="745">
                  <c:v>569.46777599833069</c:v>
                </c:pt>
                <c:pt idx="746">
                  <c:v>569.80608365744467</c:v>
                </c:pt>
                <c:pt idx="747">
                  <c:v>570.14407789910001</c:v>
                </c:pt>
                <c:pt idx="748">
                  <c:v>570.481762852168</c:v>
                </c:pt>
                <c:pt idx="749">
                  <c:v>570.81914264508168</c:v>
                </c:pt>
                <c:pt idx="750">
                  <c:v>571.15622140565551</c:v>
                </c:pt>
                <c:pt idx="751">
                  <c:v>571.49300326090315</c:v>
                </c:pt>
                <c:pt idx="752">
                  <c:v>571.82949233685565</c:v>
                </c:pt>
                <c:pt idx="753">
                  <c:v>572.16569275837787</c:v>
                </c:pt>
                <c:pt idx="754">
                  <c:v>572.50160864898407</c:v>
                </c:pt>
                <c:pt idx="755">
                  <c:v>572.83724413065306</c:v>
                </c:pt>
                <c:pt idx="756">
                  <c:v>573.17260332364287</c:v>
                </c:pt>
                <c:pt idx="757">
                  <c:v>573.50769034630378</c:v>
                </c:pt>
                <c:pt idx="758">
                  <c:v>573.84250931489146</c:v>
                </c:pt>
                <c:pt idx="759">
                  <c:v>574.17706434337947</c:v>
                </c:pt>
                <c:pt idx="760">
                  <c:v>574.5113595432706</c:v>
                </c:pt>
                <c:pt idx="761">
                  <c:v>574.84539902340839</c:v>
                </c:pt>
                <c:pt idx="762">
                  <c:v>575.17918688978739</c:v>
                </c:pt>
                <c:pt idx="763">
                  <c:v>575.51272724536386</c:v>
                </c:pt>
                <c:pt idx="764">
                  <c:v>575.84602418986503</c:v>
                </c:pt>
                <c:pt idx="765">
                  <c:v>576.17908181959865</c:v>
                </c:pt>
                <c:pt idx="766">
                  <c:v>576.51190422726211</c:v>
                </c:pt>
                <c:pt idx="767">
                  <c:v>576.844495501751</c:v>
                </c:pt>
                <c:pt idx="768">
                  <c:v>577.17685972796767</c:v>
                </c:pt>
                <c:pt idx="769">
                  <c:v>577.50900098662953</c:v>
                </c:pt>
                <c:pt idx="770">
                  <c:v>577.84092335407706</c:v>
                </c:pt>
                <c:pt idx="771">
                  <c:v>578.17263090208155</c:v>
                </c:pt>
                <c:pt idx="772">
                  <c:v>578.50412769765308</c:v>
                </c:pt>
                <c:pt idx="773">
                  <c:v>578.8354178028485</c:v>
                </c:pt>
                <c:pt idx="774">
                  <c:v>579.16650527457864</c:v>
                </c:pt>
                <c:pt idx="775">
                  <c:v>579.49739416441673</c:v>
                </c:pt>
                <c:pt idx="776">
                  <c:v>579.82808851840582</c:v>
                </c:pt>
                <c:pt idx="777">
                  <c:v>580.15859237686675</c:v>
                </c:pt>
                <c:pt idx="778">
                  <c:v>580.48890977420649</c:v>
                </c:pt>
                <c:pt idx="779">
                  <c:v>580.81904473872646</c:v>
                </c:pt>
                <c:pt idx="780">
                  <c:v>581.14900129243085</c:v>
                </c:pt>
                <c:pt idx="781">
                  <c:v>581.47878345083564</c:v>
                </c:pt>
                <c:pt idx="782">
                  <c:v>581.80839522277779</c:v>
                </c:pt>
                <c:pt idx="783">
                  <c:v>582.13784061022466</c:v>
                </c:pt>
                <c:pt idx="784">
                  <c:v>582.46712360808385</c:v>
                </c:pt>
                <c:pt idx="785">
                  <c:v>582.79624820401375</c:v>
                </c:pt>
                <c:pt idx="786">
                  <c:v>583.12521837823442</c:v>
                </c:pt>
                <c:pt idx="787">
                  <c:v>583.4540381033388</c:v>
                </c:pt>
                <c:pt idx="788">
                  <c:v>583.78271134410477</c:v>
                </c:pt>
                <c:pt idx="789">
                  <c:v>584.11124205730755</c:v>
                </c:pt>
                <c:pt idx="790">
                  <c:v>584.43963419153306</c:v>
                </c:pt>
                <c:pt idx="791">
                  <c:v>584.76789168699179</c:v>
                </c:pt>
                <c:pt idx="792">
                  <c:v>585.09601847533349</c:v>
                </c:pt>
                <c:pt idx="793">
                  <c:v>585.42401847946235</c:v>
                </c:pt>
                <c:pt idx="794">
                  <c:v>585.75189561335333</c:v>
                </c:pt>
                <c:pt idx="795">
                  <c:v>586.07965378186907</c:v>
                </c:pt>
                <c:pt idx="796">
                  <c:v>586.40729688057809</c:v>
                </c:pt>
                <c:pt idx="797">
                  <c:v>586.73482879557309</c:v>
                </c:pt>
                <c:pt idx="798">
                  <c:v>587.06225340329138</c:v>
                </c:pt>
                <c:pt idx="799">
                  <c:v>587.38957457033507</c:v>
                </c:pt>
                <c:pt idx="800">
                  <c:v>587.71679615329333</c:v>
                </c:pt>
                <c:pt idx="801">
                  <c:v>588.043921998565</c:v>
                </c:pt>
                <c:pt idx="802">
                  <c:v>588.3709559421826</c:v>
                </c:pt>
                <c:pt idx="803">
                  <c:v>588.69790180963776</c:v>
                </c:pt>
                <c:pt idx="804">
                  <c:v>589.02476341570684</c:v>
                </c:pt>
                <c:pt idx="805">
                  <c:v>589.35154456427904</c:v>
                </c:pt>
                <c:pt idx="806">
                  <c:v>589.67824904818497</c:v>
                </c:pt>
                <c:pt idx="807">
                  <c:v>590.00488064902652</c:v>
                </c:pt>
                <c:pt idx="808">
                  <c:v>590.33144313700836</c:v>
                </c:pt>
                <c:pt idx="809">
                  <c:v>590.65794027077038</c:v>
                </c:pt>
                <c:pt idx="810">
                  <c:v>590.98437579722201</c:v>
                </c:pt>
                <c:pt idx="811">
                  <c:v>591.31075345137731</c:v>
                </c:pt>
                <c:pt idx="812">
                  <c:v>591.63707695619212</c:v>
                </c:pt>
                <c:pt idx="813">
                  <c:v>591.96335002240221</c:v>
                </c:pt>
                <c:pt idx="814">
                  <c:v>592.28957634836308</c:v>
                </c:pt>
                <c:pt idx="815">
                  <c:v>592.61575961989172</c:v>
                </c:pt>
                <c:pt idx="816">
                  <c:v>592.94190351010855</c:v>
                </c:pt>
                <c:pt idx="817">
                  <c:v>593.26801167928306</c:v>
                </c:pt>
                <c:pt idx="818">
                  <c:v>593.594087774679</c:v>
                </c:pt>
                <c:pt idx="819">
                  <c:v>593.9201354304023</c:v>
                </c:pt>
                <c:pt idx="820">
                  <c:v>594.24615826725073</c:v>
                </c:pt>
                <c:pt idx="821">
                  <c:v>594.57215989256463</c:v>
                </c:pt>
                <c:pt idx="822">
                  <c:v>594.89814390007973</c:v>
                </c:pt>
                <c:pt idx="823">
                  <c:v>595.22411386978149</c:v>
                </c:pt>
                <c:pt idx="824">
                  <c:v>595.55007336776168</c:v>
                </c:pt>
                <c:pt idx="825">
                  <c:v>595.87602594607608</c:v>
                </c:pt>
                <c:pt idx="826">
                  <c:v>596.20197514260428</c:v>
                </c:pt>
                <c:pt idx="827">
                  <c:v>596.52792448091122</c:v>
                </c:pt>
                <c:pt idx="828">
                  <c:v>596.85387747011112</c:v>
                </c:pt>
                <c:pt idx="829">
                  <c:v>597.17983760473226</c:v>
                </c:pt>
                <c:pt idx="830">
                  <c:v>597.50580836458437</c:v>
                </c:pt>
                <c:pt idx="831">
                  <c:v>597.83179321462762</c:v>
                </c:pt>
                <c:pt idx="832">
                  <c:v>598.15779560484384</c:v>
                </c:pt>
                <c:pt idx="833">
                  <c:v>598.48381897010916</c:v>
                </c:pt>
                <c:pt idx="834">
                  <c:v>598.80986673006907</c:v>
                </c:pt>
                <c:pt idx="835">
                  <c:v>599.13594228901513</c:v>
                </c:pt>
                <c:pt idx="836">
                  <c:v>599.46204903576393</c:v>
                </c:pt>
                <c:pt idx="837">
                  <c:v>599.78819034353774</c:v>
                </c:pt>
                <c:pt idx="838">
                  <c:v>600.11436956984721</c:v>
                </c:pt>
                <c:pt idx="839">
                  <c:v>600.44059005637644</c:v>
                </c:pt>
                <c:pt idx="840">
                  <c:v>600.76685512886979</c:v>
                </c:pt>
                <c:pt idx="841">
                  <c:v>601.09316809702057</c:v>
                </c:pt>
                <c:pt idx="842">
                  <c:v>601.41953225436203</c:v>
                </c:pt>
                <c:pt idx="843">
                  <c:v>601.74595087816044</c:v>
                </c:pt>
                <c:pt idx="844">
                  <c:v>602.07242722931016</c:v>
                </c:pt>
                <c:pt idx="845">
                  <c:v>602.39896455223084</c:v>
                </c:pt>
                <c:pt idx="846">
                  <c:v>602.72556607476611</c:v>
                </c:pt>
                <c:pt idx="847">
                  <c:v>603.05223500808552</c:v>
                </c:pt>
                <c:pt idx="848">
                  <c:v>603.37897454658776</c:v>
                </c:pt>
                <c:pt idx="849">
                  <c:v>603.70578786780607</c:v>
                </c:pt>
                <c:pt idx="850">
                  <c:v>604.03267813231582</c:v>
                </c:pt>
                <c:pt idx="851">
                  <c:v>604.35964848364472</c:v>
                </c:pt>
                <c:pt idx="852">
                  <c:v>604.68670204818375</c:v>
                </c:pt>
                <c:pt idx="853">
                  <c:v>605.01384193510205</c:v>
                </c:pt>
                <c:pt idx="854">
                  <c:v>605.34107123626256</c:v>
                </c:pt>
                <c:pt idx="855">
                  <c:v>605.66839302614028</c:v>
                </c:pt>
                <c:pt idx="856">
                  <c:v>605.99581036174266</c:v>
                </c:pt>
                <c:pt idx="857">
                  <c:v>606.32332628253198</c:v>
                </c:pt>
                <c:pt idx="858">
                  <c:v>606.6509438103501</c:v>
                </c:pt>
                <c:pt idx="859">
                  <c:v>606.9786659493451</c:v>
                </c:pt>
                <c:pt idx="860">
                  <c:v>607.3064956858999</c:v>
                </c:pt>
                <c:pt idx="861">
                  <c:v>607.63443598856361</c:v>
                </c:pt>
                <c:pt idx="862">
                  <c:v>607.9624898079843</c:v>
                </c:pt>
                <c:pt idx="863">
                  <c:v>608.29066007684446</c:v>
                </c:pt>
                <c:pt idx="864">
                  <c:v>608.61894970979813</c:v>
                </c:pt>
                <c:pt idx="865">
                  <c:v>608.94736160341017</c:v>
                </c:pt>
                <c:pt idx="866">
                  <c:v>609.27589863609819</c:v>
                </c:pt>
                <c:pt idx="867">
                  <c:v>609.60456366807557</c:v>
                </c:pt>
                <c:pt idx="868">
                  <c:v>609.93335954129782</c:v>
                </c:pt>
                <c:pt idx="869">
                  <c:v>610.26228907940992</c:v>
                </c:pt>
                <c:pt idx="870">
                  <c:v>610.59135508769634</c:v>
                </c:pt>
                <c:pt idx="871">
                  <c:v>610.9205603530329</c:v>
                </c:pt>
                <c:pt idx="872">
                  <c:v>611.24990764384097</c:v>
                </c:pt>
                <c:pt idx="873">
                  <c:v>611.57939971004316</c:v>
                </c:pt>
                <c:pt idx="874">
                  <c:v>611.90903928302157</c:v>
                </c:pt>
                <c:pt idx="875">
                  <c:v>612.23882907557811</c:v>
                </c:pt>
                <c:pt idx="876">
                  <c:v>612.56877178189643</c:v>
                </c:pt>
                <c:pt idx="877">
                  <c:v>612.89887007750622</c:v>
                </c:pt>
                <c:pt idx="878">
                  <c:v>613.2291266192492</c:v>
                </c:pt>
                <c:pt idx="879">
                  <c:v>613.55954404524766</c:v>
                </c:pt>
                <c:pt idx="880">
                  <c:v>613.89012497487386</c:v>
                </c:pt>
                <c:pt idx="881">
                  <c:v>614.22087200872318</c:v>
                </c:pt>
                <c:pt idx="882">
                  <c:v>614.5517877285871</c:v>
                </c:pt>
                <c:pt idx="883">
                  <c:v>614.88287469743</c:v>
                </c:pt>
                <c:pt idx="884">
                  <c:v>615.21413545936684</c:v>
                </c:pt>
                <c:pt idx="885">
                  <c:v>615.54557253964299</c:v>
                </c:pt>
                <c:pt idx="886">
                  <c:v>615.87718844461608</c:v>
                </c:pt>
                <c:pt idx="887">
                  <c:v>616.20898566173935</c:v>
                </c:pt>
                <c:pt idx="888">
                  <c:v>616.54096665954773</c:v>
                </c:pt>
                <c:pt idx="889">
                  <c:v>616.87313388764449</c:v>
                </c:pt>
                <c:pt idx="890">
                  <c:v>617.20548977669114</c:v>
                </c:pt>
                <c:pt idx="891">
                  <c:v>617.53803673839809</c:v>
                </c:pt>
                <c:pt idx="892">
                  <c:v>617.87077716551778</c:v>
                </c:pt>
                <c:pt idx="893">
                  <c:v>618.20371343183888</c:v>
                </c:pt>
                <c:pt idx="894">
                  <c:v>618.53684789218323</c:v>
                </c:pt>
                <c:pt idx="895">
                  <c:v>618.87018288240381</c:v>
                </c:pt>
                <c:pt idx="896">
                  <c:v>619.20372071938448</c:v>
                </c:pt>
                <c:pt idx="897">
                  <c:v>619.53746370104227</c:v>
                </c:pt>
                <c:pt idx="898">
                  <c:v>619.87141410633012</c:v>
                </c:pt>
                <c:pt idx="899">
                  <c:v>620.20557419524221</c:v>
                </c:pt>
                <c:pt idx="900">
                  <c:v>620.53994620882065</c:v>
                </c:pt>
                <c:pt idx="901">
                  <c:v>620.87453236916417</c:v>
                </c:pt>
                <c:pt idx="902">
                  <c:v>621.20933487943773</c:v>
                </c:pt>
                <c:pt idx="903">
                  <c:v>621.5443559238845</c:v>
                </c:pt>
                <c:pt idx="904">
                  <c:v>621.87959766783911</c:v>
                </c:pt>
                <c:pt idx="905">
                  <c:v>622.21506225774237</c:v>
                </c:pt>
                <c:pt idx="906">
                  <c:v>622.55075182115786</c:v>
                </c:pt>
                <c:pt idx="907">
                  <c:v>622.8866684667895</c:v>
                </c:pt>
                <c:pt idx="908">
                  <c:v>623.22281428450174</c:v>
                </c:pt>
                <c:pt idx="909">
                  <c:v>623.55919134534008</c:v>
                </c:pt>
                <c:pt idx="910">
                  <c:v>623.89580170155352</c:v>
                </c:pt>
                <c:pt idx="911">
                  <c:v>624.23264738661874</c:v>
                </c:pt>
                <c:pt idx="912">
                  <c:v>624.56973041526555</c:v>
                </c:pt>
                <c:pt idx="913">
                  <c:v>624.90705278350356</c:v>
                </c:pt>
                <c:pt idx="914">
                  <c:v>625.24461646865041</c:v>
                </c:pt>
                <c:pt idx="915">
                  <c:v>625.58242342936171</c:v>
                </c:pt>
                <c:pt idx="916">
                  <c:v>625.92047560566175</c:v>
                </c:pt>
                <c:pt idx="917">
                  <c:v>626.25877491897597</c:v>
                </c:pt>
                <c:pt idx="918">
                  <c:v>626.59732327216466</c:v>
                </c:pt>
                <c:pt idx="919">
                  <c:v>626.93612254955781</c:v>
                </c:pt>
                <c:pt idx="920">
                  <c:v>627.27517461699199</c:v>
                </c:pt>
                <c:pt idx="921">
                  <c:v>627.61448132184717</c:v>
                </c:pt>
                <c:pt idx="922">
                  <c:v>627.95404449308614</c:v>
                </c:pt>
                <c:pt idx="923">
                  <c:v>628.29386594129414</c:v>
                </c:pt>
                <c:pt idx="924">
                  <c:v>628.6339474587204</c:v>
                </c:pt>
                <c:pt idx="925">
                  <c:v>628.97429081932046</c:v>
                </c:pt>
                <c:pt idx="926">
                  <c:v>629.31489777879995</c:v>
                </c:pt>
                <c:pt idx="927">
                  <c:v>629.65577007465936</c:v>
                </c:pt>
                <c:pt idx="928">
                  <c:v>629.99690942623977</c:v>
                </c:pt>
                <c:pt idx="929">
                  <c:v>630.33831753477</c:v>
                </c:pt>
                <c:pt idx="930">
                  <c:v>630.67999608341484</c:v>
                </c:pt>
                <c:pt idx="931">
                  <c:v>631.02194673732401</c:v>
                </c:pt>
                <c:pt idx="932">
                  <c:v>631.36417114368282</c:v>
                </c:pt>
                <c:pt idx="933">
                  <c:v>631.70667093176303</c:v>
                </c:pt>
                <c:pt idx="934">
                  <c:v>632.04944771297528</c:v>
                </c:pt>
                <c:pt idx="935">
                  <c:v>632.39250308092267</c:v>
                </c:pt>
                <c:pt idx="936">
                  <c:v>632.73583861145448</c:v>
                </c:pt>
                <c:pt idx="937">
                  <c:v>633.07945586272183</c:v>
                </c:pt>
                <c:pt idx="938">
                  <c:v>633.42335637523377</c:v>
                </c:pt>
                <c:pt idx="939">
                  <c:v>633.76754167191427</c:v>
                </c:pt>
                <c:pt idx="940">
                  <c:v>634.11201325816035</c:v>
                </c:pt>
                <c:pt idx="941">
                  <c:v>634.45677262190077</c:v>
                </c:pt>
                <c:pt idx="942">
                  <c:v>634.80182123365569</c:v>
                </c:pt>
                <c:pt idx="943">
                  <c:v>635.14716054659766</c:v>
                </c:pt>
                <c:pt idx="944">
                  <c:v>635.49279199661248</c:v>
                </c:pt>
                <c:pt idx="945">
                  <c:v>635.8387170023617</c:v>
                </c:pt>
                <c:pt idx="946">
                  <c:v>636.18493696534563</c:v>
                </c:pt>
                <c:pt idx="947">
                  <c:v>636.53145326996685</c:v>
                </c:pt>
                <c:pt idx="948">
                  <c:v>636.87826728359505</c:v>
                </c:pt>
                <c:pt idx="949">
                  <c:v>637.22538035663194</c:v>
                </c:pt>
                <c:pt idx="950">
                  <c:v>637.5727938225773</c:v>
                </c:pt>
                <c:pt idx="951">
                  <c:v>637.92050899809578</c:v>
                </c:pt>
                <c:pt idx="952">
                  <c:v>638.26852718308396</c:v>
                </c:pt>
                <c:pt idx="953">
                  <c:v>638.61684966073858</c:v>
                </c:pt>
                <c:pt idx="954">
                  <c:v>638.96547769762503</c:v>
                </c:pt>
                <c:pt idx="955">
                  <c:v>639.3144125437467</c:v>
                </c:pt>
                <c:pt idx="956">
                  <c:v>639.66365543261463</c:v>
                </c:pt>
                <c:pt idx="957">
                  <c:v>640.0132075813184</c:v>
                </c:pt>
                <c:pt idx="958">
                  <c:v>640.36307019059666</c:v>
                </c:pt>
                <c:pt idx="959">
                  <c:v>640.71324444490915</c:v>
                </c:pt>
                <c:pt idx="960">
                  <c:v>641.06373151250864</c:v>
                </c:pt>
                <c:pt idx="961">
                  <c:v>641.41453254551357</c:v>
                </c:pt>
                <c:pt idx="962">
                  <c:v>641.76564867998138</c:v>
                </c:pt>
                <c:pt idx="963">
                  <c:v>642.11708103598198</c:v>
                </c:pt>
                <c:pt idx="964">
                  <c:v>642.46883071767218</c:v>
                </c:pt>
                <c:pt idx="965">
                  <c:v>642.82089881337015</c:v>
                </c:pt>
                <c:pt idx="966">
                  <c:v>643.1732863956305</c:v>
                </c:pt>
                <c:pt idx="967">
                  <c:v>643.52599452131983</c:v>
                </c:pt>
                <c:pt idx="968">
                  <c:v>643.87902423169282</c:v>
                </c:pt>
                <c:pt idx="969">
                  <c:v>644.23237655246805</c:v>
                </c:pt>
                <c:pt idx="970">
                  <c:v>644.5860524939053</c:v>
                </c:pt>
                <c:pt idx="971">
                  <c:v>644.94005305088228</c:v>
                </c:pt>
                <c:pt idx="972">
                  <c:v>645.29437920297221</c:v>
                </c:pt>
                <c:pt idx="973">
                  <c:v>645.64903191452186</c:v>
                </c:pt>
                <c:pt idx="974">
                  <c:v>646.00401213472912</c:v>
                </c:pt>
                <c:pt idx="975">
                  <c:v>646.35932079772203</c:v>
                </c:pt>
                <c:pt idx="976">
                  <c:v>646.7149588226373</c:v>
                </c:pt>
                <c:pt idx="977">
                  <c:v>647.0709271136991</c:v>
                </c:pt>
                <c:pt idx="978">
                  <c:v>647.427226560299</c:v>
                </c:pt>
                <c:pt idx="979">
                  <c:v>647.78385803707488</c:v>
                </c:pt>
                <c:pt idx="980">
                  <c:v>648.14082240399148</c:v>
                </c:pt>
                <c:pt idx="981">
                  <c:v>648.49812050641981</c:v>
                </c:pt>
                <c:pt idx="982">
                  <c:v>648.85575317521807</c:v>
                </c:pt>
                <c:pt idx="983">
                  <c:v>649.21372122681146</c:v>
                </c:pt>
                <c:pt idx="984">
                  <c:v>649.5720254632738</c:v>
                </c:pt>
                <c:pt idx="985">
                  <c:v>649.93066667240771</c:v>
                </c:pt>
                <c:pt idx="986">
                  <c:v>650.28964562782608</c:v>
                </c:pt>
                <c:pt idx="987">
                  <c:v>650.64896308903303</c:v>
                </c:pt>
                <c:pt idx="988">
                  <c:v>651.0086198015058</c:v>
                </c:pt>
                <c:pt idx="989">
                  <c:v>651.36861649677587</c:v>
                </c:pt>
                <c:pt idx="990">
                  <c:v>651.72895389251096</c:v>
                </c:pt>
                <c:pt idx="991">
                  <c:v>652.08963269259652</c:v>
                </c:pt>
                <c:pt idx="992">
                  <c:v>652.45065358721797</c:v>
                </c:pt>
                <c:pt idx="993">
                  <c:v>652.8120172529425</c:v>
                </c:pt>
                <c:pt idx="994">
                  <c:v>653.1737243528014</c:v>
                </c:pt>
                <c:pt idx="995">
                  <c:v>653.53577553637194</c:v>
                </c:pt>
                <c:pt idx="996">
                  <c:v>653.89817143986011</c:v>
                </c:pt>
                <c:pt idx="997">
                  <c:v>654.26091268618222</c:v>
                </c:pt>
                <c:pt idx="998">
                  <c:v>654.62399988504808</c:v>
                </c:pt>
                <c:pt idx="999">
                  <c:v>654.98743363304277</c:v>
                </c:pt>
                <c:pt idx="1000">
                  <c:v>655.35121451370946</c:v>
                </c:pt>
                <c:pt idx="1001">
                  <c:v>655.7153430976316</c:v>
                </c:pt>
                <c:pt idx="1002">
                  <c:v>656.07981994251554</c:v>
                </c:pt>
                <c:pt idx="1003">
                  <c:v>656.44464559327287</c:v>
                </c:pt>
                <c:pt idx="1004">
                  <c:v>656.80982058210304</c:v>
                </c:pt>
                <c:pt idx="1005">
                  <c:v>657.17534542857561</c:v>
                </c:pt>
                <c:pt idx="1006">
                  <c:v>657.54122063971295</c:v>
                </c:pt>
                <c:pt idx="1007">
                  <c:v>657.90744671007235</c:v>
                </c:pt>
                <c:pt idx="1008">
                  <c:v>658.27402412182835</c:v>
                </c:pt>
                <c:pt idx="1009">
                  <c:v>658.64095334485512</c:v>
                </c:pt>
                <c:pt idx="1010">
                  <c:v>659.00823483680892</c:v>
                </c:pt>
                <c:pt idx="1011">
                  <c:v>659.37586904320983</c:v>
                </c:pt>
                <c:pt idx="1012">
                  <c:v>659.74385639752415</c:v>
                </c:pt>
                <c:pt idx="1013">
                  <c:v>660.1121973212463</c:v>
                </c:pt>
                <c:pt idx="1014">
                  <c:v>660.48089222398085</c:v>
                </c:pt>
                <c:pt idx="1015">
                  <c:v>660.84994150352406</c:v>
                </c:pt>
                <c:pt idx="1016">
                  <c:v>661.21934554594588</c:v>
                </c:pt>
                <c:pt idx="1017">
                  <c:v>661.58910472567152</c:v>
                </c:pt>
                <c:pt idx="1018">
                  <c:v>661.95921940556298</c:v>
                </c:pt>
                <c:pt idx="1019">
                  <c:v>662.32968993700024</c:v>
                </c:pt>
                <c:pt idx="1020">
                  <c:v>662.70051665996266</c:v>
                </c:pt>
                <c:pt idx="1021">
                  <c:v>663.07169990311024</c:v>
                </c:pt>
                <c:pt idx="1022">
                  <c:v>663.44323998386426</c:v>
                </c:pt>
                <c:pt idx="1023">
                  <c:v>663.81513720848807</c:v>
                </c:pt>
                <c:pt idx="1024">
                  <c:v>664.18739187216829</c:v>
                </c:pt>
                <c:pt idx="1025">
                  <c:v>664.56000425909474</c:v>
                </c:pt>
                <c:pt idx="1026">
                  <c:v>664.93297464254101</c:v>
                </c:pt>
                <c:pt idx="1027">
                  <c:v>665.30630328494476</c:v>
                </c:pt>
                <c:pt idx="1028">
                  <c:v>665.67999043798739</c:v>
                </c:pt>
                <c:pt idx="1029">
                  <c:v>666.05403634267395</c:v>
                </c:pt>
                <c:pt idx="1030">
                  <c:v>666.42844122941312</c:v>
                </c:pt>
                <c:pt idx="1031">
                  <c:v>666.80320531809616</c:v>
                </c:pt>
                <c:pt idx="1032">
                  <c:v>667.17832881817628</c:v>
                </c:pt>
                <c:pt idx="1033">
                  <c:v>667.55381192874779</c:v>
                </c:pt>
                <c:pt idx="1034">
                  <c:v>667.92965483862486</c:v>
                </c:pt>
                <c:pt idx="1035">
                  <c:v>668.30585772641996</c:v>
                </c:pt>
                <c:pt idx="1036">
                  <c:v>668.68242076062245</c:v>
                </c:pt>
                <c:pt idx="1037">
                  <c:v>669.05934409967676</c:v>
                </c:pt>
                <c:pt idx="1038">
                  <c:v>669.43662789206019</c:v>
                </c:pt>
                <c:pt idx="1039">
                  <c:v>669.81427227636061</c:v>
                </c:pt>
                <c:pt idx="1040">
                  <c:v>670.19227738135407</c:v>
                </c:pt>
                <c:pt idx="1041">
                  <c:v>670.57064332608206</c:v>
                </c:pt>
                <c:pt idx="1042">
                  <c:v>670.94937021992826</c:v>
                </c:pt>
                <c:pt idx="1043">
                  <c:v>671.3284581626956</c:v>
                </c:pt>
                <c:pt idx="1044">
                  <c:v>671.70790724468247</c:v>
                </c:pt>
                <c:pt idx="1045">
                  <c:v>672.08771754675922</c:v>
                </c:pt>
                <c:pt idx="1046">
                  <c:v>672.46788914044396</c:v>
                </c:pt>
                <c:pt idx="1047">
                  <c:v>672.84842208797841</c:v>
                </c:pt>
                <c:pt idx="1048">
                  <c:v>673.22931644240339</c:v>
                </c:pt>
                <c:pt idx="1049">
                  <c:v>673.61057224763374</c:v>
                </c:pt>
                <c:pt idx="1050">
                  <c:v>673.99218953853381</c:v>
                </c:pt>
                <c:pt idx="1051">
                  <c:v>674.37416834099156</c:v>
                </c:pt>
                <c:pt idx="1052">
                  <c:v>674.75650867199317</c:v>
                </c:pt>
                <c:pt idx="1053">
                  <c:v>675.13921053969727</c:v>
                </c:pt>
                <c:pt idx="1054">
                  <c:v>675.52227394350848</c:v>
                </c:pt>
                <c:pt idx="1055">
                  <c:v>675.9056988741512</c:v>
                </c:pt>
                <c:pt idx="1056">
                  <c:v>676.28948531374272</c:v>
                </c:pt>
                <c:pt idx="1057">
                  <c:v>676.6736332358663</c:v>
                </c:pt>
                <c:pt idx="1058">
                  <c:v>677.05814260564387</c:v>
                </c:pt>
                <c:pt idx="1059">
                  <c:v>677.44301337980801</c:v>
                </c:pt>
                <c:pt idx="1060">
                  <c:v>677.82824550677458</c:v>
                </c:pt>
                <c:pt idx="1061">
                  <c:v>678.21383892671417</c:v>
                </c:pt>
                <c:pt idx="1062">
                  <c:v>678.59979357162388</c:v>
                </c:pt>
                <c:pt idx="1063">
                  <c:v>678.98610936539808</c:v>
                </c:pt>
                <c:pt idx="1064">
                  <c:v>679.37278622389954</c:v>
                </c:pt>
                <c:pt idx="1065">
                  <c:v>679.75982405503009</c:v>
                </c:pt>
                <c:pt idx="1066">
                  <c:v>680.14722275880081</c:v>
                </c:pt>
                <c:pt idx="1067">
                  <c:v>680.53498222740188</c:v>
                </c:pt>
                <c:pt idx="1068">
                  <c:v>680.92310234527213</c:v>
                </c:pt>
                <c:pt idx="1069">
                  <c:v>681.31158298916887</c:v>
                </c:pt>
                <c:pt idx="1070">
                  <c:v>681.7004240282364</c:v>
                </c:pt>
                <c:pt idx="1071">
                  <c:v>682.08962532407486</c:v>
                </c:pt>
                <c:pt idx="1072">
                  <c:v>682.47918673080869</c:v>
                </c:pt>
                <c:pt idx="1073">
                  <c:v>682.86910809515473</c:v>
                </c:pt>
                <c:pt idx="1074">
                  <c:v>683.25938925648973</c:v>
                </c:pt>
                <c:pt idx="1075">
                  <c:v>683.65003004691789</c:v>
                </c:pt>
                <c:pt idx="1076">
                  <c:v>684.0410302913383</c:v>
                </c:pt>
                <c:pt idx="1077">
                  <c:v>684.43238980751119</c:v>
                </c:pt>
                <c:pt idx="1078">
                  <c:v>684.82410840612465</c:v>
                </c:pt>
                <c:pt idx="1079">
                  <c:v>685.21618589086063</c:v>
                </c:pt>
                <c:pt idx="1080">
                  <c:v>685.60862205846104</c:v>
                </c:pt>
                <c:pt idx="1081">
                  <c:v>686.00141669879292</c:v>
                </c:pt>
                <c:pt idx="1082">
                  <c:v>686.39456959491361</c:v>
                </c:pt>
                <c:pt idx="1083">
                  <c:v>686.78808052313582</c:v>
                </c:pt>
                <c:pt idx="1084">
                  <c:v>687.18194925309183</c:v>
                </c:pt>
                <c:pt idx="1085">
                  <c:v>687.57617554779779</c:v>
                </c:pt>
                <c:pt idx="1086">
                  <c:v>687.97075916371762</c:v>
                </c:pt>
                <c:pt idx="1087">
                  <c:v>688.36569985082633</c:v>
                </c:pt>
                <c:pt idx="1088">
                  <c:v>688.76099735267326</c:v>
                </c:pt>
                <c:pt idx="1089">
                  <c:v>689.15665140644489</c:v>
                </c:pt>
                <c:pt idx="1090">
                  <c:v>689.55266174302744</c:v>
                </c:pt>
                <c:pt idx="1091">
                  <c:v>689.949028087069</c:v>
                </c:pt>
                <c:pt idx="1092">
                  <c:v>690.34575015704138</c:v>
                </c:pt>
                <c:pt idx="1093">
                  <c:v>690.74282766530143</c:v>
                </c:pt>
                <c:pt idx="1094">
                  <c:v>691.14026031815263</c:v>
                </c:pt>
                <c:pt idx="1095">
                  <c:v>691.5380478159052</c:v>
                </c:pt>
                <c:pt idx="1096">
                  <c:v>691.93618985293745</c:v>
                </c:pt>
                <c:pt idx="1097">
                  <c:v>692.33468611775538</c:v>
                </c:pt>
                <c:pt idx="1098">
                  <c:v>692.73353629305257</c:v>
                </c:pt>
                <c:pt idx="1099">
                  <c:v>693.13274005576989</c:v>
                </c:pt>
                <c:pt idx="1100">
                  <c:v>693.53229707715468</c:v>
                </c:pt>
                <c:pt idx="1101">
                  <c:v>693.93220702281928</c:v>
                </c:pt>
                <c:pt idx="1102">
                  <c:v>694.33246955279969</c:v>
                </c:pt>
                <c:pt idx="1103">
                  <c:v>694.73308432161366</c:v>
                </c:pt>
                <c:pt idx="1104">
                  <c:v>695.13405097831878</c:v>
                </c:pt>
                <c:pt idx="1105">
                  <c:v>695.53536916656981</c:v>
                </c:pt>
                <c:pt idx="1106">
                  <c:v>695.93703852467547</c:v>
                </c:pt>
                <c:pt idx="1107">
                  <c:v>696.33905868565603</c:v>
                </c:pt>
                <c:pt idx="1108">
                  <c:v>696.74142927729895</c:v>
                </c:pt>
                <c:pt idx="1109">
                  <c:v>697.14414992221577</c:v>
                </c:pt>
                <c:pt idx="1110">
                  <c:v>697.54722023789748</c:v>
                </c:pt>
                <c:pt idx="1111">
                  <c:v>697.95063983677028</c:v>
                </c:pt>
                <c:pt idx="1112">
                  <c:v>698.35440832625045</c:v>
                </c:pt>
                <c:pt idx="1113">
                  <c:v>698.75852530879945</c:v>
                </c:pt>
                <c:pt idx="1114">
                  <c:v>699.16299038197826</c:v>
                </c:pt>
                <c:pt idx="1115">
                  <c:v>699.56780313850174</c:v>
                </c:pt>
                <c:pt idx="1116">
                  <c:v>699.97296316629217</c:v>
                </c:pt>
                <c:pt idx="1117">
                  <c:v>700.37847004853325</c:v>
                </c:pt>
                <c:pt idx="1118">
                  <c:v>700.78432336372248</c:v>
                </c:pt>
                <c:pt idx="1119">
                  <c:v>701.19052268572489</c:v>
                </c:pt>
                <c:pt idx="1120">
                  <c:v>701.59706758382504</c:v>
                </c:pt>
                <c:pt idx="1121">
                  <c:v>702.00395762277935</c:v>
                </c:pt>
                <c:pt idx="1122">
                  <c:v>702.41119236286806</c:v>
                </c:pt>
                <c:pt idx="1123">
                  <c:v>702.8187713599466</c:v>
                </c:pt>
                <c:pt idx="1124">
                  <c:v>703.22669416549672</c:v>
                </c:pt>
                <c:pt idx="1125">
                  <c:v>703.63496032667797</c:v>
                </c:pt>
                <c:pt idx="1126">
                  <c:v>704.04356938637761</c:v>
                </c:pt>
                <c:pt idx="1127">
                  <c:v>704.45252088326117</c:v>
                </c:pt>
                <c:pt idx="1128">
                  <c:v>704.86181435182243</c:v>
                </c:pt>
                <c:pt idx="1129">
                  <c:v>705.27144932243277</c:v>
                </c:pt>
                <c:pt idx="1130">
                  <c:v>705.68142532139075</c:v>
                </c:pt>
                <c:pt idx="1131">
                  <c:v>706.09174187097085</c:v>
                </c:pt>
                <c:pt idx="1132">
                  <c:v>706.5023984894724</c:v>
                </c:pt>
                <c:pt idx="1133">
                  <c:v>706.91339469126751</c:v>
                </c:pt>
                <c:pt idx="1134">
                  <c:v>707.32472998684943</c:v>
                </c:pt>
                <c:pt idx="1135">
                  <c:v>707.73640388288015</c:v>
                </c:pt>
                <c:pt idx="1136">
                  <c:v>708.1484158822376</c:v>
                </c:pt>
                <c:pt idx="1137">
                  <c:v>708.56076548406315</c:v>
                </c:pt>
                <c:pt idx="1138">
                  <c:v>708.97345218380781</c:v>
                </c:pt>
                <c:pt idx="1139">
                  <c:v>709.38647547327912</c:v>
                </c:pt>
                <c:pt idx="1140">
                  <c:v>709.79983484068703</c:v>
                </c:pt>
                <c:pt idx="1141">
                  <c:v>710.21352977068989</c:v>
                </c:pt>
                <c:pt idx="1142">
                  <c:v>710.62755974443985</c:v>
                </c:pt>
                <c:pt idx="1143">
                  <c:v>711.04192423962797</c:v>
                </c:pt>
                <c:pt idx="1144">
                  <c:v>711.45662273052949</c:v>
                </c:pt>
                <c:pt idx="1145">
                  <c:v>711.87165468804801</c:v>
                </c:pt>
                <c:pt idx="1146">
                  <c:v>712.28701957975989</c:v>
                </c:pt>
                <c:pt idx="1147">
                  <c:v>712.70271686995841</c:v>
                </c:pt>
                <c:pt idx="1148">
                  <c:v>713.11874601969726</c:v>
                </c:pt>
                <c:pt idx="1149">
                  <c:v>713.53510648683402</c:v>
                </c:pt>
                <c:pt idx="1150">
                  <c:v>713.95179772607298</c:v>
                </c:pt>
                <c:pt idx="1151">
                  <c:v>714.36881918900838</c:v>
                </c:pt>
                <c:pt idx="1152">
                  <c:v>714.78617032416651</c:v>
                </c:pt>
                <c:pt idx="1153">
                  <c:v>715.203850577048</c:v>
                </c:pt>
                <c:pt idx="1154">
                  <c:v>715.62185939016967</c:v>
                </c:pt>
                <c:pt idx="1155">
                  <c:v>716.04019620310623</c:v>
                </c:pt>
                <c:pt idx="1156">
                  <c:v>716.45886045253144</c:v>
                </c:pt>
                <c:pt idx="1157">
                  <c:v>716.87785157225903</c:v>
                </c:pt>
                <c:pt idx="1158">
                  <c:v>717.29716899328378</c:v>
                </c:pt>
                <c:pt idx="1159">
                  <c:v>717.71681214382158</c:v>
                </c:pt>
                <c:pt idx="1160">
                  <c:v>718.13678044934954</c:v>
                </c:pt>
                <c:pt idx="1161">
                  <c:v>718.55707333264615</c:v>
                </c:pt>
                <c:pt idx="1162">
                  <c:v>718.97769021383056</c:v>
                </c:pt>
                <c:pt idx="1163">
                  <c:v>719.39863051040186</c:v>
                </c:pt>
                <c:pt idx="1164">
                  <c:v>719.81989363727826</c:v>
                </c:pt>
                <c:pt idx="1165">
                  <c:v>720.24147900683545</c:v>
                </c:pt>
                <c:pt idx="1166">
                  <c:v>720.6633860289453</c:v>
                </c:pt>
                <c:pt idx="1167">
                  <c:v>721.0856141110138</c:v>
                </c:pt>
                <c:pt idx="1168">
                  <c:v>721.50816265801927</c:v>
                </c:pt>
                <c:pt idx="1169">
                  <c:v>721.93103107254933</c:v>
                </c:pt>
                <c:pt idx="1170">
                  <c:v>722.35421875483883</c:v>
                </c:pt>
                <c:pt idx="1171">
                  <c:v>722.77772510280624</c:v>
                </c:pt>
                <c:pt idx="1172">
                  <c:v>723.20154951209099</c:v>
                </c:pt>
                <c:pt idx="1173">
                  <c:v>723.62569137608966</c:v>
                </c:pt>
                <c:pt idx="1174">
                  <c:v>724.05015008599207</c:v>
                </c:pt>
                <c:pt idx="1175">
                  <c:v>724.4749250308173</c:v>
                </c:pt>
                <c:pt idx="1176">
                  <c:v>724.90001559744951</c:v>
                </c:pt>
                <c:pt idx="1177">
                  <c:v>725.32542117067317</c:v>
                </c:pt>
                <c:pt idx="1178">
                  <c:v>725.75114113320808</c:v>
                </c:pt>
                <c:pt idx="1179">
                  <c:v>726.1771748657444</c:v>
                </c:pt>
                <c:pt idx="1180">
                  <c:v>726.60352174697732</c:v>
                </c:pt>
                <c:pt idx="1181">
                  <c:v>727.03018115364091</c:v>
                </c:pt>
                <c:pt idx="1182">
                  <c:v>727.4571524605426</c:v>
                </c:pt>
                <c:pt idx="1183">
                  <c:v>727.88443504059717</c:v>
                </c:pt>
                <c:pt idx="1184">
                  <c:v>728.31202826485969</c:v>
                </c:pt>
                <c:pt idx="1185">
                  <c:v>728.73993150255922</c:v>
                </c:pt>
                <c:pt idx="1186">
                  <c:v>729.1681441211316</c:v>
                </c:pt>
                <c:pt idx="1187">
                  <c:v>729.59666548625262</c:v>
                </c:pt>
                <c:pt idx="1188">
                  <c:v>730.02549496186998</c:v>
                </c:pt>
                <c:pt idx="1189">
                  <c:v>730.45463191023589</c:v>
                </c:pt>
                <c:pt idx="1190">
                  <c:v>730.88407569193907</c:v>
                </c:pt>
                <c:pt idx="1191">
                  <c:v>731.31382566593641</c:v>
                </c:pt>
                <c:pt idx="1192">
                  <c:v>731.7438811895845</c:v>
                </c:pt>
                <c:pt idx="1193">
                  <c:v>732.17424161867075</c:v>
                </c:pt>
                <c:pt idx="1194">
                  <c:v>732.60490630744471</c:v>
                </c:pt>
                <c:pt idx="1195">
                  <c:v>733.03587460864844</c:v>
                </c:pt>
                <c:pt idx="1196">
                  <c:v>733.46714587354745</c:v>
                </c:pt>
                <c:pt idx="1197">
                  <c:v>733.89871945196069</c:v>
                </c:pt>
                <c:pt idx="1198">
                  <c:v>734.33059469229056</c:v>
                </c:pt>
                <c:pt idx="1199">
                  <c:v>734.76277094155296</c:v>
                </c:pt>
                <c:pt idx="1200">
                  <c:v>735.19524754540635</c:v>
                </c:pt>
                <c:pt idx="1201">
                  <c:v>735.62802384818178</c:v>
                </c:pt>
                <c:pt idx="1202">
                  <c:v>736.06109919291123</c:v>
                </c:pt>
                <c:pt idx="1203">
                  <c:v>736.49447292135699</c:v>
                </c:pt>
                <c:pt idx="1204">
                  <c:v>736.92814437403979</c:v>
                </c:pt>
                <c:pt idx="1205">
                  <c:v>737.36211289026778</c:v>
                </c:pt>
                <c:pt idx="1206">
                  <c:v>737.79637780816404</c:v>
                </c:pt>
                <c:pt idx="1207">
                  <c:v>738.23093846469487</c:v>
                </c:pt>
                <c:pt idx="1208">
                  <c:v>738.66579419569723</c:v>
                </c:pt>
                <c:pt idx="1209">
                  <c:v>739.10094433590655</c:v>
                </c:pt>
                <c:pt idx="1210">
                  <c:v>739.53638821898357</c:v>
                </c:pt>
                <c:pt idx="1211">
                  <c:v>739.97212517754144</c:v>
                </c:pt>
                <c:pt idx="1212">
                  <c:v>740.4081545431726</c:v>
                </c:pt>
                <c:pt idx="1213">
                  <c:v>740.84447564647519</c:v>
                </c:pt>
                <c:pt idx="1214">
                  <c:v>741.28108781707954</c:v>
                </c:pt>
                <c:pt idx="1215">
                  <c:v>741.71799038367419</c:v>
                </c:pt>
                <c:pt idx="1216">
                  <c:v>742.15518267403172</c:v>
                </c:pt>
                <c:pt idx="1217">
                  <c:v>742.5926640150343</c:v>
                </c:pt>
                <c:pt idx="1218">
                  <c:v>743.03043373269963</c:v>
                </c:pt>
                <c:pt idx="1219">
                  <c:v>743.4684911522055</c:v>
                </c:pt>
                <c:pt idx="1220">
                  <c:v>743.90683559791546</c:v>
                </c:pt>
                <c:pt idx="1221">
                  <c:v>744.34546639340306</c:v>
                </c:pt>
                <c:pt idx="1222">
                  <c:v>744.78438286147673</c:v>
                </c:pt>
                <c:pt idx="1223">
                  <c:v>745.22358432420424</c:v>
                </c:pt>
                <c:pt idx="1224">
                  <c:v>745.66307010293667</c:v>
                </c:pt>
                <c:pt idx="1225">
                  <c:v>746.10283951833253</c:v>
                </c:pt>
                <c:pt idx="1226">
                  <c:v>746.54289189038138</c:v>
                </c:pt>
                <c:pt idx="1227">
                  <c:v>746.98322653842752</c:v>
                </c:pt>
                <c:pt idx="1228">
                  <c:v>747.42384278119312</c:v>
                </c:pt>
                <c:pt idx="1229">
                  <c:v>747.8647399368017</c:v>
                </c:pt>
                <c:pt idx="1230">
                  <c:v>748.30591732280084</c:v>
                </c:pt>
                <c:pt idx="1231">
                  <c:v>748.74737425618468</c:v>
                </c:pt>
                <c:pt idx="1232">
                  <c:v>749.18911005341715</c:v>
                </c:pt>
                <c:pt idx="1233">
                  <c:v>749.63112403045352</c:v>
                </c:pt>
                <c:pt idx="1234">
                  <c:v>750.07341550276317</c:v>
                </c:pt>
                <c:pt idx="1235">
                  <c:v>750.51598378535118</c:v>
                </c:pt>
                <c:pt idx="1236">
                  <c:v>750.95882819278006</c:v>
                </c:pt>
                <c:pt idx="1237">
                  <c:v>751.40194803919155</c:v>
                </c:pt>
                <c:pt idx="1238">
                  <c:v>751.84534263832779</c:v>
                </c:pt>
                <c:pt idx="1239">
                  <c:v>752.28901130355257</c:v>
                </c:pt>
                <c:pt idx="1240">
                  <c:v>752.73295334787235</c:v>
                </c:pt>
                <c:pt idx="1241">
                  <c:v>753.17716808395687</c:v>
                </c:pt>
                <c:pt idx="1242">
                  <c:v>753.62165482415992</c:v>
                </c:pt>
                <c:pt idx="1243">
                  <c:v>754.06641288053981</c:v>
                </c:pt>
                <c:pt idx="1244">
                  <c:v>754.51144156487919</c:v>
                </c:pt>
                <c:pt idx="1245">
                  <c:v>754.95674018870579</c:v>
                </c:pt>
                <c:pt idx="1246">
                  <c:v>755.40230806331158</c:v>
                </c:pt>
                <c:pt idx="1247">
                  <c:v>755.84814449977296</c:v>
                </c:pt>
                <c:pt idx="1248">
                  <c:v>756.29424880897</c:v>
                </c:pt>
                <c:pt idx="1249">
                  <c:v>756.74062030160565</c:v>
                </c:pt>
                <c:pt idx="1250">
                  <c:v>757.18725828822528</c:v>
                </c:pt>
                <c:pt idx="1251">
                  <c:v>757.63416207923524</c:v>
                </c:pt>
                <c:pt idx="1252">
                  <c:v>758.08133098492192</c:v>
                </c:pt>
                <c:pt idx="1253">
                  <c:v>758.52876431546997</c:v>
                </c:pt>
                <c:pt idx="1254">
                  <c:v>758.97646138098128</c:v>
                </c:pt>
                <c:pt idx="1255">
                  <c:v>759.42442149149292</c:v>
                </c:pt>
                <c:pt idx="1256">
                  <c:v>759.87264395699515</c:v>
                </c:pt>
                <c:pt idx="1257">
                  <c:v>760.32112808744944</c:v>
                </c:pt>
                <c:pt idx="1258">
                  <c:v>760.76987319280624</c:v>
                </c:pt>
                <c:pt idx="1259">
                  <c:v>761.21887858302273</c:v>
                </c:pt>
                <c:pt idx="1260">
                  <c:v>761.6681435680797</c:v>
                </c:pt>
                <c:pt idx="1261">
                  <c:v>762.11766745799946</c:v>
                </c:pt>
                <c:pt idx="1262">
                  <c:v>762.56744956286241</c:v>
                </c:pt>
                <c:pt idx="1263">
                  <c:v>763.01748919282397</c:v>
                </c:pt>
                <c:pt idx="1264">
                  <c:v>763.46778565813179</c:v>
                </c:pt>
                <c:pt idx="1265">
                  <c:v>763.91833826914183</c:v>
                </c:pt>
                <c:pt idx="1266">
                  <c:v>764.36914633633489</c:v>
                </c:pt>
                <c:pt idx="1267">
                  <c:v>764.82020917033321</c:v>
                </c:pt>
                <c:pt idx="1268">
                  <c:v>765.27152608191602</c:v>
                </c:pt>
                <c:pt idx="1269">
                  <c:v>765.72309638203603</c:v>
                </c:pt>
                <c:pt idx="1270">
                  <c:v>766.17491938183491</c:v>
                </c:pt>
                <c:pt idx="1271">
                  <c:v>766.62699439265884</c:v>
                </c:pt>
                <c:pt idx="1272">
                  <c:v>767.07932072607423</c:v>
                </c:pt>
                <c:pt idx="1273">
                  <c:v>767.53189769388291</c:v>
                </c:pt>
                <c:pt idx="1274">
                  <c:v>767.9847246081373</c:v>
                </c:pt>
                <c:pt idx="1275">
                  <c:v>768.43780078115549</c:v>
                </c:pt>
                <c:pt idx="1276">
                  <c:v>768.89112552553593</c:v>
                </c:pt>
                <c:pt idx="1277">
                  <c:v>769.34469815417242</c:v>
                </c:pt>
                <c:pt idx="1278">
                  <c:v>769.79851798026846</c:v>
                </c:pt>
                <c:pt idx="1279">
                  <c:v>770.25258431735176</c:v>
                </c:pt>
                <c:pt idx="1280">
                  <c:v>770.7068964792885</c:v>
                </c:pt>
                <c:pt idx="1281">
                  <c:v>771.16145378029728</c:v>
                </c:pt>
                <c:pt idx="1282">
                  <c:v>771.61625553496344</c:v>
                </c:pt>
                <c:pt idx="1283">
                  <c:v>772.07130105825263</c:v>
                </c:pt>
                <c:pt idx="1284">
                  <c:v>772.52658966552451</c:v>
                </c:pt>
                <c:pt idx="1285">
                  <c:v>772.98212067254656</c:v>
                </c:pt>
                <c:pt idx="1286">
                  <c:v>773.4378933955071</c:v>
                </c:pt>
                <c:pt idx="1287">
                  <c:v>773.89390715102877</c:v>
                </c:pt>
                <c:pt idx="1288">
                  <c:v>774.35016125618165</c:v>
                </c:pt>
                <c:pt idx="1289">
                  <c:v>774.80665502849638</c:v>
                </c:pt>
                <c:pt idx="1290">
                  <c:v>775.26338778597665</c:v>
                </c:pt>
                <c:pt idx="1291">
                  <c:v>775.72035884711227</c:v>
                </c:pt>
                <c:pt idx="1292">
                  <c:v>776.17756753089168</c:v>
                </c:pt>
                <c:pt idx="1293">
                  <c:v>776.63501315681413</c:v>
                </c:pt>
                <c:pt idx="1294">
                  <c:v>777.09269504490226</c:v>
                </c:pt>
                <c:pt idx="1295">
                  <c:v>777.55061251571431</c:v>
                </c:pt>
                <c:pt idx="1296">
                  <c:v>778.00876489035602</c:v>
                </c:pt>
                <c:pt idx="1297">
                  <c:v>778.4671514904926</c:v>
                </c:pt>
                <c:pt idx="1298">
                  <c:v>778.9257716383604</c:v>
                </c:pt>
                <c:pt idx="1299">
                  <c:v>779.3846246567789</c:v>
                </c:pt>
                <c:pt idx="1300">
                  <c:v>779.84370986916178</c:v>
                </c:pt>
                <c:pt idx="1301">
                  <c:v>780.30302659952872</c:v>
                </c:pt>
                <c:pt idx="1302">
                  <c:v>780.76257417251645</c:v>
                </c:pt>
                <c:pt idx="1303">
                  <c:v>781.22235191339007</c:v>
                </c:pt>
                <c:pt idx="1304">
                  <c:v>781.68235914805382</c:v>
                </c:pt>
                <c:pt idx="1305">
                  <c:v>782.14259520306234</c:v>
                </c:pt>
                <c:pt idx="1306">
                  <c:v>782.60305940563103</c:v>
                </c:pt>
                <c:pt idx="1307">
                  <c:v>783.06375108364693</c:v>
                </c:pt>
                <c:pt idx="1308">
                  <c:v>783.52466956567957</c:v>
                </c:pt>
                <c:pt idx="1309">
                  <c:v>783.98581418099081</c:v>
                </c:pt>
                <c:pt idx="1310">
                  <c:v>784.44718425954534</c:v>
                </c:pt>
                <c:pt idx="1311">
                  <c:v>784.9087791320211</c:v>
                </c:pt>
                <c:pt idx="1312">
                  <c:v>785.3705981298192</c:v>
                </c:pt>
                <c:pt idx="1313">
                  <c:v>785.83264058507359</c:v>
                </c:pt>
                <c:pt idx="1314">
                  <c:v>786.29490583066138</c:v>
                </c:pt>
                <c:pt idx="1315">
                  <c:v>786.75739320021205</c:v>
                </c:pt>
                <c:pt idx="1316">
                  <c:v>787.22010202811759</c:v>
                </c:pt>
                <c:pt idx="1317">
                  <c:v>787.68303164954148</c:v>
                </c:pt>
                <c:pt idx="1318">
                  <c:v>788.14618140042842</c:v>
                </c:pt>
                <c:pt idx="1319">
                  <c:v>788.60955061751338</c:v>
                </c:pt>
                <c:pt idx="1320">
                  <c:v>789.07313863833076</c:v>
                </c:pt>
                <c:pt idx="1321">
                  <c:v>789.53694480122374</c:v>
                </c:pt>
                <c:pt idx="1322">
                  <c:v>790.00096844535278</c:v>
                </c:pt>
                <c:pt idx="1323">
                  <c:v>790.46520891070475</c:v>
                </c:pt>
                <c:pt idx="1324">
                  <c:v>790.92966553810152</c:v>
                </c:pt>
                <c:pt idx="1325">
                  <c:v>791.39433766920854</c:v>
                </c:pt>
                <c:pt idx="1326">
                  <c:v>791.85922464654334</c:v>
                </c:pt>
                <c:pt idx="1327">
                  <c:v>792.32432581348428</c:v>
                </c:pt>
                <c:pt idx="1328">
                  <c:v>792.78964051427818</c:v>
                </c:pt>
                <c:pt idx="1329">
                  <c:v>793.25516809404917</c:v>
                </c:pt>
                <c:pt idx="1330">
                  <c:v>793.72090789880633</c:v>
                </c:pt>
                <c:pt idx="1331">
                  <c:v>794.18685927545187</c:v>
                </c:pt>
                <c:pt idx="1332">
                  <c:v>794.65302157178894</c:v>
                </c:pt>
                <c:pt idx="1333">
                  <c:v>795.11939413652965</c:v>
                </c:pt>
                <c:pt idx="1334">
                  <c:v>795.5859763193024</c:v>
                </c:pt>
                <c:pt idx="1335">
                  <c:v>796.05276747065966</c:v>
                </c:pt>
                <c:pt idx="1336">
                  <c:v>796.51976694208531</c:v>
                </c:pt>
                <c:pt idx="1337">
                  <c:v>796.98697408600242</c:v>
                </c:pt>
                <c:pt idx="1338">
                  <c:v>797.45438825578003</c:v>
                </c:pt>
                <c:pt idx="1339">
                  <c:v>797.92200880574069</c:v>
                </c:pt>
                <c:pt idx="1340">
                  <c:v>798.38983509116747</c:v>
                </c:pt>
                <c:pt idx="1341">
                  <c:v>798.85786646831082</c:v>
                </c:pt>
                <c:pt idx="1342">
                  <c:v>799.32610229439581</c:v>
                </c:pt>
                <c:pt idx="1343">
                  <c:v>799.79454192762876</c:v>
                </c:pt>
                <c:pt idx="1344">
                  <c:v>800.26318472720379</c:v>
                </c:pt>
                <c:pt idx="1345">
                  <c:v>800.7320300533097</c:v>
                </c:pt>
                <c:pt idx="1346">
                  <c:v>801.2010772671365</c:v>
                </c:pt>
                <c:pt idx="1347">
                  <c:v>801.67032573088181</c:v>
                </c:pt>
                <c:pt idx="1348">
                  <c:v>802.13977480775725</c:v>
                </c:pt>
                <c:pt idx="1349">
                  <c:v>802.60942386199463</c:v>
                </c:pt>
                <c:pt idx="1350">
                  <c:v>803.07927225885226</c:v>
                </c:pt>
                <c:pt idx="1351">
                  <c:v>803.54931936462094</c:v>
                </c:pt>
                <c:pt idx="1352">
                  <c:v>804.01956454663002</c:v>
                </c:pt>
                <c:pt idx="1353">
                  <c:v>804.4900071732535</c:v>
                </c:pt>
                <c:pt idx="1354">
                  <c:v>804.96064661391551</c:v>
                </c:pt>
                <c:pt idx="1355">
                  <c:v>805.43148223909645</c:v>
                </c:pt>
                <c:pt idx="1356">
                  <c:v>805.90251342033821</c:v>
                </c:pt>
                <c:pt idx="1357">
                  <c:v>806.3737395302503</c:v>
                </c:pt>
                <c:pt idx="1358">
                  <c:v>806.84515994251501</c:v>
                </c:pt>
                <c:pt idx="1359">
                  <c:v>807.31677403189281</c:v>
                </c:pt>
                <c:pt idx="1360">
                  <c:v>807.78858117422794</c:v>
                </c:pt>
                <c:pt idx="1361">
                  <c:v>808.26058074645346</c:v>
                </c:pt>
                <c:pt idx="1362">
                  <c:v>808.7327721265965</c:v>
                </c:pt>
                <c:pt idx="1363">
                  <c:v>809.20515469378336</c:v>
                </c:pt>
                <c:pt idx="1364">
                  <c:v>809.67772782824454</c:v>
                </c:pt>
                <c:pt idx="1365">
                  <c:v>810.15049091131971</c:v>
                </c:pt>
                <c:pt idx="1366">
                  <c:v>810.62344332546263</c:v>
                </c:pt>
                <c:pt idx="1367">
                  <c:v>811.09658445424566</c:v>
                </c:pt>
                <c:pt idx="1368">
                  <c:v>811.56991368236481</c:v>
                </c:pt>
                <c:pt idx="1369">
                  <c:v>812.04343039564435</c:v>
                </c:pt>
                <c:pt idx="1370">
                  <c:v>812.51713398104107</c:v>
                </c:pt>
                <c:pt idx="1371">
                  <c:v>812.99102382664898</c:v>
                </c:pt>
                <c:pt idx="1372">
                  <c:v>813.46509932170386</c:v>
                </c:pt>
                <c:pt idx="1373">
                  <c:v>813.93935985658743</c:v>
                </c:pt>
                <c:pt idx="1374">
                  <c:v>814.41380482283159</c:v>
                </c:pt>
                <c:pt idx="1375">
                  <c:v>814.88843361312274</c:v>
                </c:pt>
                <c:pt idx="1376">
                  <c:v>815.36324562130574</c:v>
                </c:pt>
                <c:pt idx="1377">
                  <c:v>815.83824024238822</c:v>
                </c:pt>
                <c:pt idx="1378">
                  <c:v>816.31341687254428</c:v>
                </c:pt>
                <c:pt idx="1379">
                  <c:v>816.7887749091185</c:v>
                </c:pt>
                <c:pt idx="1380">
                  <c:v>817.26431375062987</c:v>
                </c:pt>
                <c:pt idx="1381">
                  <c:v>817.74003279677572</c:v>
                </c:pt>
                <c:pt idx="1382">
                  <c:v>818.21593144843496</c:v>
                </c:pt>
                <c:pt idx="1383">
                  <c:v>818.69200910767199</c:v>
                </c:pt>
                <c:pt idx="1384">
                  <c:v>819.16826517774052</c:v>
                </c:pt>
                <c:pt idx="1385">
                  <c:v>819.64469906308659</c:v>
                </c:pt>
                <c:pt idx="1386">
                  <c:v>820.12131016935234</c:v>
                </c:pt>
                <c:pt idx="1387">
                  <c:v>820.59809790337931</c:v>
                </c:pt>
                <c:pt idx="1388">
                  <c:v>821.07506167321174</c:v>
                </c:pt>
                <c:pt idx="1389">
                  <c:v>821.55220088809972</c:v>
                </c:pt>
                <c:pt idx="1390">
                  <c:v>822.02951495850266</c:v>
                </c:pt>
                <c:pt idx="1391">
                  <c:v>822.50700329609208</c:v>
                </c:pt>
                <c:pt idx="1392">
                  <c:v>822.98466531375482</c:v>
                </c:pt>
                <c:pt idx="1393">
                  <c:v>823.46250042559609</c:v>
                </c:pt>
                <c:pt idx="1394">
                  <c:v>823.94050804694234</c:v>
                </c:pt>
                <c:pt idx="1395">
                  <c:v>824.41868759434419</c:v>
                </c:pt>
                <c:pt idx="1396">
                  <c:v>824.89703848557906</c:v>
                </c:pt>
                <c:pt idx="1397">
                  <c:v>825.37556013965411</c:v>
                </c:pt>
                <c:pt idx="1398">
                  <c:v>825.85425197680888</c:v>
                </c:pt>
                <c:pt idx="1399">
                  <c:v>826.333113418518</c:v>
                </c:pt>
                <c:pt idx="1400">
                  <c:v>826.81214388749368</c:v>
                </c:pt>
                <c:pt idx="1401">
                  <c:v>827.29134280768812</c:v>
                </c:pt>
                <c:pt idx="1402">
                  <c:v>827.77070960429637</c:v>
                </c:pt>
                <c:pt idx="1403">
                  <c:v>828.25024370375809</c:v>
                </c:pt>
                <c:pt idx="1404">
                  <c:v>828.72994453376054</c:v>
                </c:pt>
                <c:pt idx="1405">
                  <c:v>829.20981152324066</c:v>
                </c:pt>
                <c:pt idx="1406">
                  <c:v>829.68984410238693</c:v>
                </c:pt>
                <c:pt idx="1407">
                  <c:v>830.17004170264227</c:v>
                </c:pt>
                <c:pt idx="1408">
                  <c:v>830.65040375670549</c:v>
                </c:pt>
                <c:pt idx="1409">
                  <c:v>831.13092969853369</c:v>
                </c:pt>
                <c:pt idx="1410">
                  <c:v>831.61161896334431</c:v>
                </c:pt>
                <c:pt idx="1411">
                  <c:v>832.09247098761716</c:v>
                </c:pt>
                <c:pt idx="1412">
                  <c:v>832.57348520909591</c:v>
                </c:pt>
                <c:pt idx="1413">
                  <c:v>833.05466106679046</c:v>
                </c:pt>
                <c:pt idx="1414">
                  <c:v>833.53599800097845</c:v>
                </c:pt>
                <c:pt idx="1415">
                  <c:v>834.01749545320718</c:v>
                </c:pt>
                <c:pt idx="1416">
                  <c:v>834.49915286629516</c:v>
                </c:pt>
                <c:pt idx="1417">
                  <c:v>834.98096968433401</c:v>
                </c:pt>
                <c:pt idx="1418">
                  <c:v>835.46294535268976</c:v>
                </c:pt>
                <c:pt idx="1419">
                  <c:v>835.94507931800467</c:v>
                </c:pt>
                <c:pt idx="1420">
                  <c:v>836.42737102819865</c:v>
                </c:pt>
                <c:pt idx="1421">
                  <c:v>836.90981993247055</c:v>
                </c:pt>
                <c:pt idx="1422">
                  <c:v>837.39242548130005</c:v>
                </c:pt>
                <c:pt idx="1423">
                  <c:v>837.87518712644851</c:v>
                </c:pt>
                <c:pt idx="1424">
                  <c:v>838.35810432096048</c:v>
                </c:pt>
                <c:pt idx="1425">
                  <c:v>838.84117651916517</c:v>
                </c:pt>
                <c:pt idx="1426">
                  <c:v>839.32440317667738</c:v>
                </c:pt>
                <c:pt idx="1427">
                  <c:v>839.80778375039893</c:v>
                </c:pt>
                <c:pt idx="1428">
                  <c:v>840.29131769851949</c:v>
                </c:pt>
                <c:pt idx="1429">
                  <c:v>840.77500448051796</c:v>
                </c:pt>
                <c:pt idx="1430">
                  <c:v>841.25884355716346</c:v>
                </c:pt>
                <c:pt idx="1431">
                  <c:v>841.74283439051624</c:v>
                </c:pt>
                <c:pt idx="1432">
                  <c:v>842.22697644392883</c:v>
                </c:pt>
                <c:pt idx="1433">
                  <c:v>842.71126918204652</c:v>
                </c:pt>
                <c:pt idx="1434">
                  <c:v>843.19571207080878</c:v>
                </c:pt>
                <c:pt idx="1435">
                  <c:v>843.68030457744987</c:v>
                </c:pt>
                <c:pt idx="1436">
                  <c:v>844.16504617049941</c:v>
                </c:pt>
                <c:pt idx="1437">
                  <c:v>844.64993631978336</c:v>
                </c:pt>
                <c:pt idx="1438">
                  <c:v>845.13497449642477</c:v>
                </c:pt>
                <c:pt idx="1439">
                  <c:v>845.62016017284441</c:v>
                </c:pt>
                <c:pt idx="1440">
                  <c:v>846.10549282276122</c:v>
                </c:pt>
                <c:pt idx="1441">
                  <c:v>846.59097192119316</c:v>
                </c:pt>
                <c:pt idx="1442">
                  <c:v>847.07659694445738</c:v>
                </c:pt>
                <c:pt idx="1443">
                  <c:v>847.56236737017127</c:v>
                </c:pt>
                <c:pt idx="1444">
                  <c:v>848.04828267725236</c:v>
                </c:pt>
                <c:pt idx="1445">
                  <c:v>848.53434234591907</c:v>
                </c:pt>
                <c:pt idx="1446">
                  <c:v>849.0205458576911</c:v>
                </c:pt>
                <c:pt idx="1447">
                  <c:v>849.50689269538975</c:v>
                </c:pt>
                <c:pt idx="1448">
                  <c:v>849.99338234313814</c:v>
                </c:pt>
                <c:pt idx="1449">
                  <c:v>850.48001428636144</c:v>
                </c:pt>
                <c:pt idx="1450">
                  <c:v>850.96678801178734</c:v>
                </c:pt>
                <c:pt idx="1451">
                  <c:v>851.45370300744628</c:v>
                </c:pt>
                <c:pt idx="1452">
                  <c:v>851.94075876267118</c:v>
                </c:pt>
                <c:pt idx="1453">
                  <c:v>852.42795476809795</c:v>
                </c:pt>
                <c:pt idx="1454">
                  <c:v>852.91529051566567</c:v>
                </c:pt>
                <c:pt idx="1455">
                  <c:v>853.4027654986163</c:v>
                </c:pt>
                <c:pt idx="1456">
                  <c:v>853.89037921149486</c:v>
                </c:pt>
                <c:pt idx="1457">
                  <c:v>854.37813115014967</c:v>
                </c:pt>
                <c:pt idx="1458">
                  <c:v>854.86602081173191</c:v>
                </c:pt>
                <c:pt idx="1459">
                  <c:v>855.35404769469574</c:v>
                </c:pt>
                <c:pt idx="1460">
                  <c:v>855.84221129879825</c:v>
                </c:pt>
                <c:pt idx="1461">
                  <c:v>856.33051112509918</c:v>
                </c:pt>
                <c:pt idx="1462">
                  <c:v>856.81894667596089</c:v>
                </c:pt>
                <c:pt idx="1463">
                  <c:v>857.30751745504801</c:v>
                </c:pt>
                <c:pt idx="1464">
                  <c:v>857.79622296732737</c:v>
                </c:pt>
                <c:pt idx="1465">
                  <c:v>858.28506271906758</c:v>
                </c:pt>
                <c:pt idx="1466">
                  <c:v>858.77403621783867</c:v>
                </c:pt>
                <c:pt idx="1467">
                  <c:v>859.26314297251201</c:v>
                </c:pt>
                <c:pt idx="1468">
                  <c:v>859.7523824932598</c:v>
                </c:pt>
                <c:pt idx="1469">
                  <c:v>860.24175429155468</c:v>
                </c:pt>
                <c:pt idx="1470">
                  <c:v>860.73125788016921</c:v>
                </c:pt>
                <c:pt idx="1471">
                  <c:v>861.22089277317559</c:v>
                </c:pt>
                <c:pt idx="1472">
                  <c:v>861.71065848594526</c:v>
                </c:pt>
                <c:pt idx="1473">
                  <c:v>862.20055453514794</c:v>
                </c:pt>
                <c:pt idx="1474">
                  <c:v>862.69058043875168</c:v>
                </c:pt>
                <c:pt idx="1475">
                  <c:v>863.18073571602179</c:v>
                </c:pt>
                <c:pt idx="1476">
                  <c:v>863.67101988752052</c:v>
                </c:pt>
                <c:pt idx="1477">
                  <c:v>864.16143247510649</c:v>
                </c:pt>
                <c:pt idx="1478">
                  <c:v>864.65197300193381</c:v>
                </c:pt>
                <c:pt idx="1479">
                  <c:v>865.14264099245145</c:v>
                </c:pt>
                <c:pt idx="1480">
                  <c:v>865.63343597240271</c:v>
                </c:pt>
                <c:pt idx="1481">
                  <c:v>866.12435746882443</c:v>
                </c:pt>
                <c:pt idx="1482">
                  <c:v>866.61540501004595</c:v>
                </c:pt>
                <c:pt idx="1483">
                  <c:v>867.10657812568877</c:v>
                </c:pt>
                <c:pt idx="1484">
                  <c:v>867.59787634666543</c:v>
                </c:pt>
                <c:pt idx="1485">
                  <c:v>868.08929920517869</c:v>
                </c:pt>
                <c:pt idx="1486">
                  <c:v>868.58084623472098</c:v>
                </c:pt>
                <c:pt idx="1487">
                  <c:v>869.07251697007302</c:v>
                </c:pt>
                <c:pt idx="1488">
                  <c:v>869.56431094730328</c:v>
                </c:pt>
                <c:pt idx="1489">
                  <c:v>870.05622770376681</c:v>
                </c:pt>
                <c:pt idx="1490">
                  <c:v>870.54826677810468</c:v>
                </c:pt>
                <c:pt idx="1491">
                  <c:v>871.0404277102424</c:v>
                </c:pt>
                <c:pt idx="1492">
                  <c:v>871.53271004138935</c:v>
                </c:pt>
                <c:pt idx="1493">
                  <c:v>872.02511331403764</c:v>
                </c:pt>
                <c:pt idx="1494">
                  <c:v>872.51763707196108</c:v>
                </c:pt>
                <c:pt idx="1495">
                  <c:v>873.01028086021404</c:v>
                </c:pt>
                <c:pt idx="1496">
                  <c:v>873.50304422513022</c:v>
                </c:pt>
                <c:pt idx="1497">
                  <c:v>873.99592671432197</c:v>
                </c:pt>
                <c:pt idx="1498">
                  <c:v>874.48892787667864</c:v>
                </c:pt>
                <c:pt idx="1499">
                  <c:v>874.98204726236565</c:v>
                </c:pt>
                <c:pt idx="1500">
                  <c:v>875.47528442282339</c:v>
                </c:pt>
                <c:pt idx="1501">
                  <c:v>875.96863891076578</c:v>
                </c:pt>
                <c:pt idx="1502">
                  <c:v>876.46211028017933</c:v>
                </c:pt>
                <c:pt idx="1503">
                  <c:v>876.95569808632149</c:v>
                </c:pt>
                <c:pt idx="1504">
                  <c:v>877.44940188571991</c:v>
                </c:pt>
                <c:pt idx="1505">
                  <c:v>877.94322123617064</c:v>
                </c:pt>
                <c:pt idx="1506">
                  <c:v>878.43715569673702</c:v>
                </c:pt>
                <c:pt idx="1507">
                  <c:v>878.9312048277485</c:v>
                </c:pt>
                <c:pt idx="1508">
                  <c:v>879.42536819079908</c:v>
                </c:pt>
                <c:pt idx="1509">
                  <c:v>879.91964534874603</c:v>
                </c:pt>
                <c:pt idx="1510">
                  <c:v>880.41403586570846</c:v>
                </c:pt>
                <c:pt idx="1511">
                  <c:v>880.90853930706589</c:v>
                </c:pt>
                <c:pt idx="1512">
                  <c:v>881.40315523945696</c:v>
                </c:pt>
                <c:pt idx="1513">
                  <c:v>881.89788323077778</c:v>
                </c:pt>
                <c:pt idx="1514">
                  <c:v>882.39272285018058</c:v>
                </c:pt>
                <c:pt idx="1515">
                  <c:v>882.88767366807235</c:v>
                </c:pt>
                <c:pt idx="1516">
                  <c:v>883.38273525611305</c:v>
                </c:pt>
                <c:pt idx="1517">
                  <c:v>883.87790718721442</c:v>
                </c:pt>
                <c:pt idx="1518">
                  <c:v>884.37318903553808</c:v>
                </c:pt>
                <c:pt idx="1519">
                  <c:v>884.86858037649438</c:v>
                </c:pt>
                <c:pt idx="1520">
                  <c:v>885.36408078674037</c:v>
                </c:pt>
                <c:pt idx="1521">
                  <c:v>885.85968984417877</c:v>
                </c:pt>
                <c:pt idx="1522">
                  <c:v>886.35540712795591</c:v>
                </c:pt>
                <c:pt idx="1523">
                  <c:v>886.85123221846027</c:v>
                </c:pt>
                <c:pt idx="1524">
                  <c:v>887.34716469732098</c:v>
                </c:pt>
                <c:pt idx="1525">
                  <c:v>887.8432041474058</c:v>
                </c:pt>
                <c:pt idx="1526">
                  <c:v>888.33935015281986</c:v>
                </c:pt>
                <c:pt idx="1527">
                  <c:v>888.83560229890372</c:v>
                </c:pt>
                <c:pt idx="1528">
                  <c:v>889.3319601722319</c:v>
                </c:pt>
                <c:pt idx="1529">
                  <c:v>889.82842336061083</c:v>
                </c:pt>
                <c:pt idx="1530">
                  <c:v>890.32499145307747</c:v>
                </c:pt>
                <c:pt idx="1531">
                  <c:v>890.82166403989743</c:v>
                </c:pt>
                <c:pt idx="1532">
                  <c:v>891.31844071256307</c:v>
                </c:pt>
                <c:pt idx="1533">
                  <c:v>891.81532106379211</c:v>
                </c:pt>
                <c:pt idx="1534">
                  <c:v>892.31230468752528</c:v>
                </c:pt>
                <c:pt idx="1535">
                  <c:v>892.80939117892513</c:v>
                </c:pt>
                <c:pt idx="1536">
                  <c:v>893.30658013437369</c:v>
                </c:pt>
                <c:pt idx="1537">
                  <c:v>893.80387115147107</c:v>
                </c:pt>
                <c:pt idx="1538">
                  <c:v>894.30126382903336</c:v>
                </c:pt>
                <c:pt idx="1539">
                  <c:v>894.79875776709093</c:v>
                </c:pt>
                <c:pt idx="1540">
                  <c:v>895.2963525668863</c:v>
                </c:pt>
                <c:pt idx="1541">
                  <c:v>895.79404783087261</c:v>
                </c:pt>
                <c:pt idx="1542">
                  <c:v>896.29184316271164</c:v>
                </c:pt>
                <c:pt idx="1543">
                  <c:v>896.78973816727171</c:v>
                </c:pt>
                <c:pt idx="1544">
                  <c:v>897.28773245062587</c:v>
                </c:pt>
                <c:pt idx="1545">
                  <c:v>897.78582562004999</c:v>
                </c:pt>
                <c:pt idx="1546">
                  <c:v>898.28401728402105</c:v>
                </c:pt>
                <c:pt idx="1547">
                  <c:v>898.78230705221472</c:v>
                </c:pt>
                <c:pt idx="1548">
                  <c:v>899.2806945355037</c:v>
                </c:pt>
                <c:pt idx="1549">
                  <c:v>899.77917934595587</c:v>
                </c:pt>
                <c:pt idx="1550">
                  <c:v>900.2777610968318</c:v>
                </c:pt>
                <c:pt idx="1551">
                  <c:v>900.77643940258338</c:v>
                </c:pt>
                <c:pt idx="1552">
                  <c:v>901.27521387885133</c:v>
                </c:pt>
                <c:pt idx="1553">
                  <c:v>901.77408414246349</c:v>
                </c:pt>
                <c:pt idx="1554">
                  <c:v>902.27304981143266</c:v>
                </c:pt>
                <c:pt idx="1555">
                  <c:v>902.77211050495441</c:v>
                </c:pt>
                <c:pt idx="1556">
                  <c:v>903.27126584340533</c:v>
                </c:pt>
                <c:pt idx="1557">
                  <c:v>903.77051544834092</c:v>
                </c:pt>
                <c:pt idx="1558">
                  <c:v>904.26985894249322</c:v>
                </c:pt>
                <c:pt idx="1559">
                  <c:v>904.76929594976912</c:v>
                </c:pt>
                <c:pt idx="1560">
                  <c:v>905.26882609524796</c:v>
                </c:pt>
                <c:pt idx="1561">
                  <c:v>905.76844900517972</c:v>
                </c:pt>
                <c:pt idx="1562">
                  <c:v>906.26816430698261</c:v>
                </c:pt>
                <c:pt idx="1563">
                  <c:v>906.76797162924129</c:v>
                </c:pt>
                <c:pt idx="1564">
                  <c:v>907.26787060170443</c:v>
                </c:pt>
                <c:pt idx="1565">
                  <c:v>907.76786085528272</c:v>
                </c:pt>
                <c:pt idx="1566">
                  <c:v>908.26794202204667</c:v>
                </c:pt>
                <c:pt idx="1567">
                  <c:v>908.76811373522469</c:v>
                </c:pt>
                <c:pt idx="1568">
                  <c:v>909.26837562920059</c:v>
                </c:pt>
                <c:pt idx="1569">
                  <c:v>909.76872733951166</c:v>
                </c:pt>
                <c:pt idx="1570">
                  <c:v>910.26916850284624</c:v>
                </c:pt>
                <c:pt idx="1571">
                  <c:v>910.76969875704197</c:v>
                </c:pt>
                <c:pt idx="1572">
                  <c:v>911.27031774108309</c:v>
                </c:pt>
                <c:pt idx="1573">
                  <c:v>911.77102509509859</c:v>
                </c:pt>
                <c:pt idx="1574">
                  <c:v>912.27182046035989</c:v>
                </c:pt>
                <c:pt idx="1575">
                  <c:v>912.77270347927856</c:v>
                </c:pt>
                <c:pt idx="1576">
                  <c:v>913.27367379540431</c:v>
                </c:pt>
                <c:pt idx="1577">
                  <c:v>913.77473105342256</c:v>
                </c:pt>
                <c:pt idx="1578">
                  <c:v>914.27587489915209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0-4117-BAFF-910EC198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25712"/>
        <c:axId val="355019952"/>
      </c:scatterChart>
      <c:valAx>
        <c:axId val="3550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9952"/>
        <c:crosses val="autoZero"/>
        <c:crossBetween val="midCat"/>
      </c:valAx>
      <c:valAx>
        <c:axId val="355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'Altitude, h=0.01'!$Q$2:$Q$1650</c:f>
              <c:numCache>
                <c:formatCode>General</c:formatCode>
                <c:ptCount val="16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</c:numCache>
            </c:numRef>
          </c:xVal>
          <c:yVal>
            <c:numRef>
              <c:f>'Altitude, h=0.01'!$AC$2:$AC$1650</c:f>
              <c:numCache>
                <c:formatCode>General</c:formatCode>
                <c:ptCount val="1649"/>
                <c:pt idx="0">
                  <c:v>0</c:v>
                </c:pt>
                <c:pt idx="1">
                  <c:v>9.8100000000000007E-2</c:v>
                </c:pt>
                <c:pt idx="2">
                  <c:v>0.16723452671512154</c:v>
                </c:pt>
                <c:pt idx="3">
                  <c:v>0.24295099156446678</c:v>
                </c:pt>
                <c:pt idx="4">
                  <c:v>0.36492385196577926</c:v>
                </c:pt>
                <c:pt idx="5">
                  <c:v>0.55421055455775614</c:v>
                </c:pt>
                <c:pt idx="6">
                  <c:v>0.81992597194540073</c:v>
                </c:pt>
                <c:pt idx="7">
                  <c:v>1.2114935144495913</c:v>
                </c:pt>
                <c:pt idx="8">
                  <c:v>1.7346496539760867</c:v>
                </c:pt>
                <c:pt idx="9">
                  <c:v>2.3896539441821885</c:v>
                </c:pt>
                <c:pt idx="10">
                  <c:v>3.1756818133758844</c:v>
                </c:pt>
                <c:pt idx="11">
                  <c:v>4.0919370999431877</c:v>
                </c:pt>
                <c:pt idx="12">
                  <c:v>5.1378111743622616</c:v>
                </c:pt>
                <c:pt idx="13">
                  <c:v>6.3202186670144265</c:v>
                </c:pt>
                <c:pt idx="14">
                  <c:v>7.6499528538322101</c:v>
                </c:pt>
                <c:pt idx="15">
                  <c:v>9.1268088527077449</c:v>
                </c:pt>
                <c:pt idx="16">
                  <c:v>10.75055666247197</c:v>
                </c:pt>
                <c:pt idx="17">
                  <c:v>12.520947124878042</c:v>
                </c:pt>
                <c:pt idx="18">
                  <c:v>14.437710554716933</c:v>
                </c:pt>
                <c:pt idx="19">
                  <c:v>16.500552829642096</c:v>
                </c:pt>
                <c:pt idx="20">
                  <c:v>18.720861985528899</c:v>
                </c:pt>
                <c:pt idx="21">
                  <c:v>21.106099611774891</c:v>
                </c:pt>
                <c:pt idx="22">
                  <c:v>23.655870164087979</c:v>
                </c:pt>
                <c:pt idx="23">
                  <c:v>26.369722294538377</c:v>
                </c:pt>
                <c:pt idx="24">
                  <c:v>29.247146869803107</c:v>
                </c:pt>
                <c:pt idx="25">
                  <c:v>32.283728866485589</c:v>
                </c:pt>
                <c:pt idx="26">
                  <c:v>35.469864201705391</c:v>
                </c:pt>
                <c:pt idx="27">
                  <c:v>38.804869732340819</c:v>
                </c:pt>
                <c:pt idx="28">
                  <c:v>42.288000793976764</c:v>
                </c:pt>
                <c:pt idx="29">
                  <c:v>45.918448217276698</c:v>
                </c:pt>
                <c:pt idx="30">
                  <c:v>49.389181360554218</c:v>
                </c:pt>
                <c:pt idx="31">
                  <c:v>52.572369179149668</c:v>
                </c:pt>
                <c:pt idx="32">
                  <c:v>55.349163854040235</c:v>
                </c:pt>
                <c:pt idx="33">
                  <c:v>57.603739229312936</c:v>
                </c:pt>
                <c:pt idx="34">
                  <c:v>59.596548679361511</c:v>
                </c:pt>
                <c:pt idx="35">
                  <c:v>61.396162806484753</c:v>
                </c:pt>
                <c:pt idx="36">
                  <c:v>63.027016456261769</c:v>
                </c:pt>
                <c:pt idx="37">
                  <c:v>64.585753079325542</c:v>
                </c:pt>
                <c:pt idx="38">
                  <c:v>66.072464134647205</c:v>
                </c:pt>
                <c:pt idx="39">
                  <c:v>67.487256663997229</c:v>
                </c:pt>
                <c:pt idx="40">
                  <c:v>68.845560750326854</c:v>
                </c:pt>
                <c:pt idx="41">
                  <c:v>70.170425893985467</c:v>
                </c:pt>
                <c:pt idx="42">
                  <c:v>71.461875202111443</c:v>
                </c:pt>
                <c:pt idx="43">
                  <c:v>72.719937885061569</c:v>
                </c:pt>
                <c:pt idx="44">
                  <c:v>73.944649073331291</c:v>
                </c:pt>
                <c:pt idx="45">
                  <c:v>75.136049633952737</c:v>
                </c:pt>
                <c:pt idx="46">
                  <c:v>76.308430656000183</c:v>
                </c:pt>
                <c:pt idx="47">
                  <c:v>77.465354867436574</c:v>
                </c:pt>
                <c:pt idx="48">
                  <c:v>78.606814198839245</c:v>
                </c:pt>
                <c:pt idx="49">
                  <c:v>79.732803119592504</c:v>
                </c:pt>
                <c:pt idx="50">
                  <c:v>80.843318596058225</c:v>
                </c:pt>
                <c:pt idx="51">
                  <c:v>81.938360049171052</c:v>
                </c:pt>
                <c:pt idx="52">
                  <c:v>83.017929311502343</c:v>
                </c:pt>
                <c:pt idx="53">
                  <c:v>84.08203058383647</c:v>
                </c:pt>
                <c:pt idx="54">
                  <c:v>85.130670391302843</c:v>
                </c:pt>
                <c:pt idx="55">
                  <c:v>86.163857539105635</c:v>
                </c:pt>
                <c:pt idx="56">
                  <c:v>87.184457461984124</c:v>
                </c:pt>
                <c:pt idx="57">
                  <c:v>88.196753503952991</c:v>
                </c:pt>
                <c:pt idx="58">
                  <c:v>89.200731788432876</c:v>
                </c:pt>
                <c:pt idx="59">
                  <c:v>90.196379693571927</c:v>
                </c:pt>
                <c:pt idx="60">
                  <c:v>91.183685839023951</c:v>
                </c:pt>
                <c:pt idx="61">
                  <c:v>92.162640072445768</c:v>
                </c:pt>
                <c:pt idx="62">
                  <c:v>93.133233455724977</c:v>
                </c:pt>
                <c:pt idx="63">
                  <c:v>94.095458250950244</c:v>
                </c:pt>
                <c:pt idx="64">
                  <c:v>95.049307906134857</c:v>
                </c:pt>
                <c:pt idx="65">
                  <c:v>95.994777040705983</c:v>
                </c:pt>
                <c:pt idx="66">
                  <c:v>96.931861430770795</c:v>
                </c:pt>
                <c:pt idx="67">
                  <c:v>97.860557994171415</c:v>
                </c:pt>
                <c:pt idx="68">
                  <c:v>98.780864775340461</c:v>
                </c:pt>
                <c:pt idx="69">
                  <c:v>99.692780929968592</c:v>
                </c:pt>
                <c:pt idx="70">
                  <c:v>100.59630670949596</c:v>
                </c:pt>
                <c:pt idx="71">
                  <c:v>101.49144344543897</c:v>
                </c:pt>
                <c:pt idx="72">
                  <c:v>102.37819353356393</c:v>
                </c:pt>
                <c:pt idx="73">
                  <c:v>103.2570824172636</c:v>
                </c:pt>
                <c:pt idx="74">
                  <c:v>104.13020009810558</c:v>
                </c:pt>
                <c:pt idx="75">
                  <c:v>104.99753952809515</c:v>
                </c:pt>
                <c:pt idx="76">
                  <c:v>105.85909441407736</c:v>
                </c:pt>
                <c:pt idx="77">
                  <c:v>106.71485920972761</c:v>
                </c:pt>
                <c:pt idx="78">
                  <c:v>107.56482910741737</c:v>
                </c:pt>
                <c:pt idx="79">
                  <c:v>108.40900002996067</c:v>
                </c:pt>
                <c:pt idx="80">
                  <c:v>109.24736862224698</c:v>
                </c:pt>
                <c:pt idx="81">
                  <c:v>110.07993224276599</c:v>
                </c:pt>
                <c:pt idx="82">
                  <c:v>110.90668895503003</c:v>
                </c:pt>
                <c:pt idx="83">
                  <c:v>111.72763751889971</c:v>
                </c:pt>
                <c:pt idx="84">
                  <c:v>112.5427773818182</c:v>
                </c:pt>
                <c:pt idx="85">
                  <c:v>113.35210866995975</c:v>
                </c:pt>
                <c:pt idx="86">
                  <c:v>114.15563217929812</c:v>
                </c:pt>
                <c:pt idx="87">
                  <c:v>114.95334936659981</c:v>
                </c:pt>
                <c:pt idx="88">
                  <c:v>115.74526234034809</c:v>
                </c:pt>
                <c:pt idx="89">
                  <c:v>116.53139376009413</c:v>
                </c:pt>
                <c:pt idx="90">
                  <c:v>117.31192608125156</c:v>
                </c:pt>
                <c:pt idx="91">
                  <c:v>118.08686223814634</c:v>
                </c:pt>
                <c:pt idx="92">
                  <c:v>118.85620576498377</c:v>
                </c:pt>
                <c:pt idx="93">
                  <c:v>119.61996078706109</c:v>
                </c:pt>
                <c:pt idx="94">
                  <c:v>120.37813201193742</c:v>
                </c:pt>
                <c:pt idx="95">
                  <c:v>121.13072472056587</c:v>
                </c:pt>
                <c:pt idx="96">
                  <c:v>121.87774475839217</c:v>
                </c:pt>
                <c:pt idx="97">
                  <c:v>122.61919852642457</c:v>
                </c:pt>
                <c:pt idx="98">
                  <c:v>123.35509297227935</c:v>
                </c:pt>
                <c:pt idx="99">
                  <c:v>124.0854355812063</c:v>
                </c:pt>
                <c:pt idx="100">
                  <c:v>124.81023436709847</c:v>
                </c:pt>
                <c:pt idx="101">
                  <c:v>125.52949786349048</c:v>
                </c:pt>
                <c:pt idx="102">
                  <c:v>126.24323511454931</c:v>
                </c:pt>
                <c:pt idx="103">
                  <c:v>126.95145566606199</c:v>
                </c:pt>
                <c:pt idx="104">
                  <c:v>127.65416955642365</c:v>
                </c:pt>
                <c:pt idx="105">
                  <c:v>128.3513873076302</c:v>
                </c:pt>
                <c:pt idx="106">
                  <c:v>129.04311991627941</c:v>
                </c:pt>
                <c:pt idx="107">
                  <c:v>129.72937884458349</c:v>
                </c:pt>
                <c:pt idx="108">
                  <c:v>130.41019020846107</c:v>
                </c:pt>
                <c:pt idx="109">
                  <c:v>131.08558758523313</c:v>
                </c:pt>
                <c:pt idx="110">
                  <c:v>131.755583566323</c:v>
                </c:pt>
                <c:pt idx="111">
                  <c:v>132.42019117114276</c:v>
                </c:pt>
                <c:pt idx="112">
                  <c:v>133.07942383830985</c:v>
                </c:pt>
                <c:pt idx="113">
                  <c:v>133.73329541689509</c:v>
                </c:pt>
                <c:pt idx="114">
                  <c:v>134.38182015770454</c:v>
                </c:pt>
                <c:pt idx="115">
                  <c:v>135.02501270459862</c:v>
                </c:pt>
                <c:pt idx="116">
                  <c:v>135.66288808585111</c:v>
                </c:pt>
                <c:pt idx="117">
                  <c:v>136.29546170555088</c:v>
                </c:pt>
                <c:pt idx="118">
                  <c:v>136.92274933504885</c:v>
                </c:pt>
                <c:pt idx="119">
                  <c:v>137.54476710445326</c:v>
                </c:pt>
                <c:pt idx="120">
                  <c:v>138.16153149417488</c:v>
                </c:pt>
                <c:pt idx="121">
                  <c:v>138.77305932652567</c:v>
                </c:pt>
                <c:pt idx="122">
                  <c:v>139.37936775737205</c:v>
                </c:pt>
                <c:pt idx="123">
                  <c:v>139.98047426784623</c:v>
                </c:pt>
                <c:pt idx="124">
                  <c:v>140.57639665611646</c:v>
                </c:pt>
                <c:pt idx="125">
                  <c:v>141.16715302921935</c:v>
                </c:pt>
                <c:pt idx="126">
                  <c:v>141.75276179495575</c:v>
                </c:pt>
                <c:pt idx="127">
                  <c:v>142.33282269662365</c:v>
                </c:pt>
                <c:pt idx="128">
                  <c:v>142.90637987929543</c:v>
                </c:pt>
                <c:pt idx="129">
                  <c:v>143.4734617581812</c:v>
                </c:pt>
                <c:pt idx="130">
                  <c:v>144.03409706188017</c:v>
                </c:pt>
                <c:pt idx="131">
                  <c:v>144.58831482114121</c:v>
                </c:pt>
                <c:pt idx="132">
                  <c:v>145.13614435775844</c:v>
                </c:pt>
                <c:pt idx="133">
                  <c:v>145.67761527360386</c:v>
                </c:pt>
                <c:pt idx="134">
                  <c:v>146.21275743979845</c:v>
                </c:pt>
                <c:pt idx="135">
                  <c:v>146.74160098602312</c:v>
                </c:pt>
                <c:pt idx="136">
                  <c:v>147.26417628997078</c:v>
                </c:pt>
                <c:pt idx="137">
                  <c:v>147.7805139669411</c:v>
                </c:pt>
                <c:pt idx="138">
                  <c:v>148.29064485957858</c:v>
                </c:pt>
                <c:pt idx="139">
                  <c:v>148.79460002775511</c:v>
                </c:pt>
                <c:pt idx="140">
                  <c:v>149.29241073859802</c:v>
                </c:pt>
                <c:pt idx="141">
                  <c:v>149.78410845666386</c:v>
                </c:pt>
                <c:pt idx="142">
                  <c:v>150.26972483425922</c:v>
                </c:pt>
                <c:pt idx="143">
                  <c:v>150.74929170190867</c:v>
                </c:pt>
                <c:pt idx="144">
                  <c:v>151.22284105897032</c:v>
                </c:pt>
                <c:pt idx="145">
                  <c:v>151.69144867808487</c:v>
                </c:pt>
                <c:pt idx="146">
                  <c:v>152.15670504802233</c:v>
                </c:pt>
                <c:pt idx="147">
                  <c:v>152.61862444501583</c:v>
                </c:pt>
                <c:pt idx="148">
                  <c:v>153.07722125005174</c:v>
                </c:pt>
                <c:pt idx="149">
                  <c:v>153.53250994523333</c:v>
                </c:pt>
                <c:pt idx="150">
                  <c:v>153.9845051101876</c:v>
                </c:pt>
                <c:pt idx="151">
                  <c:v>154.43322141851522</c:v>
                </c:pt>
                <c:pt idx="152">
                  <c:v>154.87867363428416</c:v>
                </c:pt>
                <c:pt idx="153">
                  <c:v>155.32087660856686</c:v>
                </c:pt>
                <c:pt idx="154">
                  <c:v>155.75984527602145</c:v>
                </c:pt>
                <c:pt idx="155">
                  <c:v>156.19559465151664</c:v>
                </c:pt>
                <c:pt idx="156">
                  <c:v>156.62813982680086</c:v>
                </c:pt>
                <c:pt idx="157">
                  <c:v>157.05749596721552</c:v>
                </c:pt>
                <c:pt idx="158">
                  <c:v>157.4836783084524</c:v>
                </c:pt>
                <c:pt idx="159">
                  <c:v>157.90670215335535</c:v>
                </c:pt>
                <c:pt idx="160">
                  <c:v>158.3265828687662</c:v>
                </c:pt>
                <c:pt idx="161">
                  <c:v>158.53191383062835</c:v>
                </c:pt>
                <c:pt idx="162">
                  <c:v>158.52424602090022</c:v>
                </c:pt>
                <c:pt idx="163">
                  <c:v>158.35157701134858</c:v>
                </c:pt>
                <c:pt idx="164">
                  <c:v>158.02671680528559</c:v>
                </c:pt>
                <c:pt idx="165">
                  <c:v>157.55076551400234</c:v>
                </c:pt>
                <c:pt idx="166">
                  <c:v>156.92480838073445</c:v>
                </c:pt>
                <c:pt idx="167">
                  <c:v>156.17068401930564</c:v>
                </c:pt>
                <c:pt idx="168">
                  <c:v>155.42333402303396</c:v>
                </c:pt>
                <c:pt idx="169">
                  <c:v>154.68266267359698</c:v>
                </c:pt>
                <c:pt idx="170">
                  <c:v>153.94857608445952</c:v>
                </c:pt>
                <c:pt idx="171">
                  <c:v>153.22098215671392</c:v>
                </c:pt>
                <c:pt idx="172">
                  <c:v>152.4997905362041</c:v>
                </c:pt>
                <c:pt idx="173">
                  <c:v>151.78491257188969</c:v>
                </c:pt>
                <c:pt idx="174">
                  <c:v>151.07626127540814</c:v>
                </c:pt>
                <c:pt idx="175">
                  <c:v>150.37375128179482</c:v>
                </c:pt>
                <c:pt idx="176">
                  <c:v>149.6772988113222</c:v>
                </c:pt>
                <c:pt idx="177">
                  <c:v>148.98682163242088</c:v>
                </c:pt>
                <c:pt idx="178">
                  <c:v>148.3022390256466</c:v>
                </c:pt>
                <c:pt idx="179">
                  <c:v>147.62347174865889</c:v>
                </c:pt>
                <c:pt idx="180">
                  <c:v>146.95044200217797</c:v>
                </c:pt>
                <c:pt idx="181">
                  <c:v>146.28307339688817</c:v>
                </c:pt>
                <c:pt idx="182">
                  <c:v>145.6212909212569</c:v>
                </c:pt>
                <c:pt idx="183">
                  <c:v>144.96502091023987</c:v>
                </c:pt>
                <c:pt idx="184">
                  <c:v>144.31419101484354</c:v>
                </c:pt>
                <c:pt idx="185">
                  <c:v>143.66873017251808</c:v>
                </c:pt>
                <c:pt idx="186">
                  <c:v>143.0285685783534</c:v>
                </c:pt>
                <c:pt idx="187">
                  <c:v>142.39363765705397</c:v>
                </c:pt>
                <c:pt idx="188">
                  <c:v>141.76387003566651</c:v>
                </c:pt>
                <c:pt idx="189">
                  <c:v>141.13919951703815</c:v>
                </c:pt>
                <c:pt idx="190">
                  <c:v>140.51956105398114</c:v>
                </c:pt>
                <c:pt idx="191">
                  <c:v>139.90489072412282</c:v>
                </c:pt>
                <c:pt idx="192">
                  <c:v>139.29512570541948</c:v>
                </c:pt>
                <c:pt idx="193">
                  <c:v>138.69020425231312</c:v>
                </c:pt>
                <c:pt idx="194">
                  <c:v>138.0900656725122</c:v>
                </c:pt>
                <c:pt idx="195">
                  <c:v>137.49465030437651</c:v>
                </c:pt>
                <c:pt idx="196">
                  <c:v>136.90389949488841</c:v>
                </c:pt>
                <c:pt idx="197">
                  <c:v>136.31775557819205</c:v>
                </c:pt>
                <c:pt idx="198">
                  <c:v>135.73616185468404</c:v>
                </c:pt>
                <c:pt idx="199">
                  <c:v>135.15906257063875</c:v>
                </c:pt>
                <c:pt idx="200">
                  <c:v>134.58640289835191</c:v>
                </c:pt>
                <c:pt idx="201">
                  <c:v>134.01812891678776</c:v>
                </c:pt>
                <c:pt idx="202">
                  <c:v>133.45418759271436</c:v>
                </c:pt>
                <c:pt idx="203">
                  <c:v>132.89452676231275</c:v>
                </c:pt>
                <c:pt idx="204">
                  <c:v>132.33909511324609</c:v>
                </c:pt>
                <c:pt idx="205">
                  <c:v>131.78784216717523</c:v>
                </c:pt>
                <c:pt idx="206">
                  <c:v>131.24071826270796</c:v>
                </c:pt>
                <c:pt idx="207">
                  <c:v>130.69767453876906</c:v>
                </c:pt>
                <c:pt idx="208">
                  <c:v>130.15866291837906</c:v>
                </c:pt>
                <c:pt idx="209">
                  <c:v>129.62363609283017</c:v>
                </c:pt>
                <c:pt idx="210">
                  <c:v>129.09254750624783</c:v>
                </c:pt>
                <c:pt idx="211">
                  <c:v>128.56535134052683</c:v>
                </c:pt>
                <c:pt idx="212">
                  <c:v>128.04200250063167</c:v>
                </c:pt>
                <c:pt idx="213">
                  <c:v>127.52245660025027</c:v>
                </c:pt>
                <c:pt idx="214">
                  <c:v>127.00666994779203</c:v>
                </c:pt>
                <c:pt idx="215">
                  <c:v>126.49459953271952</c:v>
                </c:pt>
                <c:pt idx="216">
                  <c:v>125.98620301220528</c:v>
                </c:pt>
                <c:pt idx="217">
                  <c:v>125.48143869810428</c:v>
                </c:pt>
                <c:pt idx="218">
                  <c:v>124.98026554423353</c:v>
                </c:pt>
                <c:pt idx="219">
                  <c:v>124.48264313395023</c:v>
                </c:pt>
                <c:pt idx="220">
                  <c:v>123.98853166802026</c:v>
                </c:pt>
                <c:pt idx="221">
                  <c:v>123.49789195276914</c:v>
                </c:pt>
                <c:pt idx="222">
                  <c:v>123.01068538850785</c:v>
                </c:pt>
                <c:pt idx="223">
                  <c:v>122.52687395822581</c:v>
                </c:pt>
                <c:pt idx="224">
                  <c:v>122.04642021654395</c:v>
                </c:pt>
                <c:pt idx="225">
                  <c:v>121.56928727892098</c:v>
                </c:pt>
                <c:pt idx="226">
                  <c:v>121.09543881110581</c:v>
                </c:pt>
                <c:pt idx="227">
                  <c:v>120.62483901882985</c:v>
                </c:pt>
                <c:pt idx="228">
                  <c:v>120.1574526377325</c:v>
                </c:pt>
                <c:pt idx="229">
                  <c:v>119.69324492351394</c:v>
                </c:pt>
                <c:pt idx="230">
                  <c:v>119.23218164230906</c:v>
                </c:pt>
                <c:pt idx="231">
                  <c:v>118.77422906127667</c:v>
                </c:pt>
                <c:pt idx="232">
                  <c:v>118.31935393939867</c:v>
                </c:pt>
                <c:pt idx="233">
                  <c:v>117.86752351848318</c:v>
                </c:pt>
                <c:pt idx="234">
                  <c:v>117.41870551436688</c:v>
                </c:pt>
                <c:pt idx="235">
                  <c:v>116.97286810831103</c:v>
                </c:pt>
                <c:pt idx="236">
                  <c:v>116.52997993858639</c:v>
                </c:pt>
                <c:pt idx="237">
                  <c:v>116.09001009224205</c:v>
                </c:pt>
                <c:pt idx="238">
                  <c:v>115.65292809705349</c:v>
                </c:pt>
                <c:pt idx="239">
                  <c:v>115.21870391364548</c:v>
                </c:pt>
                <c:pt idx="240">
                  <c:v>114.78730792778509</c:v>
                </c:pt>
                <c:pt idx="241">
                  <c:v>114.35871094284083</c:v>
                </c:pt>
                <c:pt idx="242">
                  <c:v>113.93288417240336</c:v>
                </c:pt>
                <c:pt idx="243">
                  <c:v>113.5097992330641</c:v>
                </c:pt>
                <c:pt idx="244">
                  <c:v>113.08942813734753</c:v>
                </c:pt>
                <c:pt idx="245">
                  <c:v>112.67174328679347</c:v>
                </c:pt>
                <c:pt idx="246">
                  <c:v>112.2567174651856</c:v>
                </c:pt>
                <c:pt idx="247">
                  <c:v>111.84432383192254</c:v>
                </c:pt>
                <c:pt idx="248">
                  <c:v>111.43453591552806</c:v>
                </c:pt>
                <c:pt idx="249">
                  <c:v>111.02732760729701</c:v>
                </c:pt>
                <c:pt idx="250">
                  <c:v>110.62267315507356</c:v>
                </c:pt>
                <c:pt idx="251">
                  <c:v>110.22054715715852</c:v>
                </c:pt>
                <c:pt idx="252">
                  <c:v>109.82092455634299</c:v>
                </c:pt>
                <c:pt idx="253">
                  <c:v>109.42378063406449</c:v>
                </c:pt>
                <c:pt idx="254">
                  <c:v>109.02909100468341</c:v>
                </c:pt>
                <c:pt idx="255">
                  <c:v>108.63683160987658</c:v>
                </c:pt>
                <c:pt idx="256">
                  <c:v>108.24697871314498</c:v>
                </c:pt>
                <c:pt idx="257">
                  <c:v>107.85950889443315</c:v>
                </c:pt>
                <c:pt idx="258">
                  <c:v>107.47439904485749</c:v>
                </c:pt>
                <c:pt idx="259">
                  <c:v>107.09162636154103</c:v>
                </c:pt>
                <c:pt idx="260">
                  <c:v>106.71116834255187</c:v>
                </c:pt>
                <c:pt idx="261">
                  <c:v>106.33300278194318</c:v>
                </c:pt>
                <c:pt idx="262">
                  <c:v>105.95710776489213</c:v>
                </c:pt>
                <c:pt idx="263">
                  <c:v>105.58346166293559</c:v>
                </c:pt>
                <c:pt idx="264">
                  <c:v>105.21204312930038</c:v>
                </c:pt>
                <c:pt idx="265">
                  <c:v>104.84283109432559</c:v>
                </c:pt>
                <c:pt idx="266">
                  <c:v>104.47580476097525</c:v>
                </c:pt>
                <c:pt idx="267">
                  <c:v>104.11094360043899</c:v>
                </c:pt>
                <c:pt idx="268">
                  <c:v>103.74822734781874</c:v>
                </c:pt>
                <c:pt idx="269">
                  <c:v>103.38763599789962</c:v>
                </c:pt>
                <c:pt idx="270">
                  <c:v>103.02914980100287</c:v>
                </c:pt>
                <c:pt idx="271">
                  <c:v>102.67274925891907</c:v>
                </c:pt>
                <c:pt idx="272">
                  <c:v>102.31841512092005</c:v>
                </c:pt>
                <c:pt idx="273">
                  <c:v>101.96612837984731</c:v>
                </c:pt>
                <c:pt idx="274">
                  <c:v>101.61587026827544</c:v>
                </c:pt>
                <c:pt idx="275">
                  <c:v>101.26762225474913</c:v>
                </c:pt>
                <c:pt idx="276">
                  <c:v>100.9213660400914</c:v>
                </c:pt>
                <c:pt idx="277">
                  <c:v>100.57708355378233</c:v>
                </c:pt>
                <c:pt idx="278">
                  <c:v>100.23475695040602</c:v>
                </c:pt>
                <c:pt idx="279">
                  <c:v>99.894368606164846</c:v>
                </c:pt>
                <c:pt idx="280">
                  <c:v>99.555901115458894</c:v>
                </c:pt>
                <c:pt idx="281">
                  <c:v>99.219337287529854</c:v>
                </c:pt>
                <c:pt idx="282">
                  <c:v>98.884660143167395</c:v>
                </c:pt>
                <c:pt idx="283">
                  <c:v>98.551852911476857</c:v>
                </c:pt>
                <c:pt idx="284">
                  <c:v>98.220899026707073</c:v>
                </c:pt>
                <c:pt idx="285">
                  <c:v>97.891782125136771</c:v>
                </c:pt>
                <c:pt idx="286">
                  <c:v>97.564486042018444</c:v>
                </c:pt>
                <c:pt idx="287">
                  <c:v>97.238994808578369</c:v>
                </c:pt>
                <c:pt idx="288">
                  <c:v>96.915292649071688</c:v>
                </c:pt>
                <c:pt idx="289">
                  <c:v>96.593363977891215</c:v>
                </c:pt>
                <c:pt idx="290">
                  <c:v>96.273193396728942</c:v>
                </c:pt>
                <c:pt idx="291">
                  <c:v>95.954765691789063</c:v>
                </c:pt>
                <c:pt idx="292">
                  <c:v>95.638065831051478</c:v>
                </c:pt>
                <c:pt idx="293">
                  <c:v>95.323078961584642</c:v>
                </c:pt>
                <c:pt idx="294">
                  <c:v>95.009790406906802</c:v>
                </c:pt>
                <c:pt idx="295">
                  <c:v>94.698185664394444</c:v>
                </c:pt>
                <c:pt idx="296">
                  <c:v>94.388250402737299</c:v>
                </c:pt>
                <c:pt idx="297">
                  <c:v>94.079970459438485</c:v>
                </c:pt>
                <c:pt idx="298">
                  <c:v>93.773331838359198</c:v>
                </c:pt>
                <c:pt idx="299">
                  <c:v>93.468320707306887</c:v>
                </c:pt>
                <c:pt idx="300">
                  <c:v>93.164923395666122</c:v>
                </c:pt>
                <c:pt idx="301">
                  <c:v>92.863126392070953</c:v>
                </c:pt>
                <c:pt idx="302">
                  <c:v>92.562916342118399</c:v>
                </c:pt>
                <c:pt idx="303">
                  <c:v>92.264280046121854</c:v>
                </c:pt>
                <c:pt idx="304">
                  <c:v>91.967204456903772</c:v>
                </c:pt>
                <c:pt idx="305">
                  <c:v>91.671676677626621</c:v>
                </c:pt>
                <c:pt idx="306">
                  <c:v>91.377683959661752</c:v>
                </c:pt>
                <c:pt idx="307">
                  <c:v>91.085213700494805</c:v>
                </c:pt>
                <c:pt idx="308">
                  <c:v>90.794253441667578</c:v>
                </c:pt>
                <c:pt idx="309">
                  <c:v>90.504790866755116</c:v>
                </c:pt>
                <c:pt idx="310">
                  <c:v>90.216813799377576</c:v>
                </c:pt>
                <c:pt idx="311">
                  <c:v>89.930310201246002</c:v>
                </c:pt>
                <c:pt idx="312">
                  <c:v>89.645268170241579</c:v>
                </c:pt>
                <c:pt idx="313">
                  <c:v>89.361675938527497</c:v>
                </c:pt>
                <c:pt idx="314">
                  <c:v>89.079521870692759</c:v>
                </c:pt>
                <c:pt idx="315">
                  <c:v>88.798794461927528</c:v>
                </c:pt>
                <c:pt idx="316">
                  <c:v>88.519482336229061</c:v>
                </c:pt>
                <c:pt idx="317">
                  <c:v>88.241574244638016</c:v>
                </c:pt>
                <c:pt idx="318">
                  <c:v>87.965059063504185</c:v>
                </c:pt>
                <c:pt idx="319">
                  <c:v>87.689925792781324</c:v>
                </c:pt>
                <c:pt idx="320">
                  <c:v>87.416163554350319</c:v>
                </c:pt>
                <c:pt idx="321">
                  <c:v>87.143761590370417</c:v>
                </c:pt>
                <c:pt idx="322">
                  <c:v>86.872709261657519</c:v>
                </c:pt>
                <c:pt idx="323">
                  <c:v>86.602996046089672</c:v>
                </c:pt>
                <c:pt idx="324">
                  <c:v>86.334611537038441</c:v>
                </c:pt>
                <c:pt idx="325">
                  <c:v>86.067545441826525</c:v>
                </c:pt>
                <c:pt idx="326">
                  <c:v>85.801787580210288</c:v>
                </c:pt>
                <c:pt idx="327">
                  <c:v>85.53732788288734</c:v>
                </c:pt>
                <c:pt idx="328">
                  <c:v>85.27415639002848</c:v>
                </c:pt>
                <c:pt idx="329">
                  <c:v>85.012263249833367</c:v>
                </c:pt>
                <c:pt idx="330">
                  <c:v>84.751638717109842</c:v>
                </c:pt>
                <c:pt idx="331">
                  <c:v>84.492273151876077</c:v>
                </c:pt>
                <c:pt idx="332">
                  <c:v>84.234157017985382</c:v>
                </c:pt>
                <c:pt idx="333">
                  <c:v>83.977280881773169</c:v>
                </c:pt>
                <c:pt idx="334">
                  <c:v>83.721635410725582</c:v>
                </c:pt>
                <c:pt idx="335">
                  <c:v>83.467211372169501</c:v>
                </c:pt>
                <c:pt idx="336">
                  <c:v>83.213999631983512</c:v>
                </c:pt>
                <c:pt idx="337">
                  <c:v>82.961991153329336</c:v>
                </c:pt>
                <c:pt idx="338">
                  <c:v>82.711176995403449</c:v>
                </c:pt>
                <c:pt idx="339">
                  <c:v>82.46154831220862</c:v>
                </c:pt>
                <c:pt idx="340">
                  <c:v>82.213096351344632</c:v>
                </c:pt>
                <c:pt idx="341">
                  <c:v>81.965812452818355</c:v>
                </c:pt>
                <c:pt idx="342">
                  <c:v>81.719688047872324</c:v>
                </c:pt>
                <c:pt idx="343">
                  <c:v>81.474714657831839</c:v>
                </c:pt>
                <c:pt idx="344">
                  <c:v>81.23088389297007</c:v>
                </c:pt>
                <c:pt idx="345">
                  <c:v>80.988187451390871</c:v>
                </c:pt>
                <c:pt idx="346">
                  <c:v>80.746617117929006</c:v>
                </c:pt>
                <c:pt idx="347">
                  <c:v>80.506164763067574</c:v>
                </c:pt>
                <c:pt idx="348">
                  <c:v>80.266822341872</c:v>
                </c:pt>
                <c:pt idx="349">
                  <c:v>80.028581892940693</c:v>
                </c:pt>
                <c:pt idx="350">
                  <c:v>79.791435537371882</c:v>
                </c:pt>
                <c:pt idx="351">
                  <c:v>79.555375477746296</c:v>
                </c:pt>
                <c:pt idx="352">
                  <c:v>79.320393997125393</c:v>
                </c:pt>
                <c:pt idx="353">
                  <c:v>79.086483458065175</c:v>
                </c:pt>
                <c:pt idx="354">
                  <c:v>78.853636301644798</c:v>
                </c:pt>
                <c:pt idx="355">
                  <c:v>78.621845046510174</c:v>
                </c:pt>
                <c:pt idx="356">
                  <c:v>78.391102287932085</c:v>
                </c:pt>
                <c:pt idx="357">
                  <c:v>78.161400696878516</c:v>
                </c:pt>
                <c:pt idx="358">
                  <c:v>77.932733019101093</c:v>
                </c:pt>
                <c:pt idx="359">
                  <c:v>77.705092074235353</c:v>
                </c:pt>
                <c:pt idx="360">
                  <c:v>77.478470754914483</c:v>
                </c:pt>
                <c:pt idx="361">
                  <c:v>77.252862025896462</c:v>
                </c:pt>
                <c:pt idx="362">
                  <c:v>77.028258923204277</c:v>
                </c:pt>
                <c:pt idx="363">
                  <c:v>76.804654553278965</c:v>
                </c:pt>
                <c:pt idx="364">
                  <c:v>76.582042092145343</c:v>
                </c:pt>
                <c:pt idx="365">
                  <c:v>76.360414784590191</c:v>
                </c:pt>
                <c:pt idx="366">
                  <c:v>76.139765943352586</c:v>
                </c:pt>
                <c:pt idx="367">
                  <c:v>75.920088948326296</c:v>
                </c:pt>
                <c:pt idx="368">
                  <c:v>75.701377245773998</c:v>
                </c:pt>
                <c:pt idx="369">
                  <c:v>75.483624347553032</c:v>
                </c:pt>
                <c:pt idx="370">
                  <c:v>75.266823830352621</c:v>
                </c:pt>
                <c:pt idx="371">
                  <c:v>75.050969334942309</c:v>
                </c:pt>
                <c:pt idx="372">
                  <c:v>74.836054565431354</c:v>
                </c:pt>
                <c:pt idx="373">
                  <c:v>74.622073288539099</c:v>
                </c:pt>
                <c:pt idx="374">
                  <c:v>74.409019332875843</c:v>
                </c:pt>
                <c:pt idx="375">
                  <c:v>74.196886588234364</c:v>
                </c:pt>
                <c:pt idx="376">
                  <c:v>73.985669004891619</c:v>
                </c:pt>
                <c:pt idx="377">
                  <c:v>73.775360592920649</c:v>
                </c:pt>
                <c:pt idx="378">
                  <c:v>73.565955421512399</c:v>
                </c:pt>
                <c:pt idx="379">
                  <c:v>73.357447618307432</c:v>
                </c:pt>
                <c:pt idx="380">
                  <c:v>73.149831368737225</c:v>
                </c:pt>
                <c:pt idx="381">
                  <c:v>72.943100915374927</c:v>
                </c:pt>
                <c:pt idx="382">
                  <c:v>72.737250557295567</c:v>
                </c:pt>
                <c:pt idx="383">
                  <c:v>72.532274649445256</c:v>
                </c:pt>
                <c:pt idx="384">
                  <c:v>72.32816760201959</c:v>
                </c:pt>
                <c:pt idx="385">
                  <c:v>72.124923879850854</c:v>
                </c:pt>
                <c:pt idx="386">
                  <c:v>71.922538001803957</c:v>
                </c:pt>
                <c:pt idx="387">
                  <c:v>71.721004540180985</c:v>
                </c:pt>
                <c:pt idx="388">
                  <c:v>71.52031812013422</c:v>
                </c:pt>
                <c:pt idx="389">
                  <c:v>71.320473419087463</c:v>
                </c:pt>
                <c:pt idx="390">
                  <c:v>71.121465166165535</c:v>
                </c:pt>
                <c:pt idx="391">
                  <c:v>70.923288141631915</c:v>
                </c:pt>
                <c:pt idx="392">
                  <c:v>70.725937176334114</c:v>
                </c:pt>
                <c:pt idx="393">
                  <c:v>70.529407151157159</c:v>
                </c:pt>
                <c:pt idx="394">
                  <c:v>70.333692996484416</c:v>
                </c:pt>
                <c:pt idx="395">
                  <c:v>70.138789691666204</c:v>
                </c:pt>
                <c:pt idx="396">
                  <c:v>69.944692264495799</c:v>
                </c:pt>
                <c:pt idx="397">
                  <c:v>69.751395790692669</c:v>
                </c:pt>
                <c:pt idx="398">
                  <c:v>69.558895393393001</c:v>
                </c:pt>
                <c:pt idx="399">
                  <c:v>69.367186242647321</c:v>
                </c:pt>
                <c:pt idx="400">
                  <c:v>69.176263554925043</c:v>
                </c:pt>
                <c:pt idx="401">
                  <c:v>68.986122592625918</c:v>
                </c:pt>
                <c:pt idx="402">
                  <c:v>68.796758663598283</c:v>
                </c:pt>
                <c:pt idx="403">
                  <c:v>68.608167120663893</c:v>
                </c:pt>
                <c:pt idx="404">
                  <c:v>68.420343361149349</c:v>
                </c:pt>
                <c:pt idx="405">
                  <c:v>68.233282826424031</c:v>
                </c:pt>
                <c:pt idx="406">
                  <c:v>68.04698100144428</c:v>
                </c:pt>
                <c:pt idx="407">
                  <c:v>67.861433414303946</c:v>
                </c:pt>
                <c:pt idx="408">
                  <c:v>67.676635635791015</c:v>
                </c:pt>
                <c:pt idx="409">
                  <c:v>67.492583278950406</c:v>
                </c:pt>
                <c:pt idx="410">
                  <c:v>67.309271998652562</c:v>
                </c:pt>
                <c:pt idx="411">
                  <c:v>67.126697491168187</c:v>
                </c:pt>
                <c:pt idx="412">
                  <c:v>66.944855493748477</c:v>
                </c:pt>
                <c:pt idx="413">
                  <c:v>66.763741784211334</c:v>
                </c:pt>
                <c:pt idx="414">
                  <c:v>66.583352180533069</c:v>
                </c:pt>
                <c:pt idx="415">
                  <c:v>66.403682540445544</c:v>
                </c:pt>
                <c:pt idx="416">
                  <c:v>66.224728761039032</c:v>
                </c:pt>
                <c:pt idx="417">
                  <c:v>66.046486778370195</c:v>
                </c:pt>
                <c:pt idx="418">
                  <c:v>65.868952567075453</c:v>
                </c:pt>
                <c:pt idx="419">
                  <c:v>65.692122139989593</c:v>
                </c:pt>
                <c:pt idx="420">
                  <c:v>65.515991547769517</c:v>
                </c:pt>
                <c:pt idx="421">
                  <c:v>65.340556878522889</c:v>
                </c:pt>
                <c:pt idx="422">
                  <c:v>65.165814257442051</c:v>
                </c:pt>
                <c:pt idx="423">
                  <c:v>64.991759846442562</c:v>
                </c:pt>
                <c:pt idx="424">
                  <c:v>64.818389843806756</c:v>
                </c:pt>
                <c:pt idx="425">
                  <c:v>64.645700483832002</c:v>
                </c:pt>
                <c:pt idx="426">
                  <c:v>64.473688036483637</c:v>
                </c:pt>
                <c:pt idx="427">
                  <c:v>64.30234880705261</c:v>
                </c:pt>
                <c:pt idx="428">
                  <c:v>64.131679135817592</c:v>
                </c:pt>
                <c:pt idx="429">
                  <c:v>63.961675397711609</c:v>
                </c:pt>
                <c:pt idx="430">
                  <c:v>63.792334001993162</c:v>
                </c:pt>
                <c:pt idx="431">
                  <c:v>63.623651391921577</c:v>
                </c:pt>
                <c:pt idx="432">
                  <c:v>63.455624044436846</c:v>
                </c:pt>
                <c:pt idx="433">
                  <c:v>63.288248469843481</c:v>
                </c:pt>
                <c:pt idx="434">
                  <c:v>63.121521211498738</c:v>
                </c:pt>
                <c:pt idx="435">
                  <c:v>62.955438845504879</c:v>
                </c:pt>
                <c:pt idx="436">
                  <c:v>62.789997980405445</c:v>
                </c:pt>
                <c:pt idx="437">
                  <c:v>62.625195256885611</c:v>
                </c:pt>
                <c:pt idx="438">
                  <c:v>62.461027347476445</c:v>
                </c:pt>
                <c:pt idx="439">
                  <c:v>62.297490956263061</c:v>
                </c:pt>
                <c:pt idx="440">
                  <c:v>62.134582818596584</c:v>
                </c:pt>
                <c:pt idx="441">
                  <c:v>61.972299700809891</c:v>
                </c:pt>
                <c:pt idx="442">
                  <c:v>61.810638399937162</c:v>
                </c:pt>
                <c:pt idx="443">
                  <c:v>61.64959574343694</c:v>
                </c:pt>
                <c:pt idx="444">
                  <c:v>61.489168588918936</c:v>
                </c:pt>
                <c:pt idx="445">
                  <c:v>61.329353823874378</c:v>
                </c:pt>
                <c:pt idx="446">
                  <c:v>61.170148365409858</c:v>
                </c:pt>
                <c:pt idx="447">
                  <c:v>61.011549159984611</c:v>
                </c:pt>
                <c:pt idx="448">
                  <c:v>60.853553183151313</c:v>
                </c:pt>
                <c:pt idx="449">
                  <c:v>60.696157439300144</c:v>
                </c:pt>
                <c:pt idx="450">
                  <c:v>60.539358961406258</c:v>
                </c:pt>
                <c:pt idx="451">
                  <c:v>60.383154810780489</c:v>
                </c:pt>
                <c:pt idx="452">
                  <c:v>60.227542076823262</c:v>
                </c:pt>
                <c:pt idx="453">
                  <c:v>60.072517876781781</c:v>
                </c:pt>
                <c:pt idx="454">
                  <c:v>59.91807935551028</c:v>
                </c:pt>
                <c:pt idx="455">
                  <c:v>59.764223685233389</c:v>
                </c:pt>
                <c:pt idx="456">
                  <c:v>59.610948065312606</c:v>
                </c:pt>
                <c:pt idx="457">
                  <c:v>59.458249722015715</c:v>
                </c:pt>
                <c:pt idx="458">
                  <c:v>59.306125908289239</c:v>
                </c:pt>
                <c:pt idx="459">
                  <c:v>59.15457390353378</c:v>
                </c:pt>
                <c:pt idx="460">
                  <c:v>59.003591013382277</c:v>
                </c:pt>
                <c:pt idx="461">
                  <c:v>58.853174569481119</c:v>
                </c:pt>
                <c:pt idx="462">
                  <c:v>58.703321929274068</c:v>
                </c:pt>
                <c:pt idx="463">
                  <c:v>58.554030475788942</c:v>
                </c:pt>
                <c:pt idx="464">
                  <c:v>58.405297617427067</c:v>
                </c:pt>
                <c:pt idx="465">
                  <c:v>58.257120787755404</c:v>
                </c:pt>
                <c:pt idx="466">
                  <c:v>58.109497445301365</c:v>
                </c:pt>
                <c:pt idx="467">
                  <c:v>57.962425073350218</c:v>
                </c:pt>
                <c:pt idx="468">
                  <c:v>57.815901179745161</c:v>
                </c:pt>
                <c:pt idx="469">
                  <c:v>57.669923296689838</c:v>
                </c:pt>
                <c:pt idx="470">
                  <c:v>57.524488980553485</c:v>
                </c:pt>
                <c:pt idx="471">
                  <c:v>57.379595811678549</c:v>
                </c:pt>
                <c:pt idx="472">
                  <c:v>57.235241394190659</c:v>
                </c:pt>
                <c:pt idx="473">
                  <c:v>57.091423355811195</c:v>
                </c:pt>
                <c:pt idx="474">
                  <c:v>56.948139347672104</c:v>
                </c:pt>
                <c:pt idx="475">
                  <c:v>56.805387044133091</c:v>
                </c:pt>
                <c:pt idx="476">
                  <c:v>56.663164142601232</c:v>
                </c:pt>
                <c:pt idx="477">
                  <c:v>56.52146836335281</c:v>
                </c:pt>
                <c:pt idx="478">
                  <c:v>56.380297449357364</c:v>
                </c:pt>
                <c:pt idx="479">
                  <c:v>56.239649166104122</c:v>
                </c:pt>
                <c:pt idx="480">
                  <c:v>56.099521301430478</c:v>
                </c:pt>
                <c:pt idx="481">
                  <c:v>55.959911665352756</c:v>
                </c:pt>
                <c:pt idx="482">
                  <c:v>55.820818089899078</c:v>
                </c:pt>
                <c:pt idx="483">
                  <c:v>55.682238428944331</c:v>
                </c:pt>
                <c:pt idx="484">
                  <c:v>55.544170558047263</c:v>
                </c:pt>
                <c:pt idx="485">
                  <c:v>55.406612374289629</c:v>
                </c:pt>
                <c:pt idx="486">
                  <c:v>55.269561796117358</c:v>
                </c:pt>
                <c:pt idx="487">
                  <c:v>55.133016763183718</c:v>
                </c:pt>
                <c:pt idx="488">
                  <c:v>54.996975236194494</c:v>
                </c:pt>
                <c:pt idx="489">
                  <c:v>54.861435196755124</c:v>
                </c:pt>
                <c:pt idx="490">
                  <c:v>54.726394647219699</c:v>
                </c:pt>
                <c:pt idx="491">
                  <c:v>54.59185161054193</c:v>
                </c:pt>
                <c:pt idx="492">
                  <c:v>54.457804130127975</c:v>
                </c:pt>
                <c:pt idx="493">
                  <c:v>54.324250269691113</c:v>
                </c:pt>
                <c:pt idx="494">
                  <c:v>54.191188113108232</c:v>
                </c:pt>
                <c:pt idx="495">
                  <c:v>54.058615764278152</c:v>
                </c:pt>
                <c:pt idx="496">
                  <c:v>53.92653134698169</c:v>
                </c:pt>
                <c:pt idx="497">
                  <c:v>53.794933004743527</c:v>
                </c:pt>
                <c:pt idx="498">
                  <c:v>53.663818900695745</c:v>
                </c:pt>
                <c:pt idx="499">
                  <c:v>53.533187217443135</c:v>
                </c:pt>
                <c:pt idx="500">
                  <c:v>53.403036156930121</c:v>
                </c:pt>
                <c:pt idx="501">
                  <c:v>53.273363940309437</c:v>
                </c:pt>
                <c:pt idx="502">
                  <c:v>53.144168807812385</c:v>
                </c:pt>
                <c:pt idx="503">
                  <c:v>53.015449018620686</c:v>
                </c:pt>
                <c:pt idx="504">
                  <c:v>52.887202850739996</c:v>
                </c:pt>
                <c:pt idx="505">
                  <c:v>52.759428600874962</c:v>
                </c:pt>
                <c:pt idx="506">
                  <c:v>52.632124584305842</c:v>
                </c:pt>
                <c:pt idx="507">
                  <c:v>52.505289134766635</c:v>
                </c:pt>
                <c:pt idx="508">
                  <c:v>52.378920604324748</c:v>
                </c:pt>
                <c:pt idx="509">
                  <c:v>52.253017363262131</c:v>
                </c:pt>
                <c:pt idx="510">
                  <c:v>52.127577799957955</c:v>
                </c:pt>
                <c:pt idx="511">
                  <c:v>52.002600320772629</c:v>
                </c:pt>
                <c:pt idx="512">
                  <c:v>51.878083349933327</c:v>
                </c:pt>
                <c:pt idx="513">
                  <c:v>51.754025329420898</c:v>
                </c:pt>
                <c:pt idx="514">
                  <c:v>51.630424718858194</c:v>
                </c:pt>
                <c:pt idx="515">
                  <c:v>51.507279995399756</c:v>
                </c:pt>
                <c:pt idx="516">
                  <c:v>51.384589653622811</c:v>
                </c:pt>
                <c:pt idx="517">
                  <c:v>51.26235220541971</c:v>
                </c:pt>
                <c:pt idx="518">
                  <c:v>51.140566179891572</c:v>
                </c:pt>
                <c:pt idx="519">
                  <c:v>51.019230123243297</c:v>
                </c:pt>
                <c:pt idx="520">
                  <c:v>50.898342598679804</c:v>
                </c:pt>
                <c:pt idx="521">
                  <c:v>50.777902186303635</c:v>
                </c:pt>
                <c:pt idx="522">
                  <c:v>50.657907483013638</c:v>
                </c:pt>
                <c:pt idx="523">
                  <c:v>50.538357102405051</c:v>
                </c:pt>
                <c:pt idx="524">
                  <c:v>50.419249674670667</c:v>
                </c:pt>
                <c:pt idx="525">
                  <c:v>50.300583846503258</c:v>
                </c:pt>
                <c:pt idx="526">
                  <c:v>50.182358280999168</c:v>
                </c:pt>
                <c:pt idx="527">
                  <c:v>50.064571657563008</c:v>
                </c:pt>
                <c:pt idx="528">
                  <c:v>49.947222671813599</c:v>
                </c:pt>
                <c:pt idx="529">
                  <c:v>49.830310035490896</c:v>
                </c:pt>
                <c:pt idx="530">
                  <c:v>49.713832476364153</c:v>
                </c:pt>
                <c:pt idx="531">
                  <c:v>49.597788738141134</c:v>
                </c:pt>
                <c:pt idx="532">
                  <c:v>49.482177580378327</c:v>
                </c:pt>
                <c:pt idx="533">
                  <c:v>49.366997778392339</c:v>
                </c:pt>
                <c:pt idx="534">
                  <c:v>49.252248123172237</c:v>
                </c:pt>
                <c:pt idx="535">
                  <c:v>49.137927421292972</c:v>
                </c:pt>
                <c:pt idx="536">
                  <c:v>49.02403449482977</c:v>
                </c:pt>
                <c:pt idx="537">
                  <c:v>48.910568181273575</c:v>
                </c:pt>
                <c:pt idx="538">
                  <c:v>48.797527333447405</c:v>
                </c:pt>
                <c:pt idx="539">
                  <c:v>48.684910819423713</c:v>
                </c:pt>
                <c:pt idx="540">
                  <c:v>48.572717522442716</c:v>
                </c:pt>
                <c:pt idx="541">
                  <c:v>48.460946340831562</c:v>
                </c:pt>
                <c:pt idx="542">
                  <c:v>48.34959618792459</c:v>
                </c:pt>
                <c:pt idx="543">
                  <c:v>48.238665991984291</c:v>
                </c:pt>
                <c:pt idx="544">
                  <c:v>48.128154696123296</c:v>
                </c:pt>
                <c:pt idx="545">
                  <c:v>48.018061258227192</c:v>
                </c:pt>
                <c:pt idx="546">
                  <c:v>47.908384650878219</c:v>
                </c:pt>
                <c:pt idx="547">
                  <c:v>47.799123861279767</c:v>
                </c:pt>
                <c:pt idx="548">
                  <c:v>47.690277891181736</c:v>
                </c:pt>
                <c:pt idx="549">
                  <c:v>47.581845756806715</c:v>
                </c:pt>
                <c:pt idx="550">
                  <c:v>47.473826488776972</c:v>
                </c:pt>
                <c:pt idx="551">
                  <c:v>47.366219132042154</c:v>
                </c:pt>
                <c:pt idx="552">
                  <c:v>47.25902274580789</c:v>
                </c:pt>
                <c:pt idx="553">
                  <c:v>47.152236403465039</c:v>
                </c:pt>
                <c:pt idx="554">
                  <c:v>47.045859192519721</c:v>
                </c:pt>
                <c:pt idx="555">
                  <c:v>46.939890214524127</c:v>
                </c:pt>
                <c:pt idx="556">
                  <c:v>46.834328585007945</c:v>
                </c:pt>
                <c:pt idx="557">
                  <c:v>46.729173433410608</c:v>
                </c:pt>
                <c:pt idx="558">
                  <c:v>46.624423903014112</c:v>
                </c:pt>
                <c:pt idx="559">
                  <c:v>46.520079150876605</c:v>
                </c:pt>
                <c:pt idx="560">
                  <c:v>46.416138347766598</c:v>
                </c:pt>
                <c:pt idx="561">
                  <c:v>46.312600678097816</c:v>
                </c:pt>
                <c:pt idx="562">
                  <c:v>46.2094653398647</c:v>
                </c:pt>
                <c:pt idx="563">
                  <c:v>46.10673154457853</c:v>
                </c:pt>
                <c:pt idx="564">
                  <c:v>46.004398517204152</c:v>
                </c:pt>
                <c:pt idx="565">
                  <c:v>45.902465496097292</c:v>
                </c:pt>
                <c:pt idx="566">
                  <c:v>45.800931732942495</c:v>
                </c:pt>
                <c:pt idx="567">
                  <c:v>45.699796492691533</c:v>
                </c:pt>
                <c:pt idx="568">
                  <c:v>45.599059053502494</c:v>
                </c:pt>
                <c:pt idx="569">
                  <c:v>45.498718706679334</c:v>
                </c:pt>
                <c:pt idx="570">
                  <c:v>45.398774756611957</c:v>
                </c:pt>
                <c:pt idx="571">
                  <c:v>45.299226520716836</c:v>
                </c:pt>
                <c:pt idx="572">
                  <c:v>45.200073329378164</c:v>
                </c:pt>
                <c:pt idx="573">
                  <c:v>45.1013145258894</c:v>
                </c:pt>
                <c:pt idx="574">
                  <c:v>45.002949466395407</c:v>
                </c:pt>
                <c:pt idx="575">
                  <c:v>44.904977519834972</c:v>
                </c:pt>
                <c:pt idx="576">
                  <c:v>44.807398067883803</c:v>
                </c:pt>
                <c:pt idx="577">
                  <c:v>44.710210504897987</c:v>
                </c:pt>
                <c:pt idx="578">
                  <c:v>44.613414237857803</c:v>
                </c:pt>
                <c:pt idx="579">
                  <c:v>44.517008686312067</c:v>
                </c:pt>
                <c:pt idx="580">
                  <c:v>44.420993282322733</c:v>
                </c:pt>
                <c:pt idx="581">
                  <c:v>44.325367470410001</c:v>
                </c:pt>
                <c:pt idx="582">
                  <c:v>44.230130707497729</c:v>
                </c:pt>
                <c:pt idx="583">
                  <c:v>44.13528246285923</c:v>
                </c:pt>
                <c:pt idx="584">
                  <c:v>44.040822218063418</c:v>
                </c:pt>
                <c:pt idx="585">
                  <c:v>43.94674946692129</c:v>
                </c:pt>
                <c:pt idx="586">
                  <c:v>43.853063715432732</c:v>
                </c:pt>
                <c:pt idx="587">
                  <c:v>43.759764481733605</c:v>
                </c:pt>
                <c:pt idx="588">
                  <c:v>43.66685129604322</c:v>
                </c:pt>
                <c:pt idx="589">
                  <c:v>43.574323700611941</c:v>
                </c:pt>
                <c:pt idx="590">
                  <c:v>43.482181249669246</c:v>
                </c:pt>
                <c:pt idx="591">
                  <c:v>43.390423509371907</c:v>
                </c:pt>
                <c:pt idx="592">
                  <c:v>43.299050057752481</c:v>
                </c:pt>
                <c:pt idx="593">
                  <c:v>43.20806048466801</c:v>
                </c:pt>
                <c:pt idx="594">
                  <c:v>43.117454391748993</c:v>
                </c:pt>
                <c:pt idx="595">
                  <c:v>43.027231392348504</c:v>
                </c:pt>
                <c:pt idx="596">
                  <c:v>42.937391111491529</c:v>
                </c:pt>
                <c:pt idx="597">
                  <c:v>42.847933185824537</c:v>
                </c:pt>
                <c:pt idx="598">
                  <c:v>42.75885726356514</c:v>
                </c:pt>
                <c:pt idx="599">
                  <c:v>42.670163004451986</c:v>
                </c:pt>
                <c:pt idx="600">
                  <c:v>42.58185007969476</c:v>
                </c:pt>
                <c:pt idx="601">
                  <c:v>42.493918171924335</c:v>
                </c:pt>
                <c:pt idx="602">
                  <c:v>42.406366975143051</c:v>
                </c:pt>
                <c:pt idx="603">
                  <c:v>42.319196194675079</c:v>
                </c:pt>
                <c:pt idx="604">
                  <c:v>42.232405547116954</c:v>
                </c:pt>
                <c:pt idx="605">
                  <c:v>42.145994760288097</c:v>
                </c:pt>
                <c:pt idx="606">
                  <c:v>42.059963573181449</c:v>
                </c:pt>
                <c:pt idx="607">
                  <c:v>41.974311735914235</c:v>
                </c:pt>
                <c:pt idx="608">
                  <c:v>41.889039009678676</c:v>
                </c:pt>
                <c:pt idx="609">
                  <c:v>41.804145166692805</c:v>
                </c:pt>
                <c:pt idx="610">
                  <c:v>41.719629990151283</c:v>
                </c:pt>
                <c:pt idx="611">
                  <c:v>41.635493274176227</c:v>
                </c:pt>
                <c:pt idx="612">
                  <c:v>41.551734823768051</c:v>
                </c:pt>
                <c:pt idx="613">
                  <c:v>41.46835445475628</c:v>
                </c:pt>
                <c:pt idx="614">
                  <c:v>41.385351993750383</c:v>
                </c:pt>
                <c:pt idx="615">
                  <c:v>41.302727278090515</c:v>
                </c:pt>
                <c:pt idx="616">
                  <c:v>41.220480155798249</c:v>
                </c:pt>
                <c:pt idx="617">
                  <c:v>41.138610485527224</c:v>
                </c:pt>
                <c:pt idx="618">
                  <c:v>41.057118136513765</c:v>
                </c:pt>
                <c:pt idx="619">
                  <c:v>40.976002988527348</c:v>
                </c:pt>
                <c:pt idx="620">
                  <c:v>40.895264931821075</c:v>
                </c:pt>
                <c:pt idx="621">
                  <c:v>40.814903867081902</c:v>
                </c:pt>
                <c:pt idx="622">
                  <c:v>40.734919705380925</c:v>
                </c:pt>
                <c:pt idx="623">
                  <c:v>40.655312368123369</c:v>
                </c:pt>
                <c:pt idx="624">
                  <c:v>40.576081786998515</c:v>
                </c:pt>
                <c:pt idx="625">
                  <c:v>40.497227903929506</c:v>
                </c:pt>
                <c:pt idx="626">
                  <c:v>40.418750671022906</c:v>
                </c:pt>
                <c:pt idx="627">
                  <c:v>40.34065005051815</c:v>
                </c:pt>
                <c:pt idx="628">
                  <c:v>40.262926014736749</c:v>
                </c:pt>
                <c:pt idx="629">
                  <c:v>40.18557854603138</c:v>
                </c:pt>
                <c:pt idx="630">
                  <c:v>40.108607636734661</c:v>
                </c:pt>
                <c:pt idx="631">
                  <c:v>40.032013289107773</c:v>
                </c:pt>
                <c:pt idx="632">
                  <c:v>39.955795515288834</c:v>
                </c:pt>
                <c:pt idx="633">
                  <c:v>39.879954337241031</c:v>
                </c:pt>
                <c:pt idx="634">
                  <c:v>39.804489786700479</c:v>
                </c:pt>
                <c:pt idx="635">
                  <c:v>39.729401905123829</c:v>
                </c:pt>
                <c:pt idx="636">
                  <c:v>39.654690743635591</c:v>
                </c:pt>
                <c:pt idx="637">
                  <c:v>39.580356362975166</c:v>
                </c:pt>
                <c:pt idx="638">
                  <c:v>39.506398833443619</c:v>
                </c:pt>
                <c:pt idx="639">
                  <c:v>39.432818234850039</c:v>
                </c:pt>
                <c:pt idx="640">
                  <c:v>39.359614656457715</c:v>
                </c:pt>
                <c:pt idx="641">
                  <c:v>39.286788196929862</c:v>
                </c:pt>
                <c:pt idx="642">
                  <c:v>39.214338964275086</c:v>
                </c:pt>
                <c:pt idx="643">
                  <c:v>39.142267075792439</c:v>
                </c:pt>
                <c:pt idx="644">
                  <c:v>39.070572658016161</c:v>
                </c:pt>
                <c:pt idx="645">
                  <c:v>38.999255846659985</c:v>
                </c:pt>
                <c:pt idx="646">
                  <c:v>38.928316786561169</c:v>
                </c:pt>
                <c:pt idx="647">
                  <c:v>38.857755631623988</c:v>
                </c:pt>
                <c:pt idx="648">
                  <c:v>38.787572544762952</c:v>
                </c:pt>
                <c:pt idx="649">
                  <c:v>38.717767697845545</c:v>
                </c:pt>
                <c:pt idx="650">
                  <c:v>38.648341271634557</c:v>
                </c:pt>
                <c:pt idx="651">
                  <c:v>38.579293455729989</c:v>
                </c:pt>
                <c:pt idx="652">
                  <c:v>38.510624448510519</c:v>
                </c:pt>
                <c:pt idx="653">
                  <c:v>38.442334457074502</c:v>
                </c:pt>
                <c:pt idx="654">
                  <c:v>38.374423697180539</c:v>
                </c:pt>
                <c:pt idx="655">
                  <c:v>38.306892393187539</c:v>
                </c:pt>
                <c:pt idx="656">
                  <c:v>38.239740777994371</c:v>
                </c:pt>
                <c:pt idx="657">
                  <c:v>38.172969092978938</c:v>
                </c:pt>
                <c:pt idx="658">
                  <c:v>38.106577587936862</c:v>
                </c:pt>
                <c:pt idx="659">
                  <c:v>38.040566521019585</c:v>
                </c:pt>
                <c:pt idx="660">
                  <c:v>37.97493615867198</c:v>
                </c:pt>
                <c:pt idx="661">
                  <c:v>37.90968677556949</c:v>
                </c:pt>
                <c:pt idx="662">
                  <c:v>37.844818654554707</c:v>
                </c:pt>
                <c:pt idx="663">
                  <c:v>37.780332086573381</c:v>
                </c:pt>
                <c:pt idx="664">
                  <c:v>37.716227370609978</c:v>
                </c:pt>
                <c:pt idx="665">
                  <c:v>37.652504813622635</c:v>
                </c:pt>
                <c:pt idx="666">
                  <c:v>37.589164730477542</c:v>
                </c:pt>
                <c:pt idx="667">
                  <c:v>37.526207443882839</c:v>
                </c:pt>
                <c:pt idx="668">
                  <c:v>37.463633284321858</c:v>
                </c:pt>
                <c:pt idx="669">
                  <c:v>37.401442589985876</c:v>
                </c:pt>
                <c:pt idx="670">
                  <c:v>37.339635706706225</c:v>
                </c:pt>
                <c:pt idx="671">
                  <c:v>37.278212987885887</c:v>
                </c:pt>
                <c:pt idx="672">
                  <c:v>37.217174794430385</c:v>
                </c:pt>
                <c:pt idx="673">
                  <c:v>37.156521494678223</c:v>
                </c:pt>
                <c:pt idx="674">
                  <c:v>37.096253464330637</c:v>
                </c:pt>
                <c:pt idx="675">
                  <c:v>37.036371086380747</c:v>
                </c:pt>
                <c:pt idx="676">
                  <c:v>36.976874751042125</c:v>
                </c:pt>
                <c:pt idx="677">
                  <c:v>36.917764855676772</c:v>
                </c:pt>
                <c:pt idx="678">
                  <c:v>36.859041804722388</c:v>
                </c:pt>
                <c:pt idx="679">
                  <c:v>36.800706009619162</c:v>
                </c:pt>
                <c:pt idx="680">
                  <c:v>36.74275788873581</c:v>
                </c:pt>
                <c:pt idx="681">
                  <c:v>36.685197867295038</c:v>
                </c:pt>
                <c:pt idx="682">
                  <c:v>36.628026377298418</c:v>
                </c:pt>
                <c:pt idx="683">
                  <c:v>36.571243857450575</c:v>
                </c:pt>
                <c:pt idx="684">
                  <c:v>36.514850753082747</c:v>
                </c:pt>
                <c:pt idx="685">
                  <c:v>36.458847516075743</c:v>
                </c:pt>
                <c:pt idx="686">
                  <c:v>36.403234604782256</c:v>
                </c:pt>
                <c:pt idx="687">
                  <c:v>36.348012483948501</c:v>
                </c:pt>
                <c:pt idx="688">
                  <c:v>36.293181624635295</c:v>
                </c:pt>
                <c:pt idx="689">
                  <c:v>36.238742504138393</c:v>
                </c:pt>
                <c:pt idx="690">
                  <c:v>36.184695605908324</c:v>
                </c:pt>
                <c:pt idx="691">
                  <c:v>36.131041419469419</c:v>
                </c:pt>
                <c:pt idx="692">
                  <c:v>36.07778044033838</c:v>
                </c:pt>
                <c:pt idx="693">
                  <c:v>36.024913169942081</c:v>
                </c:pt>
                <c:pt idx="694">
                  <c:v>35.972440115534816</c:v>
                </c:pt>
                <c:pt idx="695">
                  <c:v>35.92036179011486</c:v>
                </c:pt>
                <c:pt idx="696">
                  <c:v>35.868678712340447</c:v>
                </c:pt>
                <c:pt idx="697">
                  <c:v>35.817391406445097</c:v>
                </c:pt>
                <c:pt idx="698">
                  <c:v>35.766500402152325</c:v>
                </c:pt>
                <c:pt idx="699">
                  <c:v>35.71600623458972</c:v>
                </c:pt>
                <c:pt idx="700">
                  <c:v>35.665909444202448</c:v>
                </c:pt>
                <c:pt idx="701">
                  <c:v>35.616210576666077</c:v>
                </c:pt>
                <c:pt idx="702">
                  <c:v>35.566910182798857</c:v>
                </c:pt>
                <c:pt idx="703">
                  <c:v>35.518008818473405</c:v>
                </c:pt>
                <c:pt idx="704">
                  <c:v>35.469507044527695</c:v>
                </c:pt>
                <c:pt idx="705">
                  <c:v>35.421405426675577</c:v>
                </c:pt>
                <c:pt idx="706">
                  <c:v>35.373704535416657</c:v>
                </c:pt>
                <c:pt idx="707">
                  <c:v>35.326404944108369</c:v>
                </c:pt>
                <c:pt idx="708">
                  <c:v>35.27950721866506</c:v>
                </c:pt>
                <c:pt idx="709">
                  <c:v>35.233011913162649</c:v>
                </c:pt>
                <c:pt idx="710">
                  <c:v>35.186919569597748</c:v>
                </c:pt>
                <c:pt idx="711">
                  <c:v>35.141230717690938</c:v>
                </c:pt>
                <c:pt idx="712">
                  <c:v>35.095945874691594</c:v>
                </c:pt>
                <c:pt idx="713">
                  <c:v>35.051065545184315</c:v>
                </c:pt>
                <c:pt idx="714">
                  <c:v>35.006590220896953</c:v>
                </c:pt>
                <c:pt idx="715">
                  <c:v>34.962520380510412</c:v>
                </c:pt>
                <c:pt idx="716">
                  <c:v>34.918856489470151</c:v>
                </c:pt>
                <c:pt idx="717">
                  <c:v>34.875598999799543</c:v>
                </c:pt>
                <c:pt idx="718">
                  <c:v>34.832748349915136</c:v>
                </c:pt>
                <c:pt idx="719">
                  <c:v>34.790304964443905</c:v>
                </c:pt>
                <c:pt idx="720">
                  <c:v>34.748269254042427</c:v>
                </c:pt>
                <c:pt idx="721">
                  <c:v>34.706641615218217</c:v>
                </c:pt>
                <c:pt idx="722">
                  <c:v>34.665422430153193</c:v>
                </c:pt>
                <c:pt idx="723">
                  <c:v>34.624612066529316</c:v>
                </c:pt>
                <c:pt idx="724">
                  <c:v>34.584210877356512</c:v>
                </c:pt>
                <c:pt idx="725">
                  <c:v>34.544219200802964</c:v>
                </c:pt>
                <c:pt idx="726">
                  <c:v>34.504637360027694</c:v>
                </c:pt>
                <c:pt idx="727">
                  <c:v>34.465465663015671</c:v>
                </c:pt>
                <c:pt idx="728">
                  <c:v>34.426704402415453</c:v>
                </c:pt>
                <c:pt idx="729">
                  <c:v>34.388353855379286</c:v>
                </c:pt>
                <c:pt idx="730">
                  <c:v>34.350414283405911</c:v>
                </c:pt>
                <c:pt idx="731">
                  <c:v>34.312885932186084</c:v>
                </c:pt>
                <c:pt idx="732">
                  <c:v>34.275769031450771</c:v>
                </c:pt>
                <c:pt idx="733">
                  <c:v>34.239063794822165</c:v>
                </c:pt>
                <c:pt idx="734">
                  <c:v>34.202770419667623</c:v>
                </c:pt>
                <c:pt idx="735">
                  <c:v>34.166889086956395</c:v>
                </c:pt>
                <c:pt idx="736">
                  <c:v>34.131419961119477</c:v>
                </c:pt>
                <c:pt idx="737">
                  <c:v>34.096363189912367</c:v>
                </c:pt>
                <c:pt idx="738">
                  <c:v>34.061718904280958</c:v>
                </c:pt>
                <c:pt idx="739">
                  <c:v>34.027487218230547</c:v>
                </c:pt>
                <c:pt idx="740">
                  <c:v>33.99366822869807</c:v>
                </c:pt>
                <c:pt idx="741">
                  <c:v>33.960262015427517</c:v>
                </c:pt>
                <c:pt idx="742">
                  <c:v>33.927268640848659</c:v>
                </c:pt>
                <c:pt idx="743">
                  <c:v>33.894688149959144</c:v>
                </c:pt>
                <c:pt idx="744">
                  <c:v>33.862520570209895</c:v>
                </c:pt>
                <c:pt idx="745">
                  <c:v>33.83076591139406</c:v>
                </c:pt>
                <c:pt idx="746">
                  <c:v>33.799424165539335</c:v>
                </c:pt>
                <c:pt idx="747">
                  <c:v>33.768495306803871</c:v>
                </c:pt>
                <c:pt idx="748">
                  <c:v>33.737979291375737</c:v>
                </c:pt>
                <c:pt idx="749">
                  <c:v>33.707876057375969</c:v>
                </c:pt>
                <c:pt idx="750">
                  <c:v>33.678185524765297</c:v>
                </c:pt>
                <c:pt idx="751">
                  <c:v>33.64890759525457</c:v>
                </c:pt>
                <c:pt idx="752">
                  <c:v>33.620042152218893</c:v>
                </c:pt>
                <c:pt idx="753">
                  <c:v>33.591589060615533</c:v>
                </c:pt>
                <c:pt idx="754">
                  <c:v>33.56354816690564</c:v>
                </c:pt>
                <c:pt idx="755">
                  <c:v>33.535919298979785</c:v>
                </c:pt>
                <c:pt idx="756">
                  <c:v>33.508702266087418</c:v>
                </c:pt>
                <c:pt idx="757">
                  <c:v>33.481896858770163</c:v>
                </c:pt>
                <c:pt idx="758">
                  <c:v>33.455502848799078</c:v>
                </c:pt>
                <c:pt idx="759">
                  <c:v>33.429519989115889</c:v>
                </c:pt>
                <c:pt idx="760">
                  <c:v>33.403948013778205</c:v>
                </c:pt>
                <c:pt idx="761">
                  <c:v>33.378786637908696</c:v>
                </c:pt>
                <c:pt idx="762">
                  <c:v>33.354035557648395</c:v>
                </c:pt>
                <c:pt idx="763">
                  <c:v>33.32969445011399</c:v>
                </c:pt>
                <c:pt idx="764">
                  <c:v>33.305762973359215</c:v>
                </c:pt>
                <c:pt idx="765">
                  <c:v>33.282240766340344</c:v>
                </c:pt>
                <c:pt idx="766">
                  <c:v>33.259127448885792</c:v>
                </c:pt>
                <c:pt idx="767">
                  <c:v>33.236422621669838</c:v>
                </c:pt>
                <c:pt idx="768">
                  <c:v>33.214125866190521</c:v>
                </c:pt>
                <c:pt idx="769">
                  <c:v>33.192236744751625</c:v>
                </c:pt>
                <c:pt idx="770">
                  <c:v>33.170754800448911</c:v>
                </c:pt>
                <c:pt idx="771">
                  <c:v>33.149679557160454</c:v>
                </c:pt>
                <c:pt idx="772">
                  <c:v>33.129010519541175</c:v>
                </c:pt>
                <c:pt idx="773">
                  <c:v>33.10874717302157</c:v>
                </c:pt>
                <c:pt idx="774">
                  <c:v>33.088888983810612</c:v>
                </c:pt>
                <c:pt idx="775">
                  <c:v>33.06943539890284</c:v>
                </c:pt>
                <c:pt idx="776">
                  <c:v>33.050385846089618</c:v>
                </c:pt>
                <c:pt idx="777">
                  <c:v>33.031739733974604</c:v>
                </c:pt>
                <c:pt idx="778">
                  <c:v>33.013496451993362</c:v>
                </c:pt>
                <c:pt idx="779">
                  <c:v>32.995655370437163</c:v>
                </c:pt>
                <c:pt idx="780">
                  <c:v>32.978215840480942</c:v>
                </c:pt>
                <c:pt idx="781">
                  <c:v>32.961177194215416</c:v>
                </c:pt>
                <c:pt idx="782">
                  <c:v>32.944538744683314</c:v>
                </c:pt>
                <c:pt idx="783">
                  <c:v>32.928299785919755</c:v>
                </c:pt>
                <c:pt idx="784">
                  <c:v>32.912459592996711</c:v>
                </c:pt>
                <c:pt idx="785">
                  <c:v>32.897017422071613</c:v>
                </c:pt>
                <c:pt idx="786">
                  <c:v>32.881972510439972</c:v>
                </c:pt>
                <c:pt idx="787">
                  <c:v>32.867324076592062</c:v>
                </c:pt>
                <c:pt idx="788">
                  <c:v>32.853071320273635</c:v>
                </c:pt>
                <c:pt idx="789">
                  <c:v>32.839213422550685</c:v>
                </c:pt>
                <c:pt idx="790">
                  <c:v>32.825749545878097</c:v>
                </c:pt>
                <c:pt idx="791">
                  <c:v>32.812678834172331</c:v>
                </c:pt>
                <c:pt idx="792">
                  <c:v>32.800000412887961</c:v>
                </c:pt>
                <c:pt idx="793">
                  <c:v>32.787713389098165</c:v>
                </c:pt>
                <c:pt idx="794">
                  <c:v>32.775816851578981</c:v>
                </c:pt>
                <c:pt idx="795">
                  <c:v>32.764309870897478</c:v>
                </c:pt>
                <c:pt idx="796">
                  <c:v>32.753191499503657</c:v>
                </c:pt>
                <c:pt idx="797">
                  <c:v>32.742460771826089</c:v>
                </c:pt>
                <c:pt idx="798">
                  <c:v>32.732116704371286</c:v>
                </c:pt>
                <c:pt idx="799">
                  <c:v>32.722158295826723</c:v>
                </c:pt>
                <c:pt idx="800">
                  <c:v>32.712584527167479</c:v>
                </c:pt>
                <c:pt idx="801">
                  <c:v>32.703394361766456</c:v>
                </c:pt>
                <c:pt idx="802">
                  <c:v>32.694586745508175</c:v>
                </c:pt>
                <c:pt idx="803">
                  <c:v>32.686160606905936</c:v>
                </c:pt>
                <c:pt idx="804">
                  <c:v>32.678114857222575</c:v>
                </c:pt>
                <c:pt idx="805">
                  <c:v>32.67044839059448</c:v>
                </c:pt>
                <c:pt idx="806">
                  <c:v>32.663160084159003</c:v>
                </c:pt>
                <c:pt idx="807">
                  <c:v>32.656248798185153</c:v>
                </c:pt>
                <c:pt idx="808">
                  <c:v>32.649713376207494</c:v>
                </c:pt>
                <c:pt idx="809">
                  <c:v>32.643552645163247</c:v>
                </c:pt>
                <c:pt idx="810">
                  <c:v>32.637765415532506</c:v>
                </c:pt>
                <c:pt idx="811">
                  <c:v>32.632350481481495</c:v>
                </c:pt>
                <c:pt idx="812">
                  <c:v>32.627306621008863</c:v>
                </c:pt>
                <c:pt idx="813">
                  <c:v>32.62263259609491</c:v>
                </c:pt>
                <c:pt idx="814">
                  <c:v>32.618327152853681</c:v>
                </c:pt>
                <c:pt idx="815">
                  <c:v>32.614389021687934</c:v>
                </c:pt>
                <c:pt idx="816">
                  <c:v>32.610816917446819</c:v>
                </c:pt>
                <c:pt idx="817">
                  <c:v>32.607609539586292</c:v>
                </c:pt>
                <c:pt idx="818">
                  <c:v>32.604765572332134</c:v>
                </c:pt>
                <c:pt idx="819">
                  <c:v>32.602283684845602</c:v>
                </c:pt>
                <c:pt idx="820">
                  <c:v>32.600162531391533</c:v>
                </c:pt>
                <c:pt idx="821">
                  <c:v>32.598400751508883</c:v>
                </c:pt>
                <c:pt idx="822">
                  <c:v>32.59699697018371</c:v>
                </c:pt>
                <c:pt idx="823">
                  <c:v>32.595949798024385</c:v>
                </c:pt>
                <c:pt idx="824">
                  <c:v>32.595257831439127</c:v>
                </c:pt>
                <c:pt idx="825">
                  <c:v>32.594919652815619</c:v>
                </c:pt>
                <c:pt idx="826">
                  <c:v>32.5949338307028</c:v>
                </c:pt>
                <c:pt idx="827">
                  <c:v>32.595298919994683</c:v>
                </c:pt>
                <c:pt idx="828">
                  <c:v>32.596013462116098</c:v>
                </c:pt>
                <c:pt idx="829">
                  <c:v>32.597075985210402</c:v>
                </c:pt>
                <c:pt idx="830">
                  <c:v>32.598485004328928</c:v>
                </c:pt>
                <c:pt idx="831">
                  <c:v>32.600239021622272</c:v>
                </c:pt>
                <c:pt idx="832">
                  <c:v>32.602336526533236</c:v>
                </c:pt>
                <c:pt idx="833">
                  <c:v>32.604775995991368</c:v>
                </c:pt>
                <c:pt idx="834">
                  <c:v>32.607555894609064</c:v>
                </c:pt>
                <c:pt idx="835">
                  <c:v>32.610674674879156</c:v>
                </c:pt>
                <c:pt idx="836">
                  <c:v>32.614130777373902</c:v>
                </c:pt>
                <c:pt idx="837">
                  <c:v>32.617922630945287</c:v>
                </c:pt>
                <c:pt idx="838">
                  <c:v>32.622048652926615</c:v>
                </c:pt>
                <c:pt idx="839">
                  <c:v>32.626507249335269</c:v>
                </c:pt>
                <c:pt idx="840">
                  <c:v>32.631296815076603</c:v>
                </c:pt>
                <c:pt idx="841">
                  <c:v>32.636415734148912</c:v>
                </c:pt>
                <c:pt idx="842">
                  <c:v>32.641862379849321</c:v>
                </c:pt>
                <c:pt idx="843">
                  <c:v>32.647635114980659</c:v>
                </c:pt>
                <c:pt idx="844">
                  <c:v>32.653732292059139</c:v>
                </c:pt>
                <c:pt idx="845">
                  <c:v>32.66015225352276</c:v>
                </c:pt>
                <c:pt idx="846">
                  <c:v>32.666893331940578</c:v>
                </c:pt>
                <c:pt idx="847">
                  <c:v>32.673953850222382</c:v>
                </c:pt>
                <c:pt idx="848">
                  <c:v>32.681332121829136</c:v>
                </c:pt>
                <c:pt idx="849">
                  <c:v>32.689026450983825</c:v>
                </c:pt>
                <c:pt idx="850">
                  <c:v>32.69703513288276</c:v>
                </c:pt>
                <c:pt idx="851">
                  <c:v>32.705356453907243</c:v>
                </c:pt>
                <c:pt idx="852">
                  <c:v>32.713988691835532</c:v>
                </c:pt>
                <c:pt idx="853">
                  <c:v>32.722930116055068</c:v>
                </c:pt>
                <c:pt idx="854">
                  <c:v>32.732178987774851</c:v>
                </c:pt>
                <c:pt idx="855">
                  <c:v>32.741733560237911</c:v>
                </c:pt>
                <c:pt idx="856">
                  <c:v>32.751592078933875</c:v>
                </c:pt>
                <c:pt idx="857">
                  <c:v>32.76175278181146</c:v>
                </c:pt>
                <c:pt idx="858">
                  <c:v>32.772213899490907</c:v>
                </c:pt>
                <c:pt idx="859">
                  <c:v>32.782973655476319</c:v>
                </c:pt>
                <c:pt idx="860">
                  <c:v>32.794030266367713</c:v>
                </c:pt>
                <c:pt idx="861">
                  <c:v>32.805381942072884</c:v>
                </c:pt>
                <c:pt idx="862">
                  <c:v>32.817026886018922</c:v>
                </c:pt>
                <c:pt idx="863">
                  <c:v>32.828963295363373</c:v>
                </c:pt>
                <c:pt idx="864">
                  <c:v>32.841189361204911</c:v>
                </c:pt>
                <c:pt idx="865">
                  <c:v>32.853703268793616</c:v>
                </c:pt>
                <c:pt idx="866">
                  <c:v>32.866503197740613</c:v>
                </c:pt>
                <c:pt idx="867">
                  <c:v>32.879587322227181</c:v>
                </c:pt>
                <c:pt idx="868">
                  <c:v>32.892953811213168</c:v>
                </c:pt>
                <c:pt idx="869">
                  <c:v>32.906600828644756</c:v>
                </c:pt>
                <c:pt idx="870">
                  <c:v>32.920526533661395</c:v>
                </c:pt>
                <c:pt idx="871">
                  <c:v>32.934729080801993</c:v>
                </c:pt>
                <c:pt idx="872">
                  <c:v>32.949206620210269</c:v>
                </c:pt>
                <c:pt idx="873">
                  <c:v>32.963957297839123</c:v>
                </c:pt>
                <c:pt idx="874">
                  <c:v>32.978979255654131</c:v>
                </c:pt>
                <c:pt idx="875">
                  <c:v>32.994270631836024</c:v>
                </c:pt>
                <c:pt idx="876">
                  <c:v>33.009829560982126</c:v>
                </c:pt>
                <c:pt idx="877">
                  <c:v>33.025654174306709</c:v>
                </c:pt>
                <c:pt idx="878">
                  <c:v>33.041742599840198</c:v>
                </c:pt>
                <c:pt idx="879">
                  <c:v>33.058092962627271</c:v>
                </c:pt>
                <c:pt idx="880">
                  <c:v>33.074703384923687</c:v>
                </c:pt>
                <c:pt idx="881">
                  <c:v>33.091571986391884</c:v>
                </c:pt>
                <c:pt idx="882">
                  <c:v>33.10869688429532</c:v>
                </c:pt>
                <c:pt idx="883">
                  <c:v>33.126076193691425</c:v>
                </c:pt>
                <c:pt idx="884">
                  <c:v>33.14370802762329</c:v>
                </c:pt>
                <c:pt idx="885">
                  <c:v>33.161590497309845</c:v>
                </c:pt>
                <c:pt idx="886">
                  <c:v>33.17972171233469</c:v>
                </c:pt>
                <c:pt idx="887">
                  <c:v>33.198099780833438</c:v>
                </c:pt>
                <c:pt idx="888">
                  <c:v>33.216722809679538</c:v>
                </c:pt>
                <c:pt idx="889">
                  <c:v>33.235588904668631</c:v>
                </c:pt>
                <c:pt idx="890">
                  <c:v>33.254696170701266</c:v>
                </c:pt>
                <c:pt idx="891">
                  <c:v>33.274042711964114</c:v>
                </c:pt>
                <c:pt idx="892">
                  <c:v>33.2936266321095</c:v>
                </c:pt>
                <c:pt idx="893">
                  <c:v>33.313446034433348</c:v>
                </c:pt>
                <c:pt idx="894">
                  <c:v>33.333499022051406</c:v>
                </c:pt>
                <c:pt idx="895">
                  <c:v>33.353783698073855</c:v>
                </c:pt>
                <c:pt idx="896">
                  <c:v>33.374298165778121</c:v>
                </c:pt>
                <c:pt idx="897">
                  <c:v>33.395040528780008</c:v>
                </c:pt>
                <c:pt idx="898">
                  <c:v>33.416008891203042</c:v>
                </c:pt>
                <c:pt idx="899">
                  <c:v>33.437201357846071</c:v>
                </c:pt>
                <c:pt idx="900">
                  <c:v>33.458616034349021</c:v>
                </c:pt>
                <c:pt idx="901">
                  <c:v>33.480251027356864</c:v>
                </c:pt>
                <c:pt idx="902">
                  <c:v>33.502104444681777</c:v>
                </c:pt>
                <c:pt idx="903">
                  <c:v>33.524174395463355</c:v>
                </c:pt>
                <c:pt idx="904">
                  <c:v>33.546458990327089</c:v>
                </c:pt>
                <c:pt idx="905">
                  <c:v>33.568956341540868</c:v>
                </c:pt>
                <c:pt idx="906">
                  <c:v>33.591664563169616</c:v>
                </c:pt>
                <c:pt idx="907">
                  <c:v>33.614581771228025</c:v>
                </c:pt>
                <c:pt idx="908">
                  <c:v>33.637706083831375</c:v>
                </c:pt>
                <c:pt idx="909">
                  <c:v>33.661035621344396</c:v>
                </c:pt>
                <c:pt idx="910">
                  <c:v>33.68456850652823</c:v>
                </c:pt>
                <c:pt idx="911">
                  <c:v>33.708302864685429</c:v>
                </c:pt>
                <c:pt idx="912">
                  <c:v>33.732236823802964</c:v>
                </c:pt>
                <c:pt idx="913">
                  <c:v>33.756368514693328</c:v>
                </c:pt>
                <c:pt idx="914">
                  <c:v>33.780696071133619</c:v>
                </c:pt>
                <c:pt idx="915">
                  <c:v>33.80521763000268</c:v>
                </c:pt>
                <c:pt idx="916">
                  <c:v>33.82993133141624</c:v>
                </c:pt>
                <c:pt idx="917">
                  <c:v>33.854835318860061</c:v>
                </c:pt>
                <c:pt idx="918">
                  <c:v>33.87992773932114</c:v>
                </c:pt>
                <c:pt idx="919">
                  <c:v>33.905206743416848</c:v>
                </c:pt>
                <c:pt idx="920">
                  <c:v>33.930670485522157</c:v>
                </c:pt>
                <c:pt idx="921">
                  <c:v>33.956317123894827</c:v>
                </c:pt>
                <c:pt idx="922">
                  <c:v>33.982144820798567</c:v>
                </c:pt>
                <c:pt idx="923">
                  <c:v>34.008151742624307</c:v>
                </c:pt>
                <c:pt idx="924">
                  <c:v>34.034336060009352</c:v>
                </c:pt>
                <c:pt idx="925">
                  <c:v>34.060695947954649</c:v>
                </c:pt>
                <c:pt idx="926">
                  <c:v>34.087229585940001</c:v>
                </c:pt>
                <c:pt idx="927">
                  <c:v>34.113935158037336</c:v>
                </c:pt>
                <c:pt idx="928">
                  <c:v>34.140810853021932</c:v>
                </c:pt>
                <c:pt idx="929">
                  <c:v>34.167854864481775</c:v>
                </c:pt>
                <c:pt idx="930">
                  <c:v>34.195065390924825</c:v>
                </c:pt>
                <c:pt idx="931">
                  <c:v>34.222440635884411</c:v>
                </c:pt>
                <c:pt idx="932">
                  <c:v>34.249978808022583</c:v>
                </c:pt>
                <c:pt idx="933">
                  <c:v>34.277678121231574</c:v>
                </c:pt>
                <c:pt idx="934">
                  <c:v>34.305536794733307</c:v>
                </c:pt>
                <c:pt idx="935">
                  <c:v>34.333553053176921</c:v>
                </c:pt>
                <c:pt idx="936">
                  <c:v>34.36172512673442</c:v>
                </c:pt>
                <c:pt idx="937">
                  <c:v>34.390051251194343</c:v>
                </c:pt>
                <c:pt idx="938">
                  <c:v>34.418529668053594</c:v>
                </c:pt>
                <c:pt idx="939">
                  <c:v>34.447158624607283</c:v>
                </c:pt>
                <c:pt idx="940">
                  <c:v>34.475936374036742</c:v>
                </c:pt>
                <c:pt idx="941">
                  <c:v>34.504861175495648</c:v>
                </c:pt>
                <c:pt idx="942">
                  <c:v>34.53393129419424</c:v>
                </c:pt>
                <c:pt idx="943">
                  <c:v>34.563145001481672</c:v>
                </c:pt>
                <c:pt idx="944">
                  <c:v>34.592500574926603</c:v>
                </c:pt>
                <c:pt idx="945">
                  <c:v>34.621996298395835</c:v>
                </c:pt>
                <c:pt idx="946">
                  <c:v>34.651630462131209</c:v>
                </c:pt>
                <c:pt idx="947">
                  <c:v>34.68140136282463</c:v>
                </c:pt>
                <c:pt idx="948">
                  <c:v>34.711307303691378</c:v>
                </c:pt>
                <c:pt idx="949">
                  <c:v>34.741346594541511</c:v>
                </c:pt>
                <c:pt idx="950">
                  <c:v>34.771517551849612</c:v>
                </c:pt>
                <c:pt idx="951">
                  <c:v>34.801818498822726</c:v>
                </c:pt>
                <c:pt idx="952">
                  <c:v>34.832247765466533</c:v>
                </c:pt>
                <c:pt idx="953">
                  <c:v>34.862803688649869</c:v>
                </c:pt>
                <c:pt idx="954">
                  <c:v>34.89348461216742</c:v>
                </c:pt>
                <c:pt idx="955">
                  <c:v>34.924288886800817</c:v>
                </c:pt>
                <c:pt idx="956">
                  <c:v>34.955214870378029</c:v>
                </c:pt>
                <c:pt idx="957">
                  <c:v>34.986260927831019</c:v>
                </c:pt>
                <c:pt idx="958">
                  <c:v>35.01742543125183</c:v>
                </c:pt>
                <c:pt idx="959">
                  <c:v>35.048706759947009</c:v>
                </c:pt>
                <c:pt idx="960">
                  <c:v>35.080103300490364</c:v>
                </c:pt>
                <c:pt idx="961">
                  <c:v>35.1116134467742</c:v>
                </c:pt>
                <c:pt idx="962">
                  <c:v>35.143235600058901</c:v>
                </c:pt>
                <c:pt idx="963">
                  <c:v>35.17496816902095</c:v>
                </c:pt>
                <c:pt idx="964">
                  <c:v>35.206809569799432</c:v>
                </c:pt>
                <c:pt idx="965">
                  <c:v>35.23875822604095</c:v>
                </c:pt>
                <c:pt idx="966">
                  <c:v>35.270812568943057</c:v>
                </c:pt>
                <c:pt idx="967">
                  <c:v>35.30297103729616</c:v>
                </c:pt>
                <c:pt idx="968">
                  <c:v>35.335232077523926</c:v>
                </c:pt>
                <c:pt idx="969">
                  <c:v>35.367594143722286</c:v>
                </c:pt>
                <c:pt idx="970">
                  <c:v>35.400055697696871</c:v>
                </c:pt>
                <c:pt idx="971">
                  <c:v>35.432615208999138</c:v>
                </c:pt>
                <c:pt idx="972">
                  <c:v>35.465271154960959</c:v>
                </c:pt>
                <c:pt idx="973">
                  <c:v>35.49802202072793</c:v>
                </c:pt>
                <c:pt idx="974">
                  <c:v>35.530866299291148</c:v>
                </c:pt>
                <c:pt idx="975">
                  <c:v>35.563802491517805</c:v>
                </c:pt>
                <c:pt idx="976">
                  <c:v>35.596829106180245</c:v>
                </c:pt>
                <c:pt idx="977">
                  <c:v>35.629944659983821</c:v>
                </c:pt>
                <c:pt idx="978">
                  <c:v>35.6631476775934</c:v>
                </c:pt>
                <c:pt idx="979">
                  <c:v>35.696436691658548</c:v>
                </c:pt>
                <c:pt idx="980">
                  <c:v>35.729810242837459</c:v>
                </c:pt>
                <c:pt idx="981">
                  <c:v>35.763266879819632</c:v>
                </c:pt>
                <c:pt idx="982">
                  <c:v>35.796805159347279</c:v>
                </c:pt>
                <c:pt idx="983">
                  <c:v>35.830423646235495</c:v>
                </c:pt>
                <c:pt idx="984">
                  <c:v>35.864120913391297</c:v>
                </c:pt>
                <c:pt idx="985">
                  <c:v>35.897895541831375</c:v>
                </c:pt>
                <c:pt idx="986">
                  <c:v>35.931746120698705</c:v>
                </c:pt>
                <c:pt idx="987">
                  <c:v>35.965671247278031</c:v>
                </c:pt>
                <c:pt idx="988">
                  <c:v>35.999669527010198</c:v>
                </c:pt>
                <c:pt idx="989">
                  <c:v>36.033739573505301</c:v>
                </c:pt>
                <c:pt idx="990">
                  <c:v>36.067880008554809</c:v>
                </c:pt>
                <c:pt idx="991">
                  <c:v>36.10208946214258</c:v>
                </c:pt>
                <c:pt idx="992">
                  <c:v>36.136366572454769</c:v>
                </c:pt>
                <c:pt idx="993">
                  <c:v>36.170709985888713</c:v>
                </c:pt>
                <c:pt idx="994">
                  <c:v>36.205118357060762</c:v>
                </c:pt>
                <c:pt idx="995">
                  <c:v>36.239590348813117</c:v>
                </c:pt>
                <c:pt idx="996">
                  <c:v>36.274124632219632</c:v>
                </c:pt>
                <c:pt idx="997">
                  <c:v>36.308719886590616</c:v>
                </c:pt>
                <c:pt idx="998">
                  <c:v>36.343374799476742</c:v>
                </c:pt>
                <c:pt idx="999">
                  <c:v>36.378088066671872</c:v>
                </c:pt>
                <c:pt idx="1000">
                  <c:v>36.412858392215078</c:v>
                </c:pt>
                <c:pt idx="1001">
                  <c:v>36.447684488391644</c:v>
                </c:pt>
                <c:pt idx="1002">
                  <c:v>36.482565075733206</c:v>
                </c:pt>
                <c:pt idx="1003">
                  <c:v>36.517498883016977</c:v>
                </c:pt>
                <c:pt idx="1004">
                  <c:v>36.55248464726413</c:v>
                </c:pt>
                <c:pt idx="1005">
                  <c:v>36.587521113737274</c:v>
                </c:pt>
                <c:pt idx="1006">
                  <c:v>36.622607035937136</c:v>
                </c:pt>
                <c:pt idx="1007">
                  <c:v>36.657741175598353</c:v>
                </c:pt>
                <c:pt idx="1008">
                  <c:v>36.692922302684543</c:v>
                </c:pt>
                <c:pt idx="1009">
                  <c:v>36.728149195382457</c:v>
                </c:pt>
                <c:pt idx="1010">
                  <c:v>36.763420640095468</c:v>
                </c:pt>
                <c:pt idx="1011">
                  <c:v>36.798735431436185</c:v>
                </c:pt>
                <c:pt idx="1012">
                  <c:v>36.834092372218414</c:v>
                </c:pt>
                <c:pt idx="1013">
                  <c:v>36.869490273448271</c:v>
                </c:pt>
                <c:pt idx="1014">
                  <c:v>36.904927954314687</c:v>
                </c:pt>
                <c:pt idx="1015">
                  <c:v>36.940404242179085</c:v>
                </c:pt>
                <c:pt idx="1016">
                  <c:v>36.975917972564474</c:v>
                </c:pt>
                <c:pt idx="1017">
                  <c:v>37.011467989143753</c:v>
                </c:pt>
                <c:pt idx="1018">
                  <c:v>37.047053143727446</c:v>
                </c:pt>
                <c:pt idx="1019">
                  <c:v>37.082672296250685</c:v>
                </c:pt>
                <c:pt idx="1020">
                  <c:v>37.118324314759654</c:v>
                </c:pt>
                <c:pt idx="1021">
                  <c:v>37.1540080753973</c:v>
                </c:pt>
                <c:pt idx="1022">
                  <c:v>37.189722462388531</c:v>
                </c:pt>
                <c:pt idx="1023">
                  <c:v>37.225466368024726</c:v>
                </c:pt>
                <c:pt idx="1024">
                  <c:v>37.261238692647716</c:v>
                </c:pt>
                <c:pt idx="1025">
                  <c:v>37.297038344633151</c:v>
                </c:pt>
                <c:pt idx="1026">
                  <c:v>37.332864240373347</c:v>
                </c:pt>
                <c:pt idx="1027">
                  <c:v>37.368715304259517</c:v>
                </c:pt>
                <c:pt idx="1028">
                  <c:v>37.404590468663557</c:v>
                </c:pt>
                <c:pt idx="1029">
                  <c:v>37.440488673919205</c:v>
                </c:pt>
                <c:pt idx="1030">
                  <c:v>37.476408868302748</c:v>
                </c:pt>
                <c:pt idx="1031">
                  <c:v>37.512350008013236</c:v>
                </c:pt>
                <c:pt idx="1032">
                  <c:v>37.548311057152176</c:v>
                </c:pt>
                <c:pt idx="1033">
                  <c:v>37.584290987702722</c:v>
                </c:pt>
                <c:pt idx="1034">
                  <c:v>37.620288779508485</c:v>
                </c:pt>
                <c:pt idx="1035">
                  <c:v>37.65630342025181</c:v>
                </c:pt>
                <c:pt idx="1036">
                  <c:v>37.692333905431639</c:v>
                </c:pt>
                <c:pt idx="1037">
                  <c:v>37.728379238340921</c:v>
                </c:pt>
                <c:pt idx="1038">
                  <c:v>37.764438430043647</c:v>
                </c:pt>
                <c:pt idx="1039">
                  <c:v>37.800510499351432</c:v>
                </c:pt>
                <c:pt idx="1040">
                  <c:v>37.836594472799682</c:v>
                </c:pt>
                <c:pt idx="1041">
                  <c:v>37.872689384623442</c:v>
                </c:pt>
                <c:pt idx="1042">
                  <c:v>37.908794276732777</c:v>
                </c:pt>
                <c:pt idx="1043">
                  <c:v>37.944908198687848</c:v>
                </c:pt>
                <c:pt idx="1044">
                  <c:v>37.981030207673598</c:v>
                </c:pt>
                <c:pt idx="1045">
                  <c:v>38.017159368474111</c:v>
                </c:pt>
                <c:pt idx="1046">
                  <c:v>38.053294753446565</c:v>
                </c:pt>
                <c:pt idx="1047">
                  <c:v>38.089435442494974</c:v>
                </c:pt>
                <c:pt idx="1048">
                  <c:v>38.12558052304351</c:v>
                </c:pt>
                <c:pt idx="1049">
                  <c:v>38.161729090009516</c:v>
                </c:pt>
                <c:pt idx="1050">
                  <c:v>38.19788024577629</c:v>
                </c:pt>
                <c:pt idx="1051">
                  <c:v>38.234033100165504</c:v>
                </c:pt>
                <c:pt idx="1052">
                  <c:v>38.27018677040936</c:v>
                </c:pt>
                <c:pt idx="1053">
                  <c:v>38.30634038112251</c:v>
                </c:pt>
                <c:pt idx="1054">
                  <c:v>38.342493064273626</c:v>
                </c:pt>
                <c:pt idx="1055">
                  <c:v>38.37864395915679</c:v>
                </c:pt>
                <c:pt idx="1056">
                  <c:v>38.414792212362599</c:v>
                </c:pt>
                <c:pt idx="1057">
                  <c:v>38.450936977749038</c:v>
                </c:pt>
                <c:pt idx="1058">
                  <c:v>38.487077416412063</c:v>
                </c:pt>
                <c:pt idx="1059">
                  <c:v>38.523212696656103</c:v>
                </c:pt>
                <c:pt idx="1060">
                  <c:v>38.559341993964161</c:v>
                </c:pt>
                <c:pt idx="1061">
                  <c:v>38.595464490967842</c:v>
                </c:pt>
                <c:pt idx="1062">
                  <c:v>38.631579377417111</c:v>
                </c:pt>
                <c:pt idx="1063">
                  <c:v>38.66768585014988</c:v>
                </c:pt>
                <c:pt idx="1064">
                  <c:v>38.703783113061391</c:v>
                </c:pt>
                <c:pt idx="1065">
                  <c:v>38.739870377073444</c:v>
                </c:pt>
                <c:pt idx="1066">
                  <c:v>38.775946860103438</c:v>
                </c:pt>
                <c:pt idx="1067">
                  <c:v>38.812011787033207</c:v>
                </c:pt>
                <c:pt idx="1068">
                  <c:v>38.848064389677795</c:v>
                </c:pt>
                <c:pt idx="1069">
                  <c:v>38.884103906753943</c:v>
                </c:pt>
                <c:pt idx="1070">
                  <c:v>38.920129583848563</c:v>
                </c:pt>
                <c:pt idx="1071">
                  <c:v>38.956140673386976</c:v>
                </c:pt>
                <c:pt idx="1072">
                  <c:v>38.992136434601058</c:v>
                </c:pt>
                <c:pt idx="1073">
                  <c:v>39.02811613349725</c:v>
                </c:pt>
                <c:pt idx="1074">
                  <c:v>39.064079042824467</c:v>
                </c:pt>
                <c:pt idx="1075">
                  <c:v>39.100024442041857</c:v>
                </c:pt>
                <c:pt idx="1076">
                  <c:v>39.135951617286466</c:v>
                </c:pt>
                <c:pt idx="1077">
                  <c:v>39.171859861340785</c:v>
                </c:pt>
                <c:pt idx="1078">
                  <c:v>39.207748473600283</c:v>
                </c:pt>
                <c:pt idx="1079">
                  <c:v>39.24361676004068</c:v>
                </c:pt>
                <c:pt idx="1080">
                  <c:v>39.279464033185327</c:v>
                </c:pt>
                <c:pt idx="1081">
                  <c:v>39.315289612072334</c:v>
                </c:pt>
                <c:pt idx="1082">
                  <c:v>39.35109282222178</c:v>
                </c:pt>
                <c:pt idx="1083">
                  <c:v>39.38687299560268</c:v>
                </c:pt>
                <c:pt idx="1084">
                  <c:v>39.422629470600079</c:v>
                </c:pt>
                <c:pt idx="1085">
                  <c:v>39.458361591981891</c:v>
                </c:pt>
                <c:pt idx="1086">
                  <c:v>39.494068710865847</c:v>
                </c:pt>
                <c:pt idx="1087">
                  <c:v>39.529750184686293</c:v>
                </c:pt>
                <c:pt idx="1088">
                  <c:v>39.565405377160964</c:v>
                </c:pt>
                <c:pt idx="1089">
                  <c:v>39.601033658257734</c:v>
                </c:pt>
                <c:pt idx="1090">
                  <c:v>39.636634404161335</c:v>
                </c:pt>
                <c:pt idx="1091">
                  <c:v>39.672206997239989</c:v>
                </c:pt>
                <c:pt idx="1092">
                  <c:v>39.707750826012081</c:v>
                </c:pt>
                <c:pt idx="1093">
                  <c:v>39.743265285112784</c:v>
                </c:pt>
                <c:pt idx="1094">
                  <c:v>39.778749775260621</c:v>
                </c:pt>
                <c:pt idx="1095">
                  <c:v>39.814203703224081</c:v>
                </c:pt>
                <c:pt idx="1096">
                  <c:v>39.849626481788185</c:v>
                </c:pt>
                <c:pt idx="1097">
                  <c:v>39.88501752972104</c:v>
                </c:pt>
                <c:pt idx="1098">
                  <c:v>39.920376271740409</c:v>
                </c:pt>
                <c:pt idx="1099">
                  <c:v>39.955702138480284</c:v>
                </c:pt>
                <c:pt idx="1100">
                  <c:v>39.990994566457395</c:v>
                </c:pt>
                <c:pt idx="1101">
                  <c:v>40.026252998037876</c:v>
                </c:pt>
                <c:pt idx="1102">
                  <c:v>40.061476881403777</c:v>
                </c:pt>
                <c:pt idx="1103">
                  <c:v>40.096665670519663</c:v>
                </c:pt>
                <c:pt idx="1104">
                  <c:v>40.131818825099259</c:v>
                </c:pt>
                <c:pt idx="1105">
                  <c:v>40.166935810572078</c:v>
                </c:pt>
                <c:pt idx="1106">
                  <c:v>40.202016098050073</c:v>
                </c:pt>
                <c:pt idx="1107">
                  <c:v>40.237059164294337</c:v>
                </c:pt>
                <c:pt idx="1108">
                  <c:v>40.272064491681789</c:v>
                </c:pt>
                <c:pt idx="1109">
                  <c:v>40.307031568171979</c:v>
                </c:pt>
                <c:pt idx="1110">
                  <c:v>40.341959887273831</c:v>
                </c:pt>
                <c:pt idx="1111">
                  <c:v>40.376848948012501</c:v>
                </c:pt>
                <c:pt idx="1112">
                  <c:v>40.41169825489623</c:v>
                </c:pt>
                <c:pt idx="1113">
                  <c:v>40.446507317883245</c:v>
                </c:pt>
                <c:pt idx="1114">
                  <c:v>40.481275652348771</c:v>
                </c:pt>
                <c:pt idx="1115">
                  <c:v>40.516002779051981</c:v>
                </c:pt>
                <c:pt idx="1116">
                  <c:v>40.550688224103119</c:v>
                </c:pt>
                <c:pt idx="1117">
                  <c:v>40.585331518930602</c:v>
                </c:pt>
                <c:pt idx="1118">
                  <c:v>40.619932200248151</c:v>
                </c:pt>
                <c:pt idx="1119">
                  <c:v>40.65448981002212</c:v>
                </c:pt>
                <c:pt idx="1120">
                  <c:v>40.689003895438724</c:v>
                </c:pt>
                <c:pt idx="1121">
                  <c:v>40.723474008871449</c:v>
                </c:pt>
                <c:pt idx="1122">
                  <c:v>40.757899707848445</c:v>
                </c:pt>
                <c:pt idx="1123">
                  <c:v>40.792280555020071</c:v>
                </c:pt>
                <c:pt idx="1124">
                  <c:v>40.826616118126445</c:v>
                </c:pt>
                <c:pt idx="1125">
                  <c:v>40.860905969965089</c:v>
                </c:pt>
                <c:pt idx="1126">
                  <c:v>40.895149688358686</c:v>
                </c:pt>
                <c:pt idx="1127">
                  <c:v>40.929346856122812</c:v>
                </c:pt>
                <c:pt idx="1128">
                  <c:v>40.963497061033898</c:v>
                </c:pt>
                <c:pt idx="1129">
                  <c:v>40.997599895797109</c:v>
                </c:pt>
                <c:pt idx="1130">
                  <c:v>41.031654958014464</c:v>
                </c:pt>
                <c:pt idx="1131">
                  <c:v>41.065661850152885</c:v>
                </c:pt>
                <c:pt idx="1132">
                  <c:v>41.099620179512485</c:v>
                </c:pt>
                <c:pt idx="1133">
                  <c:v>41.133529558194816</c:v>
                </c:pt>
                <c:pt idx="1134">
                  <c:v>41.167389603071292</c:v>
                </c:pt>
                <c:pt idx="1135">
                  <c:v>41.201199935751646</c:v>
                </c:pt>
                <c:pt idx="1136">
                  <c:v>41.234960182552527</c:v>
                </c:pt>
                <c:pt idx="1137">
                  <c:v>41.268669974466142</c:v>
                </c:pt>
                <c:pt idx="1138">
                  <c:v>41.30232894712907</c:v>
                </c:pt>
                <c:pt idx="1139">
                  <c:v>41.335936740791048</c:v>
                </c:pt>
                <c:pt idx="1140">
                  <c:v>41.36949300028401</c:v>
                </c:pt>
                <c:pt idx="1141">
                  <c:v>41.402997374991074</c:v>
                </c:pt>
                <c:pt idx="1142">
                  <c:v>41.43644951881577</c:v>
                </c:pt>
                <c:pt idx="1143">
                  <c:v>41.469849090151243</c:v>
                </c:pt>
                <c:pt idx="1144">
                  <c:v>41.503195751849645</c:v>
                </c:pt>
                <c:pt idx="1145">
                  <c:v>41.536489171191619</c:v>
                </c:pt>
                <c:pt idx="1146">
                  <c:v>41.569729019855821</c:v>
                </c:pt>
                <c:pt idx="1147">
                  <c:v>41.602914973888687</c:v>
                </c:pt>
                <c:pt idx="1148">
                  <c:v>41.636046713674133</c:v>
                </c:pt>
                <c:pt idx="1149">
                  <c:v>41.669123923903513</c:v>
                </c:pt>
                <c:pt idx="1150">
                  <c:v>41.702146293545589</c:v>
                </c:pt>
                <c:pt idx="1151">
                  <c:v>41.735113515816671</c:v>
                </c:pt>
                <c:pt idx="1152">
                  <c:v>41.768025288150859</c:v>
                </c:pt>
                <c:pt idx="1153">
                  <c:v>41.80088131217034</c:v>
                </c:pt>
                <c:pt idx="1154">
                  <c:v>41.833681293655893</c:v>
                </c:pt>
                <c:pt idx="1155">
                  <c:v>41.866424942517419</c:v>
                </c:pt>
                <c:pt idx="1156">
                  <c:v>41.899111972764658</c:v>
                </c:pt>
                <c:pt idx="1157">
                  <c:v>41.931742102477948</c:v>
                </c:pt>
                <c:pt idx="1158">
                  <c:v>41.964315053779195</c:v>
                </c:pt>
                <c:pt idx="1159">
                  <c:v>41.996830552802841</c:v>
                </c:pt>
                <c:pt idx="1160">
                  <c:v>42.029288329667096</c:v>
                </c:pt>
                <c:pt idx="1161">
                  <c:v>42.061688118445119</c:v>
                </c:pt>
                <c:pt idx="1162">
                  <c:v>42.094029657136467</c:v>
                </c:pt>
                <c:pt idx="1163">
                  <c:v>42.126312687638574</c:v>
                </c:pt>
                <c:pt idx="1164">
                  <c:v>42.158536955718404</c:v>
                </c:pt>
                <c:pt idx="1165">
                  <c:v>42.190702210984171</c:v>
                </c:pt>
                <c:pt idx="1166">
                  <c:v>42.222808206857223</c:v>
                </c:pt>
                <c:pt idx="1167">
                  <c:v>42.254854700544044</c:v>
                </c:pt>
                <c:pt idx="1168">
                  <c:v>42.286841453008329</c:v>
                </c:pt>
                <c:pt idx="1169">
                  <c:v>42.318768228943263</c:v>
                </c:pt>
                <c:pt idx="1170">
                  <c:v>42.350634796743869</c:v>
                </c:pt>
                <c:pt idx="1171">
                  <c:v>42.382440928479454</c:v>
                </c:pt>
                <c:pt idx="1172">
                  <c:v>42.414186399866274</c:v>
                </c:pt>
                <c:pt idx="1173">
                  <c:v>42.445870990240238</c:v>
                </c:pt>
                <c:pt idx="1174">
                  <c:v>42.477494482529728</c:v>
                </c:pt>
                <c:pt idx="1175">
                  <c:v>42.509056663228634</c:v>
                </c:pt>
                <c:pt idx="1176">
                  <c:v>42.540557322369445</c:v>
                </c:pt>
                <c:pt idx="1177">
                  <c:v>42.571996253496422</c:v>
                </c:pt>
                <c:pt idx="1178">
                  <c:v>42.60337325363907</c:v>
                </c:pt>
                <c:pt idx="1179">
                  <c:v>42.634688123285478</c:v>
                </c:pt>
                <c:pt idx="1180">
                  <c:v>42.665940666356043</c:v>
                </c:pt>
                <c:pt idx="1181">
                  <c:v>42.697130690177133</c:v>
                </c:pt>
                <c:pt idx="1182">
                  <c:v>42.728258005454997</c:v>
                </c:pt>
                <c:pt idx="1183">
                  <c:v>42.759322426249696</c:v>
                </c:pt>
                <c:pt idx="1184">
                  <c:v>42.790323769949275</c:v>
                </c:pt>
                <c:pt idx="1185">
                  <c:v>42.821261857243961</c:v>
                </c:pt>
                <c:pt idx="1186">
                  <c:v>42.852136512100536</c:v>
                </c:pt>
                <c:pt idx="1187">
                  <c:v>42.882947561736856</c:v>
                </c:pt>
                <c:pt idx="1188">
                  <c:v>42.913694836596441</c:v>
                </c:pt>
                <c:pt idx="1189">
                  <c:v>42.944378170323247</c:v>
                </c:pt>
                <c:pt idx="1190">
                  <c:v>42.97499739973653</c:v>
                </c:pt>
                <c:pt idx="1191">
                  <c:v>43.005552364805858</c:v>
                </c:pt>
                <c:pt idx="1192">
                  <c:v>43.036042908626214</c:v>
                </c:pt>
                <c:pt idx="1193">
                  <c:v>43.066468877393298</c:v>
                </c:pt>
                <c:pt idx="1194">
                  <c:v>43.096830120378883</c:v>
                </c:pt>
                <c:pt idx="1195">
                  <c:v>43.127126489906331</c:v>
                </c:pt>
                <c:pt idx="1196">
                  <c:v>43.157357841326231</c:v>
                </c:pt>
                <c:pt idx="1197">
                  <c:v>43.187524032992179</c:v>
                </c:pt>
                <c:pt idx="1198">
                  <c:v>43.217624926236653</c:v>
                </c:pt>
                <c:pt idx="1199">
                  <c:v>43.247660385347046</c:v>
                </c:pt>
                <c:pt idx="1200">
                  <c:v>43.277630277541832</c:v>
                </c:pt>
                <c:pt idx="1201">
                  <c:v>43.307534472946791</c:v>
                </c:pt>
                <c:pt idx="1202">
                  <c:v>43.337372844571455</c:v>
                </c:pt>
                <c:pt idx="1203">
                  <c:v>43.367145268285633</c:v>
                </c:pt>
                <c:pt idx="1204">
                  <c:v>43.396851622796042</c:v>
                </c:pt>
                <c:pt idx="1205">
                  <c:v>43.426491789623114</c:v>
                </c:pt>
                <c:pt idx="1206">
                  <c:v>43.456065653077886</c:v>
                </c:pt>
                <c:pt idx="1207">
                  <c:v>43.485573100239037</c:v>
                </c:pt>
                <c:pt idx="1208">
                  <c:v>43.515014020930067</c:v>
                </c:pt>
                <c:pt idx="1209">
                  <c:v>43.544388307696558</c:v>
                </c:pt>
                <c:pt idx="1210">
                  <c:v>43.573695855783591</c:v>
                </c:pt>
                <c:pt idx="1211">
                  <c:v>43.60293656311331</c:v>
                </c:pt>
                <c:pt idx="1212">
                  <c:v>43.632110330262527</c:v>
                </c:pt>
                <c:pt idx="1213">
                  <c:v>43.661217060440592</c:v>
                </c:pt>
                <c:pt idx="1214">
                  <c:v>43.690256659467209</c:v>
                </c:pt>
                <c:pt idx="1215">
                  <c:v>43.719229035750558</c:v>
                </c:pt>
                <c:pt idx="1216">
                  <c:v>43.748134100265389</c:v>
                </c:pt>
                <c:pt idx="1217">
                  <c:v>43.776971766531361</c:v>
                </c:pt>
                <c:pt idx="1218">
                  <c:v>43.805741950591411</c:v>
                </c:pt>
                <c:pt idx="1219">
                  <c:v>43.834444570990307</c:v>
                </c:pt>
                <c:pt idx="1220">
                  <c:v>43.863079548753305</c:v>
                </c:pt>
                <c:pt idx="1221">
                  <c:v>43.891646807364921</c:v>
                </c:pt>
                <c:pt idx="1222">
                  <c:v>43.920146272747814</c:v>
                </c:pt>
                <c:pt idx="1223">
                  <c:v>43.948577873241859</c:v>
                </c:pt>
                <c:pt idx="1224">
                  <c:v>43.976941539583237</c:v>
                </c:pt>
                <c:pt idx="1225">
                  <c:v>44.005237204883741</c:v>
                </c:pt>
                <c:pt idx="1226">
                  <c:v>44.033464804610148</c:v>
                </c:pt>
                <c:pt idx="1227">
                  <c:v>44.061624276563748</c:v>
                </c:pt>
                <c:pt idx="1228">
                  <c:v>44.08971556085995</c:v>
                </c:pt>
                <c:pt idx="1229">
                  <c:v>44.117738599908051</c:v>
                </c:pt>
                <c:pt idx="1230">
                  <c:v>44.145693338391105</c:v>
                </c:pt>
                <c:pt idx="1231">
                  <c:v>44.173579723245915</c:v>
                </c:pt>
                <c:pt idx="1232">
                  <c:v>44.20139770364316</c:v>
                </c:pt>
                <c:pt idx="1233">
                  <c:v>44.229147230967577</c:v>
                </c:pt>
                <c:pt idx="1234">
                  <c:v>44.256828258798386</c:v>
                </c:pt>
                <c:pt idx="1235">
                  <c:v>44.2844407428897</c:v>
                </c:pt>
                <c:pt idx="1236">
                  <c:v>44.311984641151128</c:v>
                </c:pt>
                <c:pt idx="1237">
                  <c:v>44.339459913628495</c:v>
                </c:pt>
                <c:pt idx="1238">
                  <c:v>44.366866522484649</c:v>
                </c:pt>
                <c:pt idx="1239">
                  <c:v>44.394204431980391</c:v>
                </c:pt>
                <c:pt idx="1240">
                  <c:v>44.421473608455578</c:v>
                </c:pt>
                <c:pt idx="1241">
                  <c:v>44.448674020310236</c:v>
                </c:pt>
                <c:pt idx="1242">
                  <c:v>44.475805637985871</c:v>
                </c:pt>
                <c:pt idx="1243">
                  <c:v>44.502868433946908</c:v>
                </c:pt>
                <c:pt idx="1244">
                  <c:v>44.529862382662145</c:v>
                </c:pt>
                <c:pt idx="1245">
                  <c:v>44.556787460586449</c:v>
                </c:pt>
                <c:pt idx="1246">
                  <c:v>44.58364364614247</c:v>
                </c:pt>
                <c:pt idx="1247">
                  <c:v>44.610430919702495</c:v>
                </c:pt>
                <c:pt idx="1248">
                  <c:v>44.637149263570471</c:v>
                </c:pt>
                <c:pt idx="1249">
                  <c:v>44.663798661964044</c:v>
                </c:pt>
                <c:pt idx="1250">
                  <c:v>44.690379100996786</c:v>
                </c:pt>
                <c:pt idx="1251">
                  <c:v>44.716890568660503</c:v>
                </c:pt>
                <c:pt idx="1252">
                  <c:v>44.743333054807678</c:v>
                </c:pt>
                <c:pt idx="1253">
                  <c:v>44.769706551133979</c:v>
                </c:pt>
                <c:pt idx="1254">
                  <c:v>44.796011051160924</c:v>
                </c:pt>
                <c:pt idx="1255">
                  <c:v>44.822246550218658</c:v>
                </c:pt>
                <c:pt idx="1256">
                  <c:v>44.848413045428792</c:v>
                </c:pt>
                <c:pt idx="1257">
                  <c:v>44.874510535687399</c:v>
                </c:pt>
                <c:pt idx="1258">
                  <c:v>44.900539021648108</c:v>
                </c:pt>
                <c:pt idx="1259">
                  <c:v>44.92649850570529</c:v>
                </c:pt>
                <c:pt idx="1260">
                  <c:v>44.952388991977386</c:v>
                </c:pt>
                <c:pt idx="1261">
                  <c:v>44.978210486290294</c:v>
                </c:pt>
                <c:pt idx="1262">
                  <c:v>45.003962996160915</c:v>
                </c:pt>
                <c:pt idx="1263">
                  <c:v>45.029646530780759</c:v>
                </c:pt>
                <c:pt idx="1264">
                  <c:v>45.055261100999736</c:v>
                </c:pt>
                <c:pt idx="1265">
                  <c:v>45.080806719309912</c:v>
                </c:pt>
                <c:pt idx="1266">
                  <c:v>45.106283399829543</c:v>
                </c:pt>
                <c:pt idx="1267">
                  <c:v>45.131691158287083</c:v>
                </c:pt>
                <c:pt idx="1268">
                  <c:v>45.157030012005357</c:v>
                </c:pt>
                <c:pt idx="1269">
                  <c:v>45.182299979885833</c:v>
                </c:pt>
                <c:pt idx="1270">
                  <c:v>45.207501082392959</c:v>
                </c:pt>
                <c:pt idx="1271">
                  <c:v>45.23263334153868</c:v>
                </c:pt>
                <c:pt idx="1272">
                  <c:v>45.257696780866986</c:v>
                </c:pt>
                <c:pt idx="1273">
                  <c:v>45.282691425438607</c:v>
                </c:pt>
                <c:pt idx="1274">
                  <c:v>45.307617301815753</c:v>
                </c:pt>
                <c:pt idx="1275">
                  <c:v>45.332474438047079</c:v>
                </c:pt>
                <c:pt idx="1276">
                  <c:v>45.357262863652565</c:v>
                </c:pt>
                <c:pt idx="1277">
                  <c:v>45.381982609608691</c:v>
                </c:pt>
                <c:pt idx="1278">
                  <c:v>45.40663370833358</c:v>
                </c:pt>
                <c:pt idx="1279">
                  <c:v>45.431216193672284</c:v>
                </c:pt>
                <c:pt idx="1280">
                  <c:v>45.455730100882178</c:v>
                </c:pt>
                <c:pt idx="1281">
                  <c:v>45.480175466618448</c:v>
                </c:pt>
                <c:pt idx="1282">
                  <c:v>45.504552328919672</c:v>
                </c:pt>
                <c:pt idx="1283">
                  <c:v>45.528860727193504</c:v>
                </c:pt>
                <c:pt idx="1284">
                  <c:v>45.553100702202435</c:v>
                </c:pt>
                <c:pt idx="1285">
                  <c:v>45.577272296049713</c:v>
                </c:pt>
                <c:pt idx="1286">
                  <c:v>45.601375552165251</c:v>
                </c:pt>
                <c:pt idx="1287">
                  <c:v>45.625410515291783</c:v>
                </c:pt>
                <c:pt idx="1288">
                  <c:v>45.64937723147095</c:v>
                </c:pt>
                <c:pt idx="1289">
                  <c:v>45.673275748029617</c:v>
                </c:pt>
                <c:pt idx="1290">
                  <c:v>45.697106113566193</c:v>
                </c:pt>
                <c:pt idx="1291">
                  <c:v>45.720868377937116</c:v>
                </c:pt>
                <c:pt idx="1292">
                  <c:v>45.744562592243383</c:v>
                </c:pt>
                <c:pt idx="1293">
                  <c:v>45.768188808817172</c:v>
                </c:pt>
                <c:pt idx="1294">
                  <c:v>45.791747081208634</c:v>
                </c:pt>
                <c:pt idx="1295">
                  <c:v>45.815237464172633</c:v>
                </c:pt>
                <c:pt idx="1296">
                  <c:v>45.83866001365574</c:v>
                </c:pt>
                <c:pt idx="1297">
                  <c:v>45.862014786783206</c:v>
                </c:pt>
                <c:pt idx="1298">
                  <c:v>45.885301841846065</c:v>
                </c:pt>
                <c:pt idx="1299">
                  <c:v>45.908521238288344</c:v>
                </c:pt>
                <c:pt idx="1300">
                  <c:v>45.931673036694342</c:v>
                </c:pt>
                <c:pt idx="1301">
                  <c:v>45.954757298775988</c:v>
                </c:pt>
                <c:pt idx="1302">
                  <c:v>45.977774087360302</c:v>
                </c:pt>
                <c:pt idx="1303">
                  <c:v>46.000723466376989</c:v>
                </c:pt>
                <c:pt idx="1304">
                  <c:v>46.023605500846031</c:v>
                </c:pt>
                <c:pt idx="1305">
                  <c:v>46.046420256865431</c:v>
                </c:pt>
                <c:pt idx="1306">
                  <c:v>46.069167801599058</c:v>
                </c:pt>
                <c:pt idx="1307">
                  <c:v>46.091848203264504</c:v>
                </c:pt>
                <c:pt idx="1308">
                  <c:v>46.11446153112113</c:v>
                </c:pt>
                <c:pt idx="1309">
                  <c:v>46.13700785545808</c:v>
                </c:pt>
                <c:pt idx="1310">
                  <c:v>46.159487247582511</c:v>
                </c:pt>
                <c:pt idx="1311">
                  <c:v>46.1818997798078</c:v>
                </c:pt>
                <c:pt idx="1312">
                  <c:v>46.204245525441884</c:v>
                </c:pt>
                <c:pt idx="1313">
                  <c:v>46.226524558775687</c:v>
                </c:pt>
                <c:pt idx="1314">
                  <c:v>46.248736955071642</c:v>
                </c:pt>
                <c:pt idx="1315">
                  <c:v>46.27088279055225</c:v>
                </c:pt>
                <c:pt idx="1316">
                  <c:v>46.292962142388745</c:v>
                </c:pt>
                <c:pt idx="1317">
                  <c:v>46.314975088689891</c:v>
                </c:pt>
                <c:pt idx="1318">
                  <c:v>46.336921708490777</c:v>
                </c:pt>
                <c:pt idx="1319">
                  <c:v>46.358802081741757</c:v>
                </c:pt>
                <c:pt idx="1320">
                  <c:v>46.380616289297421</c:v>
                </c:pt>
                <c:pt idx="1321">
                  <c:v>46.402364412905754</c:v>
                </c:pt>
                <c:pt idx="1322">
                  <c:v>46.424046535197185</c:v>
                </c:pt>
                <c:pt idx="1323">
                  <c:v>46.445662739673921</c:v>
                </c:pt>
                <c:pt idx="1324">
                  <c:v>46.467213110699213</c:v>
                </c:pt>
                <c:pt idx="1325">
                  <c:v>46.488697733486802</c:v>
                </c:pt>
                <c:pt idx="1326">
                  <c:v>46.510116694090364</c:v>
                </c:pt>
                <c:pt idx="1327">
                  <c:v>46.531470079393102</c:v>
                </c:pt>
                <c:pt idx="1328">
                  <c:v>46.552757977097336</c:v>
                </c:pt>
                <c:pt idx="1329">
                  <c:v>46.573980475714286</c:v>
                </c:pt>
                <c:pt idx="1330">
                  <c:v>46.595137664553789</c:v>
                </c:pt>
                <c:pt idx="1331">
                  <c:v>46.616229633714219</c:v>
                </c:pt>
                <c:pt idx="1332">
                  <c:v>46.637256474072437</c:v>
                </c:pt>
                <c:pt idx="1333">
                  <c:v>46.658218277273754</c:v>
                </c:pt>
                <c:pt idx="1334">
                  <c:v>46.6791151357221</c:v>
                </c:pt>
                <c:pt idx="1335">
                  <c:v>46.699947142570153</c:v>
                </c:pt>
                <c:pt idx="1336">
                  <c:v>46.720714391709606</c:v>
                </c:pt>
                <c:pt idx="1337">
                  <c:v>46.741416977761475</c:v>
                </c:pt>
                <c:pt idx="1338">
                  <c:v>46.762054996066489</c:v>
                </c:pt>
                <c:pt idx="1339">
                  <c:v>46.782628542675575</c:v>
                </c:pt>
                <c:pt idx="1340">
                  <c:v>46.803137714340416</c:v>
                </c:pt>
                <c:pt idx="1341">
                  <c:v>46.823582608503997</c:v>
                </c:pt>
                <c:pt idx="1342">
                  <c:v>46.843963323291383</c:v>
                </c:pt>
                <c:pt idx="1343">
                  <c:v>46.864279957500415</c:v>
                </c:pt>
                <c:pt idx="1344">
                  <c:v>46.884532610592544</c:v>
                </c:pt>
                <c:pt idx="1345">
                  <c:v>46.904721382683768</c:v>
                </c:pt>
                <c:pt idx="1346">
                  <c:v>46.924846374535548</c:v>
                </c:pt>
                <c:pt idx="1347">
                  <c:v>46.944907687545921</c:v>
                </c:pt>
                <c:pt idx="1348">
                  <c:v>46.964905423740539</c:v>
                </c:pt>
                <c:pt idx="1349">
                  <c:v>46.984839685763902</c:v>
                </c:pt>
                <c:pt idx="1350">
                  <c:v>47.004710576870579</c:v>
                </c:pt>
                <c:pt idx="1351">
                  <c:v>47.024518200916525</c:v>
                </c:pt>
                <c:pt idx="1352">
                  <c:v>47.044262662350498</c:v>
                </c:pt>
                <c:pt idx="1353">
                  <c:v>47.063944066205487</c:v>
                </c:pt>
                <c:pt idx="1354">
                  <c:v>47.083562518090226</c:v>
                </c:pt>
                <c:pt idx="1355">
                  <c:v>47.103118124180803</c:v>
                </c:pt>
                <c:pt idx="1356">
                  <c:v>47.122610991212305</c:v>
                </c:pt>
                <c:pt idx="1357">
                  <c:v>47.142041226470532</c:v>
                </c:pt>
                <c:pt idx="1358">
                  <c:v>47.161408937783811</c:v>
                </c:pt>
                <c:pt idx="1359">
                  <c:v>47.180714233514827</c:v>
                </c:pt>
                <c:pt idx="1360">
                  <c:v>47.19995722255252</c:v>
                </c:pt>
                <c:pt idx="1361">
                  <c:v>47.2191380143041</c:v>
                </c:pt>
                <c:pt idx="1362">
                  <c:v>47.23825671868709</c:v>
                </c:pt>
                <c:pt idx="1363">
                  <c:v>47.257313446121429</c:v>
                </c:pt>
                <c:pt idx="1364">
                  <c:v>47.276308307521631</c:v>
                </c:pt>
                <c:pt idx="1365">
                  <c:v>47.295241414289045</c:v>
                </c:pt>
                <c:pt idx="1366">
                  <c:v>47.31411287830413</c:v>
                </c:pt>
                <c:pt idx="1367">
                  <c:v>47.332922811918834</c:v>
                </c:pt>
                <c:pt idx="1368">
                  <c:v>47.351671327949028</c:v>
                </c:pt>
                <c:pt idx="1369">
                  <c:v>47.37035853966696</c:v>
                </c:pt>
                <c:pt idx="1370">
                  <c:v>47.388984560793823</c:v>
                </c:pt>
                <c:pt idx="1371">
                  <c:v>47.407549505492341</c:v>
                </c:pt>
                <c:pt idx="1372">
                  <c:v>47.426053488359472</c:v>
                </c:pt>
                <c:pt idx="1373">
                  <c:v>47.444496624419081</c:v>
                </c:pt>
                <c:pt idx="1374">
                  <c:v>47.462879029114795</c:v>
                </c:pt>
                <c:pt idx="1375">
                  <c:v>47.481200818302781</c:v>
                </c:pt>
                <c:pt idx="1376">
                  <c:v>47.499462108244721</c:v>
                </c:pt>
                <c:pt idx="1377">
                  <c:v>47.517663015600689</c:v>
                </c:pt>
                <c:pt idx="1378">
                  <c:v>47.535803657422264</c:v>
                </c:pt>
                <c:pt idx="1379">
                  <c:v>47.553884151145539</c:v>
                </c:pt>
                <c:pt idx="1380">
                  <c:v>47.571904614584298</c:v>
                </c:pt>
                <c:pt idx="1381">
                  <c:v>47.589865165923207</c:v>
                </c:pt>
                <c:pt idx="1382">
                  <c:v>47.607765923711057</c:v>
                </c:pt>
                <c:pt idx="1383">
                  <c:v>47.62560700685404</c:v>
                </c:pt>
                <c:pt idx="1384">
                  <c:v>47.643388534609187</c:v>
                </c:pt>
                <c:pt idx="1385">
                  <c:v>47.661110626577724</c:v>
                </c:pt>
                <c:pt idx="1386">
                  <c:v>47.678773402698567</c:v>
                </c:pt>
                <c:pt idx="1387">
                  <c:v>47.696376983241862</c:v>
                </c:pt>
                <c:pt idx="1388">
                  <c:v>47.713921488802555</c:v>
                </c:pt>
                <c:pt idx="1389">
                  <c:v>47.731407040294044</c:v>
                </c:pt>
                <c:pt idx="1390">
                  <c:v>47.748833758941849</c:v>
                </c:pt>
                <c:pt idx="1391">
                  <c:v>47.766201766277383</c:v>
                </c:pt>
                <c:pt idx="1392">
                  <c:v>47.783511184131754</c:v>
                </c:pt>
                <c:pt idx="1393">
                  <c:v>47.800762134629586</c:v>
                </c:pt>
                <c:pt idx="1394">
                  <c:v>47.817954740182962</c:v>
                </c:pt>
                <c:pt idx="1395">
                  <c:v>47.835089123485353</c:v>
                </c:pt>
                <c:pt idx="1396">
                  <c:v>47.852165407505652</c:v>
                </c:pt>
                <c:pt idx="1397">
                  <c:v>47.869183715482208</c:v>
                </c:pt>
                <c:pt idx="1398">
                  <c:v>47.886144170916957</c:v>
                </c:pt>
                <c:pt idx="1399">
                  <c:v>47.90304689756961</c:v>
                </c:pt>
                <c:pt idx="1400">
                  <c:v>47.919892019451794</c:v>
                </c:pt>
                <c:pt idx="1401">
                  <c:v>47.936679660821397</c:v>
                </c:pt>
                <c:pt idx="1402">
                  <c:v>47.953409946176834</c:v>
                </c:pt>
                <c:pt idx="1403">
                  <c:v>47.970083000251428</c:v>
                </c:pt>
                <c:pt idx="1404">
                  <c:v>47.986698948007813</c:v>
                </c:pt>
                <c:pt idx="1405">
                  <c:v>48.003257914632421</c:v>
                </c:pt>
                <c:pt idx="1406">
                  <c:v>48.019760025529955</c:v>
                </c:pt>
                <c:pt idx="1407">
                  <c:v>48.036205406317976</c:v>
                </c:pt>
                <c:pt idx="1408">
                  <c:v>48.052594182821522</c:v>
                </c:pt>
                <c:pt idx="1409">
                  <c:v>48.06892648106772</c:v>
                </c:pt>
                <c:pt idx="1410">
                  <c:v>48.085202427280542</c:v>
                </c:pt>
                <c:pt idx="1411">
                  <c:v>48.101422147875503</c:v>
                </c:pt>
                <c:pt idx="1412">
                  <c:v>48.117585769454486</c:v>
                </c:pt>
                <c:pt idx="1413">
                  <c:v>48.133693418800597</c:v>
                </c:pt>
                <c:pt idx="1414">
                  <c:v>48.149745222873022</c:v>
                </c:pt>
                <c:pt idx="1415">
                  <c:v>48.165741308801991</c:v>
                </c:pt>
                <c:pt idx="1416">
                  <c:v>48.181681803883741</c:v>
                </c:pt>
                <c:pt idx="1417">
                  <c:v>48.197566835575557</c:v>
                </c:pt>
                <c:pt idx="1418">
                  <c:v>48.213396531490822</c:v>
                </c:pt>
                <c:pt idx="1419">
                  <c:v>48.229171019394144</c:v>
                </c:pt>
                <c:pt idx="1420">
                  <c:v>48.244890427196523</c:v>
                </c:pt>
                <c:pt idx="1421">
                  <c:v>48.260554882950565</c:v>
                </c:pt>
                <c:pt idx="1422">
                  <c:v>48.276164514845696</c:v>
                </c:pt>
                <c:pt idx="1423">
                  <c:v>48.291719451203463</c:v>
                </c:pt>
                <c:pt idx="1424">
                  <c:v>48.307219820472902</c:v>
                </c:pt>
                <c:pt idx="1425">
                  <c:v>48.32266575122587</c:v>
                </c:pt>
                <c:pt idx="1426">
                  <c:v>48.338057372152498</c:v>
                </c:pt>
                <c:pt idx="1427">
                  <c:v>48.353394812056649</c:v>
                </c:pt>
                <c:pt idx="1428">
                  <c:v>48.368678199851402</c:v>
                </c:pt>
                <c:pt idx="1429">
                  <c:v>48.38390766455462</c:v>
                </c:pt>
                <c:pt idx="1430">
                  <c:v>48.399083335284516</c:v>
                </c:pt>
                <c:pt idx="1431">
                  <c:v>48.414205341255311</c:v>
                </c:pt>
                <c:pt idx="1432">
                  <c:v>48.429273811772873</c:v>
                </c:pt>
                <c:pt idx="1433">
                  <c:v>48.44428887623048</c:v>
                </c:pt>
                <c:pt idx="1434">
                  <c:v>48.459250664104474</c:v>
                </c:pt>
                <c:pt idx="1435">
                  <c:v>48.474159304950156</c:v>
                </c:pt>
                <c:pt idx="1436">
                  <c:v>48.489014928397559</c:v>
                </c:pt>
                <c:pt idx="1437">
                  <c:v>48.503817664147327</c:v>
                </c:pt>
                <c:pt idx="1438">
                  <c:v>48.518567641966641</c:v>
                </c:pt>
                <c:pt idx="1439">
                  <c:v>48.533264991685144</c:v>
                </c:pt>
                <c:pt idx="1440">
                  <c:v>48.547909843190936</c:v>
                </c:pt>
                <c:pt idx="1441">
                  <c:v>48.56250232642661</c:v>
                </c:pt>
                <c:pt idx="1442">
                  <c:v>48.577042571385306</c:v>
                </c:pt>
                <c:pt idx="1443">
                  <c:v>48.591530708106824</c:v>
                </c:pt>
                <c:pt idx="1444">
                  <c:v>48.605966866673725</c:v>
                </c:pt>
                <c:pt idx="1445">
                  <c:v>48.620351177207574</c:v>
                </c:pt>
                <c:pt idx="1446">
                  <c:v>48.634683769865099</c:v>
                </c:pt>
                <c:pt idx="1447">
                  <c:v>48.648964774834447</c:v>
                </c:pt>
                <c:pt idx="1448">
                  <c:v>48.663194322331499</c:v>
                </c:pt>
                <c:pt idx="1449">
                  <c:v>48.677372542596167</c:v>
                </c:pt>
                <c:pt idx="1450">
                  <c:v>48.69149956588879</c:v>
                </c:pt>
                <c:pt idx="1451">
                  <c:v>48.705575522486455</c:v>
                </c:pt>
                <c:pt idx="1452">
                  <c:v>48.71960054267953</c:v>
                </c:pt>
                <c:pt idx="1453">
                  <c:v>48.733574756768043</c:v>
                </c:pt>
                <c:pt idx="1454">
                  <c:v>48.747498295058207</c:v>
                </c:pt>
                <c:pt idx="1455">
                  <c:v>48.761371287859014</c:v>
                </c:pt>
                <c:pt idx="1456">
                  <c:v>48.775193865478712</c:v>
                </c:pt>
                <c:pt idx="1457">
                  <c:v>48.788966158221477</c:v>
                </c:pt>
                <c:pt idx="1458">
                  <c:v>48.802688296384027</c:v>
                </c:pt>
                <c:pt idx="1459">
                  <c:v>48.816360410252301</c:v>
                </c:pt>
                <c:pt idx="1460">
                  <c:v>48.829982630098158</c:v>
                </c:pt>
                <c:pt idx="1461">
                  <c:v>48.843555086176131</c:v>
                </c:pt>
                <c:pt idx="1462">
                  <c:v>48.857077908720193</c:v>
                </c:pt>
                <c:pt idx="1463">
                  <c:v>48.870551227940553</c:v>
                </c:pt>
                <c:pt idx="1464">
                  <c:v>48.88397517402052</c:v>
                </c:pt>
                <c:pt idx="1465">
                  <c:v>48.897349877113335</c:v>
                </c:pt>
                <c:pt idx="1466">
                  <c:v>48.910675467339111</c:v>
                </c:pt>
                <c:pt idx="1467">
                  <c:v>48.923952074781759</c:v>
                </c:pt>
                <c:pt idx="1468">
                  <c:v>48.937179829485942</c:v>
                </c:pt>
                <c:pt idx="1469">
                  <c:v>48.950358861454085</c:v>
                </c:pt>
                <c:pt idx="1470">
                  <c:v>48.963489300643396</c:v>
                </c:pt>
                <c:pt idx="1471">
                  <c:v>48.97657127696295</c:v>
                </c:pt>
                <c:pt idx="1472">
                  <c:v>48.989604920270729</c:v>
                </c:pt>
                <c:pt idx="1473">
                  <c:v>49.002590360370803</c:v>
                </c:pt>
                <c:pt idx="1474">
                  <c:v>49.015527727010472</c:v>
                </c:pt>
                <c:pt idx="1475">
                  <c:v>49.028417149877392</c:v>
                </c:pt>
                <c:pt idx="1476">
                  <c:v>49.041258758596861</c:v>
                </c:pt>
                <c:pt idx="1477">
                  <c:v>49.054052682729022</c:v>
                </c:pt>
                <c:pt idx="1478">
                  <c:v>49.066799051766125</c:v>
                </c:pt>
                <c:pt idx="1479">
                  <c:v>49.079497995129877</c:v>
                </c:pt>
                <c:pt idx="1480">
                  <c:v>49.0921496421687</c:v>
                </c:pt>
                <c:pt idx="1481">
                  <c:v>49.104754122155178</c:v>
                </c:pt>
                <c:pt idx="1482">
                  <c:v>49.117311564283348</c:v>
                </c:pt>
                <c:pt idx="1483">
                  <c:v>49.129822097666192</c:v>
                </c:pt>
                <c:pt idx="1484">
                  <c:v>49.14228585133305</c:v>
                </c:pt>
                <c:pt idx="1485">
                  <c:v>49.154702954227076</c:v>
                </c:pt>
                <c:pt idx="1486">
                  <c:v>49.167073535202782</c:v>
                </c:pt>
                <c:pt idx="1487">
                  <c:v>49.17939772302352</c:v>
                </c:pt>
                <c:pt idx="1488">
                  <c:v>49.191675646359066</c:v>
                </c:pt>
                <c:pt idx="1489">
                  <c:v>49.203907433783186</c:v>
                </c:pt>
                <c:pt idx="1490">
                  <c:v>49.216093213771252</c:v>
                </c:pt>
                <c:pt idx="1491">
                  <c:v>49.228233114697886</c:v>
                </c:pt>
                <c:pt idx="1492">
                  <c:v>49.240327264834598</c:v>
                </c:pt>
                <c:pt idx="1493">
                  <c:v>49.252375792347486</c:v>
                </c:pt>
                <c:pt idx="1494">
                  <c:v>49.264378825294962</c:v>
                </c:pt>
                <c:pt idx="1495">
                  <c:v>49.276336491625486</c:v>
                </c:pt>
                <c:pt idx="1496">
                  <c:v>49.288248919175324</c:v>
                </c:pt>
                <c:pt idx="1497">
                  <c:v>49.300116235666344</c:v>
                </c:pt>
                <c:pt idx="1498">
                  <c:v>49.311938568703823</c:v>
                </c:pt>
                <c:pt idx="1499">
                  <c:v>49.323716045774333</c:v>
                </c:pt>
                <c:pt idx="1500">
                  <c:v>49.335448794243533</c:v>
                </c:pt>
                <c:pt idx="1501">
                  <c:v>49.347136941354144</c:v>
                </c:pt>
                <c:pt idx="1502">
                  <c:v>49.358780614223804</c:v>
                </c:pt>
                <c:pt idx="1503">
                  <c:v>49.370379939843012</c:v>
                </c:pt>
                <c:pt idx="1504">
                  <c:v>49.381935045073156</c:v>
                </c:pt>
                <c:pt idx="1505">
                  <c:v>49.393446056644422</c:v>
                </c:pt>
                <c:pt idx="1506">
                  <c:v>49.404913101153852</c:v>
                </c:pt>
                <c:pt idx="1507">
                  <c:v>49.416336305063389</c:v>
                </c:pt>
                <c:pt idx="1508">
                  <c:v>49.427715794697896</c:v>
                </c:pt>
                <c:pt idx="1509">
                  <c:v>49.439051696243276</c:v>
                </c:pt>
                <c:pt idx="1510">
                  <c:v>49.450344135744558</c:v>
                </c:pt>
                <c:pt idx="1511">
                  <c:v>49.461593239104033</c:v>
                </c:pt>
                <c:pt idx="1512">
                  <c:v>49.47279913207943</c:v>
                </c:pt>
                <c:pt idx="1513">
                  <c:v>49.483961940282036</c:v>
                </c:pt>
                <c:pt idx="1514">
                  <c:v>49.495081789174954</c:v>
                </c:pt>
                <c:pt idx="1515">
                  <c:v>49.506158804071276</c:v>
                </c:pt>
                <c:pt idx="1516">
                  <c:v>49.517193110132361</c:v>
                </c:pt>
                <c:pt idx="1517">
                  <c:v>49.528184832366065</c:v>
                </c:pt>
                <c:pt idx="1518">
                  <c:v>49.539134095625066</c:v>
                </c:pt>
                <c:pt idx="1519">
                  <c:v>49.550041024605108</c:v>
                </c:pt>
                <c:pt idx="1520">
                  <c:v>49.560905743843406</c:v>
                </c:pt>
                <c:pt idx="1521">
                  <c:v>49.571728377716944</c:v>
                </c:pt>
                <c:pt idx="1522">
                  <c:v>49.582509050440841</c:v>
                </c:pt>
                <c:pt idx="1523">
                  <c:v>49.593247886066791</c:v>
                </c:pt>
                <c:pt idx="1524">
                  <c:v>49.603945008481425</c:v>
                </c:pt>
                <c:pt idx="1525">
                  <c:v>49.614600541404776</c:v>
                </c:pt>
                <c:pt idx="1526">
                  <c:v>49.625214608388717</c:v>
                </c:pt>
                <c:pt idx="1527">
                  <c:v>49.635787332815404</c:v>
                </c:pt>
                <c:pt idx="1528">
                  <c:v>49.646318837895848</c:v>
                </c:pt>
                <c:pt idx="1529">
                  <c:v>49.656809246668359</c:v>
                </c:pt>
                <c:pt idx="1530">
                  <c:v>49.667258681997097</c:v>
                </c:pt>
                <c:pt idx="1531">
                  <c:v>49.67766726657063</c:v>
                </c:pt>
                <c:pt idx="1532">
                  <c:v>49.688035122900509</c:v>
                </c:pt>
                <c:pt idx="1533">
                  <c:v>49.69836237331986</c:v>
                </c:pt>
                <c:pt idx="1534">
                  <c:v>49.708649139981979</c:v>
                </c:pt>
                <c:pt idx="1535">
                  <c:v>49.71889554485896</c:v>
                </c:pt>
                <c:pt idx="1536">
                  <c:v>49.72910170974037</c:v>
                </c:pt>
                <c:pt idx="1537">
                  <c:v>49.739267756231897</c:v>
                </c:pt>
                <c:pt idx="1538">
                  <c:v>49.749393805754032</c:v>
                </c:pt>
                <c:pt idx="1539">
                  <c:v>49.759479979540778</c:v>
                </c:pt>
                <c:pt idx="1540">
                  <c:v>49.769526398638362</c:v>
                </c:pt>
                <c:pt idx="1541">
                  <c:v>49.779533183904014</c:v>
                </c:pt>
                <c:pt idx="1542">
                  <c:v>49.789500456004653</c:v>
                </c:pt>
                <c:pt idx="1543">
                  <c:v>49.799428335415719</c:v>
                </c:pt>
                <c:pt idx="1544">
                  <c:v>49.809316942419954</c:v>
                </c:pt>
                <c:pt idx="1545">
                  <c:v>49.819166397106208</c:v>
                </c:pt>
                <c:pt idx="1546">
                  <c:v>49.828976819368272</c:v>
                </c:pt>
                <c:pt idx="1547">
                  <c:v>49.838748328903691</c:v>
                </c:pt>
                <c:pt idx="1548">
                  <c:v>49.848481045212679</c:v>
                </c:pt>
                <c:pt idx="1549">
                  <c:v>49.858175087596969</c:v>
                </c:pt>
                <c:pt idx="1550">
                  <c:v>49.867830575158699</c:v>
                </c:pt>
                <c:pt idx="1551">
                  <c:v>49.877447626799338</c:v>
                </c:pt>
                <c:pt idx="1552">
                  <c:v>49.887026361218616</c:v>
                </c:pt>
                <c:pt idx="1553">
                  <c:v>49.896566896913463</c:v>
                </c:pt>
                <c:pt idx="1554">
                  <c:v>49.906069352176978</c:v>
                </c:pt>
                <c:pt idx="1555">
                  <c:v>49.915533845097372</c:v>
                </c:pt>
                <c:pt idx="1556">
                  <c:v>49.924960493557037</c:v>
                </c:pt>
                <c:pt idx="1557">
                  <c:v>49.934349415231466</c:v>
                </c:pt>
                <c:pt idx="1558">
                  <c:v>49.943700727588329</c:v>
                </c:pt>
                <c:pt idx="1559">
                  <c:v>49.953014547886518</c:v>
                </c:pt>
                <c:pt idx="1560">
                  <c:v>49.962290993175166</c:v>
                </c:pt>
                <c:pt idx="1561">
                  <c:v>49.971530180292753</c:v>
                </c:pt>
                <c:pt idx="1562">
                  <c:v>49.980732225866177</c:v>
                </c:pt>
                <c:pt idx="1563">
                  <c:v>49.98989724630983</c:v>
                </c:pt>
                <c:pt idx="1564">
                  <c:v>49.999025357824777</c:v>
                </c:pt>
                <c:pt idx="1565">
                  <c:v>50.00811667639784</c:v>
                </c:pt>
                <c:pt idx="1566">
                  <c:v>50.01717131780071</c:v>
                </c:pt>
                <c:pt idx="1567">
                  <c:v>50.026189397589206</c:v>
                </c:pt>
                <c:pt idx="1568">
                  <c:v>50.035171031102351</c:v>
                </c:pt>
                <c:pt idx="1569">
                  <c:v>50.044116333461623</c:v>
                </c:pt>
                <c:pt idx="1570">
                  <c:v>50.053025419570126</c:v>
                </c:pt>
                <c:pt idx="1571">
                  <c:v>50.061898404111808</c:v>
                </c:pt>
                <c:pt idx="1572">
                  <c:v>50.070735401550714</c:v>
                </c:pt>
                <c:pt idx="1573">
                  <c:v>50.079536526130205</c:v>
                </c:pt>
                <c:pt idx="1574">
                  <c:v>50.08830189187222</c:v>
                </c:pt>
                <c:pt idx="1575">
                  <c:v>50.097031612576558</c:v>
                </c:pt>
                <c:pt idx="1576">
                  <c:v>50.105725801820164</c:v>
                </c:pt>
                <c:pt idx="1577">
                  <c:v>50.114384572956411</c:v>
                </c:pt>
                <c:pt idx="1578">
                  <c:v>50.123008039114417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C-45ED-89C6-9991C37C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78928"/>
        <c:axId val="466280368"/>
      </c:scatterChart>
      <c:valAx>
        <c:axId val="4662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80368"/>
        <c:crosses val="autoZero"/>
        <c:crossBetween val="midCat"/>
      </c:valAx>
      <c:valAx>
        <c:axId val="466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A-T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'Altitude, h=0.01'!$Q$3:$Q$1650</c:f>
              <c:numCache>
                <c:formatCode>General</c:formatCode>
                <c:ptCount val="16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</c:numCache>
            </c:numRef>
          </c:xVal>
          <c:yVal>
            <c:numRef>
              <c:f>'Altitude, h=0.01'!$AF$3:$AF$1650</c:f>
              <c:numCache>
                <c:formatCode>General</c:formatCode>
                <c:ptCount val="1648"/>
                <c:pt idx="0">
                  <c:v>8.0983640194160085</c:v>
                </c:pt>
                <c:pt idx="1">
                  <c:v>11.084288022797447</c:v>
                </c:pt>
                <c:pt idx="2">
                  <c:v>16.372769368194838</c:v>
                </c:pt>
                <c:pt idx="3">
                  <c:v>22.387402995016785</c:v>
                </c:pt>
                <c:pt idx="4">
                  <c:v>29.270761645012595</c:v>
                </c:pt>
                <c:pt idx="5">
                  <c:v>41.761285158791367</c:v>
                </c:pt>
                <c:pt idx="6">
                  <c:v>54.411169142094565</c:v>
                </c:pt>
                <c:pt idx="7">
                  <c:v>67.129013703577357</c:v>
                </c:pt>
                <c:pt idx="8">
                  <c:v>79.880510191154173</c:v>
                </c:pt>
                <c:pt idx="9">
                  <c:v>92.649403941044113</c:v>
                </c:pt>
                <c:pt idx="10">
                  <c:v>105.42649399368541</c:v>
                </c:pt>
                <c:pt idx="11">
                  <c:v>118.95130515983317</c:v>
                </c:pt>
                <c:pt idx="12">
                  <c:v>133.59303576160474</c:v>
                </c:pt>
                <c:pt idx="13">
                  <c:v>148.2289037658422</c:v>
                </c:pt>
                <c:pt idx="14">
                  <c:v>162.85461360328244</c:v>
                </c:pt>
                <c:pt idx="15">
                  <c:v>177.46610830306005</c:v>
                </c:pt>
                <c:pt idx="16">
                  <c:v>192.05937069362469</c:v>
                </c:pt>
                <c:pt idx="17">
                  <c:v>206.63031042188888</c:v>
                </c:pt>
                <c:pt idx="18">
                  <c:v>222.34937729521724</c:v>
                </c:pt>
                <c:pt idx="19">
                  <c:v>238.81985047725334</c:v>
                </c:pt>
                <c:pt idx="20">
                  <c:v>255.25284037548474</c:v>
                </c:pt>
                <c:pt idx="21">
                  <c:v>271.642748440606</c:v>
                </c:pt>
                <c:pt idx="22">
                  <c:v>287.98368795922084</c:v>
                </c:pt>
                <c:pt idx="23">
                  <c:v>303.88431316486322</c:v>
                </c:pt>
                <c:pt idx="24">
                  <c:v>318.82510551807508</c:v>
                </c:pt>
                <c:pt idx="25">
                  <c:v>333.69962101912785</c:v>
                </c:pt>
                <c:pt idx="26">
                  <c:v>348.50139992044683</c:v>
                </c:pt>
                <c:pt idx="27">
                  <c:v>363.22374637830143</c:v>
                </c:pt>
                <c:pt idx="28">
                  <c:v>347.21561927813963</c:v>
                </c:pt>
                <c:pt idx="29">
                  <c:v>318.42245057297316</c:v>
                </c:pt>
                <c:pt idx="30">
                  <c:v>277.74459165348776</c:v>
                </c:pt>
                <c:pt idx="31">
                  <c:v>225.48629573212534</c:v>
                </c:pt>
                <c:pt idx="32">
                  <c:v>199.29614562153387</c:v>
                </c:pt>
                <c:pt idx="33">
                  <c:v>179.96915738884891</c:v>
                </c:pt>
                <c:pt idx="34">
                  <c:v>163.08849660954988</c:v>
                </c:pt>
                <c:pt idx="35">
                  <c:v>155.87561845675407</c:v>
                </c:pt>
                <c:pt idx="36">
                  <c:v>148.67215126355418</c:v>
                </c:pt>
                <c:pt idx="37">
                  <c:v>141.47965985995137</c:v>
                </c:pt>
                <c:pt idx="38">
                  <c:v>135.83054129082606</c:v>
                </c:pt>
                <c:pt idx="39">
                  <c:v>132.48658842088466</c:v>
                </c:pt>
                <c:pt idx="40">
                  <c:v>129.14496296526482</c:v>
                </c:pt>
                <c:pt idx="41">
                  <c:v>125.80627556144471</c:v>
                </c:pt>
                <c:pt idx="42">
                  <c:v>122.47111893922251</c:v>
                </c:pt>
                <c:pt idx="43">
                  <c:v>119.14006788360548</c:v>
                </c:pt>
                <c:pt idx="44">
                  <c:v>117.23810911807323</c:v>
                </c:pt>
                <c:pt idx="45">
                  <c:v>115.69242182621691</c:v>
                </c:pt>
                <c:pt idx="46">
                  <c:v>114.1459340968735</c:v>
                </c:pt>
                <c:pt idx="47">
                  <c:v>112.59889981818867</c:v>
                </c:pt>
                <c:pt idx="48">
                  <c:v>111.05156868300909</c:v>
                </c:pt>
                <c:pt idx="49">
                  <c:v>109.50418613022711</c:v>
                </c:pt>
                <c:pt idx="50">
                  <c:v>107.95699329067588</c:v>
                </c:pt>
                <c:pt idx="51">
                  <c:v>106.41022693751196</c:v>
                </c:pt>
                <c:pt idx="52">
                  <c:v>104.86411944101584</c:v>
                </c:pt>
                <c:pt idx="53">
                  <c:v>103.31889872773947</c:v>
                </c:pt>
                <c:pt idx="54">
                  <c:v>102.06025376129963</c:v>
                </c:pt>
                <c:pt idx="55">
                  <c:v>101.23000481621237</c:v>
                </c:pt>
                <c:pt idx="56">
                  <c:v>100.3983977254878</c:v>
                </c:pt>
                <c:pt idx="57">
                  <c:v>99.565557958560973</c:v>
                </c:pt>
                <c:pt idx="58">
                  <c:v>98.731609673217449</c:v>
                </c:pt>
                <c:pt idx="59">
                  <c:v>97.896675685452323</c:v>
                </c:pt>
                <c:pt idx="60">
                  <c:v>97.060877440668122</c:v>
                </c:pt>
                <c:pt idx="61">
                  <c:v>96.224334986206117</c:v>
                </c:pt>
                <c:pt idx="62">
                  <c:v>95.387166945204228</c:v>
                </c:pt>
                <c:pt idx="63">
                  <c:v>94.549490491773369</c:v>
                </c:pt>
                <c:pt idx="64">
                  <c:v>93.711421327483293</c:v>
                </c:pt>
                <c:pt idx="65">
                  <c:v>92.873073659147778</c:v>
                </c:pt>
                <c:pt idx="66">
                  <c:v>92.034560177897518</c:v>
                </c:pt>
                <c:pt idx="67">
                  <c:v>91.195992039529301</c:v>
                </c:pt>
                <c:pt idx="68">
                  <c:v>90.357478846117345</c:v>
                </c:pt>
                <c:pt idx="69">
                  <c:v>89.519128628873503</c:v>
                </c:pt>
                <c:pt idx="70">
                  <c:v>88.681047832241021</c:v>
                </c:pt>
                <c:pt idx="71">
                  <c:v>87.895563915519304</c:v>
                </c:pt>
                <c:pt idx="72">
                  <c:v>87.319206775673024</c:v>
                </c:pt>
                <c:pt idx="73">
                  <c:v>86.742185499686897</c:v>
                </c:pt>
                <c:pt idx="74">
                  <c:v>86.16457548973338</c:v>
                </c:pt>
                <c:pt idx="75">
                  <c:v>85.586451344864656</c:v>
                </c:pt>
                <c:pt idx="76">
                  <c:v>85.007886847780014</c:v>
                </c:pt>
                <c:pt idx="77">
                  <c:v>84.428954952222696</c:v>
                </c:pt>
                <c:pt idx="78">
                  <c:v>83.849727771001881</c:v>
                </c:pt>
                <c:pt idx="79">
                  <c:v>83.270276564634841</c:v>
                </c:pt>
                <c:pt idx="80">
                  <c:v>82.690671730603995</c:v>
                </c:pt>
                <c:pt idx="81">
                  <c:v>82.110982793222945</c:v>
                </c:pt>
                <c:pt idx="82">
                  <c:v>81.531278394105939</c:v>
                </c:pt>
                <c:pt idx="83">
                  <c:v>80.95162628323375</c:v>
                </c:pt>
                <c:pt idx="84">
                  <c:v>80.372093310609586</c:v>
                </c:pt>
                <c:pt idx="85">
                  <c:v>79.792745418497731</c:v>
                </c:pt>
                <c:pt idx="86">
                  <c:v>79.213647634237674</c:v>
                </c:pt>
                <c:pt idx="87">
                  <c:v>78.636856232508421</c:v>
                </c:pt>
                <c:pt idx="88">
                  <c:v>78.078361390684137</c:v>
                </c:pt>
                <c:pt idx="89">
                  <c:v>77.5201993435563</c:v>
                </c:pt>
                <c:pt idx="90">
                  <c:v>76.96242988978247</c:v>
                </c:pt>
                <c:pt idx="91">
                  <c:v>76.40511194123404</c:v>
                </c:pt>
                <c:pt idx="92">
                  <c:v>75.848303518651946</c:v>
                </c:pt>
                <c:pt idx="93">
                  <c:v>75.292061747794278</c:v>
                </c:pt>
                <c:pt idx="94">
                  <c:v>74.736442856068109</c:v>
                </c:pt>
                <c:pt idx="95">
                  <c:v>74.181502169635905</c:v>
                </c:pt>
                <c:pt idx="96">
                  <c:v>73.627294110989126</c:v>
                </c:pt>
                <c:pt idx="97">
                  <c:v>73.07387219697884</c:v>
                </c:pt>
                <c:pt idx="98">
                  <c:v>72.521289037295105</c:v>
                </c:pt>
                <c:pt idx="99">
                  <c:v>71.969596333385894</c:v>
                </c:pt>
                <c:pt idx="100">
                  <c:v>71.418844877806023</c:v>
                </c:pt>
                <c:pt idx="101">
                  <c:v>70.869084553986809</c:v>
                </c:pt>
                <c:pt idx="102">
                  <c:v>70.320364336417313</c:v>
                </c:pt>
                <c:pt idx="103">
                  <c:v>69.772732291227115</c:v>
                </c:pt>
                <c:pt idx="104">
                  <c:v>69.226235577161745</c:v>
                </c:pt>
                <c:pt idx="105">
                  <c:v>68.680920446940377</c:v>
                </c:pt>
                <c:pt idx="106">
                  <c:v>68.138252837542197</c:v>
                </c:pt>
                <c:pt idx="107">
                  <c:v>67.598978986701965</c:v>
                </c:pt>
                <c:pt idx="108">
                  <c:v>67.060998691959014</c:v>
                </c:pt>
                <c:pt idx="109">
                  <c:v>66.524354412535402</c:v>
                </c:pt>
                <c:pt idx="110">
                  <c:v>65.989087722927621</c:v>
                </c:pt>
                <c:pt idx="111">
                  <c:v>65.455239316238519</c:v>
                </c:pt>
                <c:pt idx="112">
                  <c:v>64.922849007821171</c:v>
                </c:pt>
                <c:pt idx="113">
                  <c:v>64.391955739225764</c:v>
                </c:pt>
                <c:pt idx="114">
                  <c:v>63.862597582439093</c:v>
                </c:pt>
                <c:pt idx="115">
                  <c:v>63.334811744408292</c:v>
                </c:pt>
                <c:pt idx="116">
                  <c:v>62.808634571838603</c:v>
                </c:pt>
                <c:pt idx="117">
                  <c:v>62.284101556255919</c:v>
                </c:pt>
                <c:pt idx="118">
                  <c:v>61.761247339325287</c:v>
                </c:pt>
                <c:pt idx="119">
                  <c:v>61.240105718415485</c:v>
                </c:pt>
                <c:pt idx="120">
                  <c:v>60.720709652401098</c:v>
                </c:pt>
                <c:pt idx="121">
                  <c:v>60.203091267692642</c:v>
                </c:pt>
                <c:pt idx="122">
                  <c:v>59.687281864485854</c:v>
                </c:pt>
                <c:pt idx="123">
                  <c:v>59.173311923221462</c:v>
                </c:pt>
                <c:pt idx="124">
                  <c:v>58.661211111246487</c:v>
                </c:pt>
                <c:pt idx="125">
                  <c:v>58.109108767902136</c:v>
                </c:pt>
                <c:pt idx="126">
                  <c:v>57.461445224305223</c:v>
                </c:pt>
                <c:pt idx="127">
                  <c:v>56.816654435320466</c:v>
                </c:pt>
                <c:pt idx="128">
                  <c:v>56.174767571009838</c:v>
                </c:pt>
                <c:pt idx="129">
                  <c:v>55.535814685757643</c:v>
                </c:pt>
                <c:pt idx="130">
                  <c:v>54.899824732583838</c:v>
                </c:pt>
                <c:pt idx="131">
                  <c:v>54.266825577645477</c:v>
                </c:pt>
                <c:pt idx="132">
                  <c:v>53.636844014915575</c:v>
                </c:pt>
                <c:pt idx="133">
                  <c:v>53.009905781027442</c:v>
                </c:pt>
                <c:pt idx="134">
                  <c:v>52.386035570272739</c:v>
                </c:pt>
                <c:pt idx="135">
                  <c:v>51.765257049743333</c:v>
                </c:pt>
                <c:pt idx="136">
                  <c:v>51.14759287460496</c:v>
                </c:pt>
                <c:pt idx="137">
                  <c:v>50.533064703494809</c:v>
                </c:pt>
                <c:pt idx="138">
                  <c:v>49.921693214030974</c:v>
                </c:pt>
                <c:pt idx="139">
                  <c:v>49.313498118426573</c:v>
                </c:pt>
                <c:pt idx="140">
                  <c:v>48.708498179198394</c:v>
                </c:pt>
                <c:pt idx="141">
                  <c:v>48.106711224962467</c:v>
                </c:pt>
                <c:pt idx="142">
                  <c:v>47.508154166308465</c:v>
                </c:pt>
                <c:pt idx="143">
                  <c:v>47.017085284012211</c:v>
                </c:pt>
                <c:pt idx="144">
                  <c:v>46.684895457682948</c:v>
                </c:pt>
                <c:pt idx="145">
                  <c:v>46.35414404308181</c:v>
                </c:pt>
                <c:pt idx="146">
                  <c:v>46.024840970799609</c:v>
                </c:pt>
                <c:pt idx="147">
                  <c:v>45.696995808904866</c:v>
                </c:pt>
                <c:pt idx="148">
                  <c:v>45.370617767410472</c:v>
                </c:pt>
                <c:pt idx="149">
                  <c:v>45.045715702760319</c:v>
                </c:pt>
                <c:pt idx="150">
                  <c:v>44.722298122333328</c:v>
                </c:pt>
                <c:pt idx="151">
                  <c:v>44.400373188962973</c:v>
                </c:pt>
                <c:pt idx="152">
                  <c:v>44.079948725469478</c:v>
                </c:pt>
                <c:pt idx="153">
                  <c:v>43.761032219202555</c:v>
                </c:pt>
                <c:pt idx="154">
                  <c:v>43.443630826592724</c:v>
                </c:pt>
                <c:pt idx="155">
                  <c:v>43.127751377708741</c:v>
                </c:pt>
                <c:pt idx="156">
                  <c:v>42.813400380818955</c:v>
                </c:pt>
                <c:pt idx="157">
                  <c:v>42.500584026955174</c:v>
                </c:pt>
                <c:pt idx="158">
                  <c:v>42.189308194473938</c:v>
                </c:pt>
                <c:pt idx="159">
                  <c:v>20.855063225436915</c:v>
                </c:pt>
                <c:pt idx="160">
                  <c:v>3.2629225563935922</c:v>
                </c:pt>
                <c:pt idx="161">
                  <c:v>17.489491691083241</c:v>
                </c:pt>
                <c:pt idx="162">
                  <c:v>32.574874915143141</c:v>
                </c:pt>
                <c:pt idx="163">
                  <c:v>47.63774641289077</c:v>
                </c:pt>
                <c:pt idx="164">
                  <c:v>62.616449477469168</c:v>
                </c:pt>
                <c:pt idx="165">
                  <c:v>75.508292071788048</c:v>
                </c:pt>
                <c:pt idx="166">
                  <c:v>74.825440525674495</c:v>
                </c:pt>
                <c:pt idx="167">
                  <c:v>74.152364431891556</c:v>
                </c:pt>
                <c:pt idx="168">
                  <c:v>73.488875701696756</c:v>
                </c:pt>
                <c:pt idx="169">
                  <c:v>72.83479080329495</c:v>
                </c:pt>
                <c:pt idx="170">
                  <c:v>72.189930629034592</c:v>
                </c:pt>
                <c:pt idx="171">
                  <c:v>71.554120367117946</c:v>
                </c:pt>
                <c:pt idx="172">
                  <c:v>70.927189377650578</c:v>
                </c:pt>
                <c:pt idx="173">
                  <c:v>70.308971072862192</c:v>
                </c:pt>
                <c:pt idx="174">
                  <c:v>69.699302801339357</c:v>
                </c:pt>
                <c:pt idx="175">
                  <c:v>69.098025736116185</c:v>
                </c:pt>
                <c:pt idx="176">
                  <c:v>68.504984766477079</c:v>
                </c:pt>
                <c:pt idx="177">
                  <c:v>67.920028393330497</c:v>
                </c:pt>
                <c:pt idx="178">
                  <c:v>67.343008628019476</c:v>
                </c:pt>
                <c:pt idx="179">
                  <c:v>66.773780894440222</c:v>
                </c:pt>
                <c:pt idx="180">
                  <c:v>66.212203934345439</c:v>
                </c:pt>
                <c:pt idx="181">
                  <c:v>65.658139715713872</c:v>
                </c:pt>
                <c:pt idx="182">
                  <c:v>65.111453344073269</c:v>
                </c:pt>
                <c:pt idx="183">
                  <c:v>64.572012976667509</c:v>
                </c:pt>
                <c:pt idx="184">
                  <c:v>64.039689739364633</c:v>
                </c:pt>
                <c:pt idx="185">
                  <c:v>63.514357646205092</c:v>
                </c:pt>
                <c:pt idx="186">
                  <c:v>62.995893521494992</c:v>
                </c:pt>
                <c:pt idx="187">
                  <c:v>62.484176924352347</c:v>
                </c:pt>
                <c:pt idx="188">
                  <c:v>61.979090075618132</c:v>
                </c:pt>
                <c:pt idx="189">
                  <c:v>61.480517787047503</c:v>
                </c:pt>
                <c:pt idx="190">
                  <c:v>60.988347392700206</c:v>
                </c:pt>
                <c:pt idx="191">
                  <c:v>60.502468682452047</c:v>
                </c:pt>
                <c:pt idx="192">
                  <c:v>60.022773837552542</c:v>
                </c:pt>
                <c:pt idx="193">
                  <c:v>59.549157368157019</c:v>
                </c:pt>
                <c:pt idx="194">
                  <c:v>59.081516052764044</c:v>
                </c:pt>
                <c:pt idx="195">
                  <c:v>58.619748879491773</c:v>
                </c:pt>
                <c:pt idx="196">
                  <c:v>58.163756989129531</c:v>
                </c:pt>
                <c:pt idx="197">
                  <c:v>57.713443619903423</c:v>
                </c:pt>
                <c:pt idx="198">
                  <c:v>57.268714053896964</c:v>
                </c:pt>
                <c:pt idx="199">
                  <c:v>56.829475565070098</c:v>
                </c:pt>
                <c:pt idx="200">
                  <c:v>56.395637368822307</c:v>
                </c:pt>
                <c:pt idx="201">
                  <c:v>55.967110573047322</c:v>
                </c:pt>
                <c:pt idx="202">
                  <c:v>55.54380813062901</c:v>
                </c:pt>
                <c:pt idx="203">
                  <c:v>55.125644793330167</c:v>
                </c:pt>
                <c:pt idx="204">
                  <c:v>54.712537067027334</c:v>
                </c:pt>
                <c:pt idx="205">
                  <c:v>54.30440316824707</c:v>
                </c:pt>
                <c:pt idx="206">
                  <c:v>53.901162981960056</c:v>
                </c:pt>
                <c:pt idx="207">
                  <c:v>53.502738020591913</c:v>
                </c:pt>
                <c:pt idx="208">
                  <c:v>53.109051384210296</c:v>
                </c:pt>
                <c:pt idx="209">
                  <c:v>52.720027721849966</c:v>
                </c:pt>
                <c:pt idx="210">
                  <c:v>52.335593193938436</c:v>
                </c:pt>
                <c:pt idx="211">
                  <c:v>51.955675435786816</c:v>
                </c:pt>
                <c:pt idx="212">
                  <c:v>51.580203522110715</c:v>
                </c:pt>
                <c:pt idx="213">
                  <c:v>51.209107932548839</c:v>
                </c:pt>
                <c:pt idx="214">
                  <c:v>50.842320518146401</c:v>
                </c:pt>
                <c:pt idx="215">
                  <c:v>50.479774468773137</c:v>
                </c:pt>
                <c:pt idx="216">
                  <c:v>50.121404281445805</c:v>
                </c:pt>
                <c:pt idx="217">
                  <c:v>49.76714572952649</c:v>
                </c:pt>
                <c:pt idx="218">
                  <c:v>49.416935832769362</c:v>
                </c:pt>
                <c:pt idx="219">
                  <c:v>49.07071282818869</c:v>
                </c:pt>
                <c:pt idx="220">
                  <c:v>48.728416141722867</c:v>
                </c:pt>
                <c:pt idx="221">
                  <c:v>48.389986360669241</c:v>
                </c:pt>
                <c:pt idx="222">
                  <c:v>48.055365206865957</c:v>
                </c:pt>
                <c:pt idx="223">
                  <c:v>47.724495510597656</c:v>
                </c:pt>
                <c:pt idx="224">
                  <c:v>47.397321185202713</c:v>
                </c:pt>
                <c:pt idx="225">
                  <c:v>47.073787202360343</c:v>
                </c:pt>
                <c:pt idx="226">
                  <c:v>46.753839568036973</c:v>
                </c:pt>
                <c:pt idx="227">
                  <c:v>46.437425299071641</c:v>
                </c:pt>
                <c:pt idx="228">
                  <c:v>46.124492400380952</c:v>
                </c:pt>
                <c:pt idx="229">
                  <c:v>45.814989842765108</c:v>
                </c:pt>
                <c:pt idx="230">
                  <c:v>45.508867541296652</c:v>
                </c:pt>
                <c:pt idx="231">
                  <c:v>45.206076334274456</c:v>
                </c:pt>
                <c:pt idx="232">
                  <c:v>44.906567962726314</c:v>
                </c:pt>
                <c:pt idx="233">
                  <c:v>44.610295050443362</c:v>
                </c:pt>
                <c:pt idx="234">
                  <c:v>44.31721108453101</c:v>
                </c:pt>
                <c:pt idx="235">
                  <c:v>44.027270396460722</c:v>
                </c:pt>
                <c:pt idx="236">
                  <c:v>43.74042814360822</c:v>
                </c:pt>
                <c:pt idx="237">
                  <c:v>43.456640291263462</c:v>
                </c:pt>
                <c:pt idx="238">
                  <c:v>43.175863595099116</c:v>
                </c:pt>
                <c:pt idx="239">
                  <c:v>42.8980555840837</c:v>
                </c:pt>
                <c:pt idx="240">
                  <c:v>42.623174543826643</c:v>
                </c:pt>
                <c:pt idx="241">
                  <c:v>42.351179500343029</c:v>
                </c:pt>
                <c:pt idx="242">
                  <c:v>42.082030204225518</c:v>
                </c:pt>
                <c:pt idx="243">
                  <c:v>41.815687115212064</c:v>
                </c:pt>
                <c:pt idx="244">
                  <c:v>41.552111387138034</c:v>
                </c:pt>
                <c:pt idx="245">
                  <c:v>41.291264853261744</c:v>
                </c:pt>
                <c:pt idx="246">
                  <c:v>41.033110011952829</c:v>
                </c:pt>
                <c:pt idx="247">
                  <c:v>40.77761001273322</c:v>
                </c:pt>
                <c:pt idx="248">
                  <c:v>40.524728642660797</c:v>
                </c:pt>
                <c:pt idx="249">
                  <c:v>40.27443031304599</c:v>
                </c:pt>
                <c:pt idx="250">
                  <c:v>40.026680046492167</c:v>
                </c:pt>
                <c:pt idx="251">
                  <c:v>39.781443464250792</c:v>
                </c:pt>
                <c:pt idx="252">
                  <c:v>39.538686773882326</c:v>
                </c:pt>
                <c:pt idx="253">
                  <c:v>39.298376757214818</c:v>
                </c:pt>
                <c:pt idx="254">
                  <c:v>39.060480758591709</c:v>
                </c:pt>
                <c:pt idx="255">
                  <c:v>38.824966673400944</c:v>
                </c:pt>
                <c:pt idx="256">
                  <c:v>38.591802936877798</c:v>
                </c:pt>
                <c:pt idx="257">
                  <c:v>38.360958513173763</c:v>
                </c:pt>
                <c:pt idx="258">
                  <c:v>38.132402884684488</c:v>
                </c:pt>
                <c:pt idx="259">
                  <c:v>37.906106041629535</c:v>
                </c:pt>
                <c:pt idx="260">
                  <c:v>37.682038471877313</c:v>
                </c:pt>
                <c:pt idx="261">
                  <c:v>37.46017115100851</c:v>
                </c:pt>
                <c:pt idx="262">
                  <c:v>37.240475532611619</c:v>
                </c:pt>
                <c:pt idx="263">
                  <c:v>37.022923538804449</c:v>
                </c:pt>
                <c:pt idx="264">
                  <c:v>36.807487550975473</c:v>
                </c:pt>
                <c:pt idx="265">
                  <c:v>36.594140400739299</c:v>
                </c:pt>
                <c:pt idx="266">
                  <c:v>36.382855361100511</c:v>
                </c:pt>
                <c:pt idx="267">
                  <c:v>36.17360613782045</c:v>
                </c:pt>
                <c:pt idx="268">
                  <c:v>35.96636686098153</c:v>
                </c:pt>
                <c:pt idx="269">
                  <c:v>35.761112076744027</c:v>
                </c:pt>
                <c:pt idx="270">
                  <c:v>35.55781673929021</c:v>
                </c:pt>
                <c:pt idx="271">
                  <c:v>35.35645620295098</c:v>
                </c:pt>
                <c:pt idx="272">
                  <c:v>35.157006214510353</c:v>
                </c:pt>
                <c:pt idx="273">
                  <c:v>34.959442905683048</c:v>
                </c:pt>
                <c:pt idx="274">
                  <c:v>34.763742785760861</c:v>
                </c:pt>
                <c:pt idx="275">
                  <c:v>34.569882734423473</c:v>
                </c:pt>
                <c:pt idx="276">
                  <c:v>34.377839994709355</c:v>
                </c:pt>
                <c:pt idx="277">
                  <c:v>34.187592166142835</c:v>
                </c:pt>
                <c:pt idx="278">
                  <c:v>33.999117198013344</c:v>
                </c:pt>
                <c:pt idx="279">
                  <c:v>33.812393382802938</c:v>
                </c:pt>
                <c:pt idx="280">
                  <c:v>33.627399349758278</c:v>
                </c:pt>
                <c:pt idx="281">
                  <c:v>33.444114058603681</c:v>
                </c:pt>
                <c:pt idx="282">
                  <c:v>33.26251679339137</c:v>
                </c:pt>
                <c:pt idx="283">
                  <c:v>33.082587156485829</c:v>
                </c:pt>
                <c:pt idx="284">
                  <c:v>32.904305062678617</c:v>
                </c:pt>
                <c:pt idx="285">
                  <c:v>32.727650733430643</c:v>
                </c:pt>
                <c:pt idx="286">
                  <c:v>32.552604691238585</c:v>
                </c:pt>
                <c:pt idx="287">
                  <c:v>32.379147754122471</c:v>
                </c:pt>
                <c:pt idx="288">
                  <c:v>32.207261030231436</c:v>
                </c:pt>
                <c:pt idx="289">
                  <c:v>32.036925912564676</c:v>
                </c:pt>
                <c:pt idx="290">
                  <c:v>31.868124073804907</c:v>
                </c:pt>
                <c:pt idx="291">
                  <c:v>31.700837461261486</c:v>
                </c:pt>
                <c:pt idx="292">
                  <c:v>31.535048291920592</c:v>
                </c:pt>
                <c:pt idx="293">
                  <c:v>31.370739047599816</c:v>
                </c:pt>
                <c:pt idx="294">
                  <c:v>31.207892470204694</c:v>
                </c:pt>
                <c:pt idx="295">
                  <c:v>31.046491557084732</c:v>
                </c:pt>
                <c:pt idx="296">
                  <c:v>30.88651955648643</c:v>
                </c:pt>
                <c:pt idx="297">
                  <c:v>30.727959963101149</c:v>
                </c:pt>
                <c:pt idx="298">
                  <c:v>30.570796513705432</c:v>
                </c:pt>
                <c:pt idx="299">
                  <c:v>30.415013182891631</c:v>
                </c:pt>
                <c:pt idx="300">
                  <c:v>30.260594178886663</c:v>
                </c:pt>
                <c:pt idx="301">
                  <c:v>30.107523939456911</c:v>
                </c:pt>
                <c:pt idx="302">
                  <c:v>29.955787127897111</c:v>
                </c:pt>
                <c:pt idx="303">
                  <c:v>29.805368629101292</c:v>
                </c:pt>
                <c:pt idx="304">
                  <c:v>29.656253545713962</c:v>
                </c:pt>
                <c:pt idx="305">
                  <c:v>29.508427194359477</c:v>
                </c:pt>
                <c:pt idx="306">
                  <c:v>29.361875101947895</c:v>
                </c:pt>
                <c:pt idx="307">
                  <c:v>29.216583002055533</c:v>
                </c:pt>
                <c:pt idx="308">
                  <c:v>29.072536831378454</c:v>
                </c:pt>
                <c:pt idx="309">
                  <c:v>28.929722726257264</c:v>
                </c:pt>
                <c:pt idx="310">
                  <c:v>28.788127019271471</c:v>
                </c:pt>
                <c:pt idx="311">
                  <c:v>28.647736235901942</c:v>
                </c:pt>
                <c:pt idx="312">
                  <c:v>28.508537091259811</c:v>
                </c:pt>
                <c:pt idx="313">
                  <c:v>28.370516486880376</c:v>
                </c:pt>
                <c:pt idx="314">
                  <c:v>28.233661507580454</c:v>
                </c:pt>
                <c:pt idx="315">
                  <c:v>28.09795941837778</c:v>
                </c:pt>
                <c:pt idx="316">
                  <c:v>27.96339766147107</c:v>
                </c:pt>
                <c:pt idx="317">
                  <c:v>27.829963853279406</c:v>
                </c:pt>
                <c:pt idx="318">
                  <c:v>27.697645781539482</c:v>
                </c:pt>
                <c:pt idx="319">
                  <c:v>27.566431402459539</c:v>
                </c:pt>
                <c:pt idx="320">
                  <c:v>27.436308837928706</c:v>
                </c:pt>
                <c:pt idx="321">
                  <c:v>27.307266372780482</c:v>
                </c:pt>
                <c:pt idx="322">
                  <c:v>27.179292452109131</c:v>
                </c:pt>
                <c:pt idx="323">
                  <c:v>27.05237567863788</c:v>
                </c:pt>
                <c:pt idx="324">
                  <c:v>26.926504810137786</c:v>
                </c:pt>
                <c:pt idx="325">
                  <c:v>26.80166875689606</c:v>
                </c:pt>
                <c:pt idx="326">
                  <c:v>26.677856579232813</c:v>
                </c:pt>
                <c:pt idx="327">
                  <c:v>26.555057485065255</c:v>
                </c:pt>
                <c:pt idx="328">
                  <c:v>26.433260827518147</c:v>
                </c:pt>
                <c:pt idx="329">
                  <c:v>26.312456102579606</c:v>
                </c:pt>
                <c:pt idx="330">
                  <c:v>26.192632946801282</c:v>
                </c:pt>
                <c:pt idx="331">
                  <c:v>26.073781135041855</c:v>
                </c:pt>
                <c:pt idx="332">
                  <c:v>25.955890578253062</c:v>
                </c:pt>
                <c:pt idx="333">
                  <c:v>25.83895132130715</c:v>
                </c:pt>
                <c:pt idx="334">
                  <c:v>25.722953540865081</c:v>
                </c:pt>
                <c:pt idx="335">
                  <c:v>25.607887543284431</c:v>
                </c:pt>
                <c:pt idx="336">
                  <c:v>25.493743762566215</c:v>
                </c:pt>
                <c:pt idx="337">
                  <c:v>25.380512758339869</c:v>
                </c:pt>
                <c:pt idx="338">
                  <c:v>25.268185213885435</c:v>
                </c:pt>
                <c:pt idx="339">
                  <c:v>25.156751934192268</c:v>
                </c:pt>
                <c:pt idx="340">
                  <c:v>25.046203844053508</c:v>
                </c:pt>
                <c:pt idx="341">
                  <c:v>24.936531986195437</c:v>
                </c:pt>
                <c:pt idx="342">
                  <c:v>24.827727519441201</c:v>
                </c:pt>
                <c:pt idx="343">
                  <c:v>24.71978171690786</c:v>
                </c:pt>
                <c:pt idx="344">
                  <c:v>24.612685964236494</c:v>
                </c:pt>
                <c:pt idx="345">
                  <c:v>24.50643175785423</c:v>
                </c:pt>
                <c:pt idx="346">
                  <c:v>24.401010703267865</c:v>
                </c:pt>
                <c:pt idx="347">
                  <c:v>24.296414513388257</c:v>
                </c:pt>
                <c:pt idx="348">
                  <c:v>24.192635006884913</c:v>
                </c:pt>
                <c:pt idx="349">
                  <c:v>24.089664106570122</c:v>
                </c:pt>
                <c:pt idx="350">
                  <c:v>23.98749383781205</c:v>
                </c:pt>
                <c:pt idx="351">
                  <c:v>23.88611632697614</c:v>
                </c:pt>
                <c:pt idx="352">
                  <c:v>23.785523799894388</c:v>
                </c:pt>
                <c:pt idx="353">
                  <c:v>23.685708580361727</c:v>
                </c:pt>
                <c:pt idx="354">
                  <c:v>23.58666308865913</c:v>
                </c:pt>
                <c:pt idx="355">
                  <c:v>23.488379840102784</c:v>
                </c:pt>
                <c:pt idx="356">
                  <c:v>23.390851443618917</c:v>
                </c:pt>
                <c:pt idx="357">
                  <c:v>23.294070600343606</c:v>
                </c:pt>
                <c:pt idx="358">
                  <c:v>23.198030102247213</c:v>
                </c:pt>
                <c:pt idx="359">
                  <c:v>23.102722830782888</c:v>
                </c:pt>
                <c:pt idx="360">
                  <c:v>23.00814175555865</c:v>
                </c:pt>
                <c:pt idx="361">
                  <c:v>22.914279933032567</c:v>
                </c:pt>
                <c:pt idx="362">
                  <c:v>22.821130505230656</c:v>
                </c:pt>
                <c:pt idx="363">
                  <c:v>22.728686698486918</c:v>
                </c:pt>
                <c:pt idx="364">
                  <c:v>22.636941822205181</c:v>
                </c:pt>
                <c:pt idx="365">
                  <c:v>22.545889267642309</c:v>
                </c:pt>
                <c:pt idx="366">
                  <c:v>22.455522506712246</c:v>
                </c:pt>
                <c:pt idx="367">
                  <c:v>22.365835090810673</c:v>
                </c:pt>
                <c:pt idx="368">
                  <c:v>22.276820649659644</c:v>
                </c:pt>
                <c:pt idx="369">
                  <c:v>22.188472890172072</c:v>
                </c:pt>
                <c:pt idx="370">
                  <c:v>22.100785595335406</c:v>
                </c:pt>
                <c:pt idx="371">
                  <c:v>22.013752623114367</c:v>
                </c:pt>
                <c:pt idx="372">
                  <c:v>21.92736790537219</c:v>
                </c:pt>
                <c:pt idx="373">
                  <c:v>21.841625446810127</c:v>
                </c:pt>
                <c:pt idx="374">
                  <c:v>21.75651932392482</c:v>
                </c:pt>
                <c:pt idx="375">
                  <c:v>21.672043683983166</c:v>
                </c:pt>
                <c:pt idx="376">
                  <c:v>21.588192744014407</c:v>
                </c:pt>
                <c:pt idx="377">
                  <c:v>21.504960789819052</c:v>
                </c:pt>
                <c:pt idx="378">
                  <c:v>21.42234217499437</c:v>
                </c:pt>
                <c:pt idx="379">
                  <c:v>21.340331319976052</c:v>
                </c:pt>
                <c:pt idx="380">
                  <c:v>21.258922711095831</c:v>
                </c:pt>
                <c:pt idx="381">
                  <c:v>21.178110899654687</c:v>
                </c:pt>
                <c:pt idx="382">
                  <c:v>21.097890501011367</c:v>
                </c:pt>
                <c:pt idx="383">
                  <c:v>21.01825619368595</c:v>
                </c:pt>
                <c:pt idx="384">
                  <c:v>20.939202718478125</c:v>
                </c:pt>
                <c:pt idx="385">
                  <c:v>20.860724877599949</c:v>
                </c:pt>
                <c:pt idx="386">
                  <c:v>20.78281753382279</c:v>
                </c:pt>
                <c:pt idx="387">
                  <c:v>20.705475609638217</c:v>
                </c:pt>
                <c:pt idx="388">
                  <c:v>20.628694086432521</c:v>
                </c:pt>
                <c:pt idx="389">
                  <c:v>20.552468003674701</c:v>
                </c:pt>
                <c:pt idx="390">
                  <c:v>20.476792458117544</c:v>
                </c:pt>
                <c:pt idx="391">
                  <c:v>20.401662603011687</c:v>
                </c:pt>
                <c:pt idx="392">
                  <c:v>20.32707364733233</c:v>
                </c:pt>
                <c:pt idx="393">
                  <c:v>20.25302085501842</c:v>
                </c:pt>
                <c:pt idx="394">
                  <c:v>20.179499544223987</c:v>
                </c:pt>
                <c:pt idx="395">
                  <c:v>20.106505086581574</c:v>
                </c:pt>
                <c:pt idx="396">
                  <c:v>20.034032906477361</c:v>
                </c:pt>
                <c:pt idx="397">
                  <c:v>19.962078480337876</c:v>
                </c:pt>
                <c:pt idx="398">
                  <c:v>19.890637335928062</c:v>
                </c:pt>
                <c:pt idx="399">
                  <c:v>19.819705051660467</c:v>
                </c:pt>
                <c:pt idx="400">
                  <c:v>19.749277255915391</c:v>
                </c:pt>
                <c:pt idx="401">
                  <c:v>19.679349626371778</c:v>
                </c:pt>
                <c:pt idx="402">
                  <c:v>19.609917889348615</c:v>
                </c:pt>
                <c:pt idx="403">
                  <c:v>19.540977819156758</c:v>
                </c:pt>
                <c:pt idx="404">
                  <c:v>19.472525237460864</c:v>
                </c:pt>
                <c:pt idx="405">
                  <c:v>19.404556012651351</c:v>
                </c:pt>
                <c:pt idx="406">
                  <c:v>19.337066059226149</c:v>
                </c:pt>
                <c:pt idx="407">
                  <c:v>19.270051337182124</c:v>
                </c:pt>
                <c:pt idx="408">
                  <c:v>19.203507851415889</c:v>
                </c:pt>
                <c:pt idx="409">
                  <c:v>19.137431651134019</c:v>
                </c:pt>
                <c:pt idx="410">
                  <c:v>19.071818829272281</c:v>
                </c:pt>
                <c:pt idx="411">
                  <c:v>19.006665521923935</c:v>
                </c:pt>
                <c:pt idx="412">
                  <c:v>18.941967907776785</c:v>
                </c:pt>
                <c:pt idx="413">
                  <c:v>18.8777222075589</c:v>
                </c:pt>
                <c:pt idx="414">
                  <c:v>18.81392468349285</c:v>
                </c:pt>
                <c:pt idx="415">
                  <c:v>18.75057163875832</c:v>
                </c:pt>
                <c:pt idx="416">
                  <c:v>18.687659416962848</c:v>
                </c:pt>
                <c:pt idx="417">
                  <c:v>18.625184401620736</c:v>
                </c:pt>
                <c:pt idx="418">
                  <c:v>18.56314301563982</c:v>
                </c:pt>
                <c:pt idx="419">
                  <c:v>18.501531720816061</c:v>
                </c:pt>
                <c:pt idx="420">
                  <c:v>18.440347017335753</c:v>
                </c:pt>
                <c:pt idx="421">
                  <c:v>18.379585443285293</c:v>
                </c:pt>
                <c:pt idx="422">
                  <c:v>18.319243574168325</c:v>
                </c:pt>
                <c:pt idx="423">
                  <c:v>18.259318022430151</c:v>
                </c:pt>
                <c:pt idx="424">
                  <c:v>18.199805436989262</c:v>
                </c:pt>
                <c:pt idx="425">
                  <c:v>18.14070250277593</c:v>
                </c:pt>
                <c:pt idx="426">
                  <c:v>18.082005940277657</c:v>
                </c:pt>
                <c:pt idx="427">
                  <c:v>18.023712505091424</c:v>
                </c:pt>
                <c:pt idx="428">
                  <c:v>17.96581898748261</c:v>
                </c:pt>
                <c:pt idx="429">
                  <c:v>17.908322211950424</c:v>
                </c:pt>
                <c:pt idx="430">
                  <c:v>17.851219036799858</c:v>
                </c:pt>
                <c:pt idx="431">
                  <c:v>17.794506353719875</c:v>
                </c:pt>
                <c:pt idx="432">
                  <c:v>17.738181087367884</c:v>
                </c:pt>
                <c:pt idx="433">
                  <c:v>17.682240194960329</c:v>
                </c:pt>
                <c:pt idx="434">
                  <c:v>17.62668066586928</c:v>
                </c:pt>
                <c:pt idx="435">
                  <c:v>17.571499521224943</c:v>
                </c:pt>
                <c:pt idx="436">
                  <c:v>17.516693813524004</c:v>
                </c:pt>
                <c:pt idx="437">
                  <c:v>17.462260626243683</c:v>
                </c:pt>
                <c:pt idx="438">
                  <c:v>17.408197073461398</c:v>
                </c:pt>
                <c:pt idx="439">
                  <c:v>17.354500299479994</c:v>
                </c:pt>
                <c:pt idx="440">
                  <c:v>17.301167478458392</c:v>
                </c:pt>
                <c:pt idx="441">
                  <c:v>17.248195814047595</c:v>
                </c:pt>
                <c:pt idx="442">
                  <c:v>17.19558253903195</c:v>
                </c:pt>
                <c:pt idx="443">
                  <c:v>17.143324914975604</c:v>
                </c:pt>
                <c:pt idx="444">
                  <c:v>17.091420231874018</c:v>
                </c:pt>
                <c:pt idx="445">
                  <c:v>17.039865807810529</c:v>
                </c:pt>
                <c:pt idx="446">
                  <c:v>16.988658988617814</c:v>
                </c:pt>
                <c:pt idx="447">
                  <c:v>16.937797147544188</c:v>
                </c:pt>
                <c:pt idx="448">
                  <c:v>16.887277684924708</c:v>
                </c:pt>
                <c:pt idx="449">
                  <c:v>16.837098027856921</c:v>
                </c:pt>
                <c:pt idx="450">
                  <c:v>16.787255629881265</c:v>
                </c:pt>
                <c:pt idx="451">
                  <c:v>16.737747970665971</c:v>
                </c:pt>
                <c:pt idx="452">
                  <c:v>16.688572555696467</c:v>
                </c:pt>
                <c:pt idx="453">
                  <c:v>16.639726915969156</c:v>
                </c:pt>
                <c:pt idx="454">
                  <c:v>16.591208607689488</c:v>
                </c:pt>
                <c:pt idx="455">
                  <c:v>16.543015211974364</c:v>
                </c:pt>
                <c:pt idx="456">
                  <c:v>16.495144334558649</c:v>
                </c:pt>
                <c:pt idx="457">
                  <c:v>16.447593605505823</c:v>
                </c:pt>
                <c:pt idx="458">
                  <c:v>16.400360678922723</c:v>
                </c:pt>
                <c:pt idx="459">
                  <c:v>16.353443232678224</c:v>
                </c:pt>
                <c:pt idx="460">
                  <c:v>16.306838968125863</c:v>
                </c:pt>
                <c:pt idx="461">
                  <c:v>16.260545609830341</c:v>
                </c:pt>
                <c:pt idx="462">
                  <c:v>16.214560905297809</c:v>
                </c:pt>
                <c:pt idx="463">
                  <c:v>16.168882624709902</c:v>
                </c:pt>
                <c:pt idx="464">
                  <c:v>16.123508560661445</c:v>
                </c:pt>
                <c:pt idx="465">
                  <c:v>16.078436527901829</c:v>
                </c:pt>
                <c:pt idx="466">
                  <c:v>16.033664363079875</c:v>
                </c:pt>
                <c:pt idx="467">
                  <c:v>15.989189924492299</c:v>
                </c:pt>
                <c:pt idx="468">
                  <c:v>15.945011091835564</c:v>
                </c:pt>
                <c:pt idx="469">
                  <c:v>15.90112576596119</c:v>
                </c:pt>
                <c:pt idx="470">
                  <c:v>15.857531868634371</c:v>
                </c:pt>
                <c:pt idx="471">
                  <c:v>15.814227342295926</c:v>
                </c:pt>
                <c:pt idx="472">
                  <c:v>15.771210149827484</c:v>
                </c:pt>
                <c:pt idx="473">
                  <c:v>15.728478274319851</c:v>
                </c:pt>
                <c:pt idx="474">
                  <c:v>15.686029718844569</c:v>
                </c:pt>
                <c:pt idx="475">
                  <c:v>15.643862506228519</c:v>
                </c:pt>
                <c:pt idx="476">
                  <c:v>15.601974678831635</c:v>
                </c:pt>
                <c:pt idx="477">
                  <c:v>15.560364298327571</c:v>
                </c:pt>
                <c:pt idx="478">
                  <c:v>15.519029445487378</c:v>
                </c:pt>
                <c:pt idx="479">
                  <c:v>15.477968219966057</c:v>
                </c:pt>
                <c:pt idx="480">
                  <c:v>15.437178740091992</c:v>
                </c:pt>
                <c:pt idx="481">
                  <c:v>15.396659142659235</c:v>
                </c:pt>
                <c:pt idx="482">
                  <c:v>15.356407582722538</c:v>
                </c:pt>
                <c:pt idx="483">
                  <c:v>15.316422233395153</c:v>
                </c:pt>
                <c:pt idx="484">
                  <c:v>15.276701285649336</c:v>
                </c:pt>
                <c:pt idx="485">
                  <c:v>15.237242948119478</c:v>
                </c:pt>
                <c:pt idx="486">
                  <c:v>15.198045446907907</c:v>
                </c:pt>
                <c:pt idx="487">
                  <c:v>15.159107025393215</c:v>
                </c:pt>
                <c:pt idx="488">
                  <c:v>15.120425944041186</c:v>
                </c:pt>
                <c:pt idx="489">
                  <c:v>15.08200048021817</c:v>
                </c:pt>
                <c:pt idx="490">
                  <c:v>15.043828928006974</c:v>
                </c:pt>
                <c:pt idx="491">
                  <c:v>15.005909598025156</c:v>
                </c:pt>
                <c:pt idx="492">
                  <c:v>14.968240817245711</c:v>
                </c:pt>
                <c:pt idx="493">
                  <c:v>14.930820928820149</c:v>
                </c:pt>
                <c:pt idx="494">
                  <c:v>14.893648291903839</c:v>
                </c:pt>
                <c:pt idx="495">
                  <c:v>14.85672128148371</c:v>
                </c:pt>
                <c:pt idx="496">
                  <c:v>14.820038288208153</c:v>
                </c:pt>
                <c:pt idx="497">
                  <c:v>14.783597718219186</c:v>
                </c:pt>
                <c:pt idx="498">
                  <c:v>14.747397992986773</c:v>
                </c:pt>
                <c:pt idx="499">
                  <c:v>14.711437549145336</c:v>
                </c:pt>
                <c:pt idx="500">
                  <c:v>14.675714838332381</c:v>
                </c:pt>
                <c:pt idx="501">
                  <c:v>14.640228327029199</c:v>
                </c:pt>
                <c:pt idx="502">
                  <c:v>14.604976496403665</c:v>
                </c:pt>
                <c:pt idx="503">
                  <c:v>14.56995784215507</c:v>
                </c:pt>
                <c:pt idx="504">
                  <c:v>14.53517087436092</c:v>
                </c:pt>
                <c:pt idx="505">
                  <c:v>14.500614117325771</c:v>
                </c:pt>
                <c:pt idx="506">
                  <c:v>14.466286109431955</c:v>
                </c:pt>
                <c:pt idx="507">
                  <c:v>14.43218540299228</c:v>
                </c:pt>
                <c:pt idx="508">
                  <c:v>14.398310564104577</c:v>
                </c:pt>
                <c:pt idx="509">
                  <c:v>14.364660172508138</c:v>
                </c:pt>
                <c:pt idx="510">
                  <c:v>14.331232821442002</c:v>
                </c:pt>
                <c:pt idx="511">
                  <c:v>14.298027117505033</c:v>
                </c:pt>
                <c:pt idx="512">
                  <c:v>14.265041680517777</c:v>
                </c:pt>
                <c:pt idx="513">
                  <c:v>14.232275143386126</c:v>
                </c:pt>
                <c:pt idx="514">
                  <c:v>14.199726151966672</c:v>
                </c:pt>
                <c:pt idx="515">
                  <c:v>14.167393364933799</c:v>
                </c:pt>
                <c:pt idx="516">
                  <c:v>14.135275453648456</c:v>
                </c:pt>
                <c:pt idx="517">
                  <c:v>14.103371102028591</c:v>
                </c:pt>
                <c:pt idx="518">
                  <c:v>14.071679006421235</c:v>
                </c:pt>
                <c:pt idx="519">
                  <c:v>14.040197875476196</c:v>
                </c:pt>
                <c:pt idx="520">
                  <c:v>14.008926430021356</c:v>
                </c:pt>
                <c:pt idx="521">
                  <c:v>13.977863402939535</c:v>
                </c:pt>
                <c:pt idx="522">
                  <c:v>13.947007539046913</c:v>
                </c:pt>
                <c:pt idx="523">
                  <c:v>13.916357594972958</c:v>
                </c:pt>
                <c:pt idx="524">
                  <c:v>13.885912339041914</c:v>
                </c:pt>
                <c:pt idx="525">
                  <c:v>13.855670551155724</c:v>
                </c:pt>
                <c:pt idx="526">
                  <c:v>13.825631022678435</c:v>
                </c:pt>
                <c:pt idx="527">
                  <c:v>13.795792556322079</c:v>
                </c:pt>
                <c:pt idx="528">
                  <c:v>13.76615396603394</c:v>
                </c:pt>
                <c:pt idx="529">
                  <c:v>13.736714076885246</c:v>
                </c:pt>
                <c:pt idx="530">
                  <c:v>13.707471724961257</c:v>
                </c:pt>
                <c:pt idx="531">
                  <c:v>13.67842575725272</c:v>
                </c:pt>
                <c:pt idx="532">
                  <c:v>13.649575031548656</c:v>
                </c:pt>
                <c:pt idx="533">
                  <c:v>13.62091841633049</c:v>
                </c:pt>
                <c:pt idx="534">
                  <c:v>13.592454790667517</c:v>
                </c:pt>
                <c:pt idx="535">
                  <c:v>13.564183044113639</c:v>
                </c:pt>
                <c:pt idx="536">
                  <c:v>13.536102076605362</c:v>
                </c:pt>
                <c:pt idx="537">
                  <c:v>13.508210798361118</c:v>
                </c:pt>
                <c:pt idx="538">
                  <c:v>13.480508129781757</c:v>
                </c:pt>
                <c:pt idx="539">
                  <c:v>13.45299300135234</c:v>
                </c:pt>
                <c:pt idx="540">
                  <c:v>13.425664353545065</c:v>
                </c:pt>
                <c:pt idx="541">
                  <c:v>13.398521136723463</c:v>
                </c:pt>
                <c:pt idx="542">
                  <c:v>13.371562311047722</c:v>
                </c:pt>
                <c:pt idx="543">
                  <c:v>13.344786846381201</c:v>
                </c:pt>
                <c:pt idx="544">
                  <c:v>13.318193722198073</c:v>
                </c:pt>
                <c:pt idx="545">
                  <c:v>13.291781927492123</c:v>
                </c:pt>
                <c:pt idx="546">
                  <c:v>13.265550460686645</c:v>
                </c:pt>
                <c:pt idx="547">
                  <c:v>13.239498329545455</c:v>
                </c:pt>
                <c:pt idx="548">
                  <c:v>13.213624551084987</c:v>
                </c:pt>
                <c:pt idx="549">
                  <c:v>13.187928151487453</c:v>
                </c:pt>
                <c:pt idx="550">
                  <c:v>13.162408166015087</c:v>
                </c:pt>
                <c:pt idx="551">
                  <c:v>13.137063638925422</c:v>
                </c:pt>
                <c:pt idx="552">
                  <c:v>13.111893623387594</c:v>
                </c:pt>
                <c:pt idx="553">
                  <c:v>13.086897181399673</c:v>
                </c:pt>
                <c:pt idx="554">
                  <c:v>13.062073383707006</c:v>
                </c:pt>
                <c:pt idx="555">
                  <c:v>13.037421309721541</c:v>
                </c:pt>
                <c:pt idx="556">
                  <c:v>13.012940047442136</c:v>
                </c:pt>
                <c:pt idx="557">
                  <c:v>12.988628693375841</c:v>
                </c:pt>
                <c:pt idx="558">
                  <c:v>12.964486352460129</c:v>
                </c:pt>
                <c:pt idx="559">
                  <c:v>12.940512137986079</c:v>
                </c:pt>
                <c:pt idx="560">
                  <c:v>12.916705171522464</c:v>
                </c:pt>
                <c:pt idx="561">
                  <c:v>12.893064582840797</c:v>
                </c:pt>
                <c:pt idx="562">
                  <c:v>12.86958950984126</c:v>
                </c:pt>
                <c:pt idx="563">
                  <c:v>12.846279098479526</c:v>
                </c:pt>
                <c:pt idx="564">
                  <c:v>12.823132502694481</c:v>
                </c:pt>
                <c:pt idx="565">
                  <c:v>12.800148884336815</c:v>
                </c:pt>
                <c:pt idx="566">
                  <c:v>12.777327413098462</c:v>
                </c:pt>
                <c:pt idx="567">
                  <c:v>12.754667266442906</c:v>
                </c:pt>
                <c:pt idx="568">
                  <c:v>12.732167629536329</c:v>
                </c:pt>
                <c:pt idx="569">
                  <c:v>12.709827695179579</c:v>
                </c:pt>
                <c:pt idx="570">
                  <c:v>12.68764666374096</c:v>
                </c:pt>
                <c:pt idx="571">
                  <c:v>12.665623743089846</c:v>
                </c:pt>
                <c:pt idx="572">
                  <c:v>12.643758148531072</c:v>
                </c:pt>
                <c:pt idx="573">
                  <c:v>12.622049102740139</c:v>
                </c:pt>
                <c:pt idx="574">
                  <c:v>12.600495835699169</c:v>
                </c:pt>
                <c:pt idx="575">
                  <c:v>12.579097584633669</c:v>
                </c:pt>
                <c:pt idx="576">
                  <c:v>12.557853593950025</c:v>
                </c:pt>
                <c:pt idx="577">
                  <c:v>12.536763115173757</c:v>
                </c:pt>
                <c:pt idx="578">
                  <c:v>12.515825406888519</c:v>
                </c:pt>
                <c:pt idx="579">
                  <c:v>12.49503973467584</c:v>
                </c:pt>
                <c:pt idx="580">
                  <c:v>12.474405371055569</c:v>
                </c:pt>
                <c:pt idx="581">
                  <c:v>12.453921595427058</c:v>
                </c:pt>
                <c:pt idx="582">
                  <c:v>12.433587694011035</c:v>
                </c:pt>
                <c:pt idx="583">
                  <c:v>12.413402959792183</c:v>
                </c:pt>
                <c:pt idx="584">
                  <c:v>12.393366692462426</c:v>
                </c:pt>
                <c:pt idx="585">
                  <c:v>12.373478198364852</c:v>
                </c:pt>
                <c:pt idx="586">
                  <c:v>12.353736790438365</c:v>
                </c:pt>
                <c:pt idx="587">
                  <c:v>12.334141788162965</c:v>
                </c:pt>
                <c:pt idx="588">
                  <c:v>12.314692517505687</c:v>
                </c:pt>
                <c:pt idx="589">
                  <c:v>12.29538831086723</c:v>
                </c:pt>
                <c:pt idx="590">
                  <c:v>12.276228507029167</c:v>
                </c:pt>
                <c:pt idx="591">
                  <c:v>12.257212451101843</c:v>
                </c:pt>
                <c:pt idx="592">
                  <c:v>12.238339494472871</c:v>
                </c:pt>
                <c:pt idx="593">
                  <c:v>12.219608994756261</c:v>
                </c:pt>
                <c:pt idx="594">
                  <c:v>12.201020315742158</c:v>
                </c:pt>
                <c:pt idx="595">
                  <c:v>12.182572827347183</c:v>
                </c:pt>
                <c:pt idx="596">
                  <c:v>12.164265905565381</c:v>
                </c:pt>
                <c:pt idx="597">
                  <c:v>12.146098932419749</c:v>
                </c:pt>
                <c:pt idx="598">
                  <c:v>12.128071295914367</c:v>
                </c:pt>
                <c:pt idx="599">
                  <c:v>12.110182389987081</c:v>
                </c:pt>
                <c:pt idx="600">
                  <c:v>12.092431614462789</c:v>
                </c:pt>
                <c:pt idx="601">
                  <c:v>12.074818375007268</c:v>
                </c:pt>
                <c:pt idx="602">
                  <c:v>12.05734208308157</c:v>
                </c:pt>
                <c:pt idx="603">
                  <c:v>12.040002155896973</c:v>
                </c:pt>
                <c:pt idx="604">
                  <c:v>12.022798016370469</c:v>
                </c:pt>
                <c:pt idx="605">
                  <c:v>12.005729093080802</c:v>
                </c:pt>
                <c:pt idx="606">
                  <c:v>11.988794820225039</c:v>
                </c:pt>
                <c:pt idx="607">
                  <c:v>11.971994637575651</c:v>
                </c:pt>
                <c:pt idx="608">
                  <c:v>11.955327990438159</c:v>
                </c:pt>
                <c:pt idx="609">
                  <c:v>11.938794329609239</c:v>
                </c:pt>
                <c:pt idx="610">
                  <c:v>11.922393111335394</c:v>
                </c:pt>
                <c:pt idx="611">
                  <c:v>11.906123797272091</c:v>
                </c:pt>
                <c:pt idx="612">
                  <c:v>11.889985854443411</c:v>
                </c:pt>
                <c:pt idx="613">
                  <c:v>11.873978755202208</c:v>
                </c:pt>
                <c:pt idx="614">
                  <c:v>11.858101977190728</c:v>
                </c:pt>
                <c:pt idx="615">
                  <c:v>11.842355003301735</c:v>
                </c:pt>
                <c:pt idx="616">
                  <c:v>11.826737321640113</c:v>
                </c:pt>
                <c:pt idx="617">
                  <c:v>11.811248425484925</c:v>
                </c:pt>
                <c:pt idx="618">
                  <c:v>11.795887813251953</c:v>
                </c:pt>
                <c:pt idx="619">
                  <c:v>11.78065498845671</c:v>
                </c:pt>
                <c:pt idx="620">
                  <c:v>11.765549459677887</c:v>
                </c:pt>
                <c:pt idx="621">
                  <c:v>11.750570740521271</c:v>
                </c:pt>
                <c:pt idx="622">
                  <c:v>11.735718349584113</c:v>
                </c:pt>
                <c:pt idx="623">
                  <c:v>11.720991810419921</c:v>
                </c:pt>
                <c:pt idx="624">
                  <c:v>11.706390651503725</c:v>
                </c:pt>
                <c:pt idx="625">
                  <c:v>11.69191440619773</c:v>
                </c:pt>
                <c:pt idx="626">
                  <c:v>11.677562612717454</c:v>
                </c:pt>
                <c:pt idx="627">
                  <c:v>11.663334814098253</c:v>
                </c:pt>
                <c:pt idx="628">
                  <c:v>11.649230558162273</c:v>
                </c:pt>
                <c:pt idx="629">
                  <c:v>11.635249397485842</c:v>
                </c:pt>
                <c:pt idx="630">
                  <c:v>11.621390889367236</c:v>
                </c:pt>
                <c:pt idx="631">
                  <c:v>11.607654595794902</c:v>
                </c:pt>
                <c:pt idx="632">
                  <c:v>11.594040083416045</c:v>
                </c:pt>
                <c:pt idx="633">
                  <c:v>11.580546923505633</c:v>
                </c:pt>
                <c:pt idx="634">
                  <c:v>11.567174691935799</c:v>
                </c:pt>
                <c:pt idx="635">
                  <c:v>11.553922969145637</c:v>
                </c:pt>
                <c:pt idx="636">
                  <c:v>11.540791340111376</c:v>
                </c:pt>
                <c:pt idx="637">
                  <c:v>11.527779394316958</c:v>
                </c:pt>
                <c:pt idx="638">
                  <c:v>11.514886725724978</c:v>
                </c:pt>
                <c:pt idx="639">
                  <c:v>11.502112932748012</c:v>
                </c:pt>
                <c:pt idx="640">
                  <c:v>11.489457618220325</c:v>
                </c:pt>
                <c:pt idx="641">
                  <c:v>11.476920389369933</c:v>
                </c:pt>
                <c:pt idx="642">
                  <c:v>11.464500857791045</c:v>
                </c:pt>
                <c:pt idx="643">
                  <c:v>11.452198639416867</c:v>
                </c:pt>
                <c:pt idx="644">
                  <c:v>11.440013354492761</c:v>
                </c:pt>
                <c:pt idx="645">
                  <c:v>11.427944627549767</c:v>
                </c:pt>
                <c:pt idx="646">
                  <c:v>11.415992087378473</c:v>
                </c:pt>
                <c:pt idx="647">
                  <c:v>11.40415536700324</c:v>
                </c:pt>
                <c:pt idx="648">
                  <c:v>11.392434103656768</c:v>
                </c:pt>
                <c:pt idx="649">
                  <c:v>11.380827938755017</c:v>
                </c:pt>
                <c:pt idx="650">
                  <c:v>11.369336517872453</c:v>
                </c:pt>
                <c:pt idx="651">
                  <c:v>11.357959490717647</c:v>
                </c:pt>
                <c:pt idx="652">
                  <c:v>11.346696511109199</c:v>
                </c:pt>
                <c:pt idx="653">
                  <c:v>11.335547236951994</c:v>
                </c:pt>
                <c:pt idx="654">
                  <c:v>11.324511330213797</c:v>
                </c:pt>
                <c:pt idx="655">
                  <c:v>11.313588456902158</c:v>
                </c:pt>
                <c:pt idx="656">
                  <c:v>11.302778287041656</c:v>
                </c:pt>
                <c:pt idx="657">
                  <c:v>11.292080494651451</c:v>
                </c:pt>
                <c:pt idx="658">
                  <c:v>11.281494757723163</c:v>
                </c:pt>
                <c:pt idx="659">
                  <c:v>11.271020758199056</c:v>
                </c:pt>
                <c:pt idx="660">
                  <c:v>11.260658181950541</c:v>
                </c:pt>
                <c:pt idx="661">
                  <c:v>11.250406718756993</c:v>
                </c:pt>
                <c:pt idx="662">
                  <c:v>11.240266062284867</c:v>
                </c:pt>
                <c:pt idx="663">
                  <c:v>11.230235910067114</c:v>
                </c:pt>
                <c:pt idx="664">
                  <c:v>11.220315963482919</c:v>
                </c:pt>
                <c:pt idx="665">
                  <c:v>11.210505927737717</c:v>
                </c:pt>
                <c:pt idx="666">
                  <c:v>11.200805511843516</c:v>
                </c:pt>
                <c:pt idx="667">
                  <c:v>11.191214428599512</c:v>
                </c:pt>
                <c:pt idx="668">
                  <c:v>11.181732394573013</c:v>
                </c:pt>
                <c:pt idx="669">
                  <c:v>11.172359130080617</c:v>
                </c:pt>
                <c:pt idx="670">
                  <c:v>11.163094359169722</c:v>
                </c:pt>
                <c:pt idx="671">
                  <c:v>11.153937809600281</c:v>
                </c:pt>
                <c:pt idx="672">
                  <c:v>11.144889212826874</c:v>
                </c:pt>
                <c:pt idx="673">
                  <c:v>11.135948303981039</c:v>
                </c:pt>
                <c:pt idx="674">
                  <c:v>11.127114821853896</c:v>
                </c:pt>
                <c:pt idx="675">
                  <c:v>11.118388508879042</c:v>
                </c:pt>
                <c:pt idx="676">
                  <c:v>11.109769111115716</c:v>
                </c:pt>
                <c:pt idx="677">
                  <c:v>11.101256378232254</c:v>
                </c:pt>
                <c:pt idx="678">
                  <c:v>11.092850063489808</c:v>
                </c:pt>
                <c:pt idx="679">
                  <c:v>11.084549923726312</c:v>
                </c:pt>
                <c:pt idx="680">
                  <c:v>11.076355719340768</c:v>
                </c:pt>
                <c:pt idx="681">
                  <c:v>11.068267214277732</c:v>
                </c:pt>
                <c:pt idx="682">
                  <c:v>11.060284176012129</c:v>
                </c:pt>
                <c:pt idx="683">
                  <c:v>11.052406375534273</c:v>
                </c:pt>
                <c:pt idx="684">
                  <c:v>11.044633587335198</c:v>
                </c:pt>
                <c:pt idx="685">
                  <c:v>11.036965589392205</c:v>
                </c:pt>
                <c:pt idx="686">
                  <c:v>11.029402163154693</c:v>
                </c:pt>
                <c:pt idx="687">
                  <c:v>11.021943093530242</c:v>
                </c:pt>
                <c:pt idx="688">
                  <c:v>11.014588168870938</c:v>
                </c:pt>
                <c:pt idx="689">
                  <c:v>11.007337180959963</c:v>
                </c:pt>
                <c:pt idx="690">
                  <c:v>11.000189924998434</c:v>
                </c:pt>
                <c:pt idx="691">
                  <c:v>10.993146199592477</c:v>
                </c:pt>
                <c:pt idx="692">
                  <c:v>10.986205806740573</c:v>
                </c:pt>
                <c:pt idx="693">
                  <c:v>10.979368551821135</c:v>
                </c:pt>
                <c:pt idx="694">
                  <c:v>10.972634243580329</c:v>
                </c:pt>
                <c:pt idx="695">
                  <c:v>10.966002694120141</c:v>
                </c:pt>
                <c:pt idx="696">
                  <c:v>10.959473718886697</c:v>
                </c:pt>
                <c:pt idx="697">
                  <c:v>10.953047136658808</c:v>
                </c:pt>
                <c:pt idx="698">
                  <c:v>10.946722769536766</c:v>
                </c:pt>
                <c:pt idx="699">
                  <c:v>10.940500442931368</c:v>
                </c:pt>
                <c:pt idx="700">
                  <c:v>10.934379985553187</c:v>
                </c:pt>
                <c:pt idx="701">
                  <c:v>10.92836122940208</c:v>
                </c:pt>
                <c:pt idx="702">
                  <c:v>10.92244400975691</c:v>
                </c:pt>
                <c:pt idx="703">
                  <c:v>10.916628165165545</c:v>
                </c:pt>
                <c:pt idx="704">
                  <c:v>10.910913537435027</c:v>
                </c:pt>
                <c:pt idx="705">
                  <c:v>10.905265445255521</c:v>
                </c:pt>
                <c:pt idx="706">
                  <c:v>10.89959137249668</c:v>
                </c:pt>
                <c:pt idx="707">
                  <c:v>10.893885942537171</c:v>
                </c:pt>
                <c:pt idx="708">
                  <c:v>10.888148810571353</c:v>
                </c:pt>
                <c:pt idx="709">
                  <c:v>10.882379637080623</c:v>
                </c:pt>
                <c:pt idx="710">
                  <c:v>10.876578087806053</c:v>
                </c:pt>
                <c:pt idx="711">
                  <c:v>10.870743833721066</c:v>
                </c:pt>
                <c:pt idx="712">
                  <c:v>10.864876551004231</c:v>
                </c:pt>
                <c:pt idx="713">
                  <c:v>10.858975921012048</c:v>
                </c:pt>
                <c:pt idx="714">
                  <c:v>10.853041630251832</c:v>
                </c:pt>
                <c:pt idx="715">
                  <c:v>10.847073370354664</c:v>
                </c:pt>
                <c:pt idx="716">
                  <c:v>10.841070838048354</c:v>
                </c:pt>
                <c:pt idx="717">
                  <c:v>10.83503373513051</c:v>
                </c:pt>
                <c:pt idx="718">
                  <c:v>10.828961768441641</c:v>
                </c:pt>
                <c:pt idx="719">
                  <c:v>10.822854649838309</c:v>
                </c:pt>
                <c:pt idx="720">
                  <c:v>10.816712096166359</c:v>
                </c:pt>
                <c:pt idx="721">
                  <c:v>10.810533829234185</c:v>
                </c:pt>
                <c:pt idx="722">
                  <c:v>10.804319575786057</c:v>
                </c:pt>
                <c:pt idx="723">
                  <c:v>10.798069067475502</c:v>
                </c:pt>
                <c:pt idx="724">
                  <c:v>10.791782040838751</c:v>
                </c:pt>
                <c:pt idx="725">
                  <c:v>10.785458237268202</c:v>
                </c:pt>
                <c:pt idx="726">
                  <c:v>10.779097402985986</c:v>
                </c:pt>
                <c:pt idx="727">
                  <c:v>10.772699289017543</c:v>
                </c:pt>
                <c:pt idx="728">
                  <c:v>10.766263651165273</c:v>
                </c:pt>
                <c:pt idx="729">
                  <c:v>10.759790249982231</c:v>
                </c:pt>
                <c:pt idx="730">
                  <c:v>10.753278850745865</c:v>
                </c:pt>
                <c:pt idx="731">
                  <c:v>10.746729223431815</c:v>
                </c:pt>
                <c:pt idx="732">
                  <c:v>10.740141142687767</c:v>
                </c:pt>
                <c:pt idx="733">
                  <c:v>10.733514387807329</c:v>
                </c:pt>
                <c:pt idx="734">
                  <c:v>10.726848742703979</c:v>
                </c:pt>
                <c:pt idx="735">
                  <c:v>10.72014399588506</c:v>
                </c:pt>
                <c:pt idx="736">
                  <c:v>10.713399940425813</c:v>
                </c:pt>
                <c:pt idx="737">
                  <c:v>10.706616373943449</c:v>
                </c:pt>
                <c:pt idx="738">
                  <c:v>10.699793098571298</c:v>
                </c:pt>
                <c:pt idx="739">
                  <c:v>10.69292992093297</c:v>
                </c:pt>
                <c:pt idx="740">
                  <c:v>10.686026652116581</c:v>
                </c:pt>
                <c:pt idx="741">
                  <c:v>10.679083107649019</c:v>
                </c:pt>
                <c:pt idx="742">
                  <c:v>10.672099107470251</c:v>
                </c:pt>
                <c:pt idx="743">
                  <c:v>10.665074475907677</c:v>
                </c:pt>
                <c:pt idx="744">
                  <c:v>10.658009041650532</c:v>
                </c:pt>
                <c:pt idx="745">
                  <c:v>10.650902637724318</c:v>
                </c:pt>
                <c:pt idx="746">
                  <c:v>10.643755101465301</c:v>
                </c:pt>
                <c:pt idx="747">
                  <c:v>10.636566274495019</c:v>
                </c:pt>
                <c:pt idx="748">
                  <c:v>10.62933600269486</c:v>
                </c:pt>
                <c:pt idx="749">
                  <c:v>10.622064136180668</c:v>
                </c:pt>
                <c:pt idx="750">
                  <c:v>10.614750529277392</c:v>
                </c:pt>
                <c:pt idx="751">
                  <c:v>10.607395040493774</c:v>
                </c:pt>
                <c:pt idx="752">
                  <c:v>10.599997532497085</c:v>
                </c:pt>
                <c:pt idx="753">
                  <c:v>10.592557872087886</c:v>
                </c:pt>
                <c:pt idx="754">
                  <c:v>10.58507593017484</c:v>
                </c:pt>
                <c:pt idx="755">
                  <c:v>10.577551581749571</c:v>
                </c:pt>
                <c:pt idx="756">
                  <c:v>10.569984705861529</c:v>
                </c:pt>
                <c:pt idx="757">
                  <c:v>10.562375185592934</c:v>
                </c:pt>
                <c:pt idx="758">
                  <c:v>10.554722908033739</c:v>
                </c:pt>
                <c:pt idx="759">
                  <c:v>10.547027764256619</c:v>
                </c:pt>
                <c:pt idx="760">
                  <c:v>10.539289649292016</c:v>
                </c:pt>
                <c:pt idx="761">
                  <c:v>10.531508462103215</c:v>
                </c:pt>
                <c:pt idx="762">
                  <c:v>10.523684105561461</c:v>
                </c:pt>
                <c:pt idx="763">
                  <c:v>10.515816486421095</c:v>
                </c:pt>
                <c:pt idx="764">
                  <c:v>10.507905515294755</c:v>
                </c:pt>
                <c:pt idx="765">
                  <c:v>10.499951106628586</c:v>
                </c:pt>
                <c:pt idx="766">
                  <c:v>10.491953178677502</c:v>
                </c:pt>
                <c:pt idx="767">
                  <c:v>10.483911653480478</c:v>
                </c:pt>
                <c:pt idx="768">
                  <c:v>10.475826456835875</c:v>
                </c:pt>
                <c:pt idx="769">
                  <c:v>10.467697518276809</c:v>
                </c:pt>
                <c:pt idx="770">
                  <c:v>10.459524771046548</c:v>
                </c:pt>
                <c:pt idx="771">
                  <c:v>10.451308152073935</c:v>
                </c:pt>
                <c:pt idx="772">
                  <c:v>10.443047601948871</c:v>
                </c:pt>
                <c:pt idx="773">
                  <c:v>10.434743064897805</c:v>
                </c:pt>
                <c:pt idx="774">
                  <c:v>10.426394488759277</c:v>
                </c:pt>
                <c:pt idx="775">
                  <c:v>10.418001824959482</c:v>
                </c:pt>
                <c:pt idx="776">
                  <c:v>10.409565028487879</c:v>
                </c:pt>
                <c:pt idx="777">
                  <c:v>10.401084057872826</c:v>
                </c:pt>
                <c:pt idx="778">
                  <c:v>10.392558875157254</c:v>
                </c:pt>
                <c:pt idx="779">
                  <c:v>10.383989445874372</c:v>
                </c:pt>
                <c:pt idx="780">
                  <c:v>10.375375739023402</c:v>
                </c:pt>
                <c:pt idx="781">
                  <c:v>10.366717727045355</c:v>
                </c:pt>
                <c:pt idx="782">
                  <c:v>10.358015385798844</c:v>
                </c:pt>
                <c:pt idx="783">
                  <c:v>10.349268694535903</c:v>
                </c:pt>
                <c:pt idx="784">
                  <c:v>10.340477635877876</c:v>
                </c:pt>
                <c:pt idx="785">
                  <c:v>10.331642195791328</c:v>
                </c:pt>
                <c:pt idx="786">
                  <c:v>10.322762363563962</c:v>
                </c:pt>
                <c:pt idx="787">
                  <c:v>10.313838131780608</c:v>
                </c:pt>
                <c:pt idx="788">
                  <c:v>10.304869496299228</c:v>
                </c:pt>
                <c:pt idx="789">
                  <c:v>10.29585645622695</c:v>
                </c:pt>
                <c:pt idx="790">
                  <c:v>10.28679901389614</c:v>
                </c:pt>
                <c:pt idx="791">
                  <c:v>10.277697174840513</c:v>
                </c:pt>
                <c:pt idx="792">
                  <c:v>10.268550947771265</c:v>
                </c:pt>
                <c:pt idx="793">
                  <c:v>10.259360344553253</c:v>
                </c:pt>
                <c:pt idx="794">
                  <c:v>10.250125380181194</c:v>
                </c:pt>
                <c:pt idx="795">
                  <c:v>10.240846072755911</c:v>
                </c:pt>
                <c:pt idx="796">
                  <c:v>10.231522443460607</c:v>
                </c:pt>
                <c:pt idx="797">
                  <c:v>10.222154516537159</c:v>
                </c:pt>
                <c:pt idx="798">
                  <c:v>10.212742319262482</c:v>
                </c:pt>
                <c:pt idx="799">
                  <c:v>10.203285881924884</c:v>
                </c:pt>
                <c:pt idx="800">
                  <c:v>10.193785237800489</c:v>
                </c:pt>
                <c:pt idx="801">
                  <c:v>10.184240423129673</c:v>
                </c:pt>
                <c:pt idx="802">
                  <c:v>10.174651477093546</c:v>
                </c:pt>
                <c:pt idx="803">
                  <c:v>10.165018441790467</c:v>
                </c:pt>
                <c:pt idx="804">
                  <c:v>10.155341362212591</c:v>
                </c:pt>
                <c:pt idx="805">
                  <c:v>10.145620286222449</c:v>
                </c:pt>
                <c:pt idx="806">
                  <c:v>10.135855264529573</c:v>
                </c:pt>
                <c:pt idx="807">
                  <c:v>10.126046350667144</c:v>
                </c:pt>
                <c:pt idx="808">
                  <c:v>10.116193600968689</c:v>
                </c:pt>
                <c:pt idx="809">
                  <c:v>10.106297074544797</c:v>
                </c:pt>
                <c:pt idx="810">
                  <c:v>10.096356833259891</c:v>
                </c:pt>
                <c:pt idx="811">
                  <c:v>10.086372941709023</c:v>
                </c:pt>
                <c:pt idx="812">
                  <c:v>10.076345467194702</c:v>
                </c:pt>
                <c:pt idx="813">
                  <c:v>10.066274479703782</c:v>
                </c:pt>
                <c:pt idx="814">
                  <c:v>10.056160051884355</c:v>
                </c:pt>
                <c:pt idx="815">
                  <c:v>10.046002259022707</c:v>
                </c:pt>
                <c:pt idx="816">
                  <c:v>10.0358011790203</c:v>
                </c:pt>
                <c:pt idx="817">
                  <c:v>10.025556892370801</c:v>
                </c:pt>
                <c:pt idx="818">
                  <c:v>10.015269482137127</c:v>
                </c:pt>
                <c:pt idx="819">
                  <c:v>10.004939033928567</c:v>
                </c:pt>
                <c:pt idx="820">
                  <c:v>9.9945656358779047</c:v>
                </c:pt>
                <c:pt idx="821">
                  <c:v>9.9841493786186035</c:v>
                </c:pt>
                <c:pt idx="822">
                  <c:v>9.9736903552620255</c:v>
                </c:pt>
                <c:pt idx="823">
                  <c:v>9.9631886613746854</c:v>
                </c:pt>
                <c:pt idx="824">
                  <c:v>9.9526443949555556</c:v>
                </c:pt>
                <c:pt idx="825">
                  <c:v>9.9420576564133984</c:v>
                </c:pt>
                <c:pt idx="826">
                  <c:v>9.9314285485441598</c:v>
                </c:pt>
                <c:pt idx="827">
                  <c:v>9.9207571765083706</c:v>
                </c:pt>
                <c:pt idx="828">
                  <c:v>9.9100436478086369</c:v>
                </c:pt>
                <c:pt idx="829">
                  <c:v>9.8992880722671277</c:v>
                </c:pt>
                <c:pt idx="830">
                  <c:v>9.8884905620031329</c:v>
                </c:pt>
                <c:pt idx="831">
                  <c:v>9.8776512314106544</c:v>
                </c:pt>
                <c:pt idx="832">
                  <c:v>9.866770197136038</c:v>
                </c:pt>
                <c:pt idx="833">
                  <c:v>9.855847578055668</c:v>
                </c:pt>
                <c:pt idx="834">
                  <c:v>9.8448834952536792</c:v>
                </c:pt>
                <c:pt idx="835">
                  <c:v>9.8338780719997239</c:v>
                </c:pt>
                <c:pt idx="836">
                  <c:v>9.822831433726801</c:v>
                </c:pt>
                <c:pt idx="837">
                  <c:v>9.8117437080091126</c:v>
                </c:pt>
                <c:pt idx="838">
                  <c:v>9.8006150245399581</c:v>
                </c:pt>
                <c:pt idx="839">
                  <c:v>9.7894455151097066</c:v>
                </c:pt>
                <c:pt idx="840">
                  <c:v>9.7782353135837852</c:v>
                </c:pt>
                <c:pt idx="841">
                  <c:v>9.7669845558807395</c:v>
                </c:pt>
                <c:pt idx="842">
                  <c:v>9.7556933799503138</c:v>
                </c:pt>
                <c:pt idx="843">
                  <c:v>9.7443619257516101</c:v>
                </c:pt>
                <c:pt idx="844">
                  <c:v>9.7329903352312783</c:v>
                </c:pt>
                <c:pt idx="845">
                  <c:v>9.7215787523017614</c:v>
                </c:pt>
                <c:pt idx="846">
                  <c:v>9.7101273228195844</c:v>
                </c:pt>
                <c:pt idx="847">
                  <c:v>9.6986361945637043</c:v>
                </c:pt>
                <c:pt idx="848">
                  <c:v>9.6871055172138991</c:v>
                </c:pt>
                <c:pt idx="849">
                  <c:v>9.6755354423292239</c:v>
                </c:pt>
                <c:pt idx="850">
                  <c:v>9.6639261233265028</c:v>
                </c:pt>
                <c:pt idx="851">
                  <c:v>9.6522777154588795</c:v>
                </c:pt>
                <c:pt idx="852">
                  <c:v>9.6405903757944245</c:v>
                </c:pt>
                <c:pt idx="853">
                  <c:v>9.6288642631947958</c:v>
                </c:pt>
                <c:pt idx="854">
                  <c:v>9.6170995382939459</c:v>
                </c:pt>
                <c:pt idx="855">
                  <c:v>9.6052963634768886</c:v>
                </c:pt>
                <c:pt idx="856">
                  <c:v>9.5934549028585199</c:v>
                </c:pt>
                <c:pt idx="857">
                  <c:v>9.5815753222625002</c:v>
                </c:pt>
                <c:pt idx="858">
                  <c:v>9.5696577892001855</c:v>
                </c:pt>
                <c:pt idx="859">
                  <c:v>9.5577024728496127</c:v>
                </c:pt>
                <c:pt idx="860">
                  <c:v>9.5457095440345512</c:v>
                </c:pt>
                <c:pt idx="861">
                  <c:v>9.5336791752036056</c:v>
                </c:pt>
                <c:pt idx="862">
                  <c:v>9.5216115404093848</c:v>
                </c:pt>
                <c:pt idx="863">
                  <c:v>9.5095068152877129</c:v>
                </c:pt>
                <c:pt idx="864">
                  <c:v>9.497365177036917</c:v>
                </c:pt>
                <c:pt idx="865">
                  <c:v>9.4851868043971752</c:v>
                </c:pt>
                <c:pt idx="866">
                  <c:v>9.4729718776298952</c:v>
                </c:pt>
                <c:pt idx="867">
                  <c:v>9.4607205784972077</c:v>
                </c:pt>
                <c:pt idx="868">
                  <c:v>9.4484330902414673</c:v>
                </c:pt>
                <c:pt idx="869">
                  <c:v>9.4361095975648439</c:v>
                </c:pt>
                <c:pt idx="870">
                  <c:v>9.4237502866089731</c:v>
                </c:pt>
                <c:pt idx="871">
                  <c:v>9.4113553449346696</c:v>
                </c:pt>
                <c:pt idx="872">
                  <c:v>9.398924961501697</c:v>
                </c:pt>
                <c:pt idx="873">
                  <c:v>9.3864593266486107</c:v>
                </c:pt>
                <c:pt idx="874">
                  <c:v>9.3739586320726627</c:v>
                </c:pt>
                <c:pt idx="875">
                  <c:v>9.3614230708097654</c:v>
                </c:pt>
                <c:pt idx="876">
                  <c:v>9.3488528372145314</c:v>
                </c:pt>
                <c:pt idx="877">
                  <c:v>9.3362481269403741</c:v>
                </c:pt>
                <c:pt idx="878">
                  <c:v>9.3236091369196767</c:v>
                </c:pt>
                <c:pt idx="879">
                  <c:v>9.3109360653440252</c:v>
                </c:pt>
                <c:pt idx="880">
                  <c:v>9.2982291116445079</c:v>
                </c:pt>
                <c:pt idx="881">
                  <c:v>9.2854884764720982</c:v>
                </c:pt>
                <c:pt idx="882">
                  <c:v>9.2727143616780889</c:v>
                </c:pt>
                <c:pt idx="883">
                  <c:v>9.2599069702946029</c:v>
                </c:pt>
                <c:pt idx="884">
                  <c:v>9.2470665065151714</c:v>
                </c:pt>
                <c:pt idx="885">
                  <c:v>9.2341931756753937</c:v>
                </c:pt>
                <c:pt idx="886">
                  <c:v>9.2212871842336455</c:v>
                </c:pt>
                <c:pt idx="887">
                  <c:v>9.2083487397518855</c:v>
                </c:pt>
                <c:pt idx="888">
                  <c:v>9.1953780508765171</c:v>
                </c:pt>
                <c:pt idx="889">
                  <c:v>9.182375327319324</c:v>
                </c:pt>
                <c:pt idx="890">
                  <c:v>9.1693407798384854</c:v>
                </c:pt>
                <c:pt idx="891">
                  <c:v>9.1562746202196585</c:v>
                </c:pt>
                <c:pt idx="892">
                  <c:v>9.143177061257143</c:v>
                </c:pt>
                <c:pt idx="893">
                  <c:v>9.1300483167351096</c:v>
                </c:pt>
                <c:pt idx="894">
                  <c:v>9.116888601408915</c:v>
                </c:pt>
                <c:pt idx="895">
                  <c:v>9.1036981309864817</c:v>
                </c:pt>
                <c:pt idx="896">
                  <c:v>9.0904771221097693</c:v>
                </c:pt>
                <c:pt idx="897">
                  <c:v>9.0772257923362982</c:v>
                </c:pt>
                <c:pt idx="898">
                  <c:v>9.063944360120777</c:v>
                </c:pt>
                <c:pt idx="899">
                  <c:v>9.0506330447967915</c:v>
                </c:pt>
                <c:pt idx="900">
                  <c:v>9.0372920665585745</c:v>
                </c:pt>
                <c:pt idx="901">
                  <c:v>9.0239216464428598</c:v>
                </c:pt>
                <c:pt idx="902">
                  <c:v>9.0105220063108096</c:v>
                </c:pt>
                <c:pt idx="903">
                  <c:v>8.9970933688300185</c:v>
                </c:pt>
                <c:pt idx="904">
                  <c:v>8.9836359574566131</c:v>
                </c:pt>
                <c:pt idx="905">
                  <c:v>8.9701499964174083</c:v>
                </c:pt>
                <c:pt idx="906">
                  <c:v>8.9566357106921668</c:v>
                </c:pt>
                <c:pt idx="907">
                  <c:v>8.9430933259959318</c:v>
                </c:pt>
                <c:pt idx="908">
                  <c:v>8.9295230687614335</c:v>
                </c:pt>
                <c:pt idx="909">
                  <c:v>8.915925166121589</c:v>
                </c:pt>
                <c:pt idx="910">
                  <c:v>8.9022998458920881</c:v>
                </c:pt>
                <c:pt idx="911">
                  <c:v>8.8886473365540368</c:v>
                </c:pt>
                <c:pt idx="912">
                  <c:v>8.8749678672367267</c:v>
                </c:pt>
                <c:pt idx="913">
                  <c:v>8.8612616677004468</c:v>
                </c:pt>
                <c:pt idx="914">
                  <c:v>8.8475289683194092</c:v>
                </c:pt>
                <c:pt idx="915">
                  <c:v>8.833770000064737</c:v>
                </c:pt>
                <c:pt idx="916">
                  <c:v>8.8199849944875659</c:v>
                </c:pt>
                <c:pt idx="917">
                  <c:v>8.8061741837021987</c:v>
                </c:pt>
                <c:pt idx="918">
                  <c:v>8.7923378003693706</c:v>
                </c:pt>
                <c:pt idx="919">
                  <c:v>8.7784760776795849</c:v>
                </c:pt>
                <c:pt idx="920">
                  <c:v>8.7645892493365611</c:v>
                </c:pt>
                <c:pt idx="921">
                  <c:v>8.7506775495407272</c:v>
                </c:pt>
                <c:pt idx="922">
                  <c:v>8.7367412129728468</c:v>
                </c:pt>
                <c:pt idx="923">
                  <c:v>8.7227804747777</c:v>
                </c:pt>
                <c:pt idx="924">
                  <c:v>8.7087955705478688</c:v>
                </c:pt>
                <c:pt idx="925">
                  <c:v>8.6947867363076092</c:v>
                </c:pt>
                <c:pt idx="926">
                  <c:v>8.6807542084968148</c:v>
                </c:pt>
                <c:pt idx="927">
                  <c:v>8.6666982239550538</c:v>
                </c:pt>
                <c:pt idx="928">
                  <c:v>8.6526190199057229</c:v>
                </c:pt>
                <c:pt idx="929">
                  <c:v>8.6385168339402671</c:v>
                </c:pt>
                <c:pt idx="930">
                  <c:v>8.6243919040025041</c:v>
                </c:pt>
                <c:pt idx="931">
                  <c:v>8.6102444683730361</c:v>
                </c:pt>
                <c:pt idx="932">
                  <c:v>8.5960747656537499</c:v>
                </c:pt>
                <c:pt idx="933">
                  <c:v>8.5818830347524155</c:v>
                </c:pt>
                <c:pt idx="934">
                  <c:v>8.5676695148673545</c:v>
                </c:pt>
                <c:pt idx="935">
                  <c:v>8.5534344454722504</c:v>
                </c:pt>
                <c:pt idx="936">
                  <c:v>8.5391780663009857</c:v>
                </c:pt>
                <c:pt idx="937">
                  <c:v>8.5249006173326283</c:v>
                </c:pt>
                <c:pt idx="938">
                  <c:v>8.5106023387764687</c:v>
                </c:pt>
                <c:pt idx="939">
                  <c:v>8.4962834710571897</c:v>
                </c:pt>
                <c:pt idx="940">
                  <c:v>8.481944254800089</c:v>
                </c:pt>
                <c:pt idx="941">
                  <c:v>8.4675849308164324</c:v>
                </c:pt>
                <c:pt idx="942">
                  <c:v>8.4532057400888743</c:v>
                </c:pt>
                <c:pt idx="943">
                  <c:v>8.4388069237569869</c:v>
                </c:pt>
                <c:pt idx="944">
                  <c:v>8.4243887231028811</c:v>
                </c:pt>
                <c:pt idx="945">
                  <c:v>8.4099513795369152</c:v>
                </c:pt>
                <c:pt idx="946">
                  <c:v>8.3954951345835109</c:v>
                </c:pt>
                <c:pt idx="947">
                  <c:v>8.3810202298670529</c:v>
                </c:pt>
                <c:pt idx="948">
                  <c:v>8.3665269070978958</c:v>
                </c:pt>
                <c:pt idx="949">
                  <c:v>8.3520154080584526</c:v>
                </c:pt>
                <c:pt idx="950">
                  <c:v>8.3374859745893914</c:v>
                </c:pt>
                <c:pt idx="951">
                  <c:v>8.3229388485759213</c:v>
                </c:pt>
                <c:pt idx="952">
                  <c:v>8.3083742719341735</c:v>
                </c:pt>
                <c:pt idx="953">
                  <c:v>8.2937924865976935</c:v>
                </c:pt>
                <c:pt idx="954">
                  <c:v>8.2791937345040054</c:v>
                </c:pt>
                <c:pt idx="955">
                  <c:v>8.2645782575812881</c:v>
                </c:pt>
                <c:pt idx="956">
                  <c:v>8.2499462977351516</c:v>
                </c:pt>
                <c:pt idx="957">
                  <c:v>8.235298096835507</c:v>
                </c:pt>
                <c:pt idx="958">
                  <c:v>8.2206338967035233</c:v>
                </c:pt>
                <c:pt idx="959">
                  <c:v>8.2059539390986931</c:v>
                </c:pt>
                <c:pt idx="960">
                  <c:v>8.1912584657059959</c:v>
                </c:pt>
                <c:pt idx="961">
                  <c:v>8.1765477181231532</c:v>
                </c:pt>
                <c:pt idx="962">
                  <c:v>8.1618219378479928</c:v>
                </c:pt>
                <c:pt idx="963">
                  <c:v>8.1470813662658799</c:v>
                </c:pt>
                <c:pt idx="964">
                  <c:v>8.1323262446372997</c:v>
                </c:pt>
                <c:pt idx="965">
                  <c:v>8.1175568140854839</c:v>
                </c:pt>
                <c:pt idx="966">
                  <c:v>8.1027733155841606</c:v>
                </c:pt>
                <c:pt idx="967">
                  <c:v>8.0879759899454182</c:v>
                </c:pt>
                <c:pt idx="968">
                  <c:v>8.0731650778076265</c:v>
                </c:pt>
                <c:pt idx="969">
                  <c:v>8.0583408196234991</c:v>
                </c:pt>
                <c:pt idx="970">
                  <c:v>8.043503455648219</c:v>
                </c:pt>
                <c:pt idx="971">
                  <c:v>8.0286532259276893</c:v>
                </c:pt>
                <c:pt idx="972">
                  <c:v>8.0137903702868698</c:v>
                </c:pt>
                <c:pt idx="973">
                  <c:v>7.9989151283182069</c:v>
                </c:pt>
                <c:pt idx="974">
                  <c:v>7.9840277393701795</c:v>
                </c:pt>
                <c:pt idx="975">
                  <c:v>7.9691284425359283</c:v>
                </c:pt>
                <c:pt idx="976">
                  <c:v>7.954217476641988</c:v>
                </c:pt>
                <c:pt idx="977">
                  <c:v>7.9392950802371205</c:v>
                </c:pt>
                <c:pt idx="978">
                  <c:v>7.9243614915812461</c:v>
                </c:pt>
                <c:pt idx="979">
                  <c:v>7.9094169486344716</c:v>
                </c:pt>
                <c:pt idx="980">
                  <c:v>7.894461689046218</c:v>
                </c:pt>
                <c:pt idx="981">
                  <c:v>7.8794959501444515</c:v>
                </c:pt>
                <c:pt idx="982">
                  <c:v>7.8645199689249985</c:v>
                </c:pt>
                <c:pt idx="983">
                  <c:v>7.8495339820409837</c:v>
                </c:pt>
                <c:pt idx="984">
                  <c:v>7.8345382257923406</c:v>
                </c:pt>
                <c:pt idx="985">
                  <c:v>7.8195329361154409</c:v>
                </c:pt>
                <c:pt idx="986">
                  <c:v>7.8045183485728078</c:v>
                </c:pt>
                <c:pt idx="987">
                  <c:v>7.7894946983429403</c:v>
                </c:pt>
                <c:pt idx="988">
                  <c:v>7.7744622202102223</c:v>
                </c:pt>
                <c:pt idx="989">
                  <c:v>7.7594211485549467</c:v>
                </c:pt>
                <c:pt idx="990">
                  <c:v>7.744371717343423</c:v>
                </c:pt>
                <c:pt idx="991">
                  <c:v>7.7293141601181876</c:v>
                </c:pt>
                <c:pt idx="992">
                  <c:v>7.7142487099883175</c:v>
                </c:pt>
                <c:pt idx="993">
                  <c:v>7.6991755996198368</c:v>
                </c:pt>
                <c:pt idx="994">
                  <c:v>7.6840950612262171</c:v>
                </c:pt>
                <c:pt idx="995">
                  <c:v>7.6690073265589902</c:v>
                </c:pt>
                <c:pt idx="996">
                  <c:v>7.6539126268984399</c:v>
                </c:pt>
                <c:pt idx="997">
                  <c:v>7.6388111930444067</c:v>
                </c:pt>
                <c:pt idx="998">
                  <c:v>7.6237032553071797</c:v>
                </c:pt>
                <c:pt idx="999">
                  <c:v>7.6085890434984922</c:v>
                </c:pt>
                <c:pt idx="1000">
                  <c:v>7.593468786922613</c:v>
                </c:pt>
                <c:pt idx="1001">
                  <c:v>7.5783427143675324</c:v>
                </c:pt>
                <c:pt idx="1002">
                  <c:v>7.5632110540962429</c:v>
                </c:pt>
                <c:pt idx="1003">
                  <c:v>7.5480740338381302</c:v>
                </c:pt>
                <c:pt idx="1004">
                  <c:v>7.5329318807804411</c:v>
                </c:pt>
                <c:pt idx="1005">
                  <c:v>7.5177848215598626</c:v>
                </c:pt>
                <c:pt idx="1006">
                  <c:v>7.5026330822541878</c:v>
                </c:pt>
                <c:pt idx="1007">
                  <c:v>7.4874768883740908</c:v>
                </c:pt>
                <c:pt idx="1008">
                  <c:v>7.4723164648549787</c:v>
                </c:pt>
                <c:pt idx="1009">
                  <c:v>7.4571520360489565</c:v>
                </c:pt>
                <c:pt idx="1010">
                  <c:v>7.4419838257168776</c:v>
                </c:pt>
                <c:pt idx="1011">
                  <c:v>7.4268120570204905</c:v>
                </c:pt>
                <c:pt idx="1012">
                  <c:v>7.411636952514689</c:v>
                </c:pt>
                <c:pt idx="1013">
                  <c:v>7.3964587341398422</c:v>
                </c:pt>
                <c:pt idx="1014">
                  <c:v>7.3812776232142339</c:v>
                </c:pt>
                <c:pt idx="1015">
                  <c:v>7.3660938404265881</c:v>
                </c:pt>
                <c:pt idx="1016">
                  <c:v>7.3509076058286862</c:v>
                </c:pt>
                <c:pt idx="1017">
                  <c:v>7.3357191388280913</c:v>
                </c:pt>
                <c:pt idx="1018">
                  <c:v>7.320528658180951</c:v>
                </c:pt>
                <c:pt idx="1019">
                  <c:v>7.3053363819849002</c:v>
                </c:pt>
                <c:pt idx="1020">
                  <c:v>7.2901425276720584</c:v>
                </c:pt>
                <c:pt idx="1021">
                  <c:v>7.2749473120021184</c:v>
                </c:pt>
                <c:pt idx="1022">
                  <c:v>7.259750951055528</c:v>
                </c:pt>
                <c:pt idx="1023">
                  <c:v>7.2445536602267628</c:v>
                </c:pt>
                <c:pt idx="1024">
                  <c:v>7.2293556542176907</c:v>
                </c:pt>
                <c:pt idx="1025">
                  <c:v>7.2141571470310319</c:v>
                </c:pt>
                <c:pt idx="1026">
                  <c:v>7.1989583519639089</c:v>
                </c:pt>
                <c:pt idx="1027">
                  <c:v>7.1837594816014816</c:v>
                </c:pt>
                <c:pt idx="1028">
                  <c:v>7.1685607478106839</c:v>
                </c:pt>
                <c:pt idx="1029">
                  <c:v>7.1533623617340449</c:v>
                </c:pt>
                <c:pt idx="1030">
                  <c:v>7.1381645337835975</c:v>
                </c:pt>
                <c:pt idx="1031">
                  <c:v>7.1229674736348878</c:v>
                </c:pt>
                <c:pt idx="1032">
                  <c:v>7.1077713902210613</c:v>
                </c:pt>
                <c:pt idx="1033">
                  <c:v>7.0925764917270424</c:v>
                </c:pt>
                <c:pt idx="1034">
                  <c:v>7.0773829855838164</c:v>
                </c:pt>
                <c:pt idx="1035">
                  <c:v>7.0621910784627744</c:v>
                </c:pt>
                <c:pt idx="1036">
                  <c:v>7.0470009762701729</c:v>
                </c:pt>
                <c:pt idx="1037">
                  <c:v>7.0318128841416634</c:v>
                </c:pt>
                <c:pt idx="1038">
                  <c:v>7.0166270064369192</c:v>
                </c:pt>
                <c:pt idx="1039">
                  <c:v>7.0014435467343441</c:v>
                </c:pt>
                <c:pt idx="1040">
                  <c:v>6.9862627078258717</c:v>
                </c:pt>
                <c:pt idx="1041">
                  <c:v>6.9710846917118516</c:v>
                </c:pt>
                <c:pt idx="1042">
                  <c:v>6.9559096995960195</c:v>
                </c:pt>
                <c:pt idx="1043">
                  <c:v>6.9407379318805553</c:v>
                </c:pt>
                <c:pt idx="1044">
                  <c:v>6.9255695881612214</c:v>
                </c:pt>
                <c:pt idx="1045">
                  <c:v>6.9104048672226028</c:v>
                </c:pt>
                <c:pt idx="1046">
                  <c:v>6.8952439670334069</c:v>
                </c:pt>
                <c:pt idx="1047">
                  <c:v>6.8800870847418665</c:v>
                </c:pt>
                <c:pt idx="1048">
                  <c:v>6.8649344166712289</c:v>
                </c:pt>
                <c:pt idx="1049">
                  <c:v>6.8497861583153075</c:v>
                </c:pt>
                <c:pt idx="1050">
                  <c:v>6.8346425043341421</c:v>
                </c:pt>
                <c:pt idx="1051">
                  <c:v>6.8195036485497242</c:v>
                </c:pt>
                <c:pt idx="1052">
                  <c:v>6.8043697839418185</c:v>
                </c:pt>
                <c:pt idx="1053">
                  <c:v>6.7892411026438531</c:v>
                </c:pt>
                <c:pt idx="1054">
                  <c:v>6.7741177959389001</c:v>
                </c:pt>
                <c:pt idx="1055">
                  <c:v>6.7590000542557398</c:v>
                </c:pt>
                <c:pt idx="1056">
                  <c:v>6.7438880671649963</c:v>
                </c:pt>
                <c:pt idx="1057">
                  <c:v>6.728782023375361</c:v>
                </c:pt>
                <c:pt idx="1058">
                  <c:v>6.7136821107298958</c:v>
                </c:pt>
                <c:pt idx="1059">
                  <c:v>6.6985885162024141</c:v>
                </c:pt>
                <c:pt idx="1060">
                  <c:v>6.6835014258939411</c:v>
                </c:pt>
                <c:pt idx="1061">
                  <c:v>6.6684210250292555</c:v>
                </c:pt>
                <c:pt idx="1062">
                  <c:v>6.6533474979535026</c:v>
                </c:pt>
                <c:pt idx="1063">
                  <c:v>6.6382810281289002</c:v>
                </c:pt>
                <c:pt idx="1064">
                  <c:v>6.6232217981315058</c:v>
                </c:pt>
                <c:pt idx="1065">
                  <c:v>6.6081699896480686</c:v>
                </c:pt>
                <c:pt idx="1066">
                  <c:v>6.5931257834729617</c:v>
                </c:pt>
                <c:pt idx="1067">
                  <c:v>6.5780893595051797</c:v>
                </c:pt>
                <c:pt idx="1068">
                  <c:v>6.5630608967454283</c:v>
                </c:pt>
                <c:pt idx="1069">
                  <c:v>6.5480405732932718</c:v>
                </c:pt>
                <c:pt idx="1070">
                  <c:v>6.5330285663443712</c:v>
                </c:pt>
                <c:pt idx="1071">
                  <c:v>6.5180250521877854</c:v>
                </c:pt>
                <c:pt idx="1072">
                  <c:v>6.5030302062033511</c:v>
                </c:pt>
                <c:pt idx="1073">
                  <c:v>6.4880442028591379</c:v>
                </c:pt>
                <c:pt idx="1074">
                  <c:v>6.4730672157089746</c:v>
                </c:pt>
                <c:pt idx="1075">
                  <c:v>6.4580994173900494</c:v>
                </c:pt>
                <c:pt idx="1076">
                  <c:v>6.4431409796205816</c:v>
                </c:pt>
                <c:pt idx="1077">
                  <c:v>6.4281920731975628</c:v>
                </c:pt>
                <c:pt idx="1078">
                  <c:v>6.4132528679945748</c:v>
                </c:pt>
                <c:pt idx="1079">
                  <c:v>6.3983235329596742</c:v>
                </c:pt>
                <c:pt idx="1080">
                  <c:v>6.3834042361133543</c:v>
                </c:pt>
                <c:pt idx="1081">
                  <c:v>6.368495144546559</c:v>
                </c:pt>
                <c:pt idx="1082">
                  <c:v>6.3535964244187975</c:v>
                </c:pt>
                <c:pt idx="1083">
                  <c:v>6.33870824095629</c:v>
                </c:pt>
                <c:pt idx="1084">
                  <c:v>6.3238307584502191</c:v>
                </c:pt>
                <c:pt idx="1085">
                  <c:v>6.3089641402550205</c:v>
                </c:pt>
                <c:pt idx="1086">
                  <c:v>6.2941085487867552</c:v>
                </c:pt>
                <c:pt idx="1087">
                  <c:v>6.279264145521549</c:v>
                </c:pt>
                <c:pt idx="1088">
                  <c:v>6.2644310909940941</c:v>
                </c:pt>
                <c:pt idx="1089">
                  <c:v>6.2496095447962245</c:v>
                </c:pt>
                <c:pt idx="1090">
                  <c:v>6.2347996655755411</c:v>
                </c:pt>
                <c:pt idx="1091">
                  <c:v>6.2200016110341227</c:v>
                </c:pt>
                <c:pt idx="1092">
                  <c:v>6.2052155379272911</c:v>
                </c:pt>
                <c:pt idx="1093">
                  <c:v>6.1904416020624353</c:v>
                </c:pt>
                <c:pt idx="1094">
                  <c:v>6.1756799582979101</c:v>
                </c:pt>
                <c:pt idx="1095">
                  <c:v>6.1609307605419925</c:v>
                </c:pt>
                <c:pt idx="1096">
                  <c:v>6.1461941617519038</c:v>
                </c:pt>
                <c:pt idx="1097">
                  <c:v>6.1314703139328977</c:v>
                </c:pt>
                <c:pt idx="1098">
                  <c:v>6.1167593681373873</c:v>
                </c:pt>
                <c:pt idx="1099">
                  <c:v>6.1020614744641763</c:v>
                </c:pt>
                <c:pt idx="1100">
                  <c:v>6.0873767820577021</c:v>
                </c:pt>
                <c:pt idx="1101">
                  <c:v>6.0727054391073851</c:v>
                </c:pt>
                <c:pt idx="1102">
                  <c:v>6.0580475928469992</c:v>
                </c:pt>
                <c:pt idx="1103">
                  <c:v>6.0434033895541361</c:v>
                </c:pt>
                <c:pt idx="1104">
                  <c:v>6.0287729745496952</c:v>
                </c:pt>
                <c:pt idx="1105">
                  <c:v>6.0141564921974542</c:v>
                </c:pt>
                <c:pt idx="1106">
                  <c:v>5.9995540859037062</c:v>
                </c:pt>
                <c:pt idx="1107">
                  <c:v>5.9849658981169149</c:v>
                </c:pt>
                <c:pt idx="1108">
                  <c:v>5.970392070327474</c:v>
                </c:pt>
                <c:pt idx="1109">
                  <c:v>5.955832743067492</c:v>
                </c:pt>
                <c:pt idx="1110">
                  <c:v>5.9412880559106451</c:v>
                </c:pt>
                <c:pt idx="1111">
                  <c:v>5.9267581474720794</c:v>
                </c:pt>
                <c:pt idx="1112">
                  <c:v>5.9122431554083779</c:v>
                </c:pt>
                <c:pt idx="1113">
                  <c:v>5.8977432164175747</c:v>
                </c:pt>
                <c:pt idx="1114">
                  <c:v>5.8832584662392238</c:v>
                </c:pt>
                <c:pt idx="1115">
                  <c:v>5.8687890396545193</c:v>
                </c:pt>
                <c:pt idx="1116">
                  <c:v>5.8543350704864849</c:v>
                </c:pt>
                <c:pt idx="1117">
                  <c:v>5.8398966916001882</c:v>
                </c:pt>
                <c:pt idx="1118">
                  <c:v>5.8254740349030367</c:v>
                </c:pt>
                <c:pt idx="1119">
                  <c:v>5.8110672313450964</c:v>
                </c:pt>
                <c:pt idx="1120">
                  <c:v>5.796676410919491</c:v>
                </c:pt>
                <c:pt idx="1121">
                  <c:v>5.7823017026628287</c:v>
                </c:pt>
                <c:pt idx="1122">
                  <c:v>5.7679432346556938</c:v>
                </c:pt>
                <c:pt idx="1123">
                  <c:v>5.7536011340231772</c:v>
                </c:pt>
                <c:pt idx="1124">
                  <c:v>5.7392755269354652</c:v>
                </c:pt>
                <c:pt idx="1125">
                  <c:v>5.7249665386084709</c:v>
                </c:pt>
                <c:pt idx="1126">
                  <c:v>5.7106742933045194</c:v>
                </c:pt>
                <c:pt idx="1127">
                  <c:v>5.6963989143330727</c:v>
                </c:pt>
                <c:pt idx="1128">
                  <c:v>5.6821405240515146</c:v>
                </c:pt>
                <c:pt idx="1129">
                  <c:v>5.6678992438659712</c:v>
                </c:pt>
                <c:pt idx="1130">
                  <c:v>5.6536751942321795</c:v>
                </c:pt>
                <c:pt idx="1131">
                  <c:v>5.6394684946564055</c:v>
                </c:pt>
                <c:pt idx="1132">
                  <c:v>5.6252792636964095</c:v>
                </c:pt>
                <c:pt idx="1133">
                  <c:v>5.6111076189624516</c:v>
                </c:pt>
                <c:pt idx="1134">
                  <c:v>5.5969536771183401</c:v>
                </c:pt>
                <c:pt idx="1135">
                  <c:v>5.5828175538825286</c:v>
                </c:pt>
                <c:pt idx="1136">
                  <c:v>5.568699364029265</c:v>
                </c:pt>
                <c:pt idx="1137">
                  <c:v>5.5545992213897541</c:v>
                </c:pt>
                <c:pt idx="1138">
                  <c:v>5.5405172388534032</c:v>
                </c:pt>
                <c:pt idx="1139">
                  <c:v>5.5264535283690721</c:v>
                </c:pt>
                <c:pt idx="1140">
                  <c:v>5.5124082009463971</c:v>
                </c:pt>
                <c:pt idx="1141">
                  <c:v>5.4983813666571297</c:v>
                </c:pt>
                <c:pt idx="1142">
                  <c:v>5.4843731346365336</c:v>
                </c:pt>
                <c:pt idx="1143">
                  <c:v>5.4703836130848096</c:v>
                </c:pt>
                <c:pt idx="1144">
                  <c:v>5.4564129092685718</c:v>
                </c:pt>
                <c:pt idx="1145">
                  <c:v>5.4424611295223597</c:v>
                </c:pt>
                <c:pt idx="1146">
                  <c:v>5.4285283792501779</c:v>
                </c:pt>
                <c:pt idx="1147">
                  <c:v>5.4146147629270942</c:v>
                </c:pt>
                <c:pt idx="1148">
                  <c:v>5.4007203841008566</c:v>
                </c:pt>
                <c:pt idx="1149">
                  <c:v>5.3868453453935627</c:v>
                </c:pt>
                <c:pt idx="1150">
                  <c:v>5.3729897485033566</c:v>
                </c:pt>
                <c:pt idx="1151">
                  <c:v>5.3591536942061566</c:v>
                </c:pt>
                <c:pt idx="1152">
                  <c:v>5.3453372823574492</c:v>
                </c:pt>
                <c:pt idx="1153">
                  <c:v>5.3315406118940798</c:v>
                </c:pt>
                <c:pt idx="1154">
                  <c:v>5.3177637808360982</c:v>
                </c:pt>
                <c:pt idx="1155">
                  <c:v>5.3040068862886427</c:v>
                </c:pt>
                <c:pt idx="1156">
                  <c:v>5.2902700244438519</c:v>
                </c:pt>
                <c:pt idx="1157">
                  <c:v>5.2765532905828065</c:v>
                </c:pt>
                <c:pt idx="1158">
                  <c:v>5.2628567790775138</c:v>
                </c:pt>
                <c:pt idx="1159">
                  <c:v>5.2491805833929179</c:v>
                </c:pt>
                <c:pt idx="1160">
                  <c:v>5.2355247960889439</c:v>
                </c:pt>
                <c:pt idx="1161">
                  <c:v>5.2218895088225867</c:v>
                </c:pt>
                <c:pt idx="1162">
                  <c:v>5.2082748123500036</c:v>
                </c:pt>
                <c:pt idx="1163">
                  <c:v>5.1946807965286617</c:v>
                </c:pt>
                <c:pt idx="1164">
                  <c:v>5.1811075503195179</c:v>
                </c:pt>
                <c:pt idx="1165">
                  <c:v>5.167555161789207</c:v>
                </c:pt>
                <c:pt idx="1166">
                  <c:v>5.1540237181122812</c:v>
                </c:pt>
                <c:pt idx="1167">
                  <c:v>5.1405133055734709</c:v>
                </c:pt>
                <c:pt idx="1168">
                  <c:v>5.1270240095699737</c:v>
                </c:pt>
                <c:pt idx="1169">
                  <c:v>5.113555914613773</c:v>
                </c:pt>
                <c:pt idx="1170">
                  <c:v>5.1001091043339875</c:v>
                </c:pt>
                <c:pt idx="1171">
                  <c:v>5.0866836614792419</c:v>
                </c:pt>
                <c:pt idx="1172">
                  <c:v>5.0732796679200725</c:v>
                </c:pt>
                <c:pt idx="1173">
                  <c:v>5.0598972046513575</c:v>
                </c:pt>
                <c:pt idx="1174">
                  <c:v>5.0465363517947708</c:v>
                </c:pt>
                <c:pt idx="1175">
                  <c:v>5.0331971886012656</c:v>
                </c:pt>
                <c:pt idx="1176">
                  <c:v>5.0198797934535833</c:v>
                </c:pt>
                <c:pt idx="1177">
                  <c:v>5.0065842438687795</c:v>
                </c:pt>
                <c:pt idx="1178">
                  <c:v>4.9933106165007999</c:v>
                </c:pt>
                <c:pt idx="1179">
                  <c:v>4.980058987143039</c:v>
                </c:pt>
                <c:pt idx="1180">
                  <c:v>4.9668294307309671</c:v>
                </c:pt>
                <c:pt idx="1181">
                  <c:v>4.9536220213447493</c:v>
                </c:pt>
                <c:pt idx="1182">
                  <c:v>4.9404368322119048</c:v>
                </c:pt>
                <c:pt idx="1183">
                  <c:v>4.9272739357099864</c:v>
                </c:pt>
                <c:pt idx="1184">
                  <c:v>4.9141334033692692</c:v>
                </c:pt>
                <c:pt idx="1185">
                  <c:v>4.9010153058754842</c:v>
                </c:pt>
                <c:pt idx="1186">
                  <c:v>4.887919713072554</c:v>
                </c:pt>
                <c:pt idx="1187">
                  <c:v>4.8748466939653667</c:v>
                </c:pt>
                <c:pt idx="1188">
                  <c:v>4.8617963167225433</c:v>
                </c:pt>
                <c:pt idx="1189">
                  <c:v>4.8487686486792656</c:v>
                </c:pt>
                <c:pt idx="1190">
                  <c:v>4.8357637563400928</c:v>
                </c:pt>
                <c:pt idx="1191">
                  <c:v>4.8227817053818054</c:v>
                </c:pt>
                <c:pt idx="1192">
                  <c:v>4.8098225606562783</c:v>
                </c:pt>
                <c:pt idx="1193">
                  <c:v>4.7968863861933544</c:v>
                </c:pt>
                <c:pt idx="1194">
                  <c:v>4.7839732452037662</c:v>
                </c:pt>
                <c:pt idx="1195">
                  <c:v>4.7710832000820398</c:v>
                </c:pt>
                <c:pt idx="1196">
                  <c:v>4.7582163124094512</c:v>
                </c:pt>
                <c:pt idx="1197">
                  <c:v>4.7453726429569683</c:v>
                </c:pt>
                <c:pt idx="1198">
                  <c:v>4.7325522516882401</c:v>
                </c:pt>
                <c:pt idx="1199">
                  <c:v>4.7197551977625789</c:v>
                </c:pt>
                <c:pt idx="1200">
                  <c:v>4.706981539537975</c:v>
                </c:pt>
                <c:pt idx="1201">
                  <c:v>4.6942313345741198</c:v>
                </c:pt>
                <c:pt idx="1202">
                  <c:v>4.6815046396354436</c:v>
                </c:pt>
                <c:pt idx="1203">
                  <c:v>4.6688015106941743</c:v>
                </c:pt>
                <c:pt idx="1204">
                  <c:v>4.656122002933416</c:v>
                </c:pt>
                <c:pt idx="1205">
                  <c:v>4.6434661707502158</c:v>
                </c:pt>
                <c:pt idx="1206">
                  <c:v>4.6308340677586886</c:v>
                </c:pt>
                <c:pt idx="1207">
                  <c:v>4.6182257467931107</c:v>
                </c:pt>
                <c:pt idx="1208">
                  <c:v>4.6056412599110645</c:v>
                </c:pt>
                <c:pt idx="1209">
                  <c:v>4.5930806583965698</c:v>
                </c:pt>
                <c:pt idx="1210">
                  <c:v>4.5805439927632481</c:v>
                </c:pt>
                <c:pt idx="1211">
                  <c:v>4.5680313127574799</c:v>
                </c:pt>
                <c:pt idx="1212">
                  <c:v>4.5555426673615926</c:v>
                </c:pt>
                <c:pt idx="1213">
                  <c:v>4.543078104797055</c:v>
                </c:pt>
                <c:pt idx="1214">
                  <c:v>4.5306376725276722</c:v>
                </c:pt>
                <c:pt idx="1215">
                  <c:v>4.5182214172628177</c:v>
                </c:pt>
                <c:pt idx="1216">
                  <c:v>4.505829384960637</c:v>
                </c:pt>
                <c:pt idx="1217">
                  <c:v>4.4934616208313098</c:v>
                </c:pt>
                <c:pt idx="1218">
                  <c:v>4.4811181693402853</c:v>
                </c:pt>
                <c:pt idx="1219">
                  <c:v>4.4687990742115415</c:v>
                </c:pt>
                <c:pt idx="1220">
                  <c:v>4.4565043784308589</c:v>
                </c:pt>
                <c:pt idx="1221">
                  <c:v>4.4442341242490944</c:v>
                </c:pt>
                <c:pt idx="1222">
                  <c:v>4.4319883531854716</c:v>
                </c:pt>
                <c:pt idx="1223">
                  <c:v>4.4197671060308803</c:v>
                </c:pt>
                <c:pt idx="1224">
                  <c:v>4.4075704228511725</c:v>
                </c:pt>
                <c:pt idx="1225">
                  <c:v>4.3953983429904886</c:v>
                </c:pt>
                <c:pt idx="1226">
                  <c:v>4.3832509050745667</c:v>
                </c:pt>
                <c:pt idx="1227">
                  <c:v>4.371128147014085</c:v>
                </c:pt>
                <c:pt idx="1228">
                  <c:v>4.3590301060079906</c:v>
                </c:pt>
                <c:pt idx="1229">
                  <c:v>4.3469568185468503</c:v>
                </c:pt>
                <c:pt idx="1230">
                  <c:v>4.3349083204161944</c:v>
                </c:pt>
                <c:pt idx="1231">
                  <c:v>4.3228846466998858</c:v>
                </c:pt>
                <c:pt idx="1232">
                  <c:v>4.3108858317834757</c:v>
                </c:pt>
                <c:pt idx="1233">
                  <c:v>4.2989119093575789</c:v>
                </c:pt>
                <c:pt idx="1234">
                  <c:v>4.2869629124212487</c:v>
                </c:pt>
                <c:pt idx="1235">
                  <c:v>4.2750388732853652</c:v>
                </c:pt>
                <c:pt idx="1236">
                  <c:v>4.2631398235760161</c:v>
                </c:pt>
                <c:pt idx="1237">
                  <c:v>4.2512657942378924</c:v>
                </c:pt>
                <c:pt idx="1238">
                  <c:v>4.2394168155376866</c:v>
                </c:pt>
                <c:pt idx="1239">
                  <c:v>4.2275929170674944</c:v>
                </c:pt>
                <c:pt idx="1240">
                  <c:v>4.2157941277482234</c:v>
                </c:pt>
                <c:pt idx="1241">
                  <c:v>4.2040204758330049</c:v>
                </c:pt>
                <c:pt idx="1242">
                  <c:v>4.1922719889105959</c:v>
                </c:pt>
                <c:pt idx="1243">
                  <c:v>4.180548693908821</c:v>
                </c:pt>
                <c:pt idx="1244">
                  <c:v>4.1688506170979647</c:v>
                </c:pt>
                <c:pt idx="1245">
                  <c:v>4.1571777840942215</c:v>
                </c:pt>
                <c:pt idx="1246">
                  <c:v>4.145530219863109</c:v>
                </c:pt>
                <c:pt idx="1247">
                  <c:v>4.1339079487228947</c:v>
                </c:pt>
                <c:pt idx="1248">
                  <c:v>4.1223109943480507</c:v>
                </c:pt>
                <c:pt idx="1249">
                  <c:v>4.1107393797726495</c:v>
                </c:pt>
                <c:pt idx="1250">
                  <c:v>4.0991931273938382</c:v>
                </c:pt>
                <c:pt idx="1251">
                  <c:v>4.0876722589752488</c:v>
                </c:pt>
                <c:pt idx="1252">
                  <c:v>4.0761767956504551</c:v>
                </c:pt>
                <c:pt idx="1253">
                  <c:v>4.0647067579263974</c:v>
                </c:pt>
                <c:pt idx="1254">
                  <c:v>4.0532621656868377</c:v>
                </c:pt>
                <c:pt idx="1255">
                  <c:v>4.0418430381957906</c:v>
                </c:pt>
                <c:pt idx="1256">
                  <c:v>4.0304493941009714</c:v>
                </c:pt>
                <c:pt idx="1257">
                  <c:v>4.0190812514372372</c:v>
                </c:pt>
                <c:pt idx="1258">
                  <c:v>4.0077386276300242</c:v>
                </c:pt>
                <c:pt idx="1259">
                  <c:v>3.9964215394987974</c:v>
                </c:pt>
                <c:pt idx="1260">
                  <c:v>3.9851300032604882</c:v>
                </c:pt>
                <c:pt idx="1261">
                  <c:v>3.9738640345329408</c:v>
                </c:pt>
                <c:pt idx="1262">
                  <c:v>3.9626236483383401</c:v>
                </c:pt>
                <c:pt idx="1263">
                  <c:v>3.9514088591066647</c:v>
                </c:pt>
                <c:pt idx="1264">
                  <c:v>3.9402196806791219</c:v>
                </c:pt>
                <c:pt idx="1265">
                  <c:v>3.9290561263115746</c:v>
                </c:pt>
                <c:pt idx="1266">
                  <c:v>3.9179182086779933</c:v>
                </c:pt>
                <c:pt idx="1267">
                  <c:v>3.9068059398738733</c:v>
                </c:pt>
                <c:pt idx="1268">
                  <c:v>3.8957193314196741</c:v>
                </c:pt>
                <c:pt idx="1269">
                  <c:v>3.8846583942642527</c:v>
                </c:pt>
                <c:pt idx="1270">
                  <c:v>3.8736231387882798</c:v>
                </c:pt>
                <c:pt idx="1271">
                  <c:v>3.86261357480767</c:v>
                </c:pt>
                <c:pt idx="1272">
                  <c:v>3.8516297115770102</c:v>
                </c:pt>
                <c:pt idx="1273">
                  <c:v>3.8406715577929593</c:v>
                </c:pt>
                <c:pt idx="1274">
                  <c:v>3.8297391215976813</c:v>
                </c:pt>
                <c:pt idx="1275">
                  <c:v>3.8188324105822518</c:v>
                </c:pt>
                <c:pt idx="1276">
                  <c:v>3.8079514317900647</c:v>
                </c:pt>
                <c:pt idx="1277">
                  <c:v>3.7970961917202404</c:v>
                </c:pt>
                <c:pt idx="1278">
                  <c:v>3.7862666963310225</c:v>
                </c:pt>
                <c:pt idx="1279">
                  <c:v>3.7754629510431794</c:v>
                </c:pt>
                <c:pt idx="1280">
                  <c:v>3.7646849607433976</c:v>
                </c:pt>
                <c:pt idx="1281">
                  <c:v>3.7539327297876648</c:v>
                </c:pt>
                <c:pt idx="1282">
                  <c:v>3.7432062620046644</c:v>
                </c:pt>
                <c:pt idx="1283">
                  <c:v>3.7325055606991442</c:v>
                </c:pt>
                <c:pt idx="1284">
                  <c:v>3.7218306286552956</c:v>
                </c:pt>
                <c:pt idx="1285">
                  <c:v>3.7111814681401318</c:v>
                </c:pt>
                <c:pt idx="1286">
                  <c:v>3.7005580809068341</c:v>
                </c:pt>
                <c:pt idx="1287">
                  <c:v>3.6899604681981337</c:v>
                </c:pt>
                <c:pt idx="1288">
                  <c:v>3.6793886307496479</c:v>
                </c:pt>
                <c:pt idx="1289">
                  <c:v>3.6688425687932336</c:v>
                </c:pt>
                <c:pt idx="1290">
                  <c:v>3.6583222820603423</c:v>
                </c:pt>
                <c:pt idx="1291">
                  <c:v>3.6478277697853372</c:v>
                </c:pt>
                <c:pt idx="1292">
                  <c:v>3.6373590307088417</c:v>
                </c:pt>
                <c:pt idx="1293">
                  <c:v>3.6269160630810497</c:v>
                </c:pt>
                <c:pt idx="1294">
                  <c:v>3.6164988646650604</c:v>
                </c:pt>
                <c:pt idx="1295">
                  <c:v>3.6061074327401723</c:v>
                </c:pt>
                <c:pt idx="1296">
                  <c:v>3.5957417641052118</c:v>
                </c:pt>
                <c:pt idx="1297">
                  <c:v>3.5854018550818068</c:v>
                </c:pt>
                <c:pt idx="1298">
                  <c:v>3.5750877015176981</c:v>
                </c:pt>
                <c:pt idx="1299">
                  <c:v>3.5647992987900157</c:v>
                </c:pt>
                <c:pt idx="1300">
                  <c:v>3.5545366418085638</c:v>
                </c:pt>
                <c:pt idx="1301">
                  <c:v>3.5442997250190822</c:v>
                </c:pt>
                <c:pt idx="1302">
                  <c:v>3.5340885424065225</c:v>
                </c:pt>
                <c:pt idx="1303">
                  <c:v>3.5239030874982946</c:v>
                </c:pt>
                <c:pt idx="1304">
                  <c:v>3.5137433533675213</c:v>
                </c:pt>
                <c:pt idx="1305">
                  <c:v>3.5036093326362749</c:v>
                </c:pt>
                <c:pt idx="1306">
                  <c:v>3.4935010174788168</c:v>
                </c:pt>
                <c:pt idx="1307">
                  <c:v>3.4834183996248163</c:v>
                </c:pt>
                <c:pt idx="1308">
                  <c:v>3.4733614703625744</c:v>
                </c:pt>
                <c:pt idx="1309">
                  <c:v>3.4633302205422303</c:v>
                </c:pt>
                <c:pt idx="1310">
                  <c:v>3.4533246405789648</c:v>
                </c:pt>
                <c:pt idx="1311">
                  <c:v>3.4433447204561896</c:v>
                </c:pt>
                <c:pt idx="1312">
                  <c:v>3.4333904497287366</c:v>
                </c:pt>
                <c:pt idx="1313">
                  <c:v>3.4234618175260292</c:v>
                </c:pt>
                <c:pt idx="1314">
                  <c:v>3.4135588125552556</c:v>
                </c:pt>
                <c:pt idx="1315">
                  <c:v>3.4036814231045174</c:v>
                </c:pt>
                <c:pt idx="1316">
                  <c:v>3.3938296370459966</c:v>
                </c:pt>
                <c:pt idx="1317">
                  <c:v>3.3840034418390772</c:v>
                </c:pt>
                <c:pt idx="1318">
                  <c:v>3.374202824533493</c:v>
                </c:pt>
                <c:pt idx="1319">
                  <c:v>3.3644277717724398</c:v>
                </c:pt>
                <c:pt idx="1320">
                  <c:v>3.3546782697956958</c:v>
                </c:pt>
                <c:pt idx="1321">
                  <c:v>3.344954304442723</c:v>
                </c:pt>
                <c:pt idx="1322">
                  <c:v>3.3352558611557637</c:v>
                </c:pt>
                <c:pt idx="1323">
                  <c:v>3.3255829249829238</c:v>
                </c:pt>
                <c:pt idx="1324">
                  <c:v>3.3159354805812535</c:v>
                </c:pt>
                <c:pt idx="1325">
                  <c:v>3.3063135122198095</c:v>
                </c:pt>
                <c:pt idx="1326">
                  <c:v>3.2967170037827134</c:v>
                </c:pt>
                <c:pt idx="1327">
                  <c:v>3.2871459387721966</c:v>
                </c:pt>
                <c:pt idx="1328">
                  <c:v>3.2776003003116423</c:v>
                </c:pt>
                <c:pt idx="1329">
                  <c:v>3.2680800711486087</c:v>
                </c:pt>
                <c:pt idx="1330">
                  <c:v>3.25858523365785</c:v>
                </c:pt>
                <c:pt idx="1331">
                  <c:v>3.2491157698443152</c:v>
                </c:pt>
                <c:pt idx="1332">
                  <c:v>3.2396716613461578</c:v>
                </c:pt>
                <c:pt idx="1333">
                  <c:v>3.2302528894377152</c:v>
                </c:pt>
                <c:pt idx="1334">
                  <c:v>3.2208594350324815</c:v>
                </c:pt>
                <c:pt idx="1335">
                  <c:v>3.2114912786860819</c:v>
                </c:pt>
                <c:pt idx="1336">
                  <c:v>3.2021484005992247</c:v>
                </c:pt>
                <c:pt idx="1337">
                  <c:v>3.1928307806206435</c:v>
                </c:pt>
                <c:pt idx="1338">
                  <c:v>3.1835383982500418</c:v>
                </c:pt>
                <c:pt idx="1339">
                  <c:v>3.1742712326410074</c:v>
                </c:pt>
                <c:pt idx="1340">
                  <c:v>3.1650292626039249</c:v>
                </c:pt>
                <c:pt idx="1341">
                  <c:v>3.1558124666088903</c:v>
                </c:pt>
                <c:pt idx="1342">
                  <c:v>3.1466208227885897</c:v>
                </c:pt>
                <c:pt idx="1343">
                  <c:v>3.1374543089411904</c:v>
                </c:pt>
                <c:pt idx="1344">
                  <c:v>3.128312902533207</c:v>
                </c:pt>
                <c:pt idx="1345">
                  <c:v>3.1191965807023574</c:v>
                </c:pt>
                <c:pt idx="1346">
                  <c:v>3.1101053202604225</c:v>
                </c:pt>
                <c:pt idx="1347">
                  <c:v>3.1010390976960673</c:v>
                </c:pt>
                <c:pt idx="1348">
                  <c:v>3.0919978891776791</c:v>
                </c:pt>
                <c:pt idx="1349">
                  <c:v>3.082981670556185</c:v>
                </c:pt>
                <c:pt idx="1350">
                  <c:v>3.0739904173678441</c:v>
                </c:pt>
                <c:pt idx="1351">
                  <c:v>3.0650241048370486</c:v>
                </c:pt>
                <c:pt idx="1352">
                  <c:v>3.0560827078791037</c:v>
                </c:pt>
                <c:pt idx="1353">
                  <c:v>3.047166201102999</c:v>
                </c:pt>
                <c:pt idx="1354">
                  <c:v>3.038274558814166</c:v>
                </c:pt>
                <c:pt idx="1355">
                  <c:v>3.0294077550172265</c:v>
                </c:pt>
                <c:pt idx="1356">
                  <c:v>3.0205657634187242</c:v>
                </c:pt>
                <c:pt idx="1357">
                  <c:v>3.0117485574298577</c:v>
                </c:pt>
                <c:pt idx="1358">
                  <c:v>3.0029561101691842</c:v>
                </c:pt>
                <c:pt idx="1359">
                  <c:v>2.9941883944653367</c:v>
                </c:pt>
                <c:pt idx="1360">
                  <c:v>2.9854453828596923</c:v>
                </c:pt>
                <c:pt idx="1361">
                  <c:v>2.9767270476090668</c:v>
                </c:pt>
                <c:pt idx="1362">
                  <c:v>2.9680333606883815</c:v>
                </c:pt>
                <c:pt idx="1363">
                  <c:v>2.959364293793306</c:v>
                </c:pt>
                <c:pt idx="1364">
                  <c:v>2.9507198183429177</c:v>
                </c:pt>
                <c:pt idx="1365">
                  <c:v>2.9420999054823209</c:v>
                </c:pt>
                <c:pt idx="1366">
                  <c:v>2.9335045260852772</c:v>
                </c:pt>
                <c:pt idx="1367">
                  <c:v>2.9249336507568011</c:v>
                </c:pt>
                <c:pt idx="1368">
                  <c:v>2.9163872498357732</c:v>
                </c:pt>
                <c:pt idx="1369">
                  <c:v>2.9078652933975087</c:v>
                </c:pt>
                <c:pt idx="1370">
                  <c:v>2.8993677512563445</c:v>
                </c:pt>
                <c:pt idx="1371">
                  <c:v>2.890894592968194</c:v>
                </c:pt>
                <c:pt idx="1372">
                  <c:v>2.8824457878330927</c:v>
                </c:pt>
                <c:pt idx="1373">
                  <c:v>2.8740213048977448</c:v>
                </c:pt>
                <c:pt idx="1374">
                  <c:v>2.8656211129580402</c:v>
                </c:pt>
                <c:pt idx="1375">
                  <c:v>2.8572451805615753</c:v>
                </c:pt>
                <c:pt idx="1376">
                  <c:v>2.8488934760101463</c:v>
                </c:pt>
                <c:pt idx="1377">
                  <c:v>2.8405659673622581</c:v>
                </c:pt>
                <c:pt idx="1378">
                  <c:v>2.8322626224355671</c:v>
                </c:pt>
                <c:pt idx="1379">
                  <c:v>2.8239834088093918</c:v>
                </c:pt>
                <c:pt idx="1380">
                  <c:v>2.8157282938271275</c:v>
                </c:pt>
                <c:pt idx="1381">
                  <c:v>2.8074972445987108</c:v>
                </c:pt>
                <c:pt idx="1382">
                  <c:v>2.7992902280030481</c:v>
                </c:pt>
                <c:pt idx="1383">
                  <c:v>2.7911072106904173</c:v>
                </c:pt>
                <c:pt idx="1384">
                  <c:v>2.7829481590849028</c:v>
                </c:pt>
                <c:pt idx="1385">
                  <c:v>2.7748130393867592</c:v>
                </c:pt>
                <c:pt idx="1386">
                  <c:v>2.7667018175748148</c:v>
                </c:pt>
                <c:pt idx="1387">
                  <c:v>2.7586144594088302</c:v>
                </c:pt>
                <c:pt idx="1388">
                  <c:v>2.7505509304318618</c:v>
                </c:pt>
                <c:pt idx="1389">
                  <c:v>2.7425111959726087</c:v>
                </c:pt>
                <c:pt idx="1390">
                  <c:v>2.7344952211477378</c:v>
                </c:pt>
                <c:pt idx="1391">
                  <c:v>2.726502970864221</c:v>
                </c:pt>
                <c:pt idx="1392">
                  <c:v>2.7185344098216304</c:v>
                </c:pt>
                <c:pt idx="1393">
                  <c:v>2.7105895025144453</c:v>
                </c:pt>
                <c:pt idx="1394">
                  <c:v>2.7026682132343351</c:v>
                </c:pt>
                <c:pt idx="1395">
                  <c:v>2.694770506072433</c:v>
                </c:pt>
                <c:pt idx="1396">
                  <c:v>2.6868963449216032</c:v>
                </c:pt>
                <c:pt idx="1397">
                  <c:v>2.6790456934786788</c:v>
                </c:pt>
                <c:pt idx="1398">
                  <c:v>2.6712185152467107</c:v>
                </c:pt>
                <c:pt idx="1399">
                  <c:v>2.663414773537192</c:v>
                </c:pt>
                <c:pt idx="1400">
                  <c:v>2.6556344314722709</c:v>
                </c:pt>
                <c:pt idx="1401">
                  <c:v>2.6478774519869464</c:v>
                </c:pt>
                <c:pt idx="1402">
                  <c:v>2.6401437978312674</c:v>
                </c:pt>
                <c:pt idx="1403">
                  <c:v>2.6324334315725118</c:v>
                </c:pt>
                <c:pt idx="1404">
                  <c:v>2.6247463155973385</c:v>
                </c:pt>
                <c:pt idx="1405">
                  <c:v>2.6170824121139571</c:v>
                </c:pt>
                <c:pt idx="1406">
                  <c:v>2.6094416831542668</c:v>
                </c:pt>
                <c:pt idx="1407">
                  <c:v>2.6018240905759766</c:v>
                </c:pt>
                <c:pt idx="1408">
                  <c:v>2.5942295960647401</c:v>
                </c:pt>
                <c:pt idx="1409">
                  <c:v>2.5866581611362429</c:v>
                </c:pt>
                <c:pt idx="1410">
                  <c:v>2.5791097471383164</c:v>
                </c:pt>
                <c:pt idx="1411">
                  <c:v>2.5715843152530091</c:v>
                </c:pt>
                <c:pt idx="1412">
                  <c:v>2.5640818264986573</c:v>
                </c:pt>
                <c:pt idx="1413">
                  <c:v>2.5566022417319516</c:v>
                </c:pt>
                <c:pt idx="1414">
                  <c:v>2.5491455216499737</c:v>
                </c:pt>
                <c:pt idx="1415">
                  <c:v>2.5417116267922464</c:v>
                </c:pt>
                <c:pt idx="1416">
                  <c:v>2.5343005175427393</c:v>
                </c:pt>
                <c:pt idx="1417">
                  <c:v>2.526912154131896</c:v>
                </c:pt>
                <c:pt idx="1418">
                  <c:v>2.519546496638629</c:v>
                </c:pt>
                <c:pt idx="1419">
                  <c:v>2.5122035049923062</c:v>
                </c:pt>
                <c:pt idx="1420">
                  <c:v>2.504883138974729</c:v>
                </c:pt>
                <c:pt idx="1421">
                  <c:v>2.497585358222095</c:v>
                </c:pt>
                <c:pt idx="1422">
                  <c:v>2.4903101222269597</c:v>
                </c:pt>
                <c:pt idx="1423">
                  <c:v>2.4830573903401687</c:v>
                </c:pt>
                <c:pt idx="1424">
                  <c:v>2.4758271217727952</c:v>
                </c:pt>
                <c:pt idx="1425">
                  <c:v>2.4686192755980527</c:v>
                </c:pt>
                <c:pt idx="1426">
                  <c:v>2.461433810753201</c:v>
                </c:pt>
                <c:pt idx="1427">
                  <c:v>2.4542706860414549</c:v>
                </c:pt>
                <c:pt idx="1428">
                  <c:v>2.4471298601338511</c:v>
                </c:pt>
                <c:pt idx="1429">
                  <c:v>2.4400112915711283</c:v>
                </c:pt>
                <c:pt idx="1430">
                  <c:v>2.4329149387655917</c:v>
                </c:pt>
                <c:pt idx="1431">
                  <c:v>2.4258407600029606</c:v>
                </c:pt>
                <c:pt idx="1432">
                  <c:v>2.4187887134441963</c:v>
                </c:pt>
                <c:pt idx="1433">
                  <c:v>2.4117587571273473</c:v>
                </c:pt>
                <c:pt idx="1434">
                  <c:v>2.4047508489693499</c:v>
                </c:pt>
                <c:pt idx="1435">
                  <c:v>2.3977649467678379</c:v>
                </c:pt>
                <c:pt idx="1436">
                  <c:v>2.3908010082029358</c:v>
                </c:pt>
                <c:pt idx="1437">
                  <c:v>2.3838589908390406</c:v>
                </c:pt>
                <c:pt idx="1438">
                  <c:v>2.3769388521265893</c:v>
                </c:pt>
                <c:pt idx="1439">
                  <c:v>2.370040549403817</c:v>
                </c:pt>
                <c:pt idx="1440">
                  <c:v>2.363164039898511</c:v>
                </c:pt>
                <c:pt idx="1441">
                  <c:v>2.3563092807297457</c:v>
                </c:pt>
                <c:pt idx="1442">
                  <c:v>2.3494762289096025</c:v>
                </c:pt>
                <c:pt idx="1443">
                  <c:v>2.3426648413448885</c:v>
                </c:pt>
                <c:pt idx="1444">
                  <c:v>2.3358750748388437</c:v>
                </c:pt>
                <c:pt idx="1445">
                  <c:v>2.3291068860928257</c:v>
                </c:pt>
                <c:pt idx="1446">
                  <c:v>2.3223602317079948</c:v>
                </c:pt>
                <c:pt idx="1447">
                  <c:v>2.3156350681869897</c:v>
                </c:pt>
                <c:pt idx="1448">
                  <c:v>2.3089313519355765</c:v>
                </c:pt>
                <c:pt idx="1449">
                  <c:v>2.302249039264308</c:v>
                </c:pt>
                <c:pt idx="1450">
                  <c:v>2.2955880863901532</c:v>
                </c:pt>
                <c:pt idx="1451">
                  <c:v>2.2889484494381254</c:v>
                </c:pt>
                <c:pt idx="1452">
                  <c:v>2.2823300844429122</c:v>
                </c:pt>
                <c:pt idx="1453">
                  <c:v>2.2757329473504559</c:v>
                </c:pt>
                <c:pt idx="1454">
                  <c:v>2.2691569940195686</c:v>
                </c:pt>
                <c:pt idx="1455">
                  <c:v>2.2626021802235137</c:v>
                </c:pt>
                <c:pt idx="1456">
                  <c:v>2.2560684616515672</c:v>
                </c:pt>
                <c:pt idx="1457">
                  <c:v>2.2495557939105972</c:v>
                </c:pt>
                <c:pt idx="1458">
                  <c:v>2.2430641325266016</c:v>
                </c:pt>
                <c:pt idx="1459">
                  <c:v>2.2365934329462607</c:v>
                </c:pt>
                <c:pt idx="1460">
                  <c:v>2.2301436505384618</c:v>
                </c:pt>
                <c:pt idx="1461">
                  <c:v>2.223714740595824</c:v>
                </c:pt>
                <c:pt idx="1462">
                  <c:v>2.2173066583362049</c:v>
                </c:pt>
                <c:pt idx="1463">
                  <c:v>2.2109193589042024</c:v>
                </c:pt>
                <c:pt idx="1464">
                  <c:v>2.2045527973726537</c:v>
                </c:pt>
                <c:pt idx="1465">
                  <c:v>2.198206928744094</c:v>
                </c:pt>
                <c:pt idx="1466">
                  <c:v>2.1918817079522466</c:v>
                </c:pt>
                <c:pt idx="1467">
                  <c:v>2.1855770898634677</c:v>
                </c:pt>
                <c:pt idx="1468">
                  <c:v>2.1792930292782002</c:v>
                </c:pt>
                <c:pt idx="1469">
                  <c:v>2.1730294809324229</c:v>
                </c:pt>
                <c:pt idx="1470">
                  <c:v>2.1667863994990535</c:v>
                </c:pt>
                <c:pt idx="1471">
                  <c:v>2.1605637395893922</c:v>
                </c:pt>
                <c:pt idx="1472">
                  <c:v>2.1543614557545192</c:v>
                </c:pt>
                <c:pt idx="1473">
                  <c:v>2.1481795024866952</c:v>
                </c:pt>
                <c:pt idx="1474">
                  <c:v>2.1420178342207485</c:v>
                </c:pt>
                <c:pt idx="1475">
                  <c:v>2.135876405335452</c:v>
                </c:pt>
                <c:pt idx="1476">
                  <c:v>2.1297551701548989</c:v>
                </c:pt>
                <c:pt idx="1477">
                  <c:v>2.1236540829498525</c:v>
                </c:pt>
                <c:pt idx="1478">
                  <c:v>2.1175730979391103</c:v>
                </c:pt>
                <c:pt idx="1479">
                  <c:v>2.1115121692908252</c:v>
                </c:pt>
                <c:pt idx="1480">
                  <c:v>2.1054712511238454</c:v>
                </c:pt>
                <c:pt idx="1481">
                  <c:v>2.0994502975090334</c:v>
                </c:pt>
                <c:pt idx="1482">
                  <c:v>2.0934492624705774</c:v>
                </c:pt>
                <c:pt idx="1483">
                  <c:v>2.0874680999872952</c:v>
                </c:pt>
                <c:pt idx="1484">
                  <c:v>2.0815067639939158</c:v>
                </c:pt>
                <c:pt idx="1485">
                  <c:v>2.0755652083823719</c:v>
                </c:pt>
                <c:pt idx="1486">
                  <c:v>2.0696433870030653</c:v>
                </c:pt>
                <c:pt idx="1487">
                  <c:v>2.0637412536661395</c:v>
                </c:pt>
                <c:pt idx="1488">
                  <c:v>2.0578587621427231</c:v>
                </c:pt>
                <c:pt idx="1489">
                  <c:v>2.0519958661661781</c:v>
                </c:pt>
                <c:pt idx="1490">
                  <c:v>2.046152519433341</c:v>
                </c:pt>
                <c:pt idx="1491">
                  <c:v>2.0403286756057404</c:v>
                </c:pt>
                <c:pt idx="1492">
                  <c:v>2.0345242883108199</c:v>
                </c:pt>
                <c:pt idx="1493">
                  <c:v>2.0287393111431427</c:v>
                </c:pt>
                <c:pt idx="1494">
                  <c:v>2.0229736976655954</c:v>
                </c:pt>
                <c:pt idx="1495">
                  <c:v>2.0172274014105751</c:v>
                </c:pt>
                <c:pt idx="1496">
                  <c:v>2.0115003758811607</c:v>
                </c:pt>
                <c:pt idx="1497">
                  <c:v>2.0057925745523031</c:v>
                </c:pt>
                <c:pt idx="1498">
                  <c:v>2.00010395087198</c:v>
                </c:pt>
                <c:pt idx="1499">
                  <c:v>1.9944344582623392</c:v>
                </c:pt>
                <c:pt idx="1500">
                  <c:v>1.9887840501208649</c:v>
                </c:pt>
                <c:pt idx="1501">
                  <c:v>1.9831526798214953</c:v>
                </c:pt>
                <c:pt idx="1502">
                  <c:v>1.9775403007157633</c:v>
                </c:pt>
                <c:pt idx="1503">
                  <c:v>1.971946866133911</c:v>
                </c:pt>
                <c:pt idx="1504">
                  <c:v>1.9663723293859965</c:v>
                </c:pt>
                <c:pt idx="1505">
                  <c:v>1.960816643762999</c:v>
                </c:pt>
                <c:pt idx="1506">
                  <c:v>1.9552797625379212</c:v>
                </c:pt>
                <c:pt idx="1507">
                  <c:v>1.9497616389668588</c:v>
                </c:pt>
                <c:pt idx="1508">
                  <c:v>1.9442622262900808</c:v>
                </c:pt>
                <c:pt idx="1509">
                  <c:v>1.9387814777331138</c:v>
                </c:pt>
                <c:pt idx="1510">
                  <c:v>1.9333193465077791</c:v>
                </c:pt>
                <c:pt idx="1511">
                  <c:v>1.9278757858132556</c:v>
                </c:pt>
                <c:pt idx="1512">
                  <c:v>1.9224507488371267</c:v>
                </c:pt>
                <c:pt idx="1513">
                  <c:v>1.9170441887564031</c:v>
                </c:pt>
                <c:pt idx="1514">
                  <c:v>1.9116560587385631</c:v>
                </c:pt>
                <c:pt idx="1515">
                  <c:v>1.9062863119425595</c:v>
                </c:pt>
                <c:pt idx="1516">
                  <c:v>1.9009349015198398</c:v>
                </c:pt>
                <c:pt idx="1517">
                  <c:v>1.8956017806153425</c:v>
                </c:pt>
                <c:pt idx="1518">
                  <c:v>1.8902869023684952</c:v>
                </c:pt>
                <c:pt idx="1519">
                  <c:v>1.8849902199141939</c:v>
                </c:pt>
                <c:pt idx="1520">
                  <c:v>1.8797116863837986</c:v>
                </c:pt>
                <c:pt idx="1521">
                  <c:v>1.8744512549060823</c:v>
                </c:pt>
                <c:pt idx="1522">
                  <c:v>1.8692088786082146</c:v>
                </c:pt>
                <c:pt idx="1523">
                  <c:v>1.8639845106166968</c:v>
                </c:pt>
                <c:pt idx="1524">
                  <c:v>1.8587781040583273</c:v>
                </c:pt>
                <c:pt idx="1525">
                  <c:v>1.8535896120611275</c:v>
                </c:pt>
                <c:pt idx="1526">
                  <c:v>1.8484189877552935</c:v>
                </c:pt>
                <c:pt idx="1527">
                  <c:v>1.8432661842740932</c:v>
                </c:pt>
                <c:pt idx="1528">
                  <c:v>1.8381311547548009</c:v>
                </c:pt>
                <c:pt idx="1529">
                  <c:v>1.8330138523396091</c:v>
                </c:pt>
                <c:pt idx="1530">
                  <c:v>1.8279142301765254</c:v>
                </c:pt>
                <c:pt idx="1531">
                  <c:v>1.8228322414202618</c:v>
                </c:pt>
                <c:pt idx="1532">
                  <c:v>1.8177678392331273</c:v>
                </c:pt>
                <c:pt idx="1533">
                  <c:v>1.8127209767859136</c:v>
                </c:pt>
                <c:pt idx="1534">
                  <c:v>1.8076916072587639</c:v>
                </c:pt>
                <c:pt idx="1535">
                  <c:v>1.8026796838420243</c:v>
                </c:pt>
                <c:pt idx="1536">
                  <c:v>1.7976851597371257</c:v>
                </c:pt>
                <c:pt idx="1537">
                  <c:v>1.7927079881574224</c:v>
                </c:pt>
                <c:pt idx="1538">
                  <c:v>1.7877481223290357</c:v>
                </c:pt>
                <c:pt idx="1539">
                  <c:v>1.7828055154916942</c:v>
                </c:pt>
                <c:pt idx="1540">
                  <c:v>1.7778801208995558</c:v>
                </c:pt>
                <c:pt idx="1541">
                  <c:v>1.7729718918220487</c:v>
                </c:pt>
                <c:pt idx="1542">
                  <c:v>1.7680807815446722</c:v>
                </c:pt>
                <c:pt idx="1543">
                  <c:v>1.7632067433698047</c:v>
                </c:pt>
                <c:pt idx="1544">
                  <c:v>1.758349730617516</c:v>
                </c:pt>
                <c:pt idx="1545">
                  <c:v>1.7535096966263592</c:v>
                </c:pt>
                <c:pt idx="1546">
                  <c:v>1.7486865947541559</c:v>
                </c:pt>
                <c:pt idx="1547">
                  <c:v>1.7438803783787828</c:v>
                </c:pt>
                <c:pt idx="1548">
                  <c:v>1.739091000898942</c:v>
                </c:pt>
                <c:pt idx="1549">
                  <c:v>1.7343184157349401</c:v>
                </c:pt>
                <c:pt idx="1550">
                  <c:v>1.7295625763294358</c:v>
                </c:pt>
                <c:pt idx="1551">
                  <c:v>1.7248234361482104</c:v>
                </c:pt>
                <c:pt idx="1552">
                  <c:v>1.7201009486809071</c:v>
                </c:pt>
                <c:pt idx="1553">
                  <c:v>1.7153950674417766</c:v>
                </c:pt>
                <c:pt idx="1554">
                  <c:v>1.7107057459704162</c:v>
                </c:pt>
                <c:pt idx="1555">
                  <c:v>1.7060329378324903</c:v>
                </c:pt>
                <c:pt idx="1556">
                  <c:v>1.7013765966204732</c:v>
                </c:pt>
                <c:pt idx="1557">
                  <c:v>1.696736675954345</c:v>
                </c:pt>
                <c:pt idx="1558">
                  <c:v>1.6921131294823135</c:v>
                </c:pt>
                <c:pt idx="1559">
                  <c:v>1.6875059108815238</c:v>
                </c:pt>
                <c:pt idx="1560">
                  <c:v>1.6829149738587508</c:v>
                </c:pt>
                <c:pt idx="1561">
                  <c:v>1.6783402721510816</c:v>
                </c:pt>
                <c:pt idx="1562">
                  <c:v>1.6737817595266244</c:v>
                </c:pt>
                <c:pt idx="1563">
                  <c:v>1.6692393897851816</c:v>
                </c:pt>
                <c:pt idx="1564">
                  <c:v>1.6647131167589015</c:v>
                </c:pt>
                <c:pt idx="1565">
                  <c:v>1.6602028943129914</c:v>
                </c:pt>
                <c:pt idx="1566">
                  <c:v>1.655708676346334</c:v>
                </c:pt>
                <c:pt idx="1567">
                  <c:v>1.651230416792181</c:v>
                </c:pt>
                <c:pt idx="1568">
                  <c:v>1.6467680696187756</c:v>
                </c:pt>
                <c:pt idx="1569">
                  <c:v>1.642321588830022</c:v>
                </c:pt>
                <c:pt idx="1570">
                  <c:v>1.6378909284661101</c:v>
                </c:pt>
                <c:pt idx="1571">
                  <c:v>1.6334760426041501</c:v>
                </c:pt>
                <c:pt idx="1572">
                  <c:v>1.62907688535881</c:v>
                </c:pt>
                <c:pt idx="1573">
                  <c:v>1.6246934108829245</c:v>
                </c:pt>
                <c:pt idx="1574">
                  <c:v>1.620325573368125</c:v>
                </c:pt>
                <c:pt idx="1575">
                  <c:v>1.6159733270454477</c:v>
                </c:pt>
                <c:pt idx="1576">
                  <c:v>1.611636626185929</c:v>
                </c:pt>
                <c:pt idx="1577">
                  <c:v>1.607315425101226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4-4CC7-92AE-936A9B2B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4528"/>
        <c:axId val="171731728"/>
      </c:scatterChart>
      <c:valAx>
        <c:axId val="1717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1728"/>
        <c:crosses val="autoZero"/>
        <c:crossBetween val="midCat"/>
      </c:valAx>
      <c:valAx>
        <c:axId val="171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(m/s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 Motor Thrust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'D12 Data'!$D$1</c:f>
              <c:strCache>
                <c:ptCount val="1"/>
                <c:pt idx="0">
                  <c:v>T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'D12 Data'!$C$2:$C$167</c:f>
              <c:numCache>
                <c:formatCode>General</c:formatCode>
                <c:ptCount val="1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</c:numCache>
            </c:numRef>
          </c:xVal>
          <c:yVal>
            <c:numRef>
              <c:f>'D12 Data'!$D$2:$D$167</c:f>
              <c:numCache>
                <c:formatCode>0.00</c:formatCode>
                <c:ptCount val="166"/>
                <c:pt idx="0">
                  <c:v>0</c:v>
                </c:pt>
                <c:pt idx="1">
                  <c:v>0.52428571428571435</c:v>
                </c:pt>
                <c:pt idx="2">
                  <c:v>1.0485714285714285</c:v>
                </c:pt>
                <c:pt idx="3">
                  <c:v>1.5728571428571427</c:v>
                </c:pt>
                <c:pt idx="4">
                  <c:v>2.097142857142857</c:v>
                </c:pt>
                <c:pt idx="5">
                  <c:v>2.6704925373134323</c:v>
                </c:pt>
                <c:pt idx="6">
                  <c:v>3.6854179104477609</c:v>
                </c:pt>
                <c:pt idx="7">
                  <c:v>4.7003432835820886</c:v>
                </c:pt>
                <c:pt idx="8">
                  <c:v>5.7152686567164164</c:v>
                </c:pt>
                <c:pt idx="9">
                  <c:v>6.730194029850745</c:v>
                </c:pt>
                <c:pt idx="10">
                  <c:v>7.7451194029850718</c:v>
                </c:pt>
                <c:pt idx="11">
                  <c:v>8.7600447761194005</c:v>
                </c:pt>
                <c:pt idx="12">
                  <c:v>9.8340588235294106</c:v>
                </c:pt>
                <c:pt idx="13">
                  <c:v>10.99670588235294</c:v>
                </c:pt>
                <c:pt idx="14">
                  <c:v>12.159352941176468</c:v>
                </c:pt>
                <c:pt idx="15">
                  <c:v>13.321999999999999</c:v>
                </c:pt>
                <c:pt idx="16">
                  <c:v>14.48464705882353</c:v>
                </c:pt>
                <c:pt idx="17">
                  <c:v>15.647294117647061</c:v>
                </c:pt>
                <c:pt idx="18">
                  <c:v>16.809941176470591</c:v>
                </c:pt>
                <c:pt idx="19">
                  <c:v>18.065528301886797</c:v>
                </c:pt>
                <c:pt idx="20">
                  <c:v>19.38307547169812</c:v>
                </c:pt>
                <c:pt idx="21">
                  <c:v>20.70062264150944</c:v>
                </c:pt>
                <c:pt idx="22">
                  <c:v>22.018169811320764</c:v>
                </c:pt>
                <c:pt idx="23">
                  <c:v>23.335716981132087</c:v>
                </c:pt>
                <c:pt idx="24">
                  <c:v>24.622800000000016</c:v>
                </c:pt>
                <c:pt idx="25">
                  <c:v>25.838800000000013</c:v>
                </c:pt>
                <c:pt idx="26">
                  <c:v>27.054800000000014</c:v>
                </c:pt>
                <c:pt idx="27">
                  <c:v>28.270800000000019</c:v>
                </c:pt>
                <c:pt idx="28">
                  <c:v>29.48680000000002</c:v>
                </c:pt>
                <c:pt idx="29">
                  <c:v>28.279333333333319</c:v>
                </c:pt>
                <c:pt idx="30">
                  <c:v>26.062642857142833</c:v>
                </c:pt>
                <c:pt idx="31">
                  <c:v>22.90478571428568</c:v>
                </c:pt>
                <c:pt idx="32">
                  <c:v>18.826181818181794</c:v>
                </c:pt>
                <c:pt idx="33">
                  <c:v>16.801076923076899</c:v>
                </c:pt>
                <c:pt idx="34">
                  <c:v>15.314923076923051</c:v>
                </c:pt>
                <c:pt idx="35">
                  <c:v>14.019315789473669</c:v>
                </c:pt>
                <c:pt idx="36">
                  <c:v>13.485894736842091</c:v>
                </c:pt>
                <c:pt idx="37">
                  <c:v>12.952473684210513</c:v>
                </c:pt>
                <c:pt idx="38">
                  <c:v>12.419052631578936</c:v>
                </c:pt>
                <c:pt idx="39">
                  <c:v>12.006785714285714</c:v>
                </c:pt>
                <c:pt idx="40">
                  <c:v>11.776249999999999</c:v>
                </c:pt>
                <c:pt idx="41">
                  <c:v>11.545714285714284</c:v>
                </c:pt>
                <c:pt idx="42">
                  <c:v>11.31517857142857</c:v>
                </c:pt>
                <c:pt idx="43">
                  <c:v>11.084642857142855</c:v>
                </c:pt>
                <c:pt idx="44">
                  <c:v>10.85410714285714</c:v>
                </c:pt>
                <c:pt idx="45">
                  <c:v>10.736307692307689</c:v>
                </c:pt>
                <c:pt idx="46">
                  <c:v>10.646692307692303</c:v>
                </c:pt>
                <c:pt idx="47">
                  <c:v>10.55707692307692</c:v>
                </c:pt>
                <c:pt idx="48">
                  <c:v>10.467461538461535</c:v>
                </c:pt>
                <c:pt idx="49">
                  <c:v>10.37784615384615</c:v>
                </c:pt>
                <c:pt idx="50">
                  <c:v>10.288230769230765</c:v>
                </c:pt>
                <c:pt idx="51">
                  <c:v>10.19861538461538</c:v>
                </c:pt>
                <c:pt idx="52">
                  <c:v>10.108999999999996</c:v>
                </c:pt>
                <c:pt idx="53">
                  <c:v>10.019384615384611</c:v>
                </c:pt>
                <c:pt idx="54">
                  <c:v>9.929769230769228</c:v>
                </c:pt>
                <c:pt idx="55">
                  <c:v>9.8627441860465108</c:v>
                </c:pt>
                <c:pt idx="56">
                  <c:v>9.8296046511627893</c:v>
                </c:pt>
                <c:pt idx="57">
                  <c:v>9.7964651162790695</c:v>
                </c:pt>
                <c:pt idx="58">
                  <c:v>9.7633255813953479</c:v>
                </c:pt>
                <c:pt idx="59">
                  <c:v>9.7301860465116263</c:v>
                </c:pt>
                <c:pt idx="60">
                  <c:v>9.6970465116279065</c:v>
                </c:pt>
                <c:pt idx="61">
                  <c:v>9.663906976744185</c:v>
                </c:pt>
                <c:pt idx="62">
                  <c:v>9.6307674418604634</c:v>
                </c:pt>
                <c:pt idx="63">
                  <c:v>9.5976279069767436</c:v>
                </c:pt>
                <c:pt idx="64">
                  <c:v>9.5644883720930221</c:v>
                </c:pt>
                <c:pt idx="65">
                  <c:v>9.5313488372093005</c:v>
                </c:pt>
                <c:pt idx="66">
                  <c:v>9.4982093023255807</c:v>
                </c:pt>
                <c:pt idx="67">
                  <c:v>9.4650697674418591</c:v>
                </c:pt>
                <c:pt idx="68">
                  <c:v>9.4319302325581376</c:v>
                </c:pt>
                <c:pt idx="69">
                  <c:v>9.3987906976744178</c:v>
                </c:pt>
                <c:pt idx="70">
                  <c:v>9.3656511627906962</c:v>
                </c:pt>
                <c:pt idx="71">
                  <c:v>9.3325116279069746</c:v>
                </c:pt>
                <c:pt idx="72">
                  <c:v>9.3035031055900603</c:v>
                </c:pt>
                <c:pt idx="73">
                  <c:v>9.2910186335403715</c:v>
                </c:pt>
                <c:pt idx="74">
                  <c:v>9.2785341614906827</c:v>
                </c:pt>
                <c:pt idx="75">
                  <c:v>9.2660496894409921</c:v>
                </c:pt>
                <c:pt idx="76">
                  <c:v>9.2535652173913032</c:v>
                </c:pt>
                <c:pt idx="77">
                  <c:v>9.2410807453416144</c:v>
                </c:pt>
                <c:pt idx="78">
                  <c:v>9.2285962732919238</c:v>
                </c:pt>
                <c:pt idx="79">
                  <c:v>9.2161118012422349</c:v>
                </c:pt>
                <c:pt idx="80">
                  <c:v>9.2036273291925461</c:v>
                </c:pt>
                <c:pt idx="81">
                  <c:v>9.1911428571428573</c:v>
                </c:pt>
                <c:pt idx="82">
                  <c:v>9.1786583850931667</c:v>
                </c:pt>
                <c:pt idx="83">
                  <c:v>9.1661739130434778</c:v>
                </c:pt>
                <c:pt idx="84">
                  <c:v>9.153689440993789</c:v>
                </c:pt>
                <c:pt idx="85">
                  <c:v>9.1412049689440984</c:v>
                </c:pt>
                <c:pt idx="86">
                  <c:v>9.1287204968944096</c:v>
                </c:pt>
                <c:pt idx="87">
                  <c:v>9.1162360248447207</c:v>
                </c:pt>
                <c:pt idx="88">
                  <c:v>9.1039090909090916</c:v>
                </c:pt>
                <c:pt idx="89">
                  <c:v>9.093</c:v>
                </c:pt>
                <c:pt idx="90">
                  <c:v>9.0820909090909083</c:v>
                </c:pt>
                <c:pt idx="91">
                  <c:v>9.0711818181818185</c:v>
                </c:pt>
                <c:pt idx="92">
                  <c:v>9.0602727272727268</c:v>
                </c:pt>
                <c:pt idx="93">
                  <c:v>9.0493636363636369</c:v>
                </c:pt>
                <c:pt idx="94">
                  <c:v>9.0384545454545453</c:v>
                </c:pt>
                <c:pt idx="95">
                  <c:v>9.0275454545454537</c:v>
                </c:pt>
                <c:pt idx="96">
                  <c:v>9.0166363636363638</c:v>
                </c:pt>
                <c:pt idx="97">
                  <c:v>9.0057272727272721</c:v>
                </c:pt>
                <c:pt idx="98">
                  <c:v>8.9948181818181823</c:v>
                </c:pt>
                <c:pt idx="99">
                  <c:v>8.9839090909090906</c:v>
                </c:pt>
                <c:pt idx="100">
                  <c:v>8.972999999999999</c:v>
                </c:pt>
                <c:pt idx="101">
                  <c:v>8.9620909090909091</c:v>
                </c:pt>
                <c:pt idx="102">
                  <c:v>8.9511818181818175</c:v>
                </c:pt>
                <c:pt idx="103">
                  <c:v>8.9402727272727276</c:v>
                </c:pt>
                <c:pt idx="104">
                  <c:v>8.9293636363636359</c:v>
                </c:pt>
                <c:pt idx="105">
                  <c:v>8.9184545454545443</c:v>
                </c:pt>
                <c:pt idx="106">
                  <c:v>8.9075454545454544</c:v>
                </c:pt>
                <c:pt idx="107">
                  <c:v>8.8967486910994751</c:v>
                </c:pt>
                <c:pt idx="108">
                  <c:v>8.8861204188481668</c:v>
                </c:pt>
                <c:pt idx="109">
                  <c:v>8.8754921465968586</c:v>
                </c:pt>
                <c:pt idx="110">
                  <c:v>8.8648638743455486</c:v>
                </c:pt>
                <c:pt idx="111">
                  <c:v>8.8542356020942403</c:v>
                </c:pt>
                <c:pt idx="112">
                  <c:v>8.8436073298429321</c:v>
                </c:pt>
                <c:pt idx="113">
                  <c:v>8.8329790575916221</c:v>
                </c:pt>
                <c:pt idx="114">
                  <c:v>8.8223507853403138</c:v>
                </c:pt>
                <c:pt idx="115">
                  <c:v>8.8117225130890056</c:v>
                </c:pt>
                <c:pt idx="116">
                  <c:v>8.8010942408376955</c:v>
                </c:pt>
                <c:pt idx="117">
                  <c:v>8.7904659685863873</c:v>
                </c:pt>
                <c:pt idx="118">
                  <c:v>8.779837696335079</c:v>
                </c:pt>
                <c:pt idx="119">
                  <c:v>8.769209424083769</c:v>
                </c:pt>
                <c:pt idx="120">
                  <c:v>8.7585811518324608</c:v>
                </c:pt>
                <c:pt idx="121">
                  <c:v>8.7479528795811508</c:v>
                </c:pt>
                <c:pt idx="122">
                  <c:v>8.7373246073298425</c:v>
                </c:pt>
                <c:pt idx="123">
                  <c:v>8.7266963350785343</c:v>
                </c:pt>
                <c:pt idx="124">
                  <c:v>8.7160680628272242</c:v>
                </c:pt>
                <c:pt idx="125">
                  <c:v>8.705439790575916</c:v>
                </c:pt>
                <c:pt idx="126">
                  <c:v>8.6914972067039091</c:v>
                </c:pt>
                <c:pt idx="127">
                  <c:v>8.6698212290502781</c:v>
                </c:pt>
                <c:pt idx="128">
                  <c:v>8.6481452513966452</c:v>
                </c:pt>
                <c:pt idx="129">
                  <c:v>8.626469273743016</c:v>
                </c:pt>
                <c:pt idx="130">
                  <c:v>8.6047932960893831</c:v>
                </c:pt>
                <c:pt idx="131">
                  <c:v>8.5831173184357521</c:v>
                </c:pt>
                <c:pt idx="132">
                  <c:v>8.561441340782121</c:v>
                </c:pt>
                <c:pt idx="133">
                  <c:v>8.53976536312849</c:v>
                </c:pt>
                <c:pt idx="134">
                  <c:v>8.5180893854748589</c:v>
                </c:pt>
                <c:pt idx="135">
                  <c:v>8.4964134078212261</c:v>
                </c:pt>
                <c:pt idx="136">
                  <c:v>8.4747374301675968</c:v>
                </c:pt>
                <c:pt idx="137">
                  <c:v>8.453061452513964</c:v>
                </c:pt>
                <c:pt idx="138">
                  <c:v>8.431385474860333</c:v>
                </c:pt>
                <c:pt idx="139">
                  <c:v>8.4097094972067019</c:v>
                </c:pt>
                <c:pt idx="140">
                  <c:v>8.3880335195530709</c:v>
                </c:pt>
                <c:pt idx="141">
                  <c:v>8.3663575418994398</c:v>
                </c:pt>
                <c:pt idx="142">
                  <c:v>8.3446815642458088</c:v>
                </c:pt>
                <c:pt idx="143">
                  <c:v>8.3230055865921777</c:v>
                </c:pt>
                <c:pt idx="144">
                  <c:v>8.3095844155844159</c:v>
                </c:pt>
                <c:pt idx="145">
                  <c:v>8.3085454545454542</c:v>
                </c:pt>
                <c:pt idx="146">
                  <c:v>8.3075064935064926</c:v>
                </c:pt>
                <c:pt idx="147">
                  <c:v>8.3064675324675328</c:v>
                </c:pt>
                <c:pt idx="148">
                  <c:v>8.3054285714285712</c:v>
                </c:pt>
                <c:pt idx="149">
                  <c:v>8.3043896103896095</c:v>
                </c:pt>
                <c:pt idx="150">
                  <c:v>8.3033506493506497</c:v>
                </c:pt>
                <c:pt idx="151">
                  <c:v>8.3023116883116881</c:v>
                </c:pt>
                <c:pt idx="152">
                  <c:v>8.3012727272727265</c:v>
                </c:pt>
                <c:pt idx="153">
                  <c:v>8.3002337662337666</c:v>
                </c:pt>
                <c:pt idx="154">
                  <c:v>8.299194805194805</c:v>
                </c:pt>
                <c:pt idx="155">
                  <c:v>8.2981558441558434</c:v>
                </c:pt>
                <c:pt idx="156">
                  <c:v>8.2971168831168836</c:v>
                </c:pt>
                <c:pt idx="157">
                  <c:v>8.2960779220779219</c:v>
                </c:pt>
                <c:pt idx="158">
                  <c:v>8.2950389610389603</c:v>
                </c:pt>
                <c:pt idx="159">
                  <c:v>8.2939999999998122</c:v>
                </c:pt>
                <c:pt idx="160">
                  <c:v>6.620818181817981</c:v>
                </c:pt>
                <c:pt idx="161">
                  <c:v>4.9476363636362066</c:v>
                </c:pt>
                <c:pt idx="162">
                  <c:v>3.6418421052630094</c:v>
                </c:pt>
                <c:pt idx="163">
                  <c:v>2.4278947368419495</c:v>
                </c:pt>
                <c:pt idx="164">
                  <c:v>1.2139473684208895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CD8-8658-83809CBE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05152"/>
        <c:axId val="737808992"/>
      </c:scatterChart>
      <c:valAx>
        <c:axId val="7378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08992"/>
        <c:crosses val="autoZero"/>
        <c:crossBetween val="midCat"/>
      </c:valAx>
      <c:valAx>
        <c:axId val="737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464820</xdr:colOff>
      <xdr:row>1</xdr:row>
      <xdr:rowOff>114300</xdr:rowOff>
    </xdr:from>
    <xdr:to>
      <xdr:col>42</xdr:col>
      <xdr:colOff>205740</xdr:colOff>
      <xdr:row>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16052B-5FA9-B2A8-A167-141D95C1B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280" y="327660"/>
          <a:ext cx="339852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595705</xdr:colOff>
      <xdr:row>7</xdr:row>
      <xdr:rowOff>94130</xdr:rowOff>
    </xdr:from>
    <xdr:to>
      <xdr:col>49</xdr:col>
      <xdr:colOff>258347</xdr:colOff>
      <xdr:row>36</xdr:row>
      <xdr:rowOff>156475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E018A9-2267-ED2E-50B4-DE6B9EBC4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60960</xdr:rowOff>
    </xdr:from>
    <xdr:to>
      <xdr:col>7</xdr:col>
      <xdr:colOff>373380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BED2E-3C2C-5BEC-97B5-CF8627DB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7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72E8F-9EBA-D0F6-E761-F3DECA0F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45720</xdr:rowOff>
    </xdr:from>
    <xdr:to>
      <xdr:col>7</xdr:col>
      <xdr:colOff>358140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B494A-2C8A-416A-7154-CED86D70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6</xdr:row>
      <xdr:rowOff>15240</xdr:rowOff>
    </xdr:from>
    <xdr:to>
      <xdr:col>17</xdr:col>
      <xdr:colOff>198120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B5D57-EA2C-047C-C21A-71700453C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nslatorscafe.com/unit-converter/en-US/calculator/rocket-max-altitu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AA78-041C-4C17-A113-8029AA988B82}">
  <dimension ref="A1:AH2043"/>
  <sheetViews>
    <sheetView tabSelected="1" topLeftCell="AD1" zoomScale="70" zoomScaleNormal="70" workbookViewId="0">
      <pane ySplit="1" topLeftCell="A8" activePane="bottomLeft" state="frozen"/>
      <selection pane="bottomLeft" activeCell="BE21" sqref="BE21"/>
    </sheetView>
  </sheetViews>
  <sheetFormatPr defaultRowHeight="14.4" x14ac:dyDescent="0.3"/>
  <cols>
    <col min="1" max="1" width="20.5546875" style="1" bestFit="1" customWidth="1"/>
    <col min="2" max="2" width="8.21875" style="1" bestFit="1" customWidth="1"/>
    <col min="3" max="3" width="19" style="1" bestFit="1" customWidth="1"/>
    <col min="4" max="4" width="6.44140625" style="1" bestFit="1" customWidth="1"/>
    <col min="5" max="5" width="7.6640625" style="1" bestFit="1" customWidth="1"/>
    <col min="6" max="6" width="8.88671875" style="1"/>
    <col min="7" max="7" width="10.5546875" style="1" bestFit="1" customWidth="1"/>
    <col min="8" max="17" width="8.88671875" style="1"/>
    <col min="18" max="18" width="13" style="1" bestFit="1" customWidth="1"/>
    <col min="19" max="22" width="13" style="1" customWidth="1"/>
    <col min="23" max="32" width="8.88671875" style="1"/>
    <col min="33" max="33" width="0" style="1" hidden="1" customWidth="1"/>
    <col min="34" max="16384" width="8.88671875" style="1"/>
  </cols>
  <sheetData>
    <row r="1" spans="1:34" ht="16.8" x14ac:dyDescent="0.35">
      <c r="Q1" s="1" t="s">
        <v>2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11</v>
      </c>
      <c r="X1" s="1" t="s">
        <v>55</v>
      </c>
      <c r="Y1" s="1" t="s">
        <v>56</v>
      </c>
      <c r="Z1" s="1" t="s">
        <v>63</v>
      </c>
      <c r="AA1" s="1" t="s">
        <v>57</v>
      </c>
      <c r="AB1" s="1" t="s">
        <v>58</v>
      </c>
      <c r="AC1" s="1" t="s">
        <v>3</v>
      </c>
      <c r="AD1" s="1" t="s">
        <v>59</v>
      </c>
      <c r="AE1" s="1" t="s">
        <v>60</v>
      </c>
      <c r="AF1" s="1" t="s">
        <v>4</v>
      </c>
      <c r="AG1" s="1" t="str">
        <f t="shared" ref="AG1:AG64" si="0">Q1</f>
        <v>t (s)</v>
      </c>
      <c r="AH1" s="1" t="s">
        <v>61</v>
      </c>
    </row>
    <row r="2" spans="1:34" ht="16.8" x14ac:dyDescent="0.35">
      <c r="C2" s="2" t="s">
        <v>48</v>
      </c>
      <c r="D2" s="2" t="s">
        <v>49</v>
      </c>
      <c r="E2" s="1" t="s">
        <v>33</v>
      </c>
      <c r="F2" s="1" t="s">
        <v>5</v>
      </c>
      <c r="G2" s="1" t="s">
        <v>0</v>
      </c>
      <c r="H2" s="1" t="s">
        <v>1</v>
      </c>
      <c r="I2" s="1" t="s">
        <v>7</v>
      </c>
      <c r="J2" s="1" t="s">
        <v>8</v>
      </c>
      <c r="K2" s="1" t="s">
        <v>6</v>
      </c>
      <c r="L2" s="2" t="s">
        <v>9</v>
      </c>
      <c r="M2" s="1" t="s">
        <v>10</v>
      </c>
      <c r="N2" s="1" t="s">
        <v>13</v>
      </c>
      <c r="O2" s="1" t="s">
        <v>12</v>
      </c>
      <c r="Q2" s="1">
        <v>0</v>
      </c>
      <c r="R2" s="1">
        <f>IF(Q2&lt;=t_thrust,('D12 Data'!D2/(m+m_f/2)),0)</f>
        <v>0</v>
      </c>
      <c r="S2" s="1">
        <f>R2*COS($D$3)</f>
        <v>0</v>
      </c>
      <c r="T2" s="1">
        <f>R2*SIN($D$3)</f>
        <v>0</v>
      </c>
      <c r="U2" s="1">
        <f t="shared" ref="U2:U65" si="1">IF(t&lt;=t_thrust,(0.5*rho*vx^2*C_D*A)/(m+m_f/2),(0.5*rho*vx^2*C_D*A)/m)</f>
        <v>0</v>
      </c>
      <c r="V2" s="1">
        <f t="shared" ref="V2:V65" si="2">IF(t&lt;=t_thrust,(0.5*rho*vy^2*C_D*A)/(m+m_f/2),(0.5*rho*vy^2*C_D*A)/m)</f>
        <v>0</v>
      </c>
      <c r="W2" s="1">
        <f>IF(Q2&lt;=t_thrust,(0.5*rho*$AC2^2*C_D*A)/(m+m_f/2),(0.5*rho*$AC2^2*C_D*A)/m)</f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f t="shared" ref="AC2:AC65" si="3">SQRT(vx^2+vy^2)</f>
        <v>0</v>
      </c>
      <c r="AD2" s="1">
        <f t="shared" ref="AD2:AD33" si="4">S2-U2</f>
        <v>0</v>
      </c>
      <c r="AE2" s="1">
        <f t="shared" ref="AE2:AE65" si="5">IF(t&gt;t_thrust,IF(vy&gt;0,-ady-g,ady-g),aty-ady-g)</f>
        <v>-9.81</v>
      </c>
      <c r="AF2" s="1">
        <f t="shared" ref="AF2:AF65" si="6">SQRT(ax^2 + ay^2)</f>
        <v>9.81</v>
      </c>
      <c r="AG2" s="1">
        <f t="shared" si="0"/>
        <v>0</v>
      </c>
      <c r="AH2" s="1">
        <f>SUM($Z$2:Z2)</f>
        <v>0</v>
      </c>
    </row>
    <row r="3" spans="1:34" x14ac:dyDescent="0.3">
      <c r="C3" s="1">
        <v>35</v>
      </c>
      <c r="D3" s="1">
        <f>C3*PI()/180</f>
        <v>0.6108652381980153</v>
      </c>
      <c r="E3" s="1">
        <v>0.01</v>
      </c>
      <c r="F3" s="1">
        <v>9.81</v>
      </c>
      <c r="G3" s="3">
        <f>(I/t_thrust)/(m+0.5*m_f)</f>
        <v>153.29723183523615</v>
      </c>
      <c r="H3" s="4">
        <v>20</v>
      </c>
      <c r="I3" s="1">
        <f>(89-24.93)/1000</f>
        <v>6.4069999999999988E-2</v>
      </c>
      <c r="J3" s="1">
        <f>30/1000</f>
        <v>0.03</v>
      </c>
      <c r="K3" s="5">
        <v>1.65</v>
      </c>
      <c r="L3" s="1">
        <v>1.2250000000000001</v>
      </c>
      <c r="M3" s="1">
        <v>0.75</v>
      </c>
      <c r="N3" s="1">
        <v>2.5999999999999999E-2</v>
      </c>
      <c r="O3" s="1">
        <f>PI()*(N3 / 2)^2</f>
        <v>5.3092915845667494E-4</v>
      </c>
      <c r="Q3" s="1">
        <f t="shared" ref="Q3:Q66" si="7">Q2+h</f>
        <v>0.01</v>
      </c>
      <c r="R3" s="1">
        <f>IF(Q3&lt;=t_thrust,('D12 Data'!D3/(m+m_f/2)),0)</f>
        <v>6.6306527669876623</v>
      </c>
      <c r="S3" s="1">
        <f t="shared" ref="S3:S66" si="8">R3*COS($D$3)</f>
        <v>5.4315127690484033</v>
      </c>
      <c r="T3" s="1">
        <f t="shared" ref="T3:T66" si="9">R3*SIN($D$3)</f>
        <v>3.8031861847699862</v>
      </c>
      <c r="U3" s="1">
        <f t="shared" si="1"/>
        <v>0</v>
      </c>
      <c r="V3" s="1">
        <f t="shared" si="2"/>
        <v>2.9684532230793948E-5</v>
      </c>
      <c r="W3" s="1">
        <f t="shared" ref="W3:W66" si="10">IF(Q3&lt;=t_thrust,(0.5*rho*AC3^2*C_D*A)/(m+m_f/2),(0.5*rho*AC3^2*C_D*A)/m)</f>
        <v>2.9684532230793948E-5</v>
      </c>
      <c r="X3" s="1">
        <f>X2+AA2*($Q3-$Q2)</f>
        <v>0</v>
      </c>
      <c r="Y3" s="1">
        <f>Y2+AB2*($Q3-$Q2)</f>
        <v>0</v>
      </c>
      <c r="Z3" s="1">
        <f>SQRT((X3-X2)^2+(Y3-Y2)^2)</f>
        <v>0</v>
      </c>
      <c r="AA3" s="1">
        <f t="shared" ref="AA3:AA66" si="11">AA2+AD2*(Q3-Q2)</f>
        <v>0</v>
      </c>
      <c r="AB3" s="1">
        <f t="shared" ref="AB3:AB66" si="12">AB2+AE2*(Q3-Q2)</f>
        <v>-9.8100000000000007E-2</v>
      </c>
      <c r="AC3" s="1">
        <f t="shared" si="3"/>
        <v>9.8100000000000007E-2</v>
      </c>
      <c r="AD3" s="1">
        <f t="shared" si="4"/>
        <v>5.4315127690484033</v>
      </c>
      <c r="AE3" s="1">
        <f t="shared" si="5"/>
        <v>-6.0068434997622457</v>
      </c>
      <c r="AF3" s="1">
        <f t="shared" si="6"/>
        <v>8.0983640194160085</v>
      </c>
      <c r="AG3" s="1">
        <f t="shared" si="0"/>
        <v>0.01</v>
      </c>
      <c r="AH3" s="1">
        <f>SUM($Z$2:Z3)</f>
        <v>0</v>
      </c>
    </row>
    <row r="4" spans="1:34" x14ac:dyDescent="0.3">
      <c r="Q4" s="1">
        <f t="shared" si="7"/>
        <v>0.02</v>
      </c>
      <c r="R4" s="1">
        <f>IF(Q4&lt;=t_thrust,('D12 Data'!D4/(m+m_f/2)),0)</f>
        <v>13.261305533975321</v>
      </c>
      <c r="S4" s="1">
        <f t="shared" si="8"/>
        <v>10.863025538096805</v>
      </c>
      <c r="T4" s="1">
        <f t="shared" si="9"/>
        <v>7.6063723695399705</v>
      </c>
      <c r="U4" s="1">
        <f t="shared" si="1"/>
        <v>9.0998410133350067E-6</v>
      </c>
      <c r="V4" s="1">
        <f t="shared" si="2"/>
        <v>7.7167037902681931E-5</v>
      </c>
      <c r="W4" s="1">
        <f t="shared" si="10"/>
        <v>8.6266878916016929E-5</v>
      </c>
      <c r="X4" s="1">
        <f t="shared" ref="X4:X67" si="13">X3+AA3*(Q4-Q3)</f>
        <v>0</v>
      </c>
      <c r="Y4" s="1">
        <f t="shared" ref="Y4:Y67" si="14">Y3+AB3*($Q4-$Q3)</f>
        <v>-9.810000000000001E-4</v>
      </c>
      <c r="Z4" s="1">
        <f t="shared" ref="Z4:Z67" si="15">SQRT((X4-X3)^2+(Y4-Y3)^2)</f>
        <v>9.810000000000001E-4</v>
      </c>
      <c r="AA4" s="1">
        <f t="shared" si="11"/>
        <v>5.4315127690484036E-2</v>
      </c>
      <c r="AB4" s="1">
        <f t="shared" si="12"/>
        <v>-0.15816843499762245</v>
      </c>
      <c r="AC4" s="1">
        <f t="shared" si="3"/>
        <v>0.16723452671512154</v>
      </c>
      <c r="AD4" s="1">
        <f t="shared" si="4"/>
        <v>10.863016438255791</v>
      </c>
      <c r="AE4" s="1">
        <f t="shared" si="5"/>
        <v>-2.2037047974979327</v>
      </c>
      <c r="AF4" s="1">
        <f t="shared" si="6"/>
        <v>11.084288022797447</v>
      </c>
      <c r="AG4" s="1">
        <f t="shared" si="0"/>
        <v>0.02</v>
      </c>
      <c r="AH4" s="1">
        <f>SUM($Z$2:Z4)</f>
        <v>9.810000000000001E-4</v>
      </c>
    </row>
    <row r="5" spans="1:34" x14ac:dyDescent="0.3">
      <c r="Q5" s="1">
        <f t="shared" si="7"/>
        <v>0.03</v>
      </c>
      <c r="R5" s="1">
        <f>IF(Q5&lt;=t_thrust,('D12 Data'!D5/(m+m_f/2)),0)</f>
        <v>19.891958300962983</v>
      </c>
      <c r="S5" s="1">
        <f t="shared" si="8"/>
        <v>16.294538307145206</v>
      </c>
      <c r="T5" s="1">
        <f t="shared" si="9"/>
        <v>11.409558554309957</v>
      </c>
      <c r="U5" s="1">
        <f t="shared" si="1"/>
        <v>8.1898477645959576E-5</v>
      </c>
      <c r="V5" s="1">
        <f t="shared" si="2"/>
        <v>1.0016781409341373E-4</v>
      </c>
      <c r="W5" s="1">
        <f t="shared" si="10"/>
        <v>1.8206629173937332E-4</v>
      </c>
      <c r="X5" s="1">
        <f t="shared" si="13"/>
        <v>5.4315127690484028E-4</v>
      </c>
      <c r="Y5" s="1">
        <f t="shared" si="14"/>
        <v>-2.5626843499762242E-3</v>
      </c>
      <c r="Z5" s="1">
        <f t="shared" si="15"/>
        <v>1.672345267151215E-3</v>
      </c>
      <c r="AA5" s="1">
        <f t="shared" si="11"/>
        <v>0.16294529207304193</v>
      </c>
      <c r="AB5" s="1">
        <f t="shared" si="12"/>
        <v>-0.18020548297260178</v>
      </c>
      <c r="AC5" s="1">
        <f t="shared" si="3"/>
        <v>0.24295099156446678</v>
      </c>
      <c r="AD5" s="1">
        <f t="shared" si="4"/>
        <v>16.294456408667561</v>
      </c>
      <c r="AE5" s="1">
        <f t="shared" si="5"/>
        <v>1.5994583864958631</v>
      </c>
      <c r="AF5" s="1">
        <f t="shared" si="6"/>
        <v>16.372769368194838</v>
      </c>
      <c r="AG5" s="1">
        <f t="shared" si="0"/>
        <v>0.03</v>
      </c>
      <c r="AH5" s="1">
        <f>SUM($Z$2:Z5)</f>
        <v>2.6533452671512149E-3</v>
      </c>
    </row>
    <row r="6" spans="1:34" x14ac:dyDescent="0.3">
      <c r="Q6" s="1">
        <f t="shared" si="7"/>
        <v>0.04</v>
      </c>
      <c r="R6" s="1">
        <f>IF(Q6&lt;=t_thrust,('D12 Data'!D6/(m+m_f/2)),0)</f>
        <v>26.522611067950642</v>
      </c>
      <c r="S6" s="1">
        <f t="shared" si="8"/>
        <v>21.72605107619361</v>
      </c>
      <c r="T6" s="1">
        <f t="shared" si="9"/>
        <v>15.212744739079941</v>
      </c>
      <c r="U6" s="1">
        <f t="shared" si="1"/>
        <v>3.2759244700283403E-4</v>
      </c>
      <c r="V6" s="1">
        <f t="shared" si="2"/>
        <v>8.31756403227526E-5</v>
      </c>
      <c r="W6" s="1">
        <f t="shared" si="10"/>
        <v>4.1076808732558659E-4</v>
      </c>
      <c r="X6" s="1">
        <f t="shared" si="13"/>
        <v>2.17260419763526E-3</v>
      </c>
      <c r="Y6" s="1">
        <f t="shared" si="14"/>
        <v>-4.3647391797022421E-3</v>
      </c>
      <c r="Z6" s="1">
        <f>SQRT((X6-X5)^2+(Y6-Y5)^2)</f>
        <v>2.4295099156446684E-3</v>
      </c>
      <c r="AA6" s="1">
        <f t="shared" si="11"/>
        <v>0.32588985615971755</v>
      </c>
      <c r="AB6" s="1">
        <f t="shared" si="12"/>
        <v>-0.16421089910764314</v>
      </c>
      <c r="AC6" s="1">
        <f t="shared" si="3"/>
        <v>0.36492385196577926</v>
      </c>
      <c r="AD6" s="1">
        <f t="shared" si="4"/>
        <v>21.725723483746606</v>
      </c>
      <c r="AE6" s="1">
        <f t="shared" si="5"/>
        <v>5.4026615634396187</v>
      </c>
      <c r="AF6" s="1">
        <f t="shared" si="6"/>
        <v>22.387402995016785</v>
      </c>
      <c r="AG6" s="1">
        <f t="shared" si="0"/>
        <v>0.04</v>
      </c>
      <c r="AH6" s="1">
        <f>SUM($Z$2:Z6)</f>
        <v>5.0828551827958833E-3</v>
      </c>
    </row>
    <row r="7" spans="1:34" x14ac:dyDescent="0.3">
      <c r="Q7" s="1">
        <f t="shared" si="7"/>
        <v>0.05</v>
      </c>
      <c r="R7" s="1">
        <f>IF(Q7&lt;=t_thrust,('D12 Data'!D7/(m+m_f/2)),0)</f>
        <v>33.773776872561434</v>
      </c>
      <c r="S7" s="1">
        <f t="shared" si="8"/>
        <v>27.665858368518972</v>
      </c>
      <c r="T7" s="1">
        <f t="shared" si="9"/>
        <v>19.371842580679164</v>
      </c>
      <c r="U7" s="1">
        <f t="shared" si="1"/>
        <v>9.0997007542616517E-4</v>
      </c>
      <c r="V7" s="1">
        <f t="shared" si="2"/>
        <v>3.7448247508514502E-5</v>
      </c>
      <c r="W7" s="1">
        <f t="shared" si="10"/>
        <v>9.4741832293467965E-4</v>
      </c>
      <c r="X7" s="1">
        <f t="shared" si="13"/>
        <v>5.431502759232436E-3</v>
      </c>
      <c r="Y7" s="1">
        <f t="shared" si="14"/>
        <v>-6.0068481707786737E-3</v>
      </c>
      <c r="Z7" s="1">
        <f t="shared" si="15"/>
        <v>3.6492385196577929E-3</v>
      </c>
      <c r="AA7" s="1">
        <f t="shared" si="11"/>
        <v>0.54314709099718361</v>
      </c>
      <c r="AB7" s="1">
        <f t="shared" si="12"/>
        <v>-0.11018428347324694</v>
      </c>
      <c r="AC7" s="1">
        <f t="shared" si="3"/>
        <v>0.55421055455775614</v>
      </c>
      <c r="AD7" s="1">
        <f t="shared" si="4"/>
        <v>27.664948398443546</v>
      </c>
      <c r="AE7" s="1">
        <f t="shared" si="5"/>
        <v>9.5618051324316564</v>
      </c>
      <c r="AF7" s="1">
        <f t="shared" si="6"/>
        <v>29.270761645012595</v>
      </c>
      <c r="AG7" s="1">
        <f t="shared" si="0"/>
        <v>0.05</v>
      </c>
      <c r="AH7" s="1">
        <f>SUM($Z$2:Z7)</f>
        <v>8.7320937024536766E-3</v>
      </c>
    </row>
    <row r="8" spans="1:34" x14ac:dyDescent="0.3">
      <c r="Q8" s="1">
        <f t="shared" si="7"/>
        <v>6.0000000000000005E-2</v>
      </c>
      <c r="R8" s="1">
        <f>IF(Q8&lt;=t_thrust,('D12 Data'!D8/(m+m_f/2)),0)</f>
        <v>46.609560015780467</v>
      </c>
      <c r="S8" s="1">
        <f t="shared" si="8"/>
        <v>38.180316370337025</v>
      </c>
      <c r="T8" s="1">
        <f t="shared" si="9"/>
        <v>26.734145333741566</v>
      </c>
      <c r="U8" s="1">
        <f t="shared" si="1"/>
        <v>2.0730243053177881E-3</v>
      </c>
      <c r="V8" s="1">
        <f t="shared" si="2"/>
        <v>6.5446533671031863E-7</v>
      </c>
      <c r="W8" s="1">
        <f t="shared" si="10"/>
        <v>2.0736787706544984E-3</v>
      </c>
      <c r="X8" s="1">
        <f t="shared" si="13"/>
        <v>1.0862973669204273E-2</v>
      </c>
      <c r="Y8" s="1">
        <f t="shared" si="14"/>
        <v>-7.1086910055111431E-3</v>
      </c>
      <c r="Z8" s="1">
        <f t="shared" si="15"/>
        <v>5.5421055455775635E-3</v>
      </c>
      <c r="AA8" s="1">
        <f t="shared" si="11"/>
        <v>0.81979657498161917</v>
      </c>
      <c r="AB8" s="1">
        <f t="shared" si="12"/>
        <v>-1.4566232148930353E-2</v>
      </c>
      <c r="AC8" s="1">
        <f t="shared" si="3"/>
        <v>0.81992597194540073</v>
      </c>
      <c r="AD8" s="1">
        <f t="shared" si="4"/>
        <v>38.178243346031707</v>
      </c>
      <c r="AE8" s="1">
        <f t="shared" si="5"/>
        <v>16.924144679276232</v>
      </c>
      <c r="AF8" s="1">
        <f t="shared" si="6"/>
        <v>41.761285158791367</v>
      </c>
      <c r="AG8" s="1">
        <f t="shared" si="0"/>
        <v>6.0000000000000005E-2</v>
      </c>
      <c r="AH8" s="1">
        <f>SUM($Z$2:Z8)</f>
        <v>1.4274199248031239E-2</v>
      </c>
    </row>
    <row r="9" spans="1:34" x14ac:dyDescent="0.3">
      <c r="Q9" s="1">
        <f t="shared" si="7"/>
        <v>7.0000000000000007E-2</v>
      </c>
      <c r="R9" s="1">
        <f>IF(Q9&lt;=t_thrust,('D12 Data'!D9/(m+m_f/2)),0)</f>
        <v>59.445343158999485</v>
      </c>
      <c r="S9" s="1">
        <f t="shared" si="8"/>
        <v>48.694774372155059</v>
      </c>
      <c r="T9" s="1">
        <f t="shared" si="9"/>
        <v>34.09644808680396</v>
      </c>
      <c r="U9" s="1">
        <f t="shared" si="1"/>
        <v>4.4534528652550483E-3</v>
      </c>
      <c r="V9" s="1">
        <f t="shared" si="2"/>
        <v>7.3796140607075472E-5</v>
      </c>
      <c r="W9" s="1">
        <f t="shared" si="10"/>
        <v>4.527249005862123E-3</v>
      </c>
      <c r="X9" s="1">
        <f t="shared" si="13"/>
        <v>1.9060939419020467E-2</v>
      </c>
      <c r="Y9" s="1">
        <f t="shared" si="14"/>
        <v>-7.2543533270004465E-3</v>
      </c>
      <c r="Z9" s="1">
        <f t="shared" si="15"/>
        <v>8.1992597194540089E-3</v>
      </c>
      <c r="AA9" s="1">
        <f t="shared" si="11"/>
        <v>1.2015790084419362</v>
      </c>
      <c r="AB9" s="1">
        <f t="shared" si="12"/>
        <v>0.15467521464383199</v>
      </c>
      <c r="AC9" s="1">
        <f t="shared" si="3"/>
        <v>1.2114935144495913</v>
      </c>
      <c r="AD9" s="1">
        <f t="shared" si="4"/>
        <v>48.690320919289803</v>
      </c>
      <c r="AE9" s="1">
        <f t="shared" si="5"/>
        <v>24.286374290663353</v>
      </c>
      <c r="AF9" s="1">
        <f t="shared" si="6"/>
        <v>54.411169142094565</v>
      </c>
      <c r="AG9" s="1">
        <f t="shared" si="0"/>
        <v>7.0000000000000007E-2</v>
      </c>
      <c r="AH9" s="1">
        <f>SUM($Z$2:Z9)</f>
        <v>2.2473458967485246E-2</v>
      </c>
    </row>
    <row r="10" spans="1:34" x14ac:dyDescent="0.3">
      <c r="Q10" s="1">
        <f t="shared" si="7"/>
        <v>0.08</v>
      </c>
      <c r="R10" s="1">
        <f>IF(Q10&lt;=t_thrust,('D12 Data'!D10/(m+m_f/2)),0)</f>
        <v>72.28112630221851</v>
      </c>
      <c r="S10" s="1">
        <f t="shared" si="8"/>
        <v>59.209232373973109</v>
      </c>
      <c r="T10" s="1">
        <f t="shared" si="9"/>
        <v>41.458750839866354</v>
      </c>
      <c r="U10" s="1">
        <f t="shared" si="1"/>
        <v>8.7939740012635079E-3</v>
      </c>
      <c r="V10" s="1">
        <f t="shared" si="2"/>
        <v>4.8747414255050358E-4</v>
      </c>
      <c r="W10" s="1">
        <f t="shared" si="10"/>
        <v>9.2814481438140122E-3</v>
      </c>
      <c r="X10" s="1">
        <f t="shared" si="13"/>
        <v>3.1076729503439822E-2</v>
      </c>
      <c r="Y10" s="1">
        <f t="shared" si="14"/>
        <v>-5.7076011805621274E-3</v>
      </c>
      <c r="Z10" s="1">
        <f t="shared" si="15"/>
        <v>1.2114935144495907E-2</v>
      </c>
      <c r="AA10" s="1">
        <f t="shared" si="11"/>
        <v>1.688482217634834</v>
      </c>
      <c r="AB10" s="1">
        <f t="shared" si="12"/>
        <v>0.39753895755046542</v>
      </c>
      <c r="AC10" s="1">
        <f t="shared" si="3"/>
        <v>1.7346496539760867</v>
      </c>
      <c r="AD10" s="1">
        <f t="shared" si="4"/>
        <v>59.200438399971844</v>
      </c>
      <c r="AE10" s="1">
        <f t="shared" si="5"/>
        <v>31.6482633657238</v>
      </c>
      <c r="AF10" s="1">
        <f t="shared" si="6"/>
        <v>67.129013703577357</v>
      </c>
      <c r="AG10" s="1">
        <f t="shared" si="0"/>
        <v>0.08</v>
      </c>
      <c r="AH10" s="1">
        <f>SUM($Z$2:Z10)</f>
        <v>3.4588394111981155E-2</v>
      </c>
    </row>
    <row r="11" spans="1:34" x14ac:dyDescent="0.3">
      <c r="Q11" s="1">
        <f t="shared" si="7"/>
        <v>0.09</v>
      </c>
      <c r="R11" s="1">
        <f>IF(Q11&lt;=t_thrust,('D12 Data'!D11/(m+m_f/2)),0)</f>
        <v>85.116909445437543</v>
      </c>
      <c r="S11" s="1">
        <f t="shared" si="8"/>
        <v>69.723690375791165</v>
      </c>
      <c r="T11" s="1">
        <f t="shared" si="9"/>
        <v>48.821053592928756</v>
      </c>
      <c r="U11" s="1">
        <f t="shared" si="1"/>
        <v>1.604158382232666E-2</v>
      </c>
      <c r="V11" s="1">
        <f t="shared" si="2"/>
        <v>1.5725877345119715E-3</v>
      </c>
      <c r="W11" s="1">
        <f t="shared" si="10"/>
        <v>1.7614171556838636E-2</v>
      </c>
      <c r="X11" s="1">
        <f t="shared" si="13"/>
        <v>4.7961551679788154E-2</v>
      </c>
      <c r="Y11" s="1">
        <f t="shared" si="14"/>
        <v>-1.7322116050574755E-3</v>
      </c>
      <c r="Z11" s="1">
        <f t="shared" si="15"/>
        <v>1.734649653976086E-2</v>
      </c>
      <c r="AA11" s="1">
        <f t="shared" si="11"/>
        <v>2.2804866016345522</v>
      </c>
      <c r="AB11" s="1">
        <f t="shared" si="12"/>
        <v>0.71402159120770325</v>
      </c>
      <c r="AC11" s="1">
        <f t="shared" si="3"/>
        <v>2.3896539441821885</v>
      </c>
      <c r="AD11" s="1">
        <f t="shared" si="4"/>
        <v>69.707648791968836</v>
      </c>
      <c r="AE11" s="1">
        <f t="shared" si="5"/>
        <v>39.009481005194239</v>
      </c>
      <c r="AF11" s="1">
        <f t="shared" si="6"/>
        <v>79.880510191154173</v>
      </c>
      <c r="AG11" s="1">
        <f t="shared" si="0"/>
        <v>0.09</v>
      </c>
      <c r="AH11" s="1">
        <f>SUM($Z$2:Z11)</f>
        <v>5.1934890651742019E-2</v>
      </c>
    </row>
    <row r="12" spans="1:34" x14ac:dyDescent="0.3">
      <c r="Q12" s="1">
        <f t="shared" si="7"/>
        <v>9.9999999999999992E-2</v>
      </c>
      <c r="R12" s="1">
        <f>IF(Q12&lt;=t_thrust,('D12 Data'!D12/(m+m_f/2)),0)</f>
        <v>97.952692588656546</v>
      </c>
      <c r="S12" s="1">
        <f t="shared" si="8"/>
        <v>80.238148377609193</v>
      </c>
      <c r="T12" s="1">
        <f t="shared" si="9"/>
        <v>56.183356345991143</v>
      </c>
      <c r="U12" s="1">
        <f t="shared" si="1"/>
        <v>2.7347280133623988E-2</v>
      </c>
      <c r="V12" s="1">
        <f t="shared" si="2"/>
        <v>3.7602950012959975E-3</v>
      </c>
      <c r="W12" s="1">
        <f t="shared" si="10"/>
        <v>3.1107575134919994E-2</v>
      </c>
      <c r="X12" s="1">
        <f t="shared" si="13"/>
        <v>7.0766417696133663E-2</v>
      </c>
      <c r="Y12" s="1">
        <f t="shared" si="14"/>
        <v>5.4080043070195531E-3</v>
      </c>
      <c r="Z12" s="1">
        <f t="shared" si="15"/>
        <v>2.3896539441821869E-2</v>
      </c>
      <c r="AA12" s="1">
        <f t="shared" si="11"/>
        <v>2.9775630895542404</v>
      </c>
      <c r="AB12" s="1">
        <f t="shared" si="12"/>
        <v>1.1041164012596454</v>
      </c>
      <c r="AC12" s="1">
        <f t="shared" si="3"/>
        <v>3.1756818133758844</v>
      </c>
      <c r="AD12" s="1">
        <f t="shared" si="4"/>
        <v>80.210801097475567</v>
      </c>
      <c r="AE12" s="1">
        <f t="shared" si="5"/>
        <v>46.369596050989848</v>
      </c>
      <c r="AF12" s="1">
        <f t="shared" si="6"/>
        <v>92.649403941044113</v>
      </c>
      <c r="AG12" s="1">
        <f t="shared" si="0"/>
        <v>9.9999999999999992E-2</v>
      </c>
      <c r="AH12" s="1">
        <f>SUM($Z$2:Z12)</f>
        <v>7.5831430093563884E-2</v>
      </c>
    </row>
    <row r="13" spans="1:34" x14ac:dyDescent="0.3">
      <c r="Q13" s="1">
        <f t="shared" si="7"/>
        <v>0.10999999999999999</v>
      </c>
      <c r="R13" s="1">
        <f>IF(Q13&lt;=t_thrust,('D12 Data'!D13/(m+m_f/2)),0)</f>
        <v>110.78847573187558</v>
      </c>
      <c r="S13" s="1">
        <f t="shared" si="8"/>
        <v>90.752606379427235</v>
      </c>
      <c r="T13" s="1">
        <f t="shared" si="9"/>
        <v>63.545659099053545</v>
      </c>
      <c r="U13" s="1">
        <f t="shared" si="1"/>
        <v>4.4065653485736808E-2</v>
      </c>
      <c r="V13" s="1">
        <f t="shared" si="2"/>
        <v>7.5819403574769739E-3</v>
      </c>
      <c r="W13" s="1">
        <f t="shared" si="10"/>
        <v>5.1647593843213789E-2</v>
      </c>
      <c r="X13" s="1">
        <f t="shared" si="13"/>
        <v>0.10054204859167605</v>
      </c>
      <c r="Y13" s="1">
        <f t="shared" si="14"/>
        <v>1.6449168319616E-2</v>
      </c>
      <c r="Z13" s="1">
        <f t="shared" si="15"/>
        <v>3.1756818133758823E-2</v>
      </c>
      <c r="AA13" s="1">
        <f t="shared" si="11"/>
        <v>3.7796711005289958</v>
      </c>
      <c r="AB13" s="1">
        <f t="shared" si="12"/>
        <v>1.5678123617695436</v>
      </c>
      <c r="AC13" s="1">
        <f t="shared" si="3"/>
        <v>4.0919370999431877</v>
      </c>
      <c r="AD13" s="1">
        <f t="shared" si="4"/>
        <v>90.708540725941504</v>
      </c>
      <c r="AE13" s="1">
        <f t="shared" si="5"/>
        <v>53.728077158696067</v>
      </c>
      <c r="AF13" s="1">
        <f t="shared" si="6"/>
        <v>105.42649399368541</v>
      </c>
      <c r="AG13" s="1">
        <f t="shared" si="0"/>
        <v>0.10999999999999999</v>
      </c>
      <c r="AH13" s="1">
        <f>SUM($Z$2:Z13)</f>
        <v>0.10758824822732271</v>
      </c>
    </row>
    <row r="14" spans="1:34" x14ac:dyDescent="0.3">
      <c r="A14" s="6"/>
      <c r="B14" s="6" t="s">
        <v>46</v>
      </c>
      <c r="C14" s="6" t="s">
        <v>47</v>
      </c>
      <c r="Q14" s="1">
        <f t="shared" si="7"/>
        <v>0.11999999999999998</v>
      </c>
      <c r="R14" s="1">
        <f>IF(Q14&lt;=t_thrust,('D12 Data'!D14/(m+m_f/2)),0)</f>
        <v>124.37155461653487</v>
      </c>
      <c r="S14" s="1">
        <f t="shared" si="8"/>
        <v>101.87921321553453</v>
      </c>
      <c r="T14" s="1">
        <f t="shared" si="9"/>
        <v>71.336593080391552</v>
      </c>
      <c r="U14" s="1">
        <f t="shared" si="1"/>
        <v>6.7754317845351977E-2</v>
      </c>
      <c r="V14" s="1">
        <f t="shared" si="2"/>
        <v>1.3668939590875931E-2</v>
      </c>
      <c r="W14" s="1">
        <f t="shared" si="10"/>
        <v>8.14232574362279E-2</v>
      </c>
      <c r="X14" s="1">
        <f t="shared" si="13"/>
        <v>0.13833875959696598</v>
      </c>
      <c r="Y14" s="1">
        <f t="shared" si="14"/>
        <v>3.2127291937311425E-2</v>
      </c>
      <c r="Z14" s="1">
        <f t="shared" si="15"/>
        <v>4.0919370999431846E-2</v>
      </c>
      <c r="AA14" s="1">
        <f t="shared" si="11"/>
        <v>4.6867565077884104</v>
      </c>
      <c r="AB14" s="1">
        <f t="shared" si="12"/>
        <v>2.1050931333565042</v>
      </c>
      <c r="AC14" s="1">
        <f t="shared" si="3"/>
        <v>5.1378111743622616</v>
      </c>
      <c r="AD14" s="1">
        <f t="shared" si="4"/>
        <v>101.81145889768918</v>
      </c>
      <c r="AE14" s="1">
        <f t="shared" si="5"/>
        <v>61.512924140800678</v>
      </c>
      <c r="AF14" s="1">
        <f t="shared" si="6"/>
        <v>118.95130515983317</v>
      </c>
      <c r="AG14" s="1">
        <f t="shared" si="0"/>
        <v>0.11999999999999998</v>
      </c>
      <c r="AH14" s="1">
        <f>SUM($Z$2:Z14)</f>
        <v>0.14850761922675457</v>
      </c>
    </row>
    <row r="15" spans="1:34" x14ac:dyDescent="0.3">
      <c r="A15" s="6" t="s">
        <v>14</v>
      </c>
      <c r="B15" s="7">
        <f>MAX(Y:Y)</f>
        <v>270.0809897410175</v>
      </c>
      <c r="C15" s="11">
        <f>VLOOKUP(B15,$Y$2:$AG$2043,9,FALSE)</f>
        <v>7.0599999999998939</v>
      </c>
      <c r="D15" s="10" t="s">
        <v>19</v>
      </c>
      <c r="E15" s="12">
        <f>B15*100/2.54/12</f>
        <v>886.09248602696027</v>
      </c>
      <c r="Q15" s="1">
        <f t="shared" si="7"/>
        <v>0.12999999999999998</v>
      </c>
      <c r="R15" s="1">
        <f>IF(Q15&lt;=t_thrust,('D12 Data'!D15/(m+m_f/2)),0)</f>
        <v>139.07557711335451</v>
      </c>
      <c r="S15" s="1">
        <f t="shared" si="8"/>
        <v>113.92404330307566</v>
      </c>
      <c r="T15" s="1">
        <f t="shared" si="9"/>
        <v>79.770473904142975</v>
      </c>
      <c r="U15" s="1">
        <f t="shared" si="1"/>
        <v>0.10038847724819561</v>
      </c>
      <c r="V15" s="1">
        <f t="shared" si="2"/>
        <v>2.2824486305921005E-2</v>
      </c>
      <c r="W15" s="1">
        <f t="shared" si="10"/>
        <v>0.12321296355411662</v>
      </c>
      <c r="X15" s="1">
        <f t="shared" si="13"/>
        <v>0.18520632467485007</v>
      </c>
      <c r="Y15" s="1">
        <f t="shared" si="14"/>
        <v>5.3178223270876457E-2</v>
      </c>
      <c r="Z15" s="1">
        <f t="shared" si="15"/>
        <v>5.1378111743622598E-2</v>
      </c>
      <c r="AA15" s="1">
        <f t="shared" si="11"/>
        <v>5.7048710967653014</v>
      </c>
      <c r="AB15" s="1">
        <f t="shared" si="12"/>
        <v>2.7202223747645107</v>
      </c>
      <c r="AC15" s="1">
        <f t="shared" si="3"/>
        <v>6.3202186670144265</v>
      </c>
      <c r="AD15" s="1">
        <f t="shared" si="4"/>
        <v>113.82365482582746</v>
      </c>
      <c r="AE15" s="1">
        <f t="shared" si="5"/>
        <v>69.937649417837051</v>
      </c>
      <c r="AF15" s="1">
        <f t="shared" si="6"/>
        <v>133.59303576160474</v>
      </c>
      <c r="AG15" s="1">
        <f t="shared" si="0"/>
        <v>0.12999999999999998</v>
      </c>
      <c r="AH15" s="1">
        <f>SUM($Z$2:Z15)</f>
        <v>0.19988573097037715</v>
      </c>
    </row>
    <row r="16" spans="1:34" x14ac:dyDescent="0.3">
      <c r="A16" s="6" t="s">
        <v>62</v>
      </c>
      <c r="B16" s="7">
        <f>MAX(X:X)</f>
        <v>684.62450258371598</v>
      </c>
      <c r="C16" s="11">
        <f>VLOOKUP(B16,$X$2:$AG$2043,10,FALSE)</f>
        <v>15.779999999999708</v>
      </c>
      <c r="D16" s="10" t="s">
        <v>19</v>
      </c>
      <c r="E16" s="12">
        <f>B16*100/2.54/12</f>
        <v>2246.1433811801703</v>
      </c>
      <c r="Q16" s="1">
        <f t="shared" si="7"/>
        <v>0.13999999999999999</v>
      </c>
      <c r="R16" s="1">
        <f>IF(Q16&lt;=t_thrust,('D12 Data'!D16/(m+m_f/2)),0)</f>
        <v>153.77959961017416</v>
      </c>
      <c r="S16" s="1">
        <f t="shared" si="8"/>
        <v>125.96887339061681</v>
      </c>
      <c r="T16" s="1">
        <f t="shared" si="9"/>
        <v>88.204354727894398</v>
      </c>
      <c r="U16" s="1">
        <f t="shared" si="1"/>
        <v>0.14444381100042575</v>
      </c>
      <c r="V16" s="1">
        <f t="shared" si="2"/>
        <v>3.6069699523169768E-2</v>
      </c>
      <c r="W16" s="1">
        <f t="shared" si="10"/>
        <v>0.18051351052359554</v>
      </c>
      <c r="X16" s="1">
        <f t="shared" si="13"/>
        <v>0.24225503564250314</v>
      </c>
      <c r="Y16" s="1">
        <f t="shared" si="14"/>
        <v>8.0380447018521595E-2</v>
      </c>
      <c r="Z16" s="1">
        <f t="shared" si="15"/>
        <v>6.3202186670144322E-2</v>
      </c>
      <c r="AA16" s="1">
        <f t="shared" si="11"/>
        <v>6.8431076450235775</v>
      </c>
      <c r="AB16" s="1">
        <f t="shared" si="12"/>
        <v>3.4195988689428818</v>
      </c>
      <c r="AC16" s="1">
        <f t="shared" si="3"/>
        <v>7.6499528538322101</v>
      </c>
      <c r="AD16" s="1">
        <f t="shared" si="4"/>
        <v>125.82442957961638</v>
      </c>
      <c r="AE16" s="1">
        <f t="shared" si="5"/>
        <v>78.358285028371228</v>
      </c>
      <c r="AF16" s="1">
        <f t="shared" si="6"/>
        <v>148.2289037658422</v>
      </c>
      <c r="AG16" s="1">
        <f t="shared" si="0"/>
        <v>0.13999999999999999</v>
      </c>
      <c r="AH16" s="1">
        <f>SUM($Z$2:Z16)</f>
        <v>0.26308791764052147</v>
      </c>
    </row>
    <row r="17" spans="1:34" x14ac:dyDescent="0.3">
      <c r="A17" s="6" t="s">
        <v>64</v>
      </c>
      <c r="B17" s="13">
        <f>MAX(AH:AH)</f>
        <v>914.27587489915209</v>
      </c>
      <c r="C17" s="11">
        <f>C16</f>
        <v>15.779999999999708</v>
      </c>
      <c r="D17" s="10" t="s">
        <v>19</v>
      </c>
      <c r="E17" s="12">
        <f>B17*100/2.54/12</f>
        <v>2999.592765417166</v>
      </c>
      <c r="Q17" s="1">
        <f t="shared" si="7"/>
        <v>0.15</v>
      </c>
      <c r="R17" s="1">
        <f>IF(Q17&lt;=t_thrust,('D12 Data'!D17/(m+m_f/2)),0)</f>
        <v>168.48362210699381</v>
      </c>
      <c r="S17" s="1">
        <f t="shared" si="8"/>
        <v>138.01370347815794</v>
      </c>
      <c r="T17" s="1">
        <f t="shared" si="9"/>
        <v>96.638235551645835</v>
      </c>
      <c r="U17" s="1">
        <f t="shared" si="1"/>
        <v>0.2024450645815539</v>
      </c>
      <c r="V17" s="1">
        <f t="shared" si="2"/>
        <v>5.4493980010823118E-2</v>
      </c>
      <c r="W17" s="1">
        <f t="shared" si="10"/>
        <v>0.25693904459237704</v>
      </c>
      <c r="X17" s="1">
        <f t="shared" si="13"/>
        <v>0.310686112092739</v>
      </c>
      <c r="Y17" s="1">
        <f t="shared" si="14"/>
        <v>0.11457643570795045</v>
      </c>
      <c r="Z17" s="1">
        <f t="shared" si="15"/>
        <v>7.649952853832219E-2</v>
      </c>
      <c r="AA17" s="1">
        <f t="shared" si="11"/>
        <v>8.1013519408197432</v>
      </c>
      <c r="AB17" s="1">
        <f t="shared" si="12"/>
        <v>4.2031817192265946</v>
      </c>
      <c r="AC17" s="1">
        <f t="shared" si="3"/>
        <v>9.1268088527077449</v>
      </c>
      <c r="AD17" s="1">
        <f t="shared" si="4"/>
        <v>137.81125841357638</v>
      </c>
      <c r="AE17" s="1">
        <f t="shared" si="5"/>
        <v>86.773741571635014</v>
      </c>
      <c r="AF17" s="1">
        <f t="shared" si="6"/>
        <v>162.85461360328244</v>
      </c>
      <c r="AG17" s="1">
        <f t="shared" si="0"/>
        <v>0.15</v>
      </c>
      <c r="AH17" s="1">
        <f>SUM($Z$2:Z17)</f>
        <v>0.33958744617884368</v>
      </c>
    </row>
    <row r="18" spans="1:34" x14ac:dyDescent="0.3">
      <c r="A18" s="6" t="s">
        <v>15</v>
      </c>
      <c r="B18" s="7">
        <f>MAX(AC:AC)</f>
        <v>158.53191383062835</v>
      </c>
      <c r="C18" s="11">
        <f>VLOOKUP(B18,$AC$2:$AG$2043,5,FALSE)</f>
        <v>1.6100000000000012</v>
      </c>
      <c r="D18" s="10" t="s">
        <v>18</v>
      </c>
      <c r="E18" s="8">
        <f>B18*100/2.54/12/5280*3600</f>
        <v>354.62579149657387</v>
      </c>
      <c r="Q18" s="1">
        <f t="shared" si="7"/>
        <v>0.16</v>
      </c>
      <c r="R18" s="1">
        <f>IF(Q18&lt;=t_thrust,('D12 Data'!D18/(m+m_f/2)),0)</f>
        <v>183.18764460381348</v>
      </c>
      <c r="S18" s="1">
        <f t="shared" si="8"/>
        <v>150.05853356569912</v>
      </c>
      <c r="T18" s="1">
        <f t="shared" si="9"/>
        <v>105.07211637539727</v>
      </c>
      <c r="U18" s="1">
        <f t="shared" si="1"/>
        <v>0.27717866980486749</v>
      </c>
      <c r="V18" s="1">
        <f t="shared" si="2"/>
        <v>7.9316869480184377E-2</v>
      </c>
      <c r="W18" s="1">
        <f t="shared" si="10"/>
        <v>0.35649553928505173</v>
      </c>
      <c r="X18" s="1">
        <f t="shared" si="13"/>
        <v>0.39169963150093651</v>
      </c>
      <c r="Y18" s="1">
        <f t="shared" si="14"/>
        <v>0.15660825290021643</v>
      </c>
      <c r="Z18" s="1">
        <f t="shared" si="15"/>
        <v>9.1268088527077532E-2</v>
      </c>
      <c r="AA18" s="1">
        <f t="shared" si="11"/>
        <v>9.4794645249555085</v>
      </c>
      <c r="AB18" s="1">
        <f t="shared" si="12"/>
        <v>5.0709191349429457</v>
      </c>
      <c r="AC18" s="1">
        <f t="shared" si="3"/>
        <v>10.75055666247197</v>
      </c>
      <c r="AD18" s="1">
        <f t="shared" si="4"/>
        <v>149.78135489589425</v>
      </c>
      <c r="AE18" s="1">
        <f t="shared" si="5"/>
        <v>95.182799505917089</v>
      </c>
      <c r="AF18" s="1">
        <f t="shared" si="6"/>
        <v>177.46610830306005</v>
      </c>
      <c r="AG18" s="1">
        <f t="shared" si="0"/>
        <v>0.16</v>
      </c>
      <c r="AH18" s="1">
        <f>SUM($Z$2:Z18)</f>
        <v>0.43085553470592119</v>
      </c>
    </row>
    <row r="19" spans="1:34" ht="16.2" x14ac:dyDescent="0.3">
      <c r="A19" s="6" t="s">
        <v>16</v>
      </c>
      <c r="B19" s="7">
        <f>MAX(AF:AF)</f>
        <v>363.22374637830143</v>
      </c>
      <c r="C19" s="11">
        <f>VLOOKUP(B19,$AF$2:$AG$2043,2,FALSE)</f>
        <v>0.28000000000000008</v>
      </c>
      <c r="D19" s="10" t="s">
        <v>17</v>
      </c>
      <c r="E19" s="8">
        <f>B19/g</f>
        <v>37.025866093608705</v>
      </c>
      <c r="Q19" s="1">
        <f t="shared" si="7"/>
        <v>0.17</v>
      </c>
      <c r="R19" s="1">
        <f>IF(Q19&lt;=t_thrust,('D12 Data'!D19/(m+m_f/2)),0)</f>
        <v>197.89166710063316</v>
      </c>
      <c r="S19" s="1">
        <f t="shared" si="8"/>
        <v>162.10336365324028</v>
      </c>
      <c r="T19" s="1">
        <f t="shared" si="9"/>
        <v>113.50599719914871</v>
      </c>
      <c r="U19" s="1">
        <f t="shared" si="1"/>
        <v>0.37169055595490069</v>
      </c>
      <c r="V19" s="1">
        <f t="shared" si="2"/>
        <v>0.11188746998243471</v>
      </c>
      <c r="W19" s="1">
        <f t="shared" si="10"/>
        <v>0.48357802593733534</v>
      </c>
      <c r="X19" s="1">
        <f t="shared" si="13"/>
        <v>0.48649427675049167</v>
      </c>
      <c r="Y19" s="1">
        <f t="shared" si="14"/>
        <v>0.20731744424964593</v>
      </c>
      <c r="Z19" s="1">
        <f t="shared" si="15"/>
        <v>0.1075055666247198</v>
      </c>
      <c r="AA19" s="1">
        <f t="shared" si="11"/>
        <v>10.977278073914452</v>
      </c>
      <c r="AB19" s="1">
        <f t="shared" si="12"/>
        <v>6.0227471300021174</v>
      </c>
      <c r="AC19" s="1">
        <f t="shared" si="3"/>
        <v>12.520947124878042</v>
      </c>
      <c r="AD19" s="1">
        <f t="shared" si="4"/>
        <v>161.73167309728538</v>
      </c>
      <c r="AE19" s="1">
        <f t="shared" si="5"/>
        <v>103.58410972916627</v>
      </c>
      <c r="AF19" s="1">
        <f t="shared" si="6"/>
        <v>192.05937069362469</v>
      </c>
      <c r="AG19" s="1">
        <f t="shared" si="0"/>
        <v>0.17</v>
      </c>
      <c r="AH19" s="1">
        <f>SUM($Z$2:Z19)</f>
        <v>0.53836110133064097</v>
      </c>
    </row>
    <row r="20" spans="1:34" x14ac:dyDescent="0.3">
      <c r="Q20" s="1">
        <f t="shared" si="7"/>
        <v>0.18000000000000002</v>
      </c>
      <c r="R20" s="1">
        <f>IF(Q20&lt;=t_thrust,('D12 Data'!D20/(m+m_f/2)),0)</f>
        <v>212.5956895974528</v>
      </c>
      <c r="S20" s="1">
        <f t="shared" si="8"/>
        <v>174.14819374078141</v>
      </c>
      <c r="T20" s="1">
        <f t="shared" si="9"/>
        <v>121.93987802290013</v>
      </c>
      <c r="U20" s="1">
        <f t="shared" si="1"/>
        <v>0.48928352737455127</v>
      </c>
      <c r="V20" s="1">
        <f t="shared" si="2"/>
        <v>0.15368372903224611</v>
      </c>
      <c r="W20" s="1">
        <f t="shared" si="10"/>
        <v>0.64296725640679742</v>
      </c>
      <c r="X20" s="1">
        <f t="shared" si="13"/>
        <v>0.59626705748963627</v>
      </c>
      <c r="Y20" s="1">
        <f t="shared" si="14"/>
        <v>0.26754491554966714</v>
      </c>
      <c r="Z20" s="1">
        <f t="shared" si="15"/>
        <v>0.12520947124878051</v>
      </c>
      <c r="AA20" s="1">
        <f t="shared" si="11"/>
        <v>12.594594804887308</v>
      </c>
      <c r="AB20" s="1">
        <f t="shared" si="12"/>
        <v>7.0585882272937805</v>
      </c>
      <c r="AC20" s="1">
        <f t="shared" si="3"/>
        <v>14.437710554716933</v>
      </c>
      <c r="AD20" s="1">
        <f t="shared" si="4"/>
        <v>173.65891021340687</v>
      </c>
      <c r="AE20" s="1">
        <f t="shared" si="5"/>
        <v>111.97619429386788</v>
      </c>
      <c r="AF20" s="1">
        <f t="shared" si="6"/>
        <v>206.63031042188888</v>
      </c>
      <c r="AG20" s="1">
        <f t="shared" si="0"/>
        <v>0.18000000000000002</v>
      </c>
      <c r="AH20" s="1">
        <f>SUM($Z$2:Z20)</f>
        <v>0.66357057257942142</v>
      </c>
    </row>
    <row r="21" spans="1:34" x14ac:dyDescent="0.3">
      <c r="Q21" s="1">
        <f t="shared" si="7"/>
        <v>0.19000000000000003</v>
      </c>
      <c r="R21" s="1">
        <f>IF(Q21&lt;=t_thrust,('D12 Data'!D21/(m+m_f/2)),0)</f>
        <v>228.47512712642975</v>
      </c>
      <c r="S21" s="1">
        <f t="shared" si="8"/>
        <v>187.15586745480221</v>
      </c>
      <c r="T21" s="1">
        <f t="shared" si="9"/>
        <v>131.04794921202978</v>
      </c>
      <c r="U21" s="1">
        <f t="shared" si="1"/>
        <v>0.63351416998465204</v>
      </c>
      <c r="V21" s="1">
        <f t="shared" si="2"/>
        <v>0.20631157680410117</v>
      </c>
      <c r="W21" s="1">
        <f t="shared" si="10"/>
        <v>0.83982574678875288</v>
      </c>
      <c r="X21" s="1">
        <f t="shared" si="13"/>
        <v>0.72221300553850942</v>
      </c>
      <c r="Y21" s="1">
        <f t="shared" si="14"/>
        <v>0.33813079782260502</v>
      </c>
      <c r="Z21" s="1">
        <f t="shared" si="15"/>
        <v>0.14437710554716943</v>
      </c>
      <c r="AA21" s="1">
        <f t="shared" si="11"/>
        <v>14.331183907021378</v>
      </c>
      <c r="AB21" s="1">
        <f t="shared" si="12"/>
        <v>8.178350170232461</v>
      </c>
      <c r="AC21" s="1">
        <f t="shared" si="3"/>
        <v>16.500552829642096</v>
      </c>
      <c r="AD21" s="1">
        <f t="shared" si="4"/>
        <v>186.52235328481754</v>
      </c>
      <c r="AE21" s="1">
        <f t="shared" si="5"/>
        <v>121.03163763522568</v>
      </c>
      <c r="AF21" s="1">
        <f t="shared" si="6"/>
        <v>222.34937729521724</v>
      </c>
      <c r="AG21" s="1">
        <f t="shared" si="0"/>
        <v>0.19000000000000003</v>
      </c>
      <c r="AH21" s="1">
        <f>SUM($Z$2:Z21)</f>
        <v>0.80794767812659085</v>
      </c>
    </row>
    <row r="22" spans="1:34" x14ac:dyDescent="0.3">
      <c r="Q22" s="1">
        <f t="shared" si="7"/>
        <v>0.20000000000000004</v>
      </c>
      <c r="R22" s="1">
        <f>IF(Q22&lt;=t_thrust,('D12 Data'!D22/(m+m_f/2)),0)</f>
        <v>245.13817467684487</v>
      </c>
      <c r="S22" s="1">
        <f t="shared" si="8"/>
        <v>200.80543691980944</v>
      </c>
      <c r="T22" s="1">
        <f t="shared" si="9"/>
        <v>140.60548064474492</v>
      </c>
      <c r="U22" s="1">
        <f t="shared" si="1"/>
        <v>0.80915101229604836</v>
      </c>
      <c r="V22" s="1">
        <f t="shared" si="2"/>
        <v>0.2718942506459624</v>
      </c>
      <c r="W22" s="1">
        <f t="shared" si="10"/>
        <v>1.0810452629420106</v>
      </c>
      <c r="X22" s="1">
        <f t="shared" si="13"/>
        <v>0.86552484460872336</v>
      </c>
      <c r="Y22" s="1">
        <f t="shared" si="14"/>
        <v>0.4199142995249297</v>
      </c>
      <c r="Z22" s="1">
        <f t="shared" si="15"/>
        <v>0.16500552829642115</v>
      </c>
      <c r="AA22" s="1">
        <f t="shared" si="11"/>
        <v>16.196407439869557</v>
      </c>
      <c r="AB22" s="1">
        <f t="shared" si="12"/>
        <v>9.3886665465847194</v>
      </c>
      <c r="AC22" s="1">
        <f t="shared" si="3"/>
        <v>18.720861985528899</v>
      </c>
      <c r="AD22" s="1">
        <f t="shared" si="4"/>
        <v>199.9962859075134</v>
      </c>
      <c r="AE22" s="1">
        <f t="shared" si="5"/>
        <v>130.52358639409894</v>
      </c>
      <c r="AF22" s="1">
        <f t="shared" si="6"/>
        <v>238.81985047725334</v>
      </c>
      <c r="AG22" s="1">
        <f t="shared" si="0"/>
        <v>0.20000000000000004</v>
      </c>
      <c r="AH22" s="1">
        <f>SUM($Z$2:Z22)</f>
        <v>0.97295320642301197</v>
      </c>
    </row>
    <row r="23" spans="1:34" x14ac:dyDescent="0.3">
      <c r="Q23" s="1">
        <f t="shared" si="7"/>
        <v>0.21000000000000005</v>
      </c>
      <c r="R23" s="1">
        <f>IF(Q23&lt;=t_thrust,('D12 Data'!D23/(m+m_f/2)),0)</f>
        <v>261.80122222725993</v>
      </c>
      <c r="S23" s="1">
        <f t="shared" si="8"/>
        <v>214.45500638481661</v>
      </c>
      <c r="T23" s="1">
        <f t="shared" si="9"/>
        <v>150.16301207746002</v>
      </c>
      <c r="U23" s="1">
        <f t="shared" si="1"/>
        <v>1.0213197431749594</v>
      </c>
      <c r="V23" s="1">
        <f t="shared" si="2"/>
        <v>0.35274805517252417</v>
      </c>
      <c r="W23" s="1">
        <f t="shared" si="10"/>
        <v>1.3740677983474836</v>
      </c>
      <c r="X23" s="1">
        <f t="shared" si="13"/>
        <v>1.027488919007419</v>
      </c>
      <c r="Y23" s="1">
        <f t="shared" si="14"/>
        <v>0.51380096499077699</v>
      </c>
      <c r="Z23" s="1">
        <f t="shared" si="15"/>
        <v>0.18720861985528911</v>
      </c>
      <c r="AA23" s="1">
        <f t="shared" si="11"/>
        <v>18.196370298944693</v>
      </c>
      <c r="AB23" s="1">
        <f t="shared" si="12"/>
        <v>10.693902410525711</v>
      </c>
      <c r="AC23" s="1">
        <f t="shared" si="3"/>
        <v>21.106099611774891</v>
      </c>
      <c r="AD23" s="1">
        <f t="shared" si="4"/>
        <v>213.43368664164166</v>
      </c>
      <c r="AE23" s="1">
        <f t="shared" si="5"/>
        <v>140.0002640222875</v>
      </c>
      <c r="AF23" s="1">
        <f t="shared" si="6"/>
        <v>255.25284037548474</v>
      </c>
      <c r="AG23" s="1">
        <f t="shared" si="0"/>
        <v>0.21000000000000005</v>
      </c>
      <c r="AH23" s="1">
        <f>SUM($Z$2:Z23)</f>
        <v>1.1601618262783011</v>
      </c>
    </row>
    <row r="24" spans="1:34" x14ac:dyDescent="0.3">
      <c r="Q24" s="1">
        <f t="shared" si="7"/>
        <v>0.22000000000000006</v>
      </c>
      <c r="R24" s="1">
        <f>IF(Q24&lt;=t_thrust,('D12 Data'!D24/(m+m_f/2)),0)</f>
        <v>278.46426977767504</v>
      </c>
      <c r="S24" s="1">
        <f t="shared" si="8"/>
        <v>228.10457584982382</v>
      </c>
      <c r="T24" s="1">
        <f t="shared" si="9"/>
        <v>159.72054351017513</v>
      </c>
      <c r="U24" s="1">
        <f t="shared" si="1"/>
        <v>1.2749617771005934</v>
      </c>
      <c r="V24" s="1">
        <f t="shared" si="2"/>
        <v>0.45115451107018473</v>
      </c>
      <c r="W24" s="1">
        <f t="shared" si="10"/>
        <v>1.7261162881707783</v>
      </c>
      <c r="X24" s="1">
        <f t="shared" si="13"/>
        <v>1.2094526219968662</v>
      </c>
      <c r="Y24" s="1">
        <f t="shared" si="14"/>
        <v>0.62073998909603423</v>
      </c>
      <c r="Z24" s="1">
        <f t="shared" si="15"/>
        <v>0.2110609961177492</v>
      </c>
      <c r="AA24" s="1">
        <f t="shared" si="11"/>
        <v>20.330707165361112</v>
      </c>
      <c r="AB24" s="1">
        <f t="shared" si="12"/>
        <v>12.093905050748587</v>
      </c>
      <c r="AC24" s="1">
        <f t="shared" si="3"/>
        <v>23.655870164087979</v>
      </c>
      <c r="AD24" s="1">
        <f t="shared" si="4"/>
        <v>226.82961407272322</v>
      </c>
      <c r="AE24" s="1">
        <f t="shared" si="5"/>
        <v>149.45938899910496</v>
      </c>
      <c r="AF24" s="1">
        <f t="shared" si="6"/>
        <v>271.642748440606</v>
      </c>
      <c r="AG24" s="1">
        <f t="shared" si="0"/>
        <v>0.22000000000000006</v>
      </c>
      <c r="AH24" s="1">
        <f>SUM($Z$2:Z24)</f>
        <v>1.3712228223960503</v>
      </c>
    </row>
    <row r="25" spans="1:34" x14ac:dyDescent="0.3">
      <c r="Q25" s="1">
        <f t="shared" si="7"/>
        <v>0.23000000000000007</v>
      </c>
      <c r="R25" s="1">
        <f>IF(Q25&lt;=t_thrust,('D12 Data'!D25/(m+m_f/2)),0)</f>
        <v>295.12731732809016</v>
      </c>
      <c r="S25" s="1">
        <f t="shared" si="8"/>
        <v>241.75414531483105</v>
      </c>
      <c r="T25" s="1">
        <f t="shared" si="9"/>
        <v>169.27807494289027</v>
      </c>
      <c r="U25" s="1">
        <f t="shared" si="1"/>
        <v>1.5753271804183531</v>
      </c>
      <c r="V25" s="1">
        <f t="shared" si="2"/>
        <v>0.56955433885633833</v>
      </c>
      <c r="W25" s="1">
        <f t="shared" si="10"/>
        <v>2.1448815192746924</v>
      </c>
      <c r="X25" s="1">
        <f t="shared" si="13"/>
        <v>1.4127596936504776</v>
      </c>
      <c r="Y25" s="1">
        <f t="shared" si="14"/>
        <v>0.74167903960352022</v>
      </c>
      <c r="Z25" s="1">
        <f t="shared" si="15"/>
        <v>0.23655870164088008</v>
      </c>
      <c r="AA25" s="1">
        <f t="shared" si="11"/>
        <v>22.599003306088346</v>
      </c>
      <c r="AB25" s="1">
        <f t="shared" si="12"/>
        <v>13.588498940739639</v>
      </c>
      <c r="AC25" s="1">
        <f t="shared" si="3"/>
        <v>26.369722294538377</v>
      </c>
      <c r="AD25" s="1">
        <f t="shared" si="4"/>
        <v>240.17881813441269</v>
      </c>
      <c r="AE25" s="1">
        <f t="shared" si="5"/>
        <v>158.89852060403393</v>
      </c>
      <c r="AF25" s="1">
        <f t="shared" si="6"/>
        <v>287.98368795922084</v>
      </c>
      <c r="AG25" s="1">
        <f t="shared" si="0"/>
        <v>0.23000000000000007</v>
      </c>
      <c r="AH25" s="1">
        <f>SUM($Z$2:Z25)</f>
        <v>1.6077815240369304</v>
      </c>
    </row>
    <row r="26" spans="1:34" x14ac:dyDescent="0.3">
      <c r="Q26" s="1">
        <f t="shared" si="7"/>
        <v>0.24000000000000007</v>
      </c>
      <c r="R26" s="1">
        <f>IF(Q26&lt;=t_thrust,('D12 Data'!D26/(m+m_f/2)),0)</f>
        <v>311.40508410269405</v>
      </c>
      <c r="S26" s="1">
        <f t="shared" si="8"/>
        <v>255.08811124470725</v>
      </c>
      <c r="T26" s="1">
        <f t="shared" si="9"/>
        <v>178.61461840122104</v>
      </c>
      <c r="U26" s="1">
        <f t="shared" si="1"/>
        <v>1.9279675100666107</v>
      </c>
      <c r="V26" s="1">
        <f t="shared" si="2"/>
        <v>0.7105452994702276</v>
      </c>
      <c r="W26" s="1">
        <f t="shared" si="10"/>
        <v>2.6385128095368389</v>
      </c>
      <c r="X26" s="1">
        <f t="shared" si="13"/>
        <v>1.6387497267113613</v>
      </c>
      <c r="Y26" s="1">
        <f t="shared" si="14"/>
        <v>0.87756402901091679</v>
      </c>
      <c r="Z26" s="1">
        <f t="shared" si="15"/>
        <v>0.26369722294538406</v>
      </c>
      <c r="AA26" s="1">
        <f t="shared" si="11"/>
        <v>25.000791487432473</v>
      </c>
      <c r="AB26" s="1">
        <f t="shared" si="12"/>
        <v>15.17748414677998</v>
      </c>
      <c r="AC26" s="1">
        <f t="shared" si="3"/>
        <v>29.247146869803107</v>
      </c>
      <c r="AD26" s="1">
        <f t="shared" si="4"/>
        <v>253.16014373464063</v>
      </c>
      <c r="AE26" s="1">
        <f t="shared" si="5"/>
        <v>168.09407310175081</v>
      </c>
      <c r="AF26" s="1">
        <f t="shared" si="6"/>
        <v>303.88431316486322</v>
      </c>
      <c r="AG26" s="1">
        <f t="shared" si="0"/>
        <v>0.24000000000000007</v>
      </c>
      <c r="AH26" s="1">
        <f>SUM($Z$2:Z26)</f>
        <v>1.8714787469823144</v>
      </c>
    </row>
    <row r="27" spans="1:34" x14ac:dyDescent="0.3">
      <c r="Q27" s="1">
        <f t="shared" si="7"/>
        <v>0.25000000000000006</v>
      </c>
      <c r="R27" s="1">
        <f>IF(Q27&lt;=t_thrust,('D12 Data'!D27/(m+m_f/2)),0)</f>
        <v>326.78386240040493</v>
      </c>
      <c r="S27" s="1">
        <f t="shared" si="8"/>
        <v>267.6856689259443</v>
      </c>
      <c r="T27" s="1">
        <f t="shared" si="9"/>
        <v>187.43552325265486</v>
      </c>
      <c r="U27" s="1">
        <f t="shared" si="1"/>
        <v>2.3381916902955355</v>
      </c>
      <c r="V27" s="1">
        <f t="shared" si="2"/>
        <v>0.87664989475029054</v>
      </c>
      <c r="W27" s="1">
        <f t="shared" si="10"/>
        <v>3.2148415850458254</v>
      </c>
      <c r="X27" s="1">
        <f t="shared" si="13"/>
        <v>1.8887576415856855</v>
      </c>
      <c r="Y27" s="1">
        <f t="shared" si="14"/>
        <v>1.0293388704787163</v>
      </c>
      <c r="Z27" s="1">
        <f t="shared" si="15"/>
        <v>0.29247146869803042</v>
      </c>
      <c r="AA27" s="1">
        <f t="shared" si="11"/>
        <v>27.532392924778875</v>
      </c>
      <c r="AB27" s="1">
        <f t="shared" si="12"/>
        <v>16.858424877797486</v>
      </c>
      <c r="AC27" s="1">
        <f t="shared" si="3"/>
        <v>32.283728866485589</v>
      </c>
      <c r="AD27" s="1">
        <f t="shared" si="4"/>
        <v>265.34747723564874</v>
      </c>
      <c r="AE27" s="1">
        <f t="shared" si="5"/>
        <v>176.74887335790456</v>
      </c>
      <c r="AF27" s="1">
        <f t="shared" si="6"/>
        <v>318.82510551807508</v>
      </c>
      <c r="AG27" s="1">
        <f t="shared" si="0"/>
        <v>0.25000000000000006</v>
      </c>
      <c r="AH27" s="1">
        <f>SUM($Z$2:Z27)</f>
        <v>2.163950215680345</v>
      </c>
    </row>
    <row r="28" spans="1:34" x14ac:dyDescent="0.3">
      <c r="Q28" s="1">
        <f t="shared" si="7"/>
        <v>0.26000000000000006</v>
      </c>
      <c r="R28" s="1">
        <f>IF(Q28&lt;=t_thrust,('D12 Data'!D28/(m+m_f/2)),0)</f>
        <v>342.16264069811581</v>
      </c>
      <c r="S28" s="1">
        <f t="shared" si="8"/>
        <v>280.28322660718135</v>
      </c>
      <c r="T28" s="1">
        <f t="shared" si="9"/>
        <v>196.25642810408866</v>
      </c>
      <c r="U28" s="1">
        <f t="shared" si="1"/>
        <v>2.810603115890419</v>
      </c>
      <c r="V28" s="1">
        <f t="shared" si="2"/>
        <v>1.0701073908706467</v>
      </c>
      <c r="W28" s="1">
        <f t="shared" si="10"/>
        <v>3.8807105067610652</v>
      </c>
      <c r="X28" s="1">
        <f t="shared" si="13"/>
        <v>2.1640815708334746</v>
      </c>
      <c r="Y28" s="1">
        <f t="shared" si="14"/>
        <v>1.1979231192566913</v>
      </c>
      <c r="Z28" s="1">
        <f t="shared" si="15"/>
        <v>0.32283728866485628</v>
      </c>
      <c r="AA28" s="1">
        <f t="shared" si="11"/>
        <v>30.185867697135365</v>
      </c>
      <c r="AB28" s="1">
        <f t="shared" si="12"/>
        <v>18.625913611376532</v>
      </c>
      <c r="AC28" s="1">
        <f t="shared" si="3"/>
        <v>35.469864201705391</v>
      </c>
      <c r="AD28" s="1">
        <f t="shared" si="4"/>
        <v>277.4726234912909</v>
      </c>
      <c r="AE28" s="1">
        <f t="shared" si="5"/>
        <v>185.37632071321801</v>
      </c>
      <c r="AF28" s="1">
        <f t="shared" si="6"/>
        <v>333.69962101912785</v>
      </c>
      <c r="AG28" s="1">
        <f t="shared" si="0"/>
        <v>0.26000000000000006</v>
      </c>
      <c r="AH28" s="1">
        <f>SUM($Z$2:Z28)</f>
        <v>2.4867875043452012</v>
      </c>
    </row>
    <row r="29" spans="1:34" x14ac:dyDescent="0.3">
      <c r="Q29" s="1">
        <f t="shared" si="7"/>
        <v>0.27000000000000007</v>
      </c>
      <c r="R29" s="1">
        <f>IF(Q29&lt;=t_thrust,('D12 Data'!D29/(m+m_f/2)),0)</f>
        <v>357.5414189958268</v>
      </c>
      <c r="S29" s="1">
        <f t="shared" si="8"/>
        <v>292.88078428841851</v>
      </c>
      <c r="T29" s="1">
        <f t="shared" si="9"/>
        <v>205.07733295552254</v>
      </c>
      <c r="U29" s="1">
        <f t="shared" si="1"/>
        <v>3.3510603763860574</v>
      </c>
      <c r="V29" s="1">
        <f t="shared" si="2"/>
        <v>1.293714342234122</v>
      </c>
      <c r="W29" s="1">
        <f t="shared" si="10"/>
        <v>4.6447747186201793</v>
      </c>
      <c r="X29" s="1">
        <f t="shared" si="13"/>
        <v>2.4659402478048285</v>
      </c>
      <c r="Y29" s="1">
        <f t="shared" si="14"/>
        <v>1.3841822553704568</v>
      </c>
      <c r="Z29" s="1">
        <f t="shared" si="15"/>
        <v>0.35469864201705426</v>
      </c>
      <c r="AA29" s="1">
        <f t="shared" si="11"/>
        <v>32.960593932048276</v>
      </c>
      <c r="AB29" s="1">
        <f t="shared" si="12"/>
        <v>20.479676818508715</v>
      </c>
      <c r="AC29" s="1">
        <f t="shared" si="3"/>
        <v>38.804869732340819</v>
      </c>
      <c r="AD29" s="1">
        <f t="shared" si="4"/>
        <v>289.52972391203247</v>
      </c>
      <c r="AE29" s="1">
        <f t="shared" si="5"/>
        <v>193.97361861328841</v>
      </c>
      <c r="AF29" s="1">
        <f t="shared" si="6"/>
        <v>348.50139992044683</v>
      </c>
      <c r="AG29" s="1">
        <f t="shared" si="0"/>
        <v>0.27000000000000007</v>
      </c>
      <c r="AH29" s="1">
        <f>SUM($Z$2:Z29)</f>
        <v>2.8414861463622554</v>
      </c>
    </row>
    <row r="30" spans="1:34" x14ac:dyDescent="0.3">
      <c r="Q30" s="1">
        <f t="shared" si="7"/>
        <v>0.28000000000000008</v>
      </c>
      <c r="R30" s="1">
        <f>IF(Q30&lt;=t_thrust,('D12 Data'!D30/(m+m_f/2)),0)</f>
        <v>372.92019729353768</v>
      </c>
      <c r="S30" s="1">
        <f t="shared" si="8"/>
        <v>305.47834196965556</v>
      </c>
      <c r="T30" s="1">
        <f t="shared" si="9"/>
        <v>213.89823780695636</v>
      </c>
      <c r="U30" s="1">
        <f t="shared" si="1"/>
        <v>3.9656395481293245</v>
      </c>
      <c r="V30" s="1">
        <f t="shared" si="2"/>
        <v>1.5503889698640818</v>
      </c>
      <c r="W30" s="1">
        <f t="shared" si="10"/>
        <v>5.5160285179934059</v>
      </c>
      <c r="X30" s="1">
        <f t="shared" si="13"/>
        <v>2.7955461871253116</v>
      </c>
      <c r="Y30" s="1">
        <f t="shared" si="14"/>
        <v>1.5889790235555441</v>
      </c>
      <c r="Z30" s="1">
        <f t="shared" si="15"/>
        <v>0.38804869732340858</v>
      </c>
      <c r="AA30" s="1">
        <f t="shared" si="11"/>
        <v>35.855891171168601</v>
      </c>
      <c r="AB30" s="1">
        <f t="shared" si="12"/>
        <v>22.419413004641601</v>
      </c>
      <c r="AC30" s="1">
        <f t="shared" si="3"/>
        <v>42.288000793976764</v>
      </c>
      <c r="AD30" s="1">
        <f t="shared" si="4"/>
        <v>301.51270242152623</v>
      </c>
      <c r="AE30" s="1">
        <f t="shared" si="5"/>
        <v>202.53784883709227</v>
      </c>
      <c r="AF30" s="1">
        <f t="shared" si="6"/>
        <v>363.22374637830143</v>
      </c>
      <c r="AG30" s="1">
        <f t="shared" si="0"/>
        <v>0.28000000000000008</v>
      </c>
      <c r="AH30" s="1">
        <f>SUM($Z$2:Z30)</f>
        <v>3.2295348436856641</v>
      </c>
    </row>
    <row r="31" spans="1:34" x14ac:dyDescent="0.3">
      <c r="Q31" s="1">
        <f t="shared" si="7"/>
        <v>0.29000000000000009</v>
      </c>
      <c r="R31" s="1">
        <f>IF(Q31&lt;=t_thrust,('D12 Data'!D31/(m+m_f/2)),0)</f>
        <v>357.64934024703837</v>
      </c>
      <c r="S31" s="1">
        <f t="shared" si="8"/>
        <v>292.96918820197067</v>
      </c>
      <c r="T31" s="1">
        <f t="shared" si="9"/>
        <v>205.13923404219901</v>
      </c>
      <c r="U31" s="1">
        <f t="shared" si="1"/>
        <v>4.6606235840983246</v>
      </c>
      <c r="V31" s="1">
        <f t="shared" si="2"/>
        <v>1.8431677772502282</v>
      </c>
      <c r="W31" s="1">
        <f t="shared" si="10"/>
        <v>6.5037913613485534</v>
      </c>
      <c r="X31" s="1">
        <f t="shared" si="13"/>
        <v>3.1541050988369976</v>
      </c>
      <c r="Y31" s="1">
        <f t="shared" si="14"/>
        <v>1.8131731536019604</v>
      </c>
      <c r="Z31" s="1">
        <f t="shared" si="15"/>
        <v>0.42288000793976788</v>
      </c>
      <c r="AA31" s="1">
        <f t="shared" si="11"/>
        <v>38.871018195383868</v>
      </c>
      <c r="AB31" s="1">
        <f t="shared" si="12"/>
        <v>24.444791493012527</v>
      </c>
      <c r="AC31" s="1">
        <f t="shared" si="3"/>
        <v>45.918448217276698</v>
      </c>
      <c r="AD31" s="1">
        <f t="shared" si="4"/>
        <v>288.30856461787232</v>
      </c>
      <c r="AE31" s="1">
        <f t="shared" si="5"/>
        <v>193.48606626494879</v>
      </c>
      <c r="AF31" s="1">
        <f t="shared" si="6"/>
        <v>347.21561927813963</v>
      </c>
      <c r="AG31" s="1">
        <f t="shared" si="0"/>
        <v>0.29000000000000009</v>
      </c>
      <c r="AH31" s="1">
        <f>SUM($Z$2:Z31)</f>
        <v>3.6524148516254318</v>
      </c>
    </row>
    <row r="32" spans="1:34" x14ac:dyDescent="0.3">
      <c r="Q32" s="1">
        <f t="shared" si="7"/>
        <v>0.3000000000000001</v>
      </c>
      <c r="R32" s="1">
        <f>IF(Q32&lt;=t_thrust,('D12 Data'!D32/(m+m_f/2)),0)</f>
        <v>329.6148078556069</v>
      </c>
      <c r="S32" s="1">
        <f t="shared" si="8"/>
        <v>270.00464368284361</v>
      </c>
      <c r="T32" s="1">
        <f t="shared" si="9"/>
        <v>189.05928685835377</v>
      </c>
      <c r="U32" s="1">
        <f t="shared" si="1"/>
        <v>5.3776251825460042</v>
      </c>
      <c r="V32" s="1">
        <f t="shared" si="2"/>
        <v>2.1464971893575981</v>
      </c>
      <c r="W32" s="1">
        <f t="shared" si="10"/>
        <v>7.5241223719036014</v>
      </c>
      <c r="X32" s="1">
        <f t="shared" si="13"/>
        <v>3.5428152807908369</v>
      </c>
      <c r="Y32" s="1">
        <f t="shared" si="14"/>
        <v>2.0576210685320859</v>
      </c>
      <c r="Z32" s="1">
        <f t="shared" si="15"/>
        <v>0.45918448217276753</v>
      </c>
      <c r="AA32" s="1">
        <f t="shared" si="11"/>
        <v>41.754103841562596</v>
      </c>
      <c r="AB32" s="1">
        <f t="shared" si="12"/>
        <v>26.379652155662015</v>
      </c>
      <c r="AC32" s="1">
        <f t="shared" si="3"/>
        <v>49.389181360554218</v>
      </c>
      <c r="AD32" s="1">
        <f t="shared" si="4"/>
        <v>264.62701850029759</v>
      </c>
      <c r="AE32" s="1">
        <f t="shared" si="5"/>
        <v>177.10278966899617</v>
      </c>
      <c r="AF32" s="1">
        <f t="shared" si="6"/>
        <v>318.42245057297316</v>
      </c>
      <c r="AG32" s="1">
        <f t="shared" si="0"/>
        <v>0.3000000000000001</v>
      </c>
      <c r="AH32" s="1">
        <f>SUM($Z$2:Z32)</f>
        <v>4.1115993337981998</v>
      </c>
    </row>
    <row r="33" spans="17:34" x14ac:dyDescent="0.3">
      <c r="Q33" s="1">
        <f t="shared" si="7"/>
        <v>0.31000000000000011</v>
      </c>
      <c r="R33" s="1">
        <f>IF(Q33&lt;=t_thrust,('D12 Data'!D33/(m+m_f/2)),0)</f>
        <v>289.67732027678869</v>
      </c>
      <c r="S33" s="1">
        <f t="shared" si="8"/>
        <v>237.28976908888848</v>
      </c>
      <c r="T33" s="1">
        <f t="shared" si="9"/>
        <v>166.15208505608106</v>
      </c>
      <c r="U33" s="1">
        <f t="shared" si="1"/>
        <v>6.0808662644905604</v>
      </c>
      <c r="V33" s="1">
        <f t="shared" si="2"/>
        <v>2.4443870632235885</v>
      </c>
      <c r="W33" s="1">
        <f t="shared" si="10"/>
        <v>8.5252533277141467</v>
      </c>
      <c r="X33" s="1">
        <f t="shared" si="13"/>
        <v>3.960356319206463</v>
      </c>
      <c r="Y33" s="1">
        <f t="shared" si="14"/>
        <v>2.3214175900887062</v>
      </c>
      <c r="Z33" s="1">
        <f t="shared" si="15"/>
        <v>0.49389181360554235</v>
      </c>
      <c r="AA33" s="1">
        <f t="shared" si="11"/>
        <v>44.400374026565572</v>
      </c>
      <c r="AB33" s="1">
        <f t="shared" si="12"/>
        <v>28.15068005235198</v>
      </c>
      <c r="AC33" s="1">
        <f t="shared" si="3"/>
        <v>52.572369179149668</v>
      </c>
      <c r="AD33" s="1">
        <f t="shared" si="4"/>
        <v>231.20890282439791</v>
      </c>
      <c r="AE33" s="1">
        <f t="shared" si="5"/>
        <v>153.89769799285747</v>
      </c>
      <c r="AF33" s="1">
        <f t="shared" si="6"/>
        <v>277.74459165348776</v>
      </c>
      <c r="AG33" s="1">
        <f t="shared" si="0"/>
        <v>0.31000000000000011</v>
      </c>
      <c r="AH33" s="1">
        <f>SUM($Z$2:Z33)</f>
        <v>4.6054911474037423</v>
      </c>
    </row>
    <row r="34" spans="17:34" x14ac:dyDescent="0.3">
      <c r="Q34" s="1">
        <f t="shared" si="7"/>
        <v>0.32000000000000012</v>
      </c>
      <c r="R34" s="1">
        <f>IF(Q34&lt;=t_thrust,('D12 Data'!D34/(m+m_f/2)),0)</f>
        <v>238.09512859721508</v>
      </c>
      <c r="S34" s="1">
        <f t="shared" si="8"/>
        <v>195.03611132565914</v>
      </c>
      <c r="T34" s="1">
        <f t="shared" si="9"/>
        <v>136.56575537333467</v>
      </c>
      <c r="U34" s="1">
        <f t="shared" si="1"/>
        <v>6.7306611933756422</v>
      </c>
      <c r="V34" s="1">
        <f t="shared" si="2"/>
        <v>2.7189583594098332</v>
      </c>
      <c r="W34" s="1">
        <f t="shared" si="10"/>
        <v>9.4496195527854745</v>
      </c>
      <c r="X34" s="1">
        <f t="shared" si="13"/>
        <v>4.4043600594721193</v>
      </c>
      <c r="Y34" s="1">
        <f t="shared" si="14"/>
        <v>2.6029243906122264</v>
      </c>
      <c r="Z34" s="1">
        <f t="shared" si="15"/>
        <v>0.52572369179149736</v>
      </c>
      <c r="AA34" s="1">
        <f t="shared" si="11"/>
        <v>46.712463054809554</v>
      </c>
      <c r="AB34" s="1">
        <f t="shared" si="12"/>
        <v>29.689657032280557</v>
      </c>
      <c r="AC34" s="1">
        <f t="shared" si="3"/>
        <v>55.349163854040235</v>
      </c>
      <c r="AD34" s="1">
        <f t="shared" ref="AD34:AD65" si="16">S34-U34</f>
        <v>188.30545013228348</v>
      </c>
      <c r="AE34" s="1">
        <f t="shared" si="5"/>
        <v>124.03679701392483</v>
      </c>
      <c r="AF34" s="1">
        <f t="shared" si="6"/>
        <v>225.48629573212534</v>
      </c>
      <c r="AG34" s="1">
        <f t="shared" si="0"/>
        <v>0.32000000000000012</v>
      </c>
      <c r="AH34" s="1">
        <f>SUM($Z$2:Z34)</f>
        <v>5.1312148391952395</v>
      </c>
    </row>
    <row r="35" spans="17:34" x14ac:dyDescent="0.3">
      <c r="Q35" s="1">
        <f t="shared" si="7"/>
        <v>0.33000000000000013</v>
      </c>
      <c r="R35" s="1">
        <f>IF(Q35&lt;=t_thrust,('D12 Data'!D35/(m+m_f/2)),0)</f>
        <v>212.48358319308082</v>
      </c>
      <c r="S35" s="1">
        <f t="shared" si="8"/>
        <v>174.05636155046221</v>
      </c>
      <c r="T35" s="1">
        <f t="shared" si="9"/>
        <v>121.87557643098832</v>
      </c>
      <c r="U35" s="1">
        <f t="shared" si="1"/>
        <v>7.2842462428578338</v>
      </c>
      <c r="V35" s="1">
        <f t="shared" si="2"/>
        <v>2.9508880731565772</v>
      </c>
      <c r="W35" s="1">
        <f t="shared" si="10"/>
        <v>10.235134316014415</v>
      </c>
      <c r="X35" s="1">
        <f t="shared" si="13"/>
        <v>4.8714846900202149</v>
      </c>
      <c r="Y35" s="1">
        <f t="shared" si="14"/>
        <v>2.8998209609350321</v>
      </c>
      <c r="Z35" s="1">
        <f t="shared" si="15"/>
        <v>0.5534916385404024</v>
      </c>
      <c r="AA35" s="1">
        <f t="shared" si="11"/>
        <v>48.595517556132393</v>
      </c>
      <c r="AB35" s="1">
        <f t="shared" si="12"/>
        <v>30.930025002419807</v>
      </c>
      <c r="AC35" s="1">
        <f t="shared" si="3"/>
        <v>57.603739229312936</v>
      </c>
      <c r="AD35" s="1">
        <f t="shared" si="16"/>
        <v>166.77211530760437</v>
      </c>
      <c r="AE35" s="1">
        <f t="shared" si="5"/>
        <v>109.11468835783174</v>
      </c>
      <c r="AF35" s="1">
        <f t="shared" si="6"/>
        <v>199.29614562153387</v>
      </c>
      <c r="AG35" s="1">
        <f t="shared" si="0"/>
        <v>0.33000000000000013</v>
      </c>
      <c r="AH35" s="1">
        <f>SUM($Z$2:Z35)</f>
        <v>5.6847064777356415</v>
      </c>
    </row>
    <row r="36" spans="17:34" x14ac:dyDescent="0.3">
      <c r="Q36" s="1">
        <f t="shared" si="7"/>
        <v>0.34000000000000014</v>
      </c>
      <c r="R36" s="1">
        <f>IF(Q36&lt;=t_thrust,('D12 Data'!D36/(m+m_f/2)),0)</f>
        <v>193.68816336060522</v>
      </c>
      <c r="S36" s="1">
        <f t="shared" si="8"/>
        <v>158.66005497141995</v>
      </c>
      <c r="T36" s="1">
        <f t="shared" si="9"/>
        <v>111.09496650375519</v>
      </c>
      <c r="U36" s="1">
        <f t="shared" si="1"/>
        <v>7.792792865680978</v>
      </c>
      <c r="V36" s="1">
        <f t="shared" si="2"/>
        <v>3.1627629208223058</v>
      </c>
      <c r="W36" s="1">
        <f t="shared" si="10"/>
        <v>10.955555786503282</v>
      </c>
      <c r="X36" s="1">
        <f t="shared" si="13"/>
        <v>5.3574398655815392</v>
      </c>
      <c r="Y36" s="1">
        <f t="shared" si="14"/>
        <v>3.2091212109592302</v>
      </c>
      <c r="Z36" s="1">
        <f t="shared" si="15"/>
        <v>0.57603739229312967</v>
      </c>
      <c r="AA36" s="1">
        <f t="shared" si="11"/>
        <v>50.263238709208437</v>
      </c>
      <c r="AB36" s="1">
        <f t="shared" si="12"/>
        <v>32.021171885998129</v>
      </c>
      <c r="AC36" s="1">
        <f t="shared" si="3"/>
        <v>59.596548679361511</v>
      </c>
      <c r="AD36" s="1">
        <f t="shared" si="16"/>
        <v>150.86726210573897</v>
      </c>
      <c r="AE36" s="1">
        <f t="shared" si="5"/>
        <v>98.122203582932883</v>
      </c>
      <c r="AF36" s="1">
        <f t="shared" si="6"/>
        <v>179.96915738884891</v>
      </c>
      <c r="AG36" s="1">
        <f t="shared" si="0"/>
        <v>0.34000000000000014</v>
      </c>
      <c r="AH36" s="1">
        <f>SUM($Z$2:Z36)</f>
        <v>6.2607438700287714</v>
      </c>
    </row>
    <row r="37" spans="17:34" x14ac:dyDescent="0.3">
      <c r="Q37" s="1">
        <f t="shared" si="7"/>
        <v>0.35000000000000014</v>
      </c>
      <c r="R37" s="1">
        <f>IF(Q37&lt;=t_thrust,('D12 Data'!D37/(m+m_f/2)),0)</f>
        <v>177.3025899769024</v>
      </c>
      <c r="S37" s="1">
        <f t="shared" si="8"/>
        <v>145.23777903731249</v>
      </c>
      <c r="T37" s="1">
        <f t="shared" si="9"/>
        <v>101.69658771476237</v>
      </c>
      <c r="U37" s="1">
        <f t="shared" si="1"/>
        <v>8.2676216206368647</v>
      </c>
      <c r="V37" s="1">
        <f t="shared" si="2"/>
        <v>3.3595652661661419</v>
      </c>
      <c r="W37" s="1">
        <f t="shared" si="10"/>
        <v>11.627186886803006</v>
      </c>
      <c r="X37" s="1">
        <f t="shared" si="13"/>
        <v>5.860072252673624</v>
      </c>
      <c r="Y37" s="1">
        <f t="shared" si="14"/>
        <v>3.529332929819212</v>
      </c>
      <c r="Z37" s="1">
        <f t="shared" si="15"/>
        <v>0.59596548679361572</v>
      </c>
      <c r="AA37" s="1">
        <f t="shared" si="11"/>
        <v>51.77191133026583</v>
      </c>
      <c r="AB37" s="1">
        <f t="shared" si="12"/>
        <v>33.002393921827462</v>
      </c>
      <c r="AC37" s="1">
        <f t="shared" si="3"/>
        <v>61.396162806484753</v>
      </c>
      <c r="AD37" s="1">
        <f t="shared" si="16"/>
        <v>136.97015741667562</v>
      </c>
      <c r="AE37" s="1">
        <f t="shared" si="5"/>
        <v>88.527022448596227</v>
      </c>
      <c r="AF37" s="1">
        <f t="shared" si="6"/>
        <v>163.08849660954988</v>
      </c>
      <c r="AG37" s="1">
        <f t="shared" si="0"/>
        <v>0.35000000000000014</v>
      </c>
      <c r="AH37" s="1">
        <f>SUM($Z$2:Z37)</f>
        <v>6.8567093568223871</v>
      </c>
    </row>
    <row r="38" spans="17:34" x14ac:dyDescent="0.3">
      <c r="Q38" s="1">
        <f t="shared" si="7"/>
        <v>0.36000000000000015</v>
      </c>
      <c r="R38" s="1">
        <f>IF(Q38&lt;=t_thrust,('D12 Data'!D38/(m+m_f/2)),0)</f>
        <v>170.55640238829005</v>
      </c>
      <c r="S38" s="1">
        <f t="shared" si="8"/>
        <v>139.71162568294369</v>
      </c>
      <c r="T38" s="1">
        <f t="shared" si="9"/>
        <v>97.827133478730445</v>
      </c>
      <c r="U38" s="1">
        <f t="shared" si="1"/>
        <v>8.7108725203775883</v>
      </c>
      <c r="V38" s="1">
        <f t="shared" si="2"/>
        <v>3.5422194502687407</v>
      </c>
      <c r="W38" s="1">
        <f t="shared" si="10"/>
        <v>12.253091970646327</v>
      </c>
      <c r="X38" s="1">
        <f t="shared" si="13"/>
        <v>6.3777913659762824</v>
      </c>
      <c r="Y38" s="1">
        <f t="shared" si="14"/>
        <v>3.8593568690374869</v>
      </c>
      <c r="Z38" s="1">
        <f t="shared" si="15"/>
        <v>0.61396162806484778</v>
      </c>
      <c r="AA38" s="1">
        <f t="shared" si="11"/>
        <v>53.141612904432584</v>
      </c>
      <c r="AB38" s="1">
        <f t="shared" si="12"/>
        <v>33.887664146313426</v>
      </c>
      <c r="AC38" s="1">
        <f t="shared" si="3"/>
        <v>63.027016456261769</v>
      </c>
      <c r="AD38" s="1">
        <f t="shared" si="16"/>
        <v>131.0007531625661</v>
      </c>
      <c r="AE38" s="1">
        <f t="shared" si="5"/>
        <v>84.474914028461697</v>
      </c>
      <c r="AF38" s="1">
        <f t="shared" si="6"/>
        <v>155.87561845675407</v>
      </c>
      <c r="AG38" s="1">
        <f t="shared" si="0"/>
        <v>0.36000000000000015</v>
      </c>
      <c r="AH38" s="1">
        <f>SUM($Z$2:Z38)</f>
        <v>7.470670984887235</v>
      </c>
    </row>
    <row r="39" spans="17:34" x14ac:dyDescent="0.3">
      <c r="Q39" s="1">
        <f t="shared" si="7"/>
        <v>0.37000000000000016</v>
      </c>
      <c r="R39" s="1">
        <f>IF(Q39&lt;=t_thrust,('D12 Data'!D39/(m+m_f/2)),0)</f>
        <v>163.81021479967771</v>
      </c>
      <c r="S39" s="1">
        <f t="shared" si="8"/>
        <v>134.18547232857486</v>
      </c>
      <c r="T39" s="1">
        <f t="shared" si="9"/>
        <v>93.957679242698518</v>
      </c>
      <c r="U39" s="1">
        <f t="shared" si="1"/>
        <v>9.1456338881732879</v>
      </c>
      <c r="V39" s="1">
        <f t="shared" si="2"/>
        <v>3.7210209499942715</v>
      </c>
      <c r="W39" s="1">
        <f t="shared" si="10"/>
        <v>12.866654838167559</v>
      </c>
      <c r="X39" s="1">
        <f t="shared" si="13"/>
        <v>6.9092074950206088</v>
      </c>
      <c r="Y39" s="1">
        <f t="shared" si="14"/>
        <v>4.1982335105006214</v>
      </c>
      <c r="Z39" s="1">
        <f t="shared" si="15"/>
        <v>0.63027016456261842</v>
      </c>
      <c r="AA39" s="1">
        <f t="shared" si="11"/>
        <v>54.451620436058249</v>
      </c>
      <c r="AB39" s="1">
        <f t="shared" si="12"/>
        <v>34.732413286598046</v>
      </c>
      <c r="AC39" s="1">
        <f t="shared" si="3"/>
        <v>64.585753079325542</v>
      </c>
      <c r="AD39" s="1">
        <f t="shared" si="16"/>
        <v>125.03983844040157</v>
      </c>
      <c r="AE39" s="1">
        <f t="shared" si="5"/>
        <v>80.426658292704246</v>
      </c>
      <c r="AF39" s="1">
        <f t="shared" si="6"/>
        <v>148.67215126355418</v>
      </c>
      <c r="AG39" s="1">
        <f t="shared" si="0"/>
        <v>0.37000000000000016</v>
      </c>
      <c r="AH39" s="1">
        <f>SUM($Z$2:Z39)</f>
        <v>8.100941149449854</v>
      </c>
    </row>
    <row r="40" spans="17:34" x14ac:dyDescent="0.3">
      <c r="Q40" s="1">
        <f t="shared" si="7"/>
        <v>0.38000000000000017</v>
      </c>
      <c r="R40" s="1">
        <f>IF(Q40&lt;=t_thrust,('D12 Data'!D40/(m+m_f/2)),0)</f>
        <v>157.06402721106537</v>
      </c>
      <c r="S40" s="1">
        <f t="shared" si="8"/>
        <v>128.65931897420603</v>
      </c>
      <c r="T40" s="1">
        <f t="shared" si="9"/>
        <v>90.088225006666605</v>
      </c>
      <c r="U40" s="1">
        <f t="shared" si="1"/>
        <v>9.5704876311545881</v>
      </c>
      <c r="V40" s="1">
        <f t="shared" si="2"/>
        <v>3.895344703330391</v>
      </c>
      <c r="W40" s="1">
        <f t="shared" si="10"/>
        <v>13.465832334484977</v>
      </c>
      <c r="X40" s="1">
        <f t="shared" si="13"/>
        <v>7.4537236993811922</v>
      </c>
      <c r="Y40" s="1">
        <f t="shared" si="14"/>
        <v>4.5455576433666023</v>
      </c>
      <c r="Z40" s="1">
        <f t="shared" si="15"/>
        <v>0.64585753079325636</v>
      </c>
      <c r="AA40" s="1">
        <f t="shared" si="11"/>
        <v>55.702018820462264</v>
      </c>
      <c r="AB40" s="1">
        <f t="shared" si="12"/>
        <v>35.536679869525088</v>
      </c>
      <c r="AC40" s="1">
        <f t="shared" si="3"/>
        <v>66.072464134647205</v>
      </c>
      <c r="AD40" s="1">
        <f t="shared" si="16"/>
        <v>119.08883134305144</v>
      </c>
      <c r="AE40" s="1">
        <f t="shared" si="5"/>
        <v>76.382880303336208</v>
      </c>
      <c r="AF40" s="1">
        <f t="shared" si="6"/>
        <v>141.47965985995137</v>
      </c>
      <c r="AG40" s="1">
        <f t="shared" si="0"/>
        <v>0.38000000000000017</v>
      </c>
      <c r="AH40" s="1">
        <f>SUM($Z$2:Z40)</f>
        <v>8.7467986802431099</v>
      </c>
    </row>
    <row r="41" spans="17:34" x14ac:dyDescent="0.3">
      <c r="Q41" s="1">
        <f t="shared" si="7"/>
        <v>0.39000000000000018</v>
      </c>
      <c r="R41" s="1">
        <f>IF(Q41&lt;=t_thrust,('D12 Data'!D41/(m+m_f/2)),0)</f>
        <v>151.85007859220585</v>
      </c>
      <c r="S41" s="1">
        <f t="shared" si="8"/>
        <v>124.38830230424949</v>
      </c>
      <c r="T41" s="1">
        <f t="shared" si="9"/>
        <v>87.097626938543698</v>
      </c>
      <c r="U41" s="1">
        <f t="shared" si="1"/>
        <v>9.9840890767375434</v>
      </c>
      <c r="V41" s="1">
        <f t="shared" si="2"/>
        <v>4.0645981623944341</v>
      </c>
      <c r="W41" s="1">
        <f t="shared" si="10"/>
        <v>14.048687239131974</v>
      </c>
      <c r="X41" s="1">
        <f t="shared" si="13"/>
        <v>8.0107438875858161</v>
      </c>
      <c r="Y41" s="1">
        <f t="shared" si="14"/>
        <v>4.9009244420618536</v>
      </c>
      <c r="Z41" s="1">
        <f t="shared" si="15"/>
        <v>0.66072464134647346</v>
      </c>
      <c r="AA41" s="1">
        <f t="shared" si="11"/>
        <v>56.892907133892777</v>
      </c>
      <c r="AB41" s="1">
        <f t="shared" si="12"/>
        <v>36.30050867255845</v>
      </c>
      <c r="AC41" s="1">
        <f t="shared" si="3"/>
        <v>67.487256663997229</v>
      </c>
      <c r="AD41" s="1">
        <f t="shared" si="16"/>
        <v>114.40421322751195</v>
      </c>
      <c r="AE41" s="1">
        <f t="shared" si="5"/>
        <v>73.223028776149263</v>
      </c>
      <c r="AF41" s="1">
        <f t="shared" si="6"/>
        <v>135.83054129082606</v>
      </c>
      <c r="AG41" s="1">
        <f t="shared" si="0"/>
        <v>0.39000000000000018</v>
      </c>
      <c r="AH41" s="1">
        <f>SUM($Z$2:Z41)</f>
        <v>9.4075233215895828</v>
      </c>
    </row>
    <row r="42" spans="17:34" x14ac:dyDescent="0.3">
      <c r="Q42" s="1">
        <f t="shared" si="7"/>
        <v>0.40000000000000019</v>
      </c>
      <c r="R42" s="1">
        <f>IF(Q42&lt;=t_thrust,('D12 Data'!D42/(m+m_f/2)),0)</f>
        <v>148.93448842797523</v>
      </c>
      <c r="S42" s="1">
        <f t="shared" si="8"/>
        <v>121.9999906609111</v>
      </c>
      <c r="T42" s="1">
        <f t="shared" si="9"/>
        <v>85.425313122284138</v>
      </c>
      <c r="U42" s="1">
        <f t="shared" si="1"/>
        <v>10.389660248733382</v>
      </c>
      <c r="V42" s="1">
        <f t="shared" si="2"/>
        <v>4.2302288491013726</v>
      </c>
      <c r="W42" s="1">
        <f t="shared" si="10"/>
        <v>14.619889097834756</v>
      </c>
      <c r="X42" s="1">
        <f t="shared" si="13"/>
        <v>8.5796729589247445</v>
      </c>
      <c r="Y42" s="1">
        <f t="shared" si="14"/>
        <v>5.2639295287874388</v>
      </c>
      <c r="Z42" s="1">
        <f t="shared" si="15"/>
        <v>0.67487256663997319</v>
      </c>
      <c r="AA42" s="1">
        <f t="shared" si="11"/>
        <v>58.036949266167895</v>
      </c>
      <c r="AB42" s="1">
        <f t="shared" si="12"/>
        <v>37.032738960319946</v>
      </c>
      <c r="AC42" s="1">
        <f t="shared" si="3"/>
        <v>68.845560750326854</v>
      </c>
      <c r="AD42" s="1">
        <f t="shared" si="16"/>
        <v>111.61033041217772</v>
      </c>
      <c r="AE42" s="1">
        <f t="shared" si="5"/>
        <v>71.38508427318277</v>
      </c>
      <c r="AF42" s="1">
        <f t="shared" si="6"/>
        <v>132.48658842088466</v>
      </c>
      <c r="AG42" s="1">
        <f t="shared" si="0"/>
        <v>0.40000000000000019</v>
      </c>
      <c r="AH42" s="1">
        <f>SUM($Z$2:Z42)</f>
        <v>10.082395888229556</v>
      </c>
    </row>
    <row r="43" spans="17:34" x14ac:dyDescent="0.3">
      <c r="Q43" s="1">
        <f t="shared" si="7"/>
        <v>0.4100000000000002</v>
      </c>
      <c r="R43" s="1">
        <f>IF(Q43&lt;=t_thrust,('D12 Data'!D43/(m+m_f/2)),0)</f>
        <v>146.0188982637446</v>
      </c>
      <c r="S43" s="1">
        <f t="shared" si="8"/>
        <v>119.61167901757271</v>
      </c>
      <c r="T43" s="1">
        <f t="shared" si="9"/>
        <v>83.752999306024577</v>
      </c>
      <c r="U43" s="1">
        <f t="shared" si="1"/>
        <v>10.793107861290311</v>
      </c>
      <c r="V43" s="1">
        <f t="shared" si="2"/>
        <v>4.3948862417240573</v>
      </c>
      <c r="W43" s="1">
        <f t="shared" si="10"/>
        <v>15.187994103014365</v>
      </c>
      <c r="X43" s="1">
        <f t="shared" si="13"/>
        <v>9.1600424515864241</v>
      </c>
      <c r="Y43" s="1">
        <f t="shared" si="14"/>
        <v>5.6342569183906388</v>
      </c>
      <c r="Z43" s="1">
        <f t="shared" si="15"/>
        <v>0.68845560750326928</v>
      </c>
      <c r="AA43" s="1">
        <f t="shared" si="11"/>
        <v>59.153052570289674</v>
      </c>
      <c r="AB43" s="1">
        <f t="shared" si="12"/>
        <v>37.746589803051776</v>
      </c>
      <c r="AC43" s="1">
        <f t="shared" si="3"/>
        <v>70.170425893985467</v>
      </c>
      <c r="AD43" s="1">
        <f t="shared" si="16"/>
        <v>108.8185711562824</v>
      </c>
      <c r="AE43" s="1">
        <f t="shared" si="5"/>
        <v>69.548113064300523</v>
      </c>
      <c r="AF43" s="1">
        <f t="shared" si="6"/>
        <v>129.14496296526482</v>
      </c>
      <c r="AG43" s="1">
        <f t="shared" si="0"/>
        <v>0.4100000000000002</v>
      </c>
      <c r="AH43" s="1">
        <f>SUM($Z$2:Z43)</f>
        <v>10.770851495732824</v>
      </c>
    </row>
    <row r="44" spans="17:34" x14ac:dyDescent="0.3">
      <c r="Q44" s="1">
        <f t="shared" si="7"/>
        <v>0.42000000000000021</v>
      </c>
      <c r="R44" s="1">
        <f>IF(Q44&lt;=t_thrust,('D12 Data'!D44/(m+m_f/2)),0)</f>
        <v>143.10330809951398</v>
      </c>
      <c r="S44" s="1">
        <f t="shared" si="8"/>
        <v>117.22336737423431</v>
      </c>
      <c r="T44" s="1">
        <f t="shared" si="9"/>
        <v>82.080685489765017</v>
      </c>
      <c r="U44" s="1">
        <f t="shared" si="1"/>
        <v>11.193862699708099</v>
      </c>
      <c r="V44" s="1">
        <f t="shared" si="2"/>
        <v>4.5583298290971017</v>
      </c>
      <c r="W44" s="1">
        <f t="shared" si="10"/>
        <v>15.752192528805196</v>
      </c>
      <c r="X44" s="1">
        <f t="shared" si="13"/>
        <v>9.7515729772893209</v>
      </c>
      <c r="Y44" s="1">
        <f t="shared" si="14"/>
        <v>6.0117228164211571</v>
      </c>
      <c r="Z44" s="1">
        <f t="shared" si="15"/>
        <v>0.70170425893985511</v>
      </c>
      <c r="AA44" s="1">
        <f t="shared" si="11"/>
        <v>60.241238281852496</v>
      </c>
      <c r="AB44" s="1">
        <f t="shared" si="12"/>
        <v>38.442070933694779</v>
      </c>
      <c r="AC44" s="1">
        <f t="shared" si="3"/>
        <v>71.461875202111443</v>
      </c>
      <c r="AD44" s="1">
        <f t="shared" si="16"/>
        <v>106.02950467452621</v>
      </c>
      <c r="AE44" s="1">
        <f t="shared" si="5"/>
        <v>67.71235566066791</v>
      </c>
      <c r="AF44" s="1">
        <f t="shared" si="6"/>
        <v>125.80627556144471</v>
      </c>
      <c r="AG44" s="1">
        <f t="shared" si="0"/>
        <v>0.42000000000000021</v>
      </c>
      <c r="AH44" s="1">
        <f>SUM($Z$2:Z44)</f>
        <v>11.47255575467268</v>
      </c>
    </row>
    <row r="45" spans="17:34" x14ac:dyDescent="0.3">
      <c r="Q45" s="1">
        <f t="shared" si="7"/>
        <v>0.43000000000000022</v>
      </c>
      <c r="R45" s="1">
        <f>IF(Q45&lt;=t_thrust,('D12 Data'!D45/(m+m_f/2)),0)</f>
        <v>140.18771793528339</v>
      </c>
      <c r="S45" s="1">
        <f t="shared" si="8"/>
        <v>114.83505573089595</v>
      </c>
      <c r="T45" s="1">
        <f t="shared" si="9"/>
        <v>80.408371673505471</v>
      </c>
      <c r="U45" s="1">
        <f t="shared" si="1"/>
        <v>11.591372703918243</v>
      </c>
      <c r="V45" s="1">
        <f t="shared" si="2"/>
        <v>4.7203260949506793</v>
      </c>
      <c r="W45" s="1">
        <f t="shared" si="10"/>
        <v>16.311698798868914</v>
      </c>
      <c r="X45" s="1">
        <f t="shared" si="13"/>
        <v>10.353985360107846</v>
      </c>
      <c r="Y45" s="1">
        <f t="shared" si="14"/>
        <v>6.396143525758105</v>
      </c>
      <c r="Z45" s="1">
        <f t="shared" si="15"/>
        <v>0.71461875202111425</v>
      </c>
      <c r="AA45" s="1">
        <f t="shared" si="11"/>
        <v>61.301533328597756</v>
      </c>
      <c r="AB45" s="1">
        <f t="shared" si="12"/>
        <v>39.11919449030146</v>
      </c>
      <c r="AC45" s="1">
        <f t="shared" si="3"/>
        <v>72.719937885061569</v>
      </c>
      <c r="AD45" s="1">
        <f t="shared" si="16"/>
        <v>103.24368302697771</v>
      </c>
      <c r="AE45" s="1">
        <f t="shared" si="5"/>
        <v>65.87804557855479</v>
      </c>
      <c r="AF45" s="1">
        <f t="shared" si="6"/>
        <v>122.47111893922251</v>
      </c>
      <c r="AG45" s="1">
        <f t="shared" si="0"/>
        <v>0.43000000000000022</v>
      </c>
      <c r="AH45" s="1">
        <f>SUM($Z$2:Z45)</f>
        <v>12.187174506693793</v>
      </c>
    </row>
    <row r="46" spans="17:34" x14ac:dyDescent="0.3">
      <c r="Q46" s="1">
        <f t="shared" si="7"/>
        <v>0.44000000000000022</v>
      </c>
      <c r="R46" s="1">
        <f>IF(Q46&lt;=t_thrust,('D12 Data'!D46/(m+m_f/2)),0)</f>
        <v>137.27212777105277</v>
      </c>
      <c r="S46" s="1">
        <f t="shared" si="8"/>
        <v>112.44674408755756</v>
      </c>
      <c r="T46" s="1">
        <f t="shared" si="9"/>
        <v>78.73605785724591</v>
      </c>
      <c r="U46" s="1">
        <f t="shared" si="1"/>
        <v>11.985103047227746</v>
      </c>
      <c r="V46" s="1">
        <f t="shared" si="2"/>
        <v>4.8806485385910641</v>
      </c>
      <c r="W46" s="1">
        <f t="shared" si="10"/>
        <v>16.865751585818813</v>
      </c>
      <c r="X46" s="1">
        <f t="shared" si="13"/>
        <v>10.967000693393823</v>
      </c>
      <c r="Y46" s="1">
        <f t="shared" si="14"/>
        <v>6.7873354706611195</v>
      </c>
      <c r="Z46" s="1">
        <f t="shared" si="15"/>
        <v>0.72719937885061559</v>
      </c>
      <c r="AA46" s="1">
        <f t="shared" si="11"/>
        <v>62.333970158867537</v>
      </c>
      <c r="AB46" s="1">
        <f t="shared" si="12"/>
        <v>39.777974946087006</v>
      </c>
      <c r="AC46" s="1">
        <f t="shared" si="3"/>
        <v>73.944649073331291</v>
      </c>
      <c r="AD46" s="1">
        <f t="shared" si="16"/>
        <v>100.46164104032982</v>
      </c>
      <c r="AE46" s="1">
        <f t="shared" si="5"/>
        <v>64.045409318654848</v>
      </c>
      <c r="AF46" s="1">
        <f t="shared" si="6"/>
        <v>119.14006788360548</v>
      </c>
      <c r="AG46" s="1">
        <f t="shared" si="0"/>
        <v>0.44000000000000022</v>
      </c>
      <c r="AH46" s="1">
        <f>SUM($Z$2:Z46)</f>
        <v>12.914373885544409</v>
      </c>
    </row>
    <row r="47" spans="17:34" x14ac:dyDescent="0.3">
      <c r="Q47" s="1">
        <f t="shared" si="7"/>
        <v>0.45000000000000023</v>
      </c>
      <c r="R47" s="1">
        <f>IF(Q47&lt;=t_thrust,('D12 Data'!D47/(m+m_f/2)),0)</f>
        <v>135.78231557237498</v>
      </c>
      <c r="S47" s="1">
        <f t="shared" si="8"/>
        <v>111.22636137940397</v>
      </c>
      <c r="T47" s="1">
        <f t="shared" si="9"/>
        <v>77.881536685495988</v>
      </c>
      <c r="U47" s="1">
        <f t="shared" si="1"/>
        <v>12.374536193741504</v>
      </c>
      <c r="V47" s="1">
        <f t="shared" si="2"/>
        <v>5.0390776897969936</v>
      </c>
      <c r="W47" s="1">
        <f t="shared" si="10"/>
        <v>17.413613883538503</v>
      </c>
      <c r="X47" s="1">
        <f t="shared" si="13"/>
        <v>11.590340394982499</v>
      </c>
      <c r="Y47" s="1">
        <f t="shared" si="14"/>
        <v>7.1851152201219897</v>
      </c>
      <c r="Z47" s="1">
        <f t="shared" si="15"/>
        <v>0.73944649073331403</v>
      </c>
      <c r="AA47" s="1">
        <f t="shared" si="11"/>
        <v>63.338586569270838</v>
      </c>
      <c r="AB47" s="1">
        <f t="shared" si="12"/>
        <v>40.418429039273555</v>
      </c>
      <c r="AC47" s="1">
        <f t="shared" si="3"/>
        <v>75.136049633952737</v>
      </c>
      <c r="AD47" s="1">
        <f t="shared" si="16"/>
        <v>98.851825185662463</v>
      </c>
      <c r="AE47" s="1">
        <f t="shared" si="5"/>
        <v>63.032458995698988</v>
      </c>
      <c r="AF47" s="1">
        <f t="shared" si="6"/>
        <v>117.23810911807323</v>
      </c>
      <c r="AG47" s="1">
        <f t="shared" si="0"/>
        <v>0.45000000000000023</v>
      </c>
      <c r="AH47" s="1">
        <f>SUM($Z$2:Z47)</f>
        <v>13.653820376277723</v>
      </c>
    </row>
    <row r="48" spans="17:34" x14ac:dyDescent="0.3">
      <c r="Q48" s="1">
        <f t="shared" si="7"/>
        <v>0.46000000000000024</v>
      </c>
      <c r="R48" s="1">
        <f>IF(Q48&lt;=t_thrust,('D12 Data'!D48/(m+m_f/2)),0)</f>
        <v>134.64894786508543</v>
      </c>
      <c r="S48" s="1">
        <f t="shared" si="8"/>
        <v>110.29796090504661</v>
      </c>
      <c r="T48" s="1">
        <f t="shared" si="9"/>
        <v>77.231463674873496</v>
      </c>
      <c r="U48" s="1">
        <f t="shared" si="1"/>
        <v>12.763806331666279</v>
      </c>
      <c r="V48" s="1">
        <f t="shared" si="2"/>
        <v>5.1974718415680314</v>
      </c>
      <c r="W48" s="1">
        <f t="shared" si="10"/>
        <v>17.961278173234312</v>
      </c>
      <c r="X48" s="1">
        <f t="shared" si="13"/>
        <v>12.223726260675209</v>
      </c>
      <c r="Y48" s="1">
        <f t="shared" si="14"/>
        <v>7.5892995105147252</v>
      </c>
      <c r="Z48" s="1">
        <f t="shared" si="15"/>
        <v>0.75136049633952795</v>
      </c>
      <c r="AA48" s="1">
        <f t="shared" si="11"/>
        <v>64.327104821127463</v>
      </c>
      <c r="AB48" s="1">
        <f t="shared" si="12"/>
        <v>41.048753629230546</v>
      </c>
      <c r="AC48" s="1">
        <f t="shared" si="3"/>
        <v>76.308430656000183</v>
      </c>
      <c r="AD48" s="1">
        <f t="shared" si="16"/>
        <v>97.534154573380334</v>
      </c>
      <c r="AE48" s="1">
        <f t="shared" si="5"/>
        <v>62.223991833305462</v>
      </c>
      <c r="AF48" s="1">
        <f t="shared" si="6"/>
        <v>115.69242182621691</v>
      </c>
      <c r="AG48" s="1">
        <f t="shared" si="0"/>
        <v>0.46000000000000024</v>
      </c>
      <c r="AH48" s="1">
        <f>SUM($Z$2:Z48)</f>
        <v>14.405180872617251</v>
      </c>
    </row>
    <row r="49" spans="17:34" x14ac:dyDescent="0.3">
      <c r="Q49" s="1">
        <f t="shared" si="7"/>
        <v>0.47000000000000025</v>
      </c>
      <c r="R49" s="1">
        <f>IF(Q49&lt;=t_thrust,('D12 Data'!D49/(m+m_f/2)),0)</f>
        <v>133.51558015779591</v>
      </c>
      <c r="S49" s="1">
        <f t="shared" si="8"/>
        <v>109.36956043068928</v>
      </c>
      <c r="T49" s="1">
        <f t="shared" si="9"/>
        <v>76.581390664251018</v>
      </c>
      <c r="U49" s="1">
        <f t="shared" si="1"/>
        <v>13.153795851295452</v>
      </c>
      <c r="V49" s="1">
        <f t="shared" si="2"/>
        <v>5.3562384845937983</v>
      </c>
      <c r="W49" s="1">
        <f t="shared" si="10"/>
        <v>18.510034335889252</v>
      </c>
      <c r="X49" s="1">
        <f t="shared" si="13"/>
        <v>12.866997308886484</v>
      </c>
      <c r="Y49" s="1">
        <f t="shared" si="14"/>
        <v>7.9997870468070307</v>
      </c>
      <c r="Z49" s="1">
        <f t="shared" si="15"/>
        <v>0.76308430656000237</v>
      </c>
      <c r="AA49" s="1">
        <f t="shared" si="11"/>
        <v>65.302446366861261</v>
      </c>
      <c r="AB49" s="1">
        <f t="shared" si="12"/>
        <v>41.670993547563604</v>
      </c>
      <c r="AC49" s="1">
        <f t="shared" si="3"/>
        <v>77.465354867436574</v>
      </c>
      <c r="AD49" s="1">
        <f t="shared" si="16"/>
        <v>96.21576457939382</v>
      </c>
      <c r="AE49" s="1">
        <f t="shared" si="5"/>
        <v>61.415152179657213</v>
      </c>
      <c r="AF49" s="1">
        <f t="shared" si="6"/>
        <v>114.1459340968735</v>
      </c>
      <c r="AG49" s="1">
        <f t="shared" si="0"/>
        <v>0.47000000000000025</v>
      </c>
      <c r="AH49" s="1">
        <f>SUM($Z$2:Z49)</f>
        <v>15.168265179177254</v>
      </c>
    </row>
    <row r="50" spans="17:34" x14ac:dyDescent="0.3">
      <c r="Q50" s="1">
        <f t="shared" si="7"/>
        <v>0.48000000000000026</v>
      </c>
      <c r="R50" s="1">
        <f>IF(Q50&lt;=t_thrust,('D12 Data'!D50/(m+m_f/2)),0)</f>
        <v>132.38221245050636</v>
      </c>
      <c r="S50" s="1">
        <f t="shared" si="8"/>
        <v>108.4411599563319</v>
      </c>
      <c r="T50" s="1">
        <f t="shared" si="9"/>
        <v>75.931317653628511</v>
      </c>
      <c r="U50" s="1">
        <f t="shared" si="1"/>
        <v>13.544263959723068</v>
      </c>
      <c r="V50" s="1">
        <f t="shared" si="2"/>
        <v>5.5152835441828252</v>
      </c>
      <c r="W50" s="1">
        <f t="shared" si="10"/>
        <v>19.059547503905893</v>
      </c>
      <c r="X50" s="1">
        <f t="shared" si="13"/>
        <v>13.520021772555097</v>
      </c>
      <c r="Y50" s="1">
        <f t="shared" si="14"/>
        <v>8.4164969822826663</v>
      </c>
      <c r="Z50" s="1">
        <f t="shared" si="15"/>
        <v>0.77465354867436598</v>
      </c>
      <c r="AA50" s="1">
        <f t="shared" si="11"/>
        <v>66.264604012655198</v>
      </c>
      <c r="AB50" s="1">
        <f t="shared" si="12"/>
        <v>42.285145069360176</v>
      </c>
      <c r="AC50" s="1">
        <f t="shared" si="3"/>
        <v>78.606814198839245</v>
      </c>
      <c r="AD50" s="1">
        <f t="shared" si="16"/>
        <v>94.896895996608833</v>
      </c>
      <c r="AE50" s="1">
        <f t="shared" si="5"/>
        <v>60.606034109445687</v>
      </c>
      <c r="AF50" s="1">
        <f t="shared" si="6"/>
        <v>112.59889981818867</v>
      </c>
      <c r="AG50" s="1">
        <f t="shared" si="0"/>
        <v>0.48000000000000026</v>
      </c>
      <c r="AH50" s="1">
        <f>SUM($Z$2:Z50)</f>
        <v>15.94291872785162</v>
      </c>
    </row>
    <row r="51" spans="17:34" x14ac:dyDescent="0.3">
      <c r="Q51" s="1">
        <f t="shared" si="7"/>
        <v>0.49000000000000027</v>
      </c>
      <c r="R51" s="1">
        <f>IF(Q51&lt;=t_thrust,('D12 Data'!D51/(m+m_f/2)),0)</f>
        <v>131.24884474321678</v>
      </c>
      <c r="S51" s="1">
        <f t="shared" si="8"/>
        <v>107.51275948197451</v>
      </c>
      <c r="T51" s="1">
        <f t="shared" si="9"/>
        <v>75.281244643006005</v>
      </c>
      <c r="U51" s="1">
        <f t="shared" si="1"/>
        <v>13.934973907368537</v>
      </c>
      <c r="V51" s="1">
        <f t="shared" si="2"/>
        <v>5.6745143485312708</v>
      </c>
      <c r="W51" s="1">
        <f t="shared" si="10"/>
        <v>19.609488255899805</v>
      </c>
      <c r="X51" s="1">
        <f t="shared" si="13"/>
        <v>14.18266781268165</v>
      </c>
      <c r="Y51" s="1">
        <f t="shared" si="14"/>
        <v>8.8393484329762693</v>
      </c>
      <c r="Z51" s="1">
        <f t="shared" si="15"/>
        <v>0.78606814198839414</v>
      </c>
      <c r="AA51" s="1">
        <f t="shared" si="11"/>
        <v>67.213572972621293</v>
      </c>
      <c r="AB51" s="1">
        <f t="shared" si="12"/>
        <v>42.891205410454631</v>
      </c>
      <c r="AC51" s="1">
        <f t="shared" si="3"/>
        <v>79.732803119592504</v>
      </c>
      <c r="AD51" s="1">
        <f t="shared" si="16"/>
        <v>93.577785574605969</v>
      </c>
      <c r="AE51" s="1">
        <f t="shared" si="5"/>
        <v>59.796730294474727</v>
      </c>
      <c r="AF51" s="1">
        <f t="shared" si="6"/>
        <v>111.05156868300909</v>
      </c>
      <c r="AG51" s="1">
        <f t="shared" si="0"/>
        <v>0.49000000000000027</v>
      </c>
      <c r="AH51" s="1">
        <f>SUM($Z$2:Z51)</f>
        <v>16.728986869840014</v>
      </c>
    </row>
    <row r="52" spans="17:34" x14ac:dyDescent="0.3">
      <c r="Q52" s="1">
        <f t="shared" si="7"/>
        <v>0.50000000000000022</v>
      </c>
      <c r="R52" s="1">
        <f>IF(Q52&lt;=t_thrust,('D12 Data'!D52/(m+m_f/2)),0)</f>
        <v>130.11547703592723</v>
      </c>
      <c r="S52" s="1">
        <f t="shared" si="8"/>
        <v>106.58435900761715</v>
      </c>
      <c r="T52" s="1">
        <f t="shared" si="9"/>
        <v>74.631171632383513</v>
      </c>
      <c r="U52" s="1">
        <f t="shared" si="1"/>
        <v>14.325693046333662</v>
      </c>
      <c r="V52" s="1">
        <f t="shared" si="2"/>
        <v>5.8338396441698714</v>
      </c>
      <c r="W52" s="1">
        <f t="shared" si="10"/>
        <v>20.159532690503536</v>
      </c>
      <c r="X52" s="1">
        <f t="shared" si="13"/>
        <v>14.854803542407859</v>
      </c>
      <c r="Y52" s="1">
        <f t="shared" si="14"/>
        <v>9.2682604870808127</v>
      </c>
      <c r="Z52" s="1">
        <f t="shared" si="15"/>
        <v>0.79732803119592033</v>
      </c>
      <c r="AA52" s="1">
        <f t="shared" si="11"/>
        <v>68.149350828367346</v>
      </c>
      <c r="AB52" s="1">
        <f t="shared" si="12"/>
        <v>43.489172713399377</v>
      </c>
      <c r="AC52" s="1">
        <f t="shared" si="3"/>
        <v>80.843318596058225</v>
      </c>
      <c r="AD52" s="1">
        <f t="shared" si="16"/>
        <v>92.258665961283498</v>
      </c>
      <c r="AE52" s="1">
        <f t="shared" si="5"/>
        <v>58.98733198821364</v>
      </c>
      <c r="AF52" s="1">
        <f t="shared" si="6"/>
        <v>109.50418613022711</v>
      </c>
      <c r="AG52" s="1">
        <f t="shared" si="0"/>
        <v>0.50000000000000022</v>
      </c>
      <c r="AH52" s="1">
        <f>SUM($Z$2:Z52)</f>
        <v>17.526314901035935</v>
      </c>
    </row>
    <row r="53" spans="17:34" x14ac:dyDescent="0.3">
      <c r="Q53" s="1">
        <f t="shared" si="7"/>
        <v>0.51000000000000023</v>
      </c>
      <c r="R53" s="1">
        <f>IF(Q53&lt;=t_thrust,('D12 Data'!D53/(m+m_f/2)),0)</f>
        <v>128.98210932863768</v>
      </c>
      <c r="S53" s="1">
        <f t="shared" si="8"/>
        <v>105.65595853325979</v>
      </c>
      <c r="T53" s="1">
        <f t="shared" si="9"/>
        <v>73.981098621761006</v>
      </c>
      <c r="U53" s="1">
        <f t="shared" si="1"/>
        <v>14.716192884192605</v>
      </c>
      <c r="V53" s="1">
        <f t="shared" si="2"/>
        <v>5.9931696103586001</v>
      </c>
      <c r="W53" s="1">
        <f t="shared" si="10"/>
        <v>20.709362494551197</v>
      </c>
      <c r="X53" s="1">
        <f t="shared" si="13"/>
        <v>15.536297050691534</v>
      </c>
      <c r="Y53" s="1">
        <f t="shared" si="14"/>
        <v>9.703152214214807</v>
      </c>
      <c r="Z53" s="1">
        <f t="shared" si="15"/>
        <v>0.80843318596058333</v>
      </c>
      <c r="AA53" s="1">
        <f t="shared" si="11"/>
        <v>69.071937487980179</v>
      </c>
      <c r="AB53" s="1">
        <f t="shared" si="12"/>
        <v>44.079046033281514</v>
      </c>
      <c r="AC53" s="1">
        <f t="shared" si="3"/>
        <v>81.938360049171052</v>
      </c>
      <c r="AD53" s="1">
        <f t="shared" si="16"/>
        <v>90.939765649067184</v>
      </c>
      <c r="AE53" s="1">
        <f t="shared" si="5"/>
        <v>58.177929011402398</v>
      </c>
      <c r="AF53" s="1">
        <f t="shared" si="6"/>
        <v>107.95699329067588</v>
      </c>
      <c r="AG53" s="1">
        <f t="shared" si="0"/>
        <v>0.51000000000000023</v>
      </c>
      <c r="AH53" s="1">
        <f>SUM($Z$2:Z53)</f>
        <v>18.33474808699652</v>
      </c>
    </row>
    <row r="54" spans="17:34" x14ac:dyDescent="0.3">
      <c r="Q54" s="1">
        <f t="shared" si="7"/>
        <v>0.52000000000000024</v>
      </c>
      <c r="R54" s="1">
        <f>IF(Q54&lt;=t_thrust,('D12 Data'!D54/(m+m_f/2)),0)</f>
        <v>127.84874162134815</v>
      </c>
      <c r="S54" s="1">
        <f t="shared" si="8"/>
        <v>104.72755805890245</v>
      </c>
      <c r="T54" s="1">
        <f t="shared" si="9"/>
        <v>73.331025611138529</v>
      </c>
      <c r="U54" s="1">
        <f t="shared" si="1"/>
        <v>15.106249133279327</v>
      </c>
      <c r="V54" s="1">
        <f t="shared" si="2"/>
        <v>6.1524158724423517</v>
      </c>
      <c r="W54" s="1">
        <f t="shared" si="10"/>
        <v>21.258665005721685</v>
      </c>
      <c r="X54" s="1">
        <f t="shared" si="13"/>
        <v>16.227016425571335</v>
      </c>
      <c r="Y54" s="1">
        <f t="shared" si="14"/>
        <v>10.143942674547622</v>
      </c>
      <c r="Z54" s="1">
        <f t="shared" si="15"/>
        <v>0.81938360049171044</v>
      </c>
      <c r="AA54" s="1">
        <f t="shared" si="11"/>
        <v>69.981335144470847</v>
      </c>
      <c r="AB54" s="1">
        <f t="shared" si="12"/>
        <v>44.660825323395542</v>
      </c>
      <c r="AC54" s="1">
        <f t="shared" si="3"/>
        <v>83.017929311502343</v>
      </c>
      <c r="AD54" s="1">
        <f t="shared" si="16"/>
        <v>89.621308925623111</v>
      </c>
      <c r="AE54" s="1">
        <f t="shared" si="5"/>
        <v>57.368609738696179</v>
      </c>
      <c r="AF54" s="1">
        <f t="shared" si="6"/>
        <v>106.41022693751196</v>
      </c>
      <c r="AG54" s="1">
        <f t="shared" si="0"/>
        <v>0.52000000000000024</v>
      </c>
      <c r="AH54" s="1">
        <f>SUM($Z$2:Z54)</f>
        <v>19.154131687488231</v>
      </c>
    </row>
    <row r="55" spans="17:34" x14ac:dyDescent="0.3">
      <c r="Q55" s="1">
        <f t="shared" si="7"/>
        <v>0.53000000000000025</v>
      </c>
      <c r="R55" s="1">
        <f>IF(Q55&lt;=t_thrust,('D12 Data'!D55/(m+m_f/2)),0)</f>
        <v>126.71537391405859</v>
      </c>
      <c r="S55" s="1">
        <f t="shared" si="8"/>
        <v>103.79915758454507</v>
      </c>
      <c r="T55" s="1">
        <f t="shared" si="9"/>
        <v>72.680952600516022</v>
      </c>
      <c r="U55" s="1">
        <f t="shared" si="1"/>
        <v>15.495641755541575</v>
      </c>
      <c r="V55" s="1">
        <f t="shared" si="2"/>
        <v>6.3114915141817303</v>
      </c>
      <c r="W55" s="1">
        <f t="shared" si="10"/>
        <v>21.807133269723302</v>
      </c>
      <c r="X55" s="1">
        <f t="shared" si="13"/>
        <v>16.926829777016046</v>
      </c>
      <c r="Y55" s="1">
        <f t="shared" si="14"/>
        <v>10.590550927781578</v>
      </c>
      <c r="Z55" s="1">
        <f t="shared" si="15"/>
        <v>0.83017929311502536</v>
      </c>
      <c r="AA55" s="1">
        <f t="shared" si="11"/>
        <v>70.877548233727083</v>
      </c>
      <c r="AB55" s="1">
        <f t="shared" si="12"/>
        <v>45.234511420782503</v>
      </c>
      <c r="AC55" s="1">
        <f t="shared" si="3"/>
        <v>84.08203058383647</v>
      </c>
      <c r="AD55" s="1">
        <f t="shared" si="16"/>
        <v>88.303515829003501</v>
      </c>
      <c r="AE55" s="1">
        <f t="shared" si="5"/>
        <v>56.559461086334295</v>
      </c>
      <c r="AF55" s="1">
        <f t="shared" si="6"/>
        <v>104.86411944101584</v>
      </c>
      <c r="AG55" s="1">
        <f t="shared" si="0"/>
        <v>0.53000000000000025</v>
      </c>
      <c r="AH55" s="1">
        <f>SUM($Z$2:Z55)</f>
        <v>19.984310980603258</v>
      </c>
    </row>
    <row r="56" spans="17:34" x14ac:dyDescent="0.3">
      <c r="Q56" s="1">
        <f t="shared" si="7"/>
        <v>0.54000000000000026</v>
      </c>
      <c r="R56" s="1">
        <f>IF(Q56&lt;=t_thrust,('D12 Data'!D56/(m+m_f/2)),0)</f>
        <v>125.58200620676907</v>
      </c>
      <c r="S56" s="1">
        <f t="shared" si="8"/>
        <v>102.87075711018774</v>
      </c>
      <c r="T56" s="1">
        <f t="shared" si="9"/>
        <v>72.030879589893544</v>
      </c>
      <c r="U56" s="1">
        <f t="shared" si="1"/>
        <v>15.884155003034147</v>
      </c>
      <c r="V56" s="1">
        <f t="shared" si="2"/>
        <v>6.4703110890735189</v>
      </c>
      <c r="W56" s="1">
        <f t="shared" si="10"/>
        <v>22.354466092107668</v>
      </c>
      <c r="X56" s="1">
        <f t="shared" si="13"/>
        <v>17.635605259353316</v>
      </c>
      <c r="Y56" s="1">
        <f t="shared" si="14"/>
        <v>11.042896041989403</v>
      </c>
      <c r="Z56" s="1">
        <f t="shared" si="15"/>
        <v>0.84082030583836376</v>
      </c>
      <c r="AA56" s="1">
        <f t="shared" si="11"/>
        <v>71.760583392017125</v>
      </c>
      <c r="AB56" s="1">
        <f t="shared" si="12"/>
        <v>45.800106031645846</v>
      </c>
      <c r="AC56" s="1">
        <f t="shared" si="3"/>
        <v>85.130670391302843</v>
      </c>
      <c r="AD56" s="1">
        <f t="shared" si="16"/>
        <v>86.986602107153587</v>
      </c>
      <c r="AE56" s="1">
        <f t="shared" si="5"/>
        <v>55.750568500820023</v>
      </c>
      <c r="AF56" s="1">
        <f t="shared" si="6"/>
        <v>103.31889872773947</v>
      </c>
      <c r="AG56" s="1">
        <f t="shared" si="0"/>
        <v>0.54000000000000026</v>
      </c>
      <c r="AH56" s="1">
        <f>SUM($Z$2:Z56)</f>
        <v>20.825131286441621</v>
      </c>
    </row>
    <row r="57" spans="17:34" x14ac:dyDescent="0.3">
      <c r="Q57" s="1">
        <f t="shared" si="7"/>
        <v>0.55000000000000027</v>
      </c>
      <c r="R57" s="1">
        <f>IF(Q57&lt;=t_thrust,('D12 Data'!D57/(m+m_f/2)),0)</f>
        <v>124.73433901664995</v>
      </c>
      <c r="S57" s="1">
        <f t="shared" si="8"/>
        <v>102.17638879852497</v>
      </c>
      <c r="T57" s="1">
        <f t="shared" si="9"/>
        <v>71.544677663773328</v>
      </c>
      <c r="U57" s="1">
        <f t="shared" si="1"/>
        <v>16.271577454128174</v>
      </c>
      <c r="V57" s="1">
        <f t="shared" si="2"/>
        <v>6.6287906306761215</v>
      </c>
      <c r="W57" s="1">
        <f t="shared" si="10"/>
        <v>22.900368084804303</v>
      </c>
      <c r="X57" s="1">
        <f t="shared" si="13"/>
        <v>18.353211093273487</v>
      </c>
      <c r="Y57" s="1">
        <f t="shared" si="14"/>
        <v>11.500897102305862</v>
      </c>
      <c r="Z57" s="1">
        <f t="shared" si="15"/>
        <v>0.85130670391302843</v>
      </c>
      <c r="AA57" s="1">
        <f t="shared" si="11"/>
        <v>72.630449413088655</v>
      </c>
      <c r="AB57" s="1">
        <f t="shared" si="12"/>
        <v>46.357611716654048</v>
      </c>
      <c r="AC57" s="1">
        <f t="shared" si="3"/>
        <v>86.163857539105635</v>
      </c>
      <c r="AD57" s="1">
        <f t="shared" si="16"/>
        <v>85.904811344396791</v>
      </c>
      <c r="AE57" s="1">
        <f t="shared" si="5"/>
        <v>55.105887033097204</v>
      </c>
      <c r="AF57" s="1">
        <f t="shared" si="6"/>
        <v>102.06025376129963</v>
      </c>
      <c r="AG57" s="1">
        <f t="shared" si="0"/>
        <v>0.55000000000000027</v>
      </c>
      <c r="AH57" s="1">
        <f>SUM($Z$2:Z57)</f>
        <v>21.67643799035465</v>
      </c>
    </row>
    <row r="58" spans="17:34" x14ac:dyDescent="0.3">
      <c r="Q58" s="1">
        <f t="shared" si="7"/>
        <v>0.56000000000000028</v>
      </c>
      <c r="R58" s="1">
        <f>IF(Q58&lt;=t_thrust,('D12 Data'!D58/(m+m_f/2)),0)</f>
        <v>124.31522260228647</v>
      </c>
      <c r="S58" s="1">
        <f t="shared" si="8"/>
        <v>101.83306873090405</v>
      </c>
      <c r="T58" s="1">
        <f t="shared" si="9"/>
        <v>71.30428236440649</v>
      </c>
      <c r="U58" s="1">
        <f t="shared" si="1"/>
        <v>16.658763047264284</v>
      </c>
      <c r="V58" s="1">
        <f t="shared" si="2"/>
        <v>6.787321871245557</v>
      </c>
      <c r="W58" s="1">
        <f t="shared" si="10"/>
        <v>23.446084918509833</v>
      </c>
      <c r="X58" s="1">
        <f t="shared" si="13"/>
        <v>19.079515587404373</v>
      </c>
      <c r="Y58" s="1">
        <f t="shared" si="14"/>
        <v>11.964473219472403</v>
      </c>
      <c r="Z58" s="1">
        <f t="shared" si="15"/>
        <v>0.86163857539105637</v>
      </c>
      <c r="AA58" s="1">
        <f t="shared" si="11"/>
        <v>73.489497526532631</v>
      </c>
      <c r="AB58" s="1">
        <f t="shared" si="12"/>
        <v>46.908670586985018</v>
      </c>
      <c r="AC58" s="1">
        <f t="shared" si="3"/>
        <v>87.184457461984124</v>
      </c>
      <c r="AD58" s="1">
        <f t="shared" si="16"/>
        <v>85.174305683639759</v>
      </c>
      <c r="AE58" s="1">
        <f t="shared" si="5"/>
        <v>54.706960493160935</v>
      </c>
      <c r="AF58" s="1">
        <f t="shared" si="6"/>
        <v>101.23000481621237</v>
      </c>
      <c r="AG58" s="1">
        <f t="shared" si="0"/>
        <v>0.56000000000000028</v>
      </c>
      <c r="AH58" s="1">
        <f>SUM($Z$2:Z58)</f>
        <v>22.538076565745705</v>
      </c>
    </row>
    <row r="59" spans="17:34" x14ac:dyDescent="0.3">
      <c r="Q59" s="1">
        <f t="shared" si="7"/>
        <v>0.57000000000000028</v>
      </c>
      <c r="R59" s="1">
        <f>IF(Q59&lt;=t_thrust,('D12 Data'!D59/(m+m_f/2)),0)</f>
        <v>123.896106187923</v>
      </c>
      <c r="S59" s="1">
        <f t="shared" si="8"/>
        <v>101.48974866328312</v>
      </c>
      <c r="T59" s="1">
        <f t="shared" si="9"/>
        <v>71.063887065039651</v>
      </c>
      <c r="U59" s="1">
        <f t="shared" si="1"/>
        <v>17.047150814023276</v>
      </c>
      <c r="V59" s="1">
        <f t="shared" si="2"/>
        <v>6.9465585143420867</v>
      </c>
      <c r="W59" s="1">
        <f t="shared" si="10"/>
        <v>23.993709328365355</v>
      </c>
      <c r="X59" s="1">
        <f t="shared" si="13"/>
        <v>19.8144105626697</v>
      </c>
      <c r="Y59" s="1">
        <f t="shared" si="14"/>
        <v>12.433559925342253</v>
      </c>
      <c r="Z59" s="1">
        <f t="shared" si="15"/>
        <v>0.87184457461984188</v>
      </c>
      <c r="AA59" s="1">
        <f t="shared" si="11"/>
        <v>74.341240583369029</v>
      </c>
      <c r="AB59" s="1">
        <f t="shared" si="12"/>
        <v>47.455740191916625</v>
      </c>
      <c r="AC59" s="1">
        <f t="shared" si="3"/>
        <v>88.196753503952991</v>
      </c>
      <c r="AD59" s="1">
        <f t="shared" si="16"/>
        <v>84.44259784925984</v>
      </c>
      <c r="AE59" s="1">
        <f t="shared" si="5"/>
        <v>54.307328550697562</v>
      </c>
      <c r="AF59" s="1">
        <f t="shared" si="6"/>
        <v>100.3983977254878</v>
      </c>
      <c r="AG59" s="1">
        <f t="shared" si="0"/>
        <v>0.57000000000000028</v>
      </c>
      <c r="AH59" s="1">
        <f>SUM($Z$2:Z59)</f>
        <v>23.409921140365547</v>
      </c>
    </row>
    <row r="60" spans="17:34" x14ac:dyDescent="0.3">
      <c r="Q60" s="1">
        <f t="shared" si="7"/>
        <v>0.58000000000000029</v>
      </c>
      <c r="R60" s="1">
        <f>IF(Q60&lt;=t_thrust,('D12 Data'!D60/(m+m_f/2)),0)</f>
        <v>123.4769897735595</v>
      </c>
      <c r="S60" s="1">
        <f t="shared" si="8"/>
        <v>101.1464285956622</v>
      </c>
      <c r="T60" s="1">
        <f t="shared" si="9"/>
        <v>70.823491765672813</v>
      </c>
      <c r="U60" s="1">
        <f t="shared" si="1"/>
        <v>17.436620025283478</v>
      </c>
      <c r="V60" s="1">
        <f t="shared" si="2"/>
        <v>7.1064580807248703</v>
      </c>
      <c r="W60" s="1">
        <f t="shared" si="10"/>
        <v>24.543078106008352</v>
      </c>
      <c r="X60" s="1">
        <f t="shared" si="13"/>
        <v>20.557822968503391</v>
      </c>
      <c r="Y60" s="1">
        <f t="shared" si="14"/>
        <v>12.90811732726142</v>
      </c>
      <c r="Z60" s="1">
        <f t="shared" si="15"/>
        <v>0.88196753503953129</v>
      </c>
      <c r="AA60" s="1">
        <f t="shared" si="11"/>
        <v>75.185666561861623</v>
      </c>
      <c r="AB60" s="1">
        <f t="shared" si="12"/>
        <v>47.998813477423603</v>
      </c>
      <c r="AC60" s="1">
        <f t="shared" si="3"/>
        <v>89.200731788432876</v>
      </c>
      <c r="AD60" s="1">
        <f t="shared" si="16"/>
        <v>83.709808570378726</v>
      </c>
      <c r="AE60" s="1">
        <f t="shared" si="5"/>
        <v>53.90703368494794</v>
      </c>
      <c r="AF60" s="1">
        <f t="shared" si="6"/>
        <v>99.565557958560973</v>
      </c>
      <c r="AG60" s="1">
        <f t="shared" si="0"/>
        <v>0.58000000000000029</v>
      </c>
      <c r="AH60" s="1">
        <f>SUM($Z$2:Z60)</f>
        <v>24.29188867540508</v>
      </c>
    </row>
    <row r="61" spans="17:34" x14ac:dyDescent="0.3">
      <c r="Q61" s="1">
        <f t="shared" si="7"/>
        <v>0.5900000000000003</v>
      </c>
      <c r="R61" s="1">
        <f>IF(Q61&lt;=t_thrust,('D12 Data'!D61/(m+m_f/2)),0)</f>
        <v>123.05787335919601</v>
      </c>
      <c r="S61" s="1">
        <f t="shared" si="8"/>
        <v>100.80310852804128</v>
      </c>
      <c r="T61" s="1">
        <f t="shared" si="9"/>
        <v>70.583096466305975</v>
      </c>
      <c r="U61" s="1">
        <f t="shared" si="1"/>
        <v>17.827051257422323</v>
      </c>
      <c r="V61" s="1">
        <f t="shared" si="2"/>
        <v>7.2669784190440474</v>
      </c>
      <c r="W61" s="1">
        <f t="shared" si="10"/>
        <v>25.094029676466374</v>
      </c>
      <c r="X61" s="1">
        <f t="shared" si="13"/>
        <v>21.309679634122009</v>
      </c>
      <c r="Y61" s="1">
        <f t="shared" si="14"/>
        <v>13.388105462035657</v>
      </c>
      <c r="Z61" s="1">
        <f t="shared" si="15"/>
        <v>0.89200731788433063</v>
      </c>
      <c r="AA61" s="1">
        <f t="shared" si="11"/>
        <v>76.02276464756541</v>
      </c>
      <c r="AB61" s="1">
        <f t="shared" si="12"/>
        <v>48.53788381427308</v>
      </c>
      <c r="AC61" s="1">
        <f t="shared" si="3"/>
        <v>90.196379693571927</v>
      </c>
      <c r="AD61" s="1">
        <f t="shared" si="16"/>
        <v>82.976057270618952</v>
      </c>
      <c r="AE61" s="1">
        <f t="shared" si="5"/>
        <v>53.506118047261921</v>
      </c>
      <c r="AF61" s="1">
        <f t="shared" si="6"/>
        <v>98.731609673217449</v>
      </c>
      <c r="AG61" s="1">
        <f t="shared" si="0"/>
        <v>0.5900000000000003</v>
      </c>
      <c r="AH61" s="1">
        <f>SUM($Z$2:Z61)</f>
        <v>25.183895993289411</v>
      </c>
    </row>
    <row r="62" spans="17:34" x14ac:dyDescent="0.3">
      <c r="Q62" s="1">
        <f t="shared" si="7"/>
        <v>0.60000000000000031</v>
      </c>
      <c r="R62" s="1">
        <f>IF(Q62&lt;=t_thrust,('D12 Data'!D62/(m+m_f/2)),0)</f>
        <v>122.63875694483252</v>
      </c>
      <c r="S62" s="1">
        <f t="shared" si="8"/>
        <v>100.45978846042036</v>
      </c>
      <c r="T62" s="1">
        <f t="shared" si="9"/>
        <v>70.342701166939136</v>
      </c>
      <c r="U62" s="1">
        <f t="shared" si="1"/>
        <v>18.218326422457718</v>
      </c>
      <c r="V62" s="1">
        <f t="shared" si="2"/>
        <v>7.428077713599567</v>
      </c>
      <c r="W62" s="1">
        <f t="shared" si="10"/>
        <v>25.646404136057278</v>
      </c>
      <c r="X62" s="1">
        <f t="shared" si="13"/>
        <v>22.069907280597665</v>
      </c>
      <c r="Y62" s="1">
        <f t="shared" si="14"/>
        <v>13.873484300178388</v>
      </c>
      <c r="Z62" s="1">
        <f t="shared" si="15"/>
        <v>0.90196379693572071</v>
      </c>
      <c r="AA62" s="1">
        <f t="shared" si="11"/>
        <v>76.852525220271602</v>
      </c>
      <c r="AB62" s="1">
        <f t="shared" si="12"/>
        <v>49.072944994745697</v>
      </c>
      <c r="AC62" s="1">
        <f t="shared" si="3"/>
        <v>91.183685839023951</v>
      </c>
      <c r="AD62" s="1">
        <f t="shared" si="16"/>
        <v>82.241462037962634</v>
      </c>
      <c r="AE62" s="1">
        <f t="shared" si="5"/>
        <v>53.10462345333957</v>
      </c>
      <c r="AF62" s="1">
        <f t="shared" si="6"/>
        <v>97.896675685452323</v>
      </c>
      <c r="AG62" s="1">
        <f t="shared" si="0"/>
        <v>0.60000000000000031</v>
      </c>
      <c r="AH62" s="1">
        <f>SUM($Z$2:Z62)</f>
        <v>26.085859790225133</v>
      </c>
    </row>
    <row r="63" spans="17:34" x14ac:dyDescent="0.3">
      <c r="Q63" s="1">
        <f t="shared" si="7"/>
        <v>0.61000000000000032</v>
      </c>
      <c r="R63" s="1">
        <f>IF(Q63&lt;=t_thrust,('D12 Data'!D63/(m+m_f/2)),0)</f>
        <v>122.21964053046904</v>
      </c>
      <c r="S63" s="1">
        <f t="shared" si="8"/>
        <v>100.11646839279943</v>
      </c>
      <c r="T63" s="1">
        <f t="shared" si="9"/>
        <v>70.102305867572298</v>
      </c>
      <c r="U63" s="1">
        <f t="shared" si="1"/>
        <v>18.610328796835379</v>
      </c>
      <c r="V63" s="1">
        <f t="shared" si="2"/>
        <v>7.5897144918570296</v>
      </c>
      <c r="W63" s="1">
        <f t="shared" si="10"/>
        <v>26.20004328869241</v>
      </c>
      <c r="X63" s="1">
        <f t="shared" si="13"/>
        <v>22.838432532800383</v>
      </c>
      <c r="Y63" s="1">
        <f t="shared" si="14"/>
        <v>14.364213750125845</v>
      </c>
      <c r="Z63" s="1">
        <f t="shared" si="15"/>
        <v>0.91183685839024109</v>
      </c>
      <c r="AA63" s="1">
        <f t="shared" si="11"/>
        <v>77.674939840651234</v>
      </c>
      <c r="AB63" s="1">
        <f t="shared" si="12"/>
        <v>49.603991229279096</v>
      </c>
      <c r="AC63" s="1">
        <f t="shared" si="3"/>
        <v>92.162640072445768</v>
      </c>
      <c r="AD63" s="1">
        <f t="shared" si="16"/>
        <v>81.506139595964058</v>
      </c>
      <c r="AE63" s="1">
        <f t="shared" si="5"/>
        <v>52.702591375715265</v>
      </c>
      <c r="AF63" s="1">
        <f t="shared" si="6"/>
        <v>97.060877440668122</v>
      </c>
      <c r="AG63" s="1">
        <f t="shared" si="0"/>
        <v>0.61000000000000032</v>
      </c>
      <c r="AH63" s="1">
        <f>SUM($Z$2:Z63)</f>
        <v>26.997696648615374</v>
      </c>
    </row>
    <row r="64" spans="17:34" x14ac:dyDescent="0.3">
      <c r="Q64" s="1">
        <f t="shared" si="7"/>
        <v>0.62000000000000033</v>
      </c>
      <c r="R64" s="1">
        <f>IF(Q64&lt;=t_thrust,('D12 Data'!D64/(m+m_f/2)),0)</f>
        <v>121.80052411610554</v>
      </c>
      <c r="S64" s="1">
        <f t="shared" si="8"/>
        <v>99.773148325178497</v>
      </c>
      <c r="T64" s="1">
        <f t="shared" si="9"/>
        <v>69.86191056820546</v>
      </c>
      <c r="U64" s="1">
        <f t="shared" si="1"/>
        <v>19.002943048867994</v>
      </c>
      <c r="V64" s="1">
        <f t="shared" si="2"/>
        <v>7.7518476317206479</v>
      </c>
      <c r="W64" s="1">
        <f t="shared" si="10"/>
        <v>26.754790680588645</v>
      </c>
      <c r="X64" s="1">
        <f t="shared" si="13"/>
        <v>23.615181931206894</v>
      </c>
      <c r="Y64" s="1">
        <f t="shared" si="14"/>
        <v>14.860253662418637</v>
      </c>
      <c r="Z64" s="1">
        <f t="shared" si="15"/>
        <v>0.92162640072445789</v>
      </c>
      <c r="AA64" s="1">
        <f t="shared" si="11"/>
        <v>78.49000123661088</v>
      </c>
      <c r="AB64" s="1">
        <f t="shared" si="12"/>
        <v>50.131017143036246</v>
      </c>
      <c r="AC64" s="1">
        <f t="shared" si="3"/>
        <v>93.133233455724977</v>
      </c>
      <c r="AD64" s="1">
        <f t="shared" si="16"/>
        <v>80.770205276310506</v>
      </c>
      <c r="AE64" s="1">
        <f t="shared" si="5"/>
        <v>52.300062936484807</v>
      </c>
      <c r="AF64" s="1">
        <f t="shared" si="6"/>
        <v>96.224334986206117</v>
      </c>
      <c r="AG64" s="1">
        <f t="shared" si="0"/>
        <v>0.62000000000000033</v>
      </c>
      <c r="AH64" s="1">
        <f>SUM($Z$2:Z64)</f>
        <v>27.91932304933983</v>
      </c>
    </row>
    <row r="65" spans="17:34" x14ac:dyDescent="0.3">
      <c r="Q65" s="1">
        <f t="shared" si="7"/>
        <v>0.63000000000000034</v>
      </c>
      <c r="R65" s="1">
        <f>IF(Q65&lt;=t_thrust,('D12 Data'!D65/(m+m_f/2)),0)</f>
        <v>121.38140770174206</v>
      </c>
      <c r="S65" s="1">
        <f t="shared" si="8"/>
        <v>99.429828257557588</v>
      </c>
      <c r="T65" s="1">
        <f t="shared" si="9"/>
        <v>69.621515268838621</v>
      </c>
      <c r="U65" s="1">
        <f t="shared" si="1"/>
        <v>19.396055264833482</v>
      </c>
      <c r="V65" s="1">
        <f t="shared" si="2"/>
        <v>7.9144363685636332</v>
      </c>
      <c r="W65" s="1">
        <f t="shared" si="10"/>
        <v>27.310491633397117</v>
      </c>
      <c r="X65" s="1">
        <f t="shared" si="13"/>
        <v>24.400081943573003</v>
      </c>
      <c r="Y65" s="1">
        <f t="shared" si="14"/>
        <v>15.361563833849001</v>
      </c>
      <c r="Z65" s="1">
        <f t="shared" si="15"/>
        <v>0.93133233455725017</v>
      </c>
      <c r="AA65" s="1">
        <f t="shared" si="11"/>
        <v>79.297703289373985</v>
      </c>
      <c r="AB65" s="1">
        <f t="shared" si="12"/>
        <v>50.654017772401097</v>
      </c>
      <c r="AC65" s="1">
        <f t="shared" si="3"/>
        <v>94.095458250950244</v>
      </c>
      <c r="AD65" s="1">
        <f t="shared" si="16"/>
        <v>80.03377299272411</v>
      </c>
      <c r="AE65" s="1">
        <f t="shared" si="5"/>
        <v>51.897078900274984</v>
      </c>
      <c r="AF65" s="1">
        <f t="shared" si="6"/>
        <v>95.387166945204228</v>
      </c>
      <c r="AG65" s="1">
        <f t="shared" ref="AG65:AG128" si="17">Q65</f>
        <v>0.63000000000000034</v>
      </c>
      <c r="AH65" s="1">
        <f>SUM($Z$2:Z65)</f>
        <v>28.850655383897081</v>
      </c>
    </row>
    <row r="66" spans="17:34" x14ac:dyDescent="0.3">
      <c r="Q66" s="1">
        <f t="shared" si="7"/>
        <v>0.64000000000000035</v>
      </c>
      <c r="R66" s="1">
        <f>IF(Q66&lt;=t_thrust,('D12 Data'!D66/(m+m_f/2)),0)</f>
        <v>120.96229128737858</v>
      </c>
      <c r="S66" s="1">
        <f t="shared" si="8"/>
        <v>99.086508189936666</v>
      </c>
      <c r="T66" s="1">
        <f t="shared" si="9"/>
        <v>69.381119969471797</v>
      </c>
      <c r="U66" s="1">
        <f t="shared" ref="U66:U129" si="18">IF(t&lt;=t_thrust,(0.5*rho*vx^2*C_D*A)/(m+m_f/2),(0.5*rho*vx^2*C_D*A)/m)</f>
        <v>19.789552973740403</v>
      </c>
      <c r="V66" s="1">
        <f t="shared" ref="V66:V129" si="19">IF(t&lt;=t_thrust,(0.5*rho*vy^2*C_D*A)/(m+m_f/2),(0.5*rho*vy^2*C_D*A)/m)</f>
        <v>8.0774403020164147</v>
      </c>
      <c r="W66" s="1">
        <f t="shared" si="10"/>
        <v>27.866993275756819</v>
      </c>
      <c r="X66" s="1">
        <f t="shared" si="13"/>
        <v>25.193058976466745</v>
      </c>
      <c r="Y66" s="1">
        <f t="shared" si="14"/>
        <v>15.868104011573012</v>
      </c>
      <c r="Z66" s="1">
        <f t="shared" si="15"/>
        <v>0.94095458250950381</v>
      </c>
      <c r="AA66" s="1">
        <f t="shared" si="11"/>
        <v>80.09804101930122</v>
      </c>
      <c r="AB66" s="1">
        <f t="shared" si="12"/>
        <v>51.172988561403848</v>
      </c>
      <c r="AC66" s="1">
        <f t="shared" ref="AC66:AC129" si="20">SQRT(vx^2+vy^2)</f>
        <v>95.049307906134857</v>
      </c>
      <c r="AD66" s="1">
        <f t="shared" ref="AD66:AD73" si="21">S66-U66</f>
        <v>79.296955216196267</v>
      </c>
      <c r="AE66" s="1">
        <f t="shared" ref="AE66:AE129" si="22">IF(t&gt;t_thrust,IF(vy&gt;0,-ady-g,ady-g),aty-ady-g)</f>
        <v>51.493679667455382</v>
      </c>
      <c r="AF66" s="1">
        <f t="shared" ref="AF66:AF129" si="23">SQRT(ax^2 + ay^2)</f>
        <v>94.549490491773369</v>
      </c>
      <c r="AG66" s="1">
        <f t="shared" si="17"/>
        <v>0.64000000000000035</v>
      </c>
      <c r="AH66" s="1">
        <f>SUM($Z$2:Z66)</f>
        <v>29.791609966406586</v>
      </c>
    </row>
    <row r="67" spans="17:34" x14ac:dyDescent="0.3">
      <c r="Q67" s="1">
        <f t="shared" ref="Q67:Q130" si="24">Q66+h</f>
        <v>0.65000000000000036</v>
      </c>
      <c r="R67" s="1">
        <f>IF(Q67&lt;=t_thrust,('D12 Data'!D67/(m+m_f/2)),0)</f>
        <v>120.54317487301508</v>
      </c>
      <c r="S67" s="1">
        <f t="shared" ref="S67:S130" si="25">R67*COS($D$3)</f>
        <v>98.743188122315729</v>
      </c>
      <c r="T67" s="1">
        <f t="shared" ref="T67:T73" si="26">R67*SIN($D$3)</f>
        <v>69.140724670104944</v>
      </c>
      <c r="U67" s="1">
        <f t="shared" si="18"/>
        <v>20.183325170770257</v>
      </c>
      <c r="V67" s="1">
        <f t="shared" si="19"/>
        <v>8.2408194025133366</v>
      </c>
      <c r="W67" s="1">
        <f t="shared" ref="W67:W130" si="27">IF(Q67&lt;=t_thrust,(0.5*rho*AC67^2*C_D*A)/(m+m_f/2),(0.5*rho*AC67^2*C_D*A)/m)</f>
        <v>28.424144573283591</v>
      </c>
      <c r="X67" s="1">
        <f t="shared" si="13"/>
        <v>25.994039386659757</v>
      </c>
      <c r="Y67" s="1">
        <f t="shared" si="14"/>
        <v>16.379833897187051</v>
      </c>
      <c r="Z67" s="1">
        <f t="shared" si="15"/>
        <v>0.95049307906134983</v>
      </c>
      <c r="AA67" s="1">
        <f t="shared" ref="AA67:AA130" si="28">AA66+AD66*(Q67-Q66)</f>
        <v>80.891010571463184</v>
      </c>
      <c r="AB67" s="1">
        <f t="shared" ref="AB67:AB130" si="29">AB66+AE66*(Q67-Q66)</f>
        <v>51.687925358078402</v>
      </c>
      <c r="AC67" s="1">
        <f t="shared" si="20"/>
        <v>95.994777040705983</v>
      </c>
      <c r="AD67" s="1">
        <f t="shared" si="21"/>
        <v>78.559862951545469</v>
      </c>
      <c r="AE67" s="1">
        <f t="shared" si="22"/>
        <v>51.089905267591604</v>
      </c>
      <c r="AF67" s="1">
        <f t="shared" si="23"/>
        <v>93.711421327483293</v>
      </c>
      <c r="AG67" s="1">
        <f t="shared" si="17"/>
        <v>0.65000000000000036</v>
      </c>
      <c r="AH67" s="1">
        <f>SUM($Z$2:Z67)</f>
        <v>30.742103045467935</v>
      </c>
    </row>
    <row r="68" spans="17:34" x14ac:dyDescent="0.3">
      <c r="Q68" s="1">
        <f t="shared" si="24"/>
        <v>0.66000000000000036</v>
      </c>
      <c r="R68" s="1">
        <f>IF(Q68&lt;=t_thrust,('D12 Data'!D68/(m+m_f/2)),0)</f>
        <v>120.1240584586516</v>
      </c>
      <c r="S68" s="1">
        <f t="shared" si="25"/>
        <v>98.399868054694821</v>
      </c>
      <c r="T68" s="1">
        <f t="shared" si="26"/>
        <v>68.90032937073812</v>
      </c>
      <c r="U68" s="1">
        <f t="shared" si="18"/>
        <v>20.577262339407035</v>
      </c>
      <c r="V68" s="1">
        <f t="shared" si="19"/>
        <v>8.4045340175985288</v>
      </c>
      <c r="W68" s="1">
        <f t="shared" si="27"/>
        <v>28.981796357005567</v>
      </c>
      <c r="X68" s="1">
        <f t="shared" ref="X68:X131" si="30">X67+AA67*(Q68-Q67)</f>
        <v>26.802949492374388</v>
      </c>
      <c r="Y68" s="1">
        <f t="shared" ref="Y68:Y131" si="31">Y67+AB67*($Q68-$Q67)</f>
        <v>16.896713150767837</v>
      </c>
      <c r="Z68" s="1">
        <f t="shared" ref="Z68:Z131" si="32">SQRT((X68-X67)^2+(Y68-Y67)^2)</f>
        <v>0.95994777040706014</v>
      </c>
      <c r="AA68" s="1">
        <f t="shared" si="28"/>
        <v>81.676609200978646</v>
      </c>
      <c r="AB68" s="1">
        <f t="shared" si="29"/>
        <v>52.19882441075432</v>
      </c>
      <c r="AC68" s="1">
        <f t="shared" si="20"/>
        <v>96.931861430770795</v>
      </c>
      <c r="AD68" s="1">
        <f t="shared" si="21"/>
        <v>77.822605715287779</v>
      </c>
      <c r="AE68" s="1">
        <f t="shared" si="22"/>
        <v>50.685795353139589</v>
      </c>
      <c r="AF68" s="1">
        <f t="shared" si="23"/>
        <v>92.873073659147778</v>
      </c>
      <c r="AG68" s="1">
        <f t="shared" si="17"/>
        <v>0.66000000000000036</v>
      </c>
      <c r="AH68" s="1">
        <f>SUM($Z$2:Z68)</f>
        <v>31.702050815874994</v>
      </c>
    </row>
    <row r="69" spans="17:34" x14ac:dyDescent="0.3">
      <c r="Q69" s="1">
        <f t="shared" si="24"/>
        <v>0.67000000000000037</v>
      </c>
      <c r="R69" s="1">
        <f>IF(Q69&lt;=t_thrust,('D12 Data'!D69/(m+m_f/2)),0)</f>
        <v>119.7049420442881</v>
      </c>
      <c r="S69" s="1">
        <f t="shared" si="25"/>
        <v>98.056547987073884</v>
      </c>
      <c r="T69" s="1">
        <f t="shared" si="26"/>
        <v>68.659934071371268</v>
      </c>
      <c r="U69" s="1">
        <f t="shared" si="18"/>
        <v>20.971256472265758</v>
      </c>
      <c r="V69" s="1">
        <f t="shared" si="19"/>
        <v>8.5685448779918651</v>
      </c>
      <c r="W69" s="1">
        <f t="shared" si="27"/>
        <v>29.539801350257619</v>
      </c>
      <c r="X69" s="1">
        <f t="shared" si="30"/>
        <v>27.619715584384174</v>
      </c>
      <c r="Y69" s="1">
        <f t="shared" si="31"/>
        <v>17.418701394875381</v>
      </c>
      <c r="Z69" s="1">
        <f t="shared" si="32"/>
        <v>0.9693186143077076</v>
      </c>
      <c r="AA69" s="1">
        <f t="shared" si="28"/>
        <v>82.454835258131524</v>
      </c>
      <c r="AB69" s="1">
        <f t="shared" si="29"/>
        <v>52.705682364285714</v>
      </c>
      <c r="AC69" s="1">
        <f t="shared" si="20"/>
        <v>97.860557994171415</v>
      </c>
      <c r="AD69" s="1">
        <f t="shared" si="21"/>
        <v>77.085291514808119</v>
      </c>
      <c r="AE69" s="1">
        <f t="shared" si="22"/>
        <v>50.281389193379397</v>
      </c>
      <c r="AF69" s="1">
        <f t="shared" si="23"/>
        <v>92.034560177897518</v>
      </c>
      <c r="AG69" s="1">
        <f t="shared" si="17"/>
        <v>0.67000000000000037</v>
      </c>
      <c r="AH69" s="1">
        <f>SUM($Z$2:Z69)</f>
        <v>32.6713694301827</v>
      </c>
    </row>
    <row r="70" spans="17:34" x14ac:dyDescent="0.3">
      <c r="Q70" s="1">
        <f t="shared" si="24"/>
        <v>0.68000000000000038</v>
      </c>
      <c r="R70" s="1">
        <f>IF(Q70&lt;=t_thrust,('D12 Data'!D70/(m+m_f/2)),0)</f>
        <v>119.28582562992462</v>
      </c>
      <c r="S70" s="1">
        <f t="shared" si="25"/>
        <v>97.713227919452962</v>
      </c>
      <c r="T70" s="1">
        <f t="shared" si="26"/>
        <v>68.419538772004429</v>
      </c>
      <c r="U70" s="1">
        <f t="shared" si="18"/>
        <v>21.36520109063262</v>
      </c>
      <c r="V70" s="1">
        <f t="shared" si="19"/>
        <v>8.7328131034160723</v>
      </c>
      <c r="W70" s="1">
        <f t="shared" si="27"/>
        <v>30.098014194048694</v>
      </c>
      <c r="X70" s="1">
        <f t="shared" si="30"/>
        <v>28.444263936965491</v>
      </c>
      <c r="Y70" s="1">
        <f t="shared" si="31"/>
        <v>17.94575821851824</v>
      </c>
      <c r="Z70" s="1">
        <f t="shared" si="32"/>
        <v>0.97860557994171671</v>
      </c>
      <c r="AA70" s="1">
        <f t="shared" si="28"/>
        <v>83.225688173279607</v>
      </c>
      <c r="AB70" s="1">
        <f t="shared" si="29"/>
        <v>53.208496256219512</v>
      </c>
      <c r="AC70" s="1">
        <f t="shared" si="20"/>
        <v>98.780864775340461</v>
      </c>
      <c r="AD70" s="1">
        <f t="shared" si="21"/>
        <v>76.348026828820338</v>
      </c>
      <c r="AE70" s="1">
        <f t="shared" si="22"/>
        <v>49.876725668588357</v>
      </c>
      <c r="AF70" s="1">
        <f t="shared" si="23"/>
        <v>91.195992039529301</v>
      </c>
      <c r="AG70" s="1">
        <f t="shared" si="17"/>
        <v>0.68000000000000038</v>
      </c>
      <c r="AH70" s="1">
        <f>SUM($Z$2:Z70)</f>
        <v>33.649975010124415</v>
      </c>
    </row>
    <row r="71" spans="17:34" x14ac:dyDescent="0.3">
      <c r="Q71" s="1">
        <f t="shared" si="24"/>
        <v>0.69000000000000039</v>
      </c>
      <c r="R71" s="1">
        <f>IF(Q71&lt;=t_thrust,('D12 Data'!D71/(m+m_f/2)),0)</f>
        <v>118.86670921556114</v>
      </c>
      <c r="S71" s="1">
        <f t="shared" si="25"/>
        <v>97.369907851832053</v>
      </c>
      <c r="T71" s="1">
        <f t="shared" si="26"/>
        <v>68.179143472637605</v>
      </c>
      <c r="U71" s="1">
        <f t="shared" si="18"/>
        <v>21.758991262730387</v>
      </c>
      <c r="V71" s="1">
        <f t="shared" si="19"/>
        <v>8.8973002081861008</v>
      </c>
      <c r="W71" s="1">
        <f t="shared" si="27"/>
        <v>30.656291470916489</v>
      </c>
      <c r="X71" s="1">
        <f t="shared" si="30"/>
        <v>29.276520818698287</v>
      </c>
      <c r="Y71" s="1">
        <f t="shared" si="31"/>
        <v>18.477843181080434</v>
      </c>
      <c r="Z71" s="1">
        <f t="shared" si="32"/>
        <v>0.98780864775340449</v>
      </c>
      <c r="AA71" s="1">
        <f t="shared" si="28"/>
        <v>83.989168441567813</v>
      </c>
      <c r="AB71" s="1">
        <f t="shared" si="29"/>
        <v>53.707263512905392</v>
      </c>
      <c r="AC71" s="1">
        <f t="shared" si="20"/>
        <v>99.692780929968592</v>
      </c>
      <c r="AD71" s="1">
        <f t="shared" si="21"/>
        <v>75.610916589101663</v>
      </c>
      <c r="AE71" s="1">
        <f t="shared" si="22"/>
        <v>49.4718432644515</v>
      </c>
      <c r="AF71" s="1">
        <f t="shared" si="23"/>
        <v>90.357478846117345</v>
      </c>
      <c r="AG71" s="1">
        <f t="shared" si="17"/>
        <v>0.69000000000000039</v>
      </c>
      <c r="AH71" s="1">
        <f>SUM($Z$2:Z71)</f>
        <v>34.637783657877819</v>
      </c>
    </row>
    <row r="72" spans="17:34" x14ac:dyDescent="0.3">
      <c r="Q72" s="1">
        <f t="shared" si="24"/>
        <v>0.7000000000000004</v>
      </c>
      <c r="R72" s="1">
        <f>IF(Q72&lt;=t_thrust,('D12 Data'!D72/(m+m_f/2)),0)</f>
        <v>118.44759280119764</v>
      </c>
      <c r="S72" s="1">
        <f t="shared" si="25"/>
        <v>97.026587784211117</v>
      </c>
      <c r="T72" s="1">
        <f t="shared" si="26"/>
        <v>67.938748173270767</v>
      </c>
      <c r="U72" s="1">
        <f t="shared" si="18"/>
        <v>22.152523620723628</v>
      </c>
      <c r="V72" s="1">
        <f t="shared" si="19"/>
        <v>9.0619681065621176</v>
      </c>
      <c r="W72" s="1">
        <f t="shared" si="27"/>
        <v>31.214491727285747</v>
      </c>
      <c r="X72" s="1">
        <f t="shared" si="30"/>
        <v>30.116412503113967</v>
      </c>
      <c r="Y72" s="1">
        <f t="shared" si="31"/>
        <v>19.014915816209488</v>
      </c>
      <c r="Z72" s="1">
        <f t="shared" si="32"/>
        <v>0.99692780929968683</v>
      </c>
      <c r="AA72" s="1">
        <f t="shared" si="28"/>
        <v>84.745277607458831</v>
      </c>
      <c r="AB72" s="1">
        <f t="shared" si="29"/>
        <v>54.20198194554991</v>
      </c>
      <c r="AC72" s="1">
        <f t="shared" si="20"/>
        <v>100.59630670949596</v>
      </c>
      <c r="AD72" s="1">
        <f t="shared" si="21"/>
        <v>74.874064163487489</v>
      </c>
      <c r="AE72" s="1">
        <f t="shared" si="22"/>
        <v>49.066780066708645</v>
      </c>
      <c r="AF72" s="1">
        <f t="shared" si="23"/>
        <v>89.519128628873503</v>
      </c>
      <c r="AG72" s="1">
        <f t="shared" si="17"/>
        <v>0.7000000000000004</v>
      </c>
      <c r="AH72" s="1">
        <f>SUM($Z$2:Z72)</f>
        <v>35.634711467177503</v>
      </c>
    </row>
    <row r="73" spans="17:34" x14ac:dyDescent="0.3">
      <c r="Q73" s="1">
        <f t="shared" si="24"/>
        <v>0.71000000000000041</v>
      </c>
      <c r="R73" s="1">
        <f>IF(Q73&lt;=t_thrust,('D12 Data'!D73/(m+m_f/2)),0)</f>
        <v>118.02847638683414</v>
      </c>
      <c r="S73" s="1">
        <f t="shared" si="25"/>
        <v>96.68326771659018</v>
      </c>
      <c r="T73" s="1">
        <f t="shared" si="26"/>
        <v>67.698352873903914</v>
      </c>
      <c r="U73" s="1">
        <f t="shared" si="18"/>
        <v>22.545696376479164</v>
      </c>
      <c r="V73" s="1">
        <f t="shared" si="19"/>
        <v>9.2267791178675118</v>
      </c>
      <c r="W73" s="1">
        <f t="shared" si="27"/>
        <v>31.772475494346672</v>
      </c>
      <c r="X73" s="1">
        <f t="shared" si="30"/>
        <v>30.963865279188557</v>
      </c>
      <c r="Y73" s="1">
        <f t="shared" si="31"/>
        <v>19.556935635664988</v>
      </c>
      <c r="Z73" s="1">
        <f t="shared" si="32"/>
        <v>1.005963067094962</v>
      </c>
      <c r="AA73" s="1">
        <f t="shared" si="28"/>
        <v>85.494018249093713</v>
      </c>
      <c r="AB73" s="1">
        <f t="shared" si="29"/>
        <v>54.692649746217</v>
      </c>
      <c r="AC73" s="1">
        <f t="shared" si="20"/>
        <v>101.49144344543897</v>
      </c>
      <c r="AD73" s="1">
        <f t="shared" si="21"/>
        <v>74.137571340111009</v>
      </c>
      <c r="AE73" s="1">
        <f t="shared" si="22"/>
        <v>48.661573756036404</v>
      </c>
      <c r="AF73" s="1">
        <f t="shared" si="23"/>
        <v>88.681047832241021</v>
      </c>
      <c r="AG73" s="1">
        <f t="shared" si="17"/>
        <v>0.71000000000000041</v>
      </c>
      <c r="AH73" s="1">
        <f>SUM($Z$2:Z73)</f>
        <v>36.640674534272463</v>
      </c>
    </row>
    <row r="74" spans="17:34" x14ac:dyDescent="0.3">
      <c r="Q74" s="1">
        <f t="shared" si="24"/>
        <v>0.72000000000000042</v>
      </c>
      <c r="R74" s="1">
        <f>IF(Q74&lt;=t_thrust,('D12 Data'!D74/(m+m_f/2)),0)</f>
        <v>117.66160497774203</v>
      </c>
      <c r="S74" s="1">
        <f t="shared" si="25"/>
        <v>96.382744251841203</v>
      </c>
      <c r="T74" s="1">
        <f t="shared" ref="T74:T137" si="33">R74*SIN($D$3)</f>
        <v>67.487924078477775</v>
      </c>
      <c r="U74" s="1">
        <f t="shared" si="18"/>
        <v>22.938409336098129</v>
      </c>
      <c r="V74" s="1">
        <f t="shared" si="19"/>
        <v>9.3916959713735473</v>
      </c>
      <c r="W74" s="1">
        <f t="shared" si="27"/>
        <v>32.330105307471676</v>
      </c>
      <c r="X74" s="1">
        <f t="shared" si="30"/>
        <v>31.818805461679496</v>
      </c>
      <c r="Y74" s="1">
        <f t="shared" si="31"/>
        <v>20.103862133127159</v>
      </c>
      <c r="Z74" s="1">
        <f t="shared" si="32"/>
        <v>1.0149144344543912</v>
      </c>
      <c r="AA74" s="1">
        <f t="shared" si="28"/>
        <v>86.235393962494825</v>
      </c>
      <c r="AB74" s="1">
        <f t="shared" si="29"/>
        <v>55.179265483777364</v>
      </c>
      <c r="AC74" s="1">
        <f t="shared" si="20"/>
        <v>102.37819353356393</v>
      </c>
      <c r="AD74" s="1">
        <f t="shared" ref="AD74:AD137" si="34">S74-U74</f>
        <v>73.44433491574307</v>
      </c>
      <c r="AE74" s="1">
        <f t="shared" si="22"/>
        <v>48.286228107104222</v>
      </c>
      <c r="AF74" s="1">
        <f t="shared" si="23"/>
        <v>87.895563915519304</v>
      </c>
      <c r="AG74" s="1">
        <f t="shared" si="17"/>
        <v>0.72000000000000042</v>
      </c>
      <c r="AH74" s="1">
        <f>SUM($Z$2:Z74)</f>
        <v>37.655588968726853</v>
      </c>
    </row>
    <row r="75" spans="17:34" x14ac:dyDescent="0.3">
      <c r="Q75" s="1">
        <f t="shared" si="24"/>
        <v>0.73000000000000043</v>
      </c>
      <c r="R75" s="1">
        <f>IF(Q75&lt;=t_thrust,('D12 Data'!D75/(m+m_f/2)),0)</f>
        <v>117.50371358973534</v>
      </c>
      <c r="S75" s="1">
        <f t="shared" si="25"/>
        <v>96.253407198579893</v>
      </c>
      <c r="T75" s="1">
        <f t="shared" si="33"/>
        <v>67.397361298814374</v>
      </c>
      <c r="U75" s="1">
        <f t="shared" si="18"/>
        <v>23.330793527613189</v>
      </c>
      <c r="V75" s="1">
        <f t="shared" si="19"/>
        <v>9.5567847113146023</v>
      </c>
      <c r="W75" s="1">
        <f t="shared" si="27"/>
        <v>32.887578238927794</v>
      </c>
      <c r="X75" s="1">
        <f t="shared" si="30"/>
        <v>32.681159401304441</v>
      </c>
      <c r="Y75" s="1">
        <f t="shared" si="31"/>
        <v>20.655654787964934</v>
      </c>
      <c r="Z75" s="1">
        <f t="shared" si="32"/>
        <v>1.0237819353356383</v>
      </c>
      <c r="AA75" s="1">
        <f t="shared" si="28"/>
        <v>86.969837311652256</v>
      </c>
      <c r="AB75" s="1">
        <f t="shared" si="29"/>
        <v>55.662127764848407</v>
      </c>
      <c r="AC75" s="1">
        <f t="shared" si="20"/>
        <v>103.2570824172636</v>
      </c>
      <c r="AD75" s="1">
        <f t="shared" si="34"/>
        <v>72.922613670966712</v>
      </c>
      <c r="AE75" s="1">
        <f t="shared" si="22"/>
        <v>48.030576587499766</v>
      </c>
      <c r="AF75" s="1">
        <f t="shared" si="23"/>
        <v>87.319206775673024</v>
      </c>
      <c r="AG75" s="1">
        <f t="shared" si="17"/>
        <v>0.73000000000000043</v>
      </c>
      <c r="AH75" s="1">
        <f>SUM($Z$2:Z75)</f>
        <v>38.679370904062495</v>
      </c>
    </row>
    <row r="76" spans="17:34" x14ac:dyDescent="0.3">
      <c r="Q76" s="1">
        <f t="shared" si="24"/>
        <v>0.74000000000000044</v>
      </c>
      <c r="R76" s="1">
        <f>IF(Q76&lt;=t_thrust,('D12 Data'!D76/(m+m_f/2)),0)</f>
        <v>117.34582220172865</v>
      </c>
      <c r="S76" s="1">
        <f t="shared" si="25"/>
        <v>96.124070145318584</v>
      </c>
      <c r="T76" s="1">
        <f t="shared" si="33"/>
        <v>67.306798519150973</v>
      </c>
      <c r="U76" s="1">
        <f t="shared" si="18"/>
        <v>23.723682652866891</v>
      </c>
      <c r="V76" s="1">
        <f t="shared" si="19"/>
        <v>9.7224263494935794</v>
      </c>
      <c r="W76" s="1">
        <f t="shared" si="27"/>
        <v>33.446109002360465</v>
      </c>
      <c r="X76" s="1">
        <f t="shared" si="30"/>
        <v>33.550857774420962</v>
      </c>
      <c r="Y76" s="1">
        <f t="shared" si="31"/>
        <v>21.21227606561342</v>
      </c>
      <c r="Z76" s="1">
        <f t="shared" si="32"/>
        <v>1.032570824172635</v>
      </c>
      <c r="AA76" s="1">
        <f t="shared" si="28"/>
        <v>87.699063448361926</v>
      </c>
      <c r="AB76" s="1">
        <f t="shared" si="29"/>
        <v>56.142433530723402</v>
      </c>
      <c r="AC76" s="1">
        <f t="shared" si="20"/>
        <v>104.13020009810558</v>
      </c>
      <c r="AD76" s="1">
        <f t="shared" si="34"/>
        <v>72.400387492451699</v>
      </c>
      <c r="AE76" s="1">
        <f t="shared" si="22"/>
        <v>47.77437216965739</v>
      </c>
      <c r="AF76" s="1">
        <f t="shared" si="23"/>
        <v>86.742185499686897</v>
      </c>
      <c r="AG76" s="1">
        <f t="shared" si="17"/>
        <v>0.74000000000000044</v>
      </c>
      <c r="AH76" s="1">
        <f>SUM($Z$2:Z76)</f>
        <v>39.711941728235132</v>
      </c>
    </row>
    <row r="77" spans="17:34" x14ac:dyDescent="0.3">
      <c r="Q77" s="1">
        <f t="shared" si="24"/>
        <v>0.75000000000000044</v>
      </c>
      <c r="R77" s="1">
        <f>IF(Q77&lt;=t_thrust,('D12 Data'!D77/(m+m_f/2)),0)</f>
        <v>117.18793081372193</v>
      </c>
      <c r="S77" s="1">
        <f t="shared" si="25"/>
        <v>95.99473309205726</v>
      </c>
      <c r="T77" s="1">
        <f t="shared" si="33"/>
        <v>67.216235739487573</v>
      </c>
      <c r="U77" s="1">
        <f t="shared" si="18"/>
        <v>24.117003545893148</v>
      </c>
      <c r="V77" s="1">
        <f t="shared" si="19"/>
        <v>9.8885962293598944</v>
      </c>
      <c r="W77" s="1">
        <f t="shared" si="27"/>
        <v>34.005599775253039</v>
      </c>
      <c r="X77" s="1">
        <f t="shared" si="30"/>
        <v>34.42784840890458</v>
      </c>
      <c r="Y77" s="1">
        <f t="shared" si="31"/>
        <v>21.773700400920653</v>
      </c>
      <c r="Z77" s="1">
        <f t="shared" si="32"/>
        <v>1.041302000981055</v>
      </c>
      <c r="AA77" s="1">
        <f t="shared" si="28"/>
        <v>88.423067323286446</v>
      </c>
      <c r="AB77" s="1">
        <f t="shared" si="29"/>
        <v>56.620177252419978</v>
      </c>
      <c r="AC77" s="1">
        <f t="shared" si="20"/>
        <v>104.99753952809515</v>
      </c>
      <c r="AD77" s="1">
        <f t="shared" si="34"/>
        <v>71.877729546164119</v>
      </c>
      <c r="AE77" s="1">
        <f t="shared" si="22"/>
        <v>47.51763951012768</v>
      </c>
      <c r="AF77" s="1">
        <f t="shared" si="23"/>
        <v>86.16457548973338</v>
      </c>
      <c r="AG77" s="1">
        <f t="shared" si="17"/>
        <v>0.75000000000000044</v>
      </c>
      <c r="AH77" s="1">
        <f>SUM($Z$2:Z77)</f>
        <v>40.753243729216187</v>
      </c>
    </row>
    <row r="78" spans="17:34" x14ac:dyDescent="0.3">
      <c r="Q78" s="1">
        <f t="shared" si="24"/>
        <v>0.76000000000000045</v>
      </c>
      <c r="R78" s="1">
        <f>IF(Q78&lt;=t_thrust,('D12 Data'!D78/(m+m_f/2)),0)</f>
        <v>117.03003942571524</v>
      </c>
      <c r="S78" s="1">
        <f t="shared" si="25"/>
        <v>95.86539603879595</v>
      </c>
      <c r="T78" s="1">
        <f t="shared" si="33"/>
        <v>67.125672959824172</v>
      </c>
      <c r="U78" s="1">
        <f t="shared" si="18"/>
        <v>24.510683857280252</v>
      </c>
      <c r="V78" s="1">
        <f t="shared" si="19"/>
        <v>10.055269837337578</v>
      </c>
      <c r="W78" s="1">
        <f t="shared" si="27"/>
        <v>34.565953694617825</v>
      </c>
      <c r="X78" s="1">
        <f t="shared" si="30"/>
        <v>35.312079082137444</v>
      </c>
      <c r="Y78" s="1">
        <f t="shared" si="31"/>
        <v>22.339902173444852</v>
      </c>
      <c r="Z78" s="1">
        <f t="shared" si="32"/>
        <v>1.0499753952809505</v>
      </c>
      <c r="AA78" s="1">
        <f t="shared" si="28"/>
        <v>89.141844618748081</v>
      </c>
      <c r="AB78" s="1">
        <f t="shared" si="29"/>
        <v>57.095353647521257</v>
      </c>
      <c r="AC78" s="1">
        <f t="shared" si="20"/>
        <v>105.85909441407736</v>
      </c>
      <c r="AD78" s="1">
        <f t="shared" si="34"/>
        <v>71.354712181515694</v>
      </c>
      <c r="AE78" s="1">
        <f t="shared" si="22"/>
        <v>47.260403122486593</v>
      </c>
      <c r="AF78" s="1">
        <f t="shared" si="23"/>
        <v>85.586451344864656</v>
      </c>
      <c r="AG78" s="1">
        <f t="shared" si="17"/>
        <v>0.76000000000000045</v>
      </c>
      <c r="AH78" s="1">
        <f>SUM($Z$2:Z78)</f>
        <v>41.80321912449714</v>
      </c>
    </row>
    <row r="79" spans="17:34" x14ac:dyDescent="0.3">
      <c r="Q79" s="1">
        <f t="shared" si="24"/>
        <v>0.77000000000000046</v>
      </c>
      <c r="R79" s="1">
        <f>IF(Q79&lt;=t_thrust,('D12 Data'!D79/(m+m_f/2)),0)</f>
        <v>116.87214803770856</v>
      </c>
      <c r="S79" s="1">
        <f t="shared" si="25"/>
        <v>95.73605898553464</v>
      </c>
      <c r="T79" s="1">
        <f t="shared" si="33"/>
        <v>67.035110180160771</v>
      </c>
      <c r="U79" s="1">
        <f t="shared" si="18"/>
        <v>24.904652067375562</v>
      </c>
      <c r="V79" s="1">
        <f t="shared" si="19"/>
        <v>10.222422806786712</v>
      </c>
      <c r="W79" s="1">
        <f t="shared" si="27"/>
        <v>35.127074874162275</v>
      </c>
      <c r="X79" s="1">
        <f t="shared" si="30"/>
        <v>36.203497528324924</v>
      </c>
      <c r="Y79" s="1">
        <f t="shared" si="31"/>
        <v>22.910855709920064</v>
      </c>
      <c r="Z79" s="1">
        <f t="shared" si="32"/>
        <v>1.0585909441407724</v>
      </c>
      <c r="AA79" s="1">
        <f t="shared" si="28"/>
        <v>89.855391740563235</v>
      </c>
      <c r="AB79" s="1">
        <f t="shared" si="29"/>
        <v>57.567957678746126</v>
      </c>
      <c r="AC79" s="1">
        <f t="shared" si="20"/>
        <v>106.71485920972761</v>
      </c>
      <c r="AD79" s="1">
        <f t="shared" si="34"/>
        <v>70.831406918159075</v>
      </c>
      <c r="AE79" s="1">
        <f t="shared" si="22"/>
        <v>47.002687373374059</v>
      </c>
      <c r="AF79" s="1">
        <f t="shared" si="23"/>
        <v>85.007886847780014</v>
      </c>
      <c r="AG79" s="1">
        <f t="shared" si="17"/>
        <v>0.77000000000000046</v>
      </c>
      <c r="AH79" s="1">
        <f>SUM($Z$2:Z79)</f>
        <v>42.861810068637915</v>
      </c>
    </row>
    <row r="80" spans="17:34" x14ac:dyDescent="0.3">
      <c r="Q80" s="1">
        <f t="shared" si="24"/>
        <v>0.78000000000000047</v>
      </c>
      <c r="R80" s="1">
        <f>IF(Q80&lt;=t_thrust,('D12 Data'!D80/(m+m_f/2)),0)</f>
        <v>116.71425664970185</v>
      </c>
      <c r="S80" s="1">
        <f t="shared" si="25"/>
        <v>95.606721932273331</v>
      </c>
      <c r="T80" s="1">
        <f t="shared" si="33"/>
        <v>66.94454740049737</v>
      </c>
      <c r="U80" s="1">
        <f t="shared" si="18"/>
        <v>25.298837498849529</v>
      </c>
      <c r="V80" s="1">
        <f t="shared" si="19"/>
        <v>10.390030921868856</v>
      </c>
      <c r="W80" s="1">
        <f t="shared" si="27"/>
        <v>35.688868420718393</v>
      </c>
      <c r="X80" s="1">
        <f t="shared" si="30"/>
        <v>37.102051445730559</v>
      </c>
      <c r="Y80" s="1">
        <f t="shared" si="31"/>
        <v>23.486535286707525</v>
      </c>
      <c r="Z80" s="1">
        <f t="shared" si="32"/>
        <v>1.0671485920972787</v>
      </c>
      <c r="AA80" s="1">
        <f t="shared" si="28"/>
        <v>90.563705809744832</v>
      </c>
      <c r="AB80" s="1">
        <f t="shared" si="29"/>
        <v>58.03798455247987</v>
      </c>
      <c r="AC80" s="1">
        <f t="shared" si="20"/>
        <v>107.56482910741737</v>
      </c>
      <c r="AD80" s="1">
        <f t="shared" si="34"/>
        <v>70.307884433423794</v>
      </c>
      <c r="AE80" s="1">
        <f t="shared" si="22"/>
        <v>46.744516478628512</v>
      </c>
      <c r="AF80" s="1">
        <f t="shared" si="23"/>
        <v>84.428954952222696</v>
      </c>
      <c r="AG80" s="1">
        <f t="shared" si="17"/>
        <v>0.78000000000000047</v>
      </c>
      <c r="AH80" s="1">
        <f>SUM($Z$2:Z80)</f>
        <v>43.928958660735191</v>
      </c>
    </row>
    <row r="81" spans="17:34" x14ac:dyDescent="0.3">
      <c r="Q81" s="1">
        <f t="shared" si="24"/>
        <v>0.79000000000000048</v>
      </c>
      <c r="R81" s="1">
        <f>IF(Q81&lt;=t_thrust,('D12 Data'!D81/(m+m_f/2)),0)</f>
        <v>116.55636526169516</v>
      </c>
      <c r="S81" s="1">
        <f t="shared" si="25"/>
        <v>95.477384879012021</v>
      </c>
      <c r="T81" s="1">
        <f t="shared" si="33"/>
        <v>66.85398462083397</v>
      </c>
      <c r="U81" s="1">
        <f t="shared" si="18"/>
        <v>25.693170328623534</v>
      </c>
      <c r="V81" s="1">
        <f t="shared" si="19"/>
        <v>10.558070121316248</v>
      </c>
      <c r="W81" s="1">
        <f t="shared" si="27"/>
        <v>36.251240449939786</v>
      </c>
      <c r="X81" s="1">
        <f t="shared" si="30"/>
        <v>38.007688503828007</v>
      </c>
      <c r="Y81" s="1">
        <f t="shared" si="31"/>
        <v>24.066915132232324</v>
      </c>
      <c r="Z81" s="1">
        <f t="shared" si="32"/>
        <v>1.0756482910741731</v>
      </c>
      <c r="AA81" s="1">
        <f t="shared" si="28"/>
        <v>91.266784654079075</v>
      </c>
      <c r="AB81" s="1">
        <f t="shared" si="29"/>
        <v>58.505429717266153</v>
      </c>
      <c r="AC81" s="1">
        <f t="shared" si="20"/>
        <v>108.40900002996067</v>
      </c>
      <c r="AD81" s="1">
        <f t="shared" si="34"/>
        <v>69.784214550388484</v>
      </c>
      <c r="AE81" s="1">
        <f t="shared" si="22"/>
        <v>46.485914499517719</v>
      </c>
      <c r="AF81" s="1">
        <f t="shared" si="23"/>
        <v>83.849727771001881</v>
      </c>
      <c r="AG81" s="1">
        <f t="shared" si="17"/>
        <v>0.79000000000000048</v>
      </c>
      <c r="AH81" s="1">
        <f>SUM($Z$2:Z81)</f>
        <v>45.004606951809365</v>
      </c>
    </row>
    <row r="82" spans="17:34" x14ac:dyDescent="0.3">
      <c r="Q82" s="1">
        <f t="shared" si="24"/>
        <v>0.80000000000000049</v>
      </c>
      <c r="R82" s="1">
        <f>IF(Q82&lt;=t_thrust,('D12 Data'!D82/(m+m_f/2)),0)</f>
        <v>116.39847387368847</v>
      </c>
      <c r="S82" s="1">
        <f t="shared" si="25"/>
        <v>95.348047825750712</v>
      </c>
      <c r="T82" s="1">
        <f t="shared" si="33"/>
        <v>66.763421841170569</v>
      </c>
      <c r="U82" s="1">
        <f t="shared" si="18"/>
        <v>26.087581599166519</v>
      </c>
      <c r="V82" s="1">
        <f t="shared" si="19"/>
        <v>10.726516502104593</v>
      </c>
      <c r="W82" s="1">
        <f t="shared" si="27"/>
        <v>36.814098101271114</v>
      </c>
      <c r="X82" s="1">
        <f t="shared" si="30"/>
        <v>38.920356350368799</v>
      </c>
      <c r="Y82" s="1">
        <f t="shared" si="31"/>
        <v>24.651969429404986</v>
      </c>
      <c r="Z82" s="1">
        <f t="shared" si="32"/>
        <v>1.0840900002996077</v>
      </c>
      <c r="AA82" s="1">
        <f t="shared" si="28"/>
        <v>91.964626799582959</v>
      </c>
      <c r="AB82" s="1">
        <f t="shared" si="29"/>
        <v>58.970288862261334</v>
      </c>
      <c r="AC82" s="1">
        <f t="shared" si="20"/>
        <v>109.24736862224698</v>
      </c>
      <c r="AD82" s="1">
        <f t="shared" si="34"/>
        <v>69.260466226584185</v>
      </c>
      <c r="AE82" s="1">
        <f t="shared" si="22"/>
        <v>46.226905339065972</v>
      </c>
      <c r="AF82" s="1">
        <f t="shared" si="23"/>
        <v>83.270276564634841</v>
      </c>
      <c r="AG82" s="1">
        <f t="shared" si="17"/>
        <v>0.80000000000000049</v>
      </c>
      <c r="AH82" s="1">
        <f>SUM($Z$2:Z82)</f>
        <v>46.088696952108975</v>
      </c>
    </row>
    <row r="83" spans="17:34" x14ac:dyDescent="0.3">
      <c r="Q83" s="1">
        <f t="shared" si="24"/>
        <v>0.8100000000000005</v>
      </c>
      <c r="R83" s="1">
        <f>IF(Q83&lt;=t_thrust,('D12 Data'!D83/(m+m_f/2)),0)</f>
        <v>116.24058248568178</v>
      </c>
      <c r="S83" s="1">
        <f t="shared" si="25"/>
        <v>95.218710772489416</v>
      </c>
      <c r="T83" s="1">
        <f t="shared" si="33"/>
        <v>66.672859061507182</v>
      </c>
      <c r="U83" s="1">
        <f t="shared" si="18"/>
        <v>26.482003229165937</v>
      </c>
      <c r="V83" s="1">
        <f t="shared" si="19"/>
        <v>10.895346323029266</v>
      </c>
      <c r="W83" s="1">
        <f t="shared" si="27"/>
        <v>37.377349552195206</v>
      </c>
      <c r="X83" s="1">
        <f t="shared" si="30"/>
        <v>39.840002618364629</v>
      </c>
      <c r="Y83" s="1">
        <f t="shared" si="31"/>
        <v>25.2416723180276</v>
      </c>
      <c r="Z83" s="1">
        <f t="shared" si="32"/>
        <v>1.0924736862224711</v>
      </c>
      <c r="AA83" s="1">
        <f t="shared" si="28"/>
        <v>92.657231461848795</v>
      </c>
      <c r="AB83" s="1">
        <f t="shared" si="29"/>
        <v>59.432557915651998</v>
      </c>
      <c r="AC83" s="1">
        <f t="shared" si="20"/>
        <v>110.07993224276599</v>
      </c>
      <c r="AD83" s="1">
        <f t="shared" si="34"/>
        <v>68.736707543323476</v>
      </c>
      <c r="AE83" s="1">
        <f t="shared" si="22"/>
        <v>45.967512738477915</v>
      </c>
      <c r="AF83" s="1">
        <f t="shared" si="23"/>
        <v>82.690671730603995</v>
      </c>
      <c r="AG83" s="1">
        <f t="shared" si="17"/>
        <v>0.8100000000000005</v>
      </c>
      <c r="AH83" s="1">
        <f>SUM($Z$2:Z83)</f>
        <v>47.181170638331444</v>
      </c>
    </row>
    <row r="84" spans="17:34" x14ac:dyDescent="0.3">
      <c r="Q84" s="1">
        <f t="shared" si="24"/>
        <v>0.82000000000000051</v>
      </c>
      <c r="R84" s="1">
        <f>IF(Q84&lt;=t_thrust,('D12 Data'!D84/(m+m_f/2)),0)</f>
        <v>116.08269109767508</v>
      </c>
      <c r="S84" s="1">
        <f t="shared" si="25"/>
        <v>95.089373719228092</v>
      </c>
      <c r="T84" s="1">
        <f t="shared" si="33"/>
        <v>66.582296281843767</v>
      </c>
      <c r="U84" s="1">
        <f t="shared" si="18"/>
        <v>26.876368023578763</v>
      </c>
      <c r="V84" s="1">
        <f t="shared" si="19"/>
        <v>11.064536008184918</v>
      </c>
      <c r="W84" s="1">
        <f t="shared" si="27"/>
        <v>37.940904031763687</v>
      </c>
      <c r="X84" s="1">
        <f t="shared" si="30"/>
        <v>40.766574932983119</v>
      </c>
      <c r="Y84" s="1">
        <f t="shared" si="31"/>
        <v>25.835997897184122</v>
      </c>
      <c r="Z84" s="1">
        <f t="shared" si="32"/>
        <v>1.100799322427662</v>
      </c>
      <c r="AA84" s="1">
        <f t="shared" si="28"/>
        <v>93.344598537282025</v>
      </c>
      <c r="AB84" s="1">
        <f t="shared" si="29"/>
        <v>59.892233043036775</v>
      </c>
      <c r="AC84" s="1">
        <f t="shared" si="20"/>
        <v>110.90668895503003</v>
      </c>
      <c r="AD84" s="1">
        <f t="shared" si="34"/>
        <v>68.213005695649329</v>
      </c>
      <c r="AE84" s="1">
        <f t="shared" si="22"/>
        <v>45.707760273658849</v>
      </c>
      <c r="AF84" s="1">
        <f t="shared" si="23"/>
        <v>82.110982793222945</v>
      </c>
      <c r="AG84" s="1">
        <f t="shared" si="17"/>
        <v>0.82000000000000051</v>
      </c>
      <c r="AH84" s="1">
        <f>SUM($Z$2:Z84)</f>
        <v>48.281969960759106</v>
      </c>
    </row>
    <row r="85" spans="17:34" x14ac:dyDescent="0.3">
      <c r="Q85" s="1">
        <f t="shared" si="24"/>
        <v>0.83000000000000052</v>
      </c>
      <c r="R85" s="1">
        <f>IF(Q85&lt;=t_thrust,('D12 Data'!D85/(m+m_f/2)),0)</f>
        <v>115.92479970966839</v>
      </c>
      <c r="S85" s="1">
        <f t="shared" si="25"/>
        <v>94.960036665966783</v>
      </c>
      <c r="T85" s="1">
        <f t="shared" si="33"/>
        <v>66.491733502180381</v>
      </c>
      <c r="U85" s="1">
        <f t="shared" si="18"/>
        <v>27.270609683068781</v>
      </c>
      <c r="V85" s="1">
        <f t="shared" si="19"/>
        <v>11.23406215034843</v>
      </c>
      <c r="W85" s="1">
        <f t="shared" si="27"/>
        <v>38.50467183341722</v>
      </c>
      <c r="X85" s="1">
        <f t="shared" si="30"/>
        <v>41.700020918355939</v>
      </c>
      <c r="Y85" s="1">
        <f t="shared" si="31"/>
        <v>26.434920227614491</v>
      </c>
      <c r="Z85" s="1">
        <f t="shared" si="32"/>
        <v>1.1090668895503013</v>
      </c>
      <c r="AA85" s="1">
        <f t="shared" si="28"/>
        <v>94.02672859423852</v>
      </c>
      <c r="AB85" s="1">
        <f t="shared" si="29"/>
        <v>60.349310645773365</v>
      </c>
      <c r="AC85" s="1">
        <f t="shared" si="20"/>
        <v>111.72763751889971</v>
      </c>
      <c r="AD85" s="1">
        <f t="shared" si="34"/>
        <v>67.689426982897999</v>
      </c>
      <c r="AE85" s="1">
        <f t="shared" si="22"/>
        <v>45.44767135183195</v>
      </c>
      <c r="AF85" s="1">
        <f t="shared" si="23"/>
        <v>81.531278394105939</v>
      </c>
      <c r="AG85" s="1">
        <f t="shared" si="17"/>
        <v>0.83000000000000052</v>
      </c>
      <c r="AH85" s="1">
        <f>SUM($Z$2:Z85)</f>
        <v>49.391036850309405</v>
      </c>
    </row>
    <row r="86" spans="17:34" x14ac:dyDescent="0.3">
      <c r="Q86" s="1">
        <f t="shared" si="24"/>
        <v>0.84000000000000052</v>
      </c>
      <c r="R86" s="1">
        <f>IF(Q86&lt;=t_thrust,('D12 Data'!D86/(m+m_f/2)),0)</f>
        <v>115.7669083216617</v>
      </c>
      <c r="S86" s="1">
        <f t="shared" si="25"/>
        <v>94.830699612705473</v>
      </c>
      <c r="T86" s="1">
        <f t="shared" si="33"/>
        <v>66.40117072251698</v>
      </c>
      <c r="U86" s="1">
        <f t="shared" si="18"/>
        <v>27.664662812836728</v>
      </c>
      <c r="V86" s="1">
        <f t="shared" si="19"/>
        <v>11.403901514265199</v>
      </c>
      <c r="W86" s="1">
        <f t="shared" si="27"/>
        <v>39.068564327101932</v>
      </c>
      <c r="X86" s="1">
        <f t="shared" si="30"/>
        <v>42.640288204298322</v>
      </c>
      <c r="Y86" s="1">
        <f t="shared" si="31"/>
        <v>27.038413334072224</v>
      </c>
      <c r="Z86" s="1">
        <f t="shared" si="32"/>
        <v>1.1172763751889954</v>
      </c>
      <c r="AA86" s="1">
        <f t="shared" si="28"/>
        <v>94.703622864067498</v>
      </c>
      <c r="AB86" s="1">
        <f t="shared" si="29"/>
        <v>60.803787359291682</v>
      </c>
      <c r="AC86" s="1">
        <f t="shared" si="20"/>
        <v>112.5427773818182</v>
      </c>
      <c r="AD86" s="1">
        <f t="shared" si="34"/>
        <v>67.166036799868749</v>
      </c>
      <c r="AE86" s="1">
        <f t="shared" si="22"/>
        <v>45.187269208251777</v>
      </c>
      <c r="AF86" s="1">
        <f t="shared" si="23"/>
        <v>80.95162628323375</v>
      </c>
      <c r="AG86" s="1">
        <f t="shared" si="17"/>
        <v>0.84000000000000052</v>
      </c>
      <c r="AH86" s="1">
        <f>SUM($Z$2:Z86)</f>
        <v>50.508313225498398</v>
      </c>
    </row>
    <row r="87" spans="17:34" x14ac:dyDescent="0.3">
      <c r="Q87" s="1">
        <f t="shared" si="24"/>
        <v>0.85000000000000053</v>
      </c>
      <c r="R87" s="1">
        <f>IF(Q87&lt;=t_thrust,('D12 Data'!D87/(m+m_f/2)),0)</f>
        <v>115.60901693365498</v>
      </c>
      <c r="S87" s="1">
        <f t="shared" si="25"/>
        <v>94.701362559444149</v>
      </c>
      <c r="T87" s="1">
        <f t="shared" si="33"/>
        <v>66.310607942853565</v>
      </c>
      <c r="U87" s="1">
        <f t="shared" si="18"/>
        <v>28.058462930850247</v>
      </c>
      <c r="V87" s="1">
        <f t="shared" si="19"/>
        <v>11.574031039838898</v>
      </c>
      <c r="W87" s="1">
        <f t="shared" si="27"/>
        <v>39.63249397068914</v>
      </c>
      <c r="X87" s="1">
        <f t="shared" si="30"/>
        <v>43.587324432938999</v>
      </c>
      <c r="Y87" s="1">
        <f t="shared" si="31"/>
        <v>27.646451207665141</v>
      </c>
      <c r="Z87" s="1">
        <f t="shared" si="32"/>
        <v>1.1254277738181833</v>
      </c>
      <c r="AA87" s="1">
        <f t="shared" si="28"/>
        <v>95.375283232066181</v>
      </c>
      <c r="AB87" s="1">
        <f t="shared" si="29"/>
        <v>61.2556600513742</v>
      </c>
      <c r="AC87" s="1">
        <f t="shared" si="20"/>
        <v>113.35210866995975</v>
      </c>
      <c r="AD87" s="1">
        <f t="shared" si="34"/>
        <v>66.642899628593909</v>
      </c>
      <c r="AE87" s="1">
        <f t="shared" si="22"/>
        <v>44.926576903014663</v>
      </c>
      <c r="AF87" s="1">
        <f t="shared" si="23"/>
        <v>80.372093310609586</v>
      </c>
      <c r="AG87" s="1">
        <f t="shared" si="17"/>
        <v>0.85000000000000053</v>
      </c>
      <c r="AH87" s="1">
        <f>SUM($Z$2:Z87)</f>
        <v>51.633740999316579</v>
      </c>
    </row>
    <row r="88" spans="17:34" x14ac:dyDescent="0.3">
      <c r="Q88" s="1">
        <f t="shared" si="24"/>
        <v>0.86000000000000054</v>
      </c>
      <c r="R88" s="1">
        <f>IF(Q88&lt;=t_thrust,('D12 Data'!D88/(m+m_f/2)),0)</f>
        <v>115.4511255456483</v>
      </c>
      <c r="S88" s="1">
        <f t="shared" si="25"/>
        <v>94.57202550618284</v>
      </c>
      <c r="T88" s="1">
        <f t="shared" si="33"/>
        <v>66.220045163190164</v>
      </c>
      <c r="U88" s="1">
        <f t="shared" si="18"/>
        <v>28.451946475480941</v>
      </c>
      <c r="V88" s="1">
        <f t="shared" si="19"/>
        <v>11.744427845224832</v>
      </c>
      <c r="W88" s="1">
        <f t="shared" si="27"/>
        <v>40.196374320705772</v>
      </c>
      <c r="X88" s="1">
        <f t="shared" si="30"/>
        <v>44.541077265259659</v>
      </c>
      <c r="Y88" s="1">
        <f t="shared" si="31"/>
        <v>28.259007808178882</v>
      </c>
      <c r="Z88" s="1">
        <f t="shared" si="32"/>
        <v>1.1335210866995959</v>
      </c>
      <c r="AA88" s="1">
        <f t="shared" si="28"/>
        <v>96.041712228352125</v>
      </c>
      <c r="AB88" s="1">
        <f t="shared" si="29"/>
        <v>61.704925820404348</v>
      </c>
      <c r="AC88" s="1">
        <f t="shared" si="20"/>
        <v>114.15563217929812</v>
      </c>
      <c r="AD88" s="1">
        <f t="shared" si="34"/>
        <v>66.120079030701902</v>
      </c>
      <c r="AE88" s="1">
        <f t="shared" si="22"/>
        <v>44.665617317965328</v>
      </c>
      <c r="AF88" s="1">
        <f t="shared" si="23"/>
        <v>79.792745418497731</v>
      </c>
      <c r="AG88" s="1">
        <f t="shared" si="17"/>
        <v>0.86000000000000054</v>
      </c>
      <c r="AH88" s="1">
        <f>SUM($Z$2:Z88)</f>
        <v>52.767262086016174</v>
      </c>
    </row>
    <row r="89" spans="17:34" x14ac:dyDescent="0.3">
      <c r="Q89" s="1">
        <f t="shared" si="24"/>
        <v>0.87000000000000055</v>
      </c>
      <c r="R89" s="1">
        <f>IF(Q89&lt;=t_thrust,('D12 Data'!D89/(m+m_f/2)),0)</f>
        <v>115.29323415764161</v>
      </c>
      <c r="S89" s="1">
        <f t="shared" si="25"/>
        <v>94.442688452921544</v>
      </c>
      <c r="T89" s="1">
        <f t="shared" si="33"/>
        <v>66.129482383526764</v>
      </c>
      <c r="U89" s="1">
        <f t="shared" si="18"/>
        <v>28.845050812555996</v>
      </c>
      <c r="V89" s="1">
        <f t="shared" si="19"/>
        <v>11.915069229827001</v>
      </c>
      <c r="W89" s="1">
        <f t="shared" si="27"/>
        <v>40.760120042383001</v>
      </c>
      <c r="X89" s="1">
        <f t="shared" si="30"/>
        <v>45.501494387543183</v>
      </c>
      <c r="Y89" s="1">
        <f t="shared" si="31"/>
        <v>28.876057066382927</v>
      </c>
      <c r="Z89" s="1">
        <f t="shared" si="32"/>
        <v>1.1415563217929836</v>
      </c>
      <c r="AA89" s="1">
        <f t="shared" si="28"/>
        <v>96.702913018659146</v>
      </c>
      <c r="AB89" s="1">
        <f t="shared" si="29"/>
        <v>62.151581993584003</v>
      </c>
      <c r="AC89" s="1">
        <f t="shared" si="20"/>
        <v>114.95334936659981</v>
      </c>
      <c r="AD89" s="1">
        <f t="shared" si="34"/>
        <v>65.597637640365548</v>
      </c>
      <c r="AE89" s="1">
        <f t="shared" si="22"/>
        <v>44.404413153699764</v>
      </c>
      <c r="AF89" s="1">
        <f t="shared" si="23"/>
        <v>79.213647634237674</v>
      </c>
      <c r="AG89" s="1">
        <f t="shared" si="17"/>
        <v>0.87000000000000055</v>
      </c>
      <c r="AH89" s="1">
        <f>SUM($Z$2:Z89)</f>
        <v>53.908818407809157</v>
      </c>
    </row>
    <row r="90" spans="17:34" x14ac:dyDescent="0.3">
      <c r="Q90" s="1">
        <f t="shared" si="24"/>
        <v>0.88000000000000056</v>
      </c>
      <c r="R90" s="1">
        <f>IF(Q90&lt;=t_thrust,('D12 Data'!D90/(m+m_f/2)),0)</f>
        <v>115.13733515757042</v>
      </c>
      <c r="S90" s="1">
        <f t="shared" si="25"/>
        <v>94.314983468310615</v>
      </c>
      <c r="T90" s="1">
        <f t="shared" si="33"/>
        <v>66.040062390635242</v>
      </c>
      <c r="U90" s="1">
        <f t="shared" si="18"/>
        <v>29.237714241832368</v>
      </c>
      <c r="V90" s="1">
        <f t="shared" si="19"/>
        <v>12.085932677199203</v>
      </c>
      <c r="W90" s="1">
        <f t="shared" si="27"/>
        <v>41.323646919031553</v>
      </c>
      <c r="X90" s="1">
        <f t="shared" si="30"/>
        <v>46.468523517729778</v>
      </c>
      <c r="Y90" s="1">
        <f t="shared" si="31"/>
        <v>29.497572886318768</v>
      </c>
      <c r="Z90" s="1">
        <f t="shared" si="32"/>
        <v>1.149533493666002</v>
      </c>
      <c r="AA90" s="1">
        <f t="shared" si="28"/>
        <v>97.358889395062803</v>
      </c>
      <c r="AB90" s="1">
        <f t="shared" si="29"/>
        <v>62.595626125121001</v>
      </c>
      <c r="AC90" s="1">
        <f t="shared" si="20"/>
        <v>115.74526234034809</v>
      </c>
      <c r="AD90" s="1">
        <f t="shared" si="34"/>
        <v>65.077269226478251</v>
      </c>
      <c r="AE90" s="1">
        <f t="shared" si="22"/>
        <v>44.144129713436037</v>
      </c>
      <c r="AF90" s="1">
        <f t="shared" si="23"/>
        <v>78.636856232508421</v>
      </c>
      <c r="AG90" s="1">
        <f t="shared" si="17"/>
        <v>0.88000000000000056</v>
      </c>
      <c r="AH90" s="1">
        <f>SUM($Z$2:Z90)</f>
        <v>55.058351901475156</v>
      </c>
    </row>
    <row r="91" spans="17:34" x14ac:dyDescent="0.3">
      <c r="Q91" s="1">
        <f t="shared" si="24"/>
        <v>0.89000000000000057</v>
      </c>
      <c r="R91" s="1">
        <f>IF(Q91&lt;=t_thrust,('D12 Data'!D91/(m+m_f/2)),0)</f>
        <v>114.99936764891869</v>
      </c>
      <c r="S91" s="1">
        <f t="shared" si="25"/>
        <v>94.201967101553095</v>
      </c>
      <c r="T91" s="1">
        <f t="shared" si="33"/>
        <v>65.96092747869055</v>
      </c>
      <c r="U91" s="1">
        <f t="shared" si="18"/>
        <v>29.629885870909142</v>
      </c>
      <c r="V91" s="1">
        <f t="shared" si="19"/>
        <v>12.257000301945562</v>
      </c>
      <c r="W91" s="1">
        <f t="shared" si="27"/>
        <v>41.886886172854702</v>
      </c>
      <c r="X91" s="1">
        <f t="shared" si="30"/>
        <v>47.442112411680405</v>
      </c>
      <c r="Y91" s="1">
        <f t="shared" si="31"/>
        <v>30.123529147569979</v>
      </c>
      <c r="Z91" s="1">
        <f t="shared" si="32"/>
        <v>1.1574526234034805</v>
      </c>
      <c r="AA91" s="1">
        <f t="shared" si="28"/>
        <v>98.009662087327584</v>
      </c>
      <c r="AB91" s="1">
        <f t="shared" si="29"/>
        <v>63.037067422255362</v>
      </c>
      <c r="AC91" s="1">
        <f t="shared" si="20"/>
        <v>116.53139376009413</v>
      </c>
      <c r="AD91" s="1">
        <f t="shared" si="34"/>
        <v>64.57208123064396</v>
      </c>
      <c r="AE91" s="1">
        <f t="shared" si="22"/>
        <v>43.893927176744988</v>
      </c>
      <c r="AF91" s="1">
        <f t="shared" si="23"/>
        <v>78.078361390684137</v>
      </c>
      <c r="AG91" s="1">
        <f t="shared" si="17"/>
        <v>0.89000000000000057</v>
      </c>
      <c r="AH91" s="1">
        <f>SUM($Z$2:Z91)</f>
        <v>56.215804524878635</v>
      </c>
    </row>
    <row r="92" spans="17:34" x14ac:dyDescent="0.3">
      <c r="Q92" s="1">
        <f t="shared" si="24"/>
        <v>0.90000000000000058</v>
      </c>
      <c r="R92" s="1">
        <f>IF(Q92&lt;=t_thrust,('D12 Data'!D92/(m+m_f/2)),0)</f>
        <v>114.86140014026698</v>
      </c>
      <c r="S92" s="1">
        <f t="shared" si="25"/>
        <v>94.088950734795588</v>
      </c>
      <c r="T92" s="1">
        <f t="shared" si="33"/>
        <v>65.881792566745872</v>
      </c>
      <c r="U92" s="1">
        <f t="shared" si="18"/>
        <v>30.021595416622613</v>
      </c>
      <c r="V92" s="1">
        <f t="shared" si="19"/>
        <v>12.428290314982441</v>
      </c>
      <c r="W92" s="1">
        <f t="shared" si="27"/>
        <v>42.44988573160505</v>
      </c>
      <c r="X92" s="1">
        <f t="shared" si="30"/>
        <v>48.422209032553681</v>
      </c>
      <c r="Y92" s="1">
        <f t="shared" si="31"/>
        <v>30.753899821792533</v>
      </c>
      <c r="Z92" s="1">
        <f t="shared" si="32"/>
        <v>1.1653139376009418</v>
      </c>
      <c r="AA92" s="1">
        <f t="shared" si="28"/>
        <v>98.65538289963402</v>
      </c>
      <c r="AB92" s="1">
        <f t="shared" si="29"/>
        <v>63.476006694022814</v>
      </c>
      <c r="AC92" s="1">
        <f t="shared" si="20"/>
        <v>117.31192608125156</v>
      </c>
      <c r="AD92" s="1">
        <f t="shared" si="34"/>
        <v>64.067355318172972</v>
      </c>
      <c r="AE92" s="1">
        <f t="shared" si="22"/>
        <v>43.643502251763429</v>
      </c>
      <c r="AF92" s="1">
        <f t="shared" si="23"/>
        <v>77.5201993435563</v>
      </c>
      <c r="AG92" s="1">
        <f t="shared" si="17"/>
        <v>0.90000000000000058</v>
      </c>
      <c r="AH92" s="1">
        <f>SUM($Z$2:Z92)</f>
        <v>57.381118462479577</v>
      </c>
    </row>
    <row r="93" spans="17:34" x14ac:dyDescent="0.3">
      <c r="Q93" s="1">
        <f t="shared" si="24"/>
        <v>0.91000000000000059</v>
      </c>
      <c r="R93" s="1">
        <f>IF(Q93&lt;=t_thrust,('D12 Data'!D93/(m+m_f/2)),0)</f>
        <v>114.72343263161528</v>
      </c>
      <c r="S93" s="1">
        <f t="shared" si="25"/>
        <v>93.975934368038082</v>
      </c>
      <c r="T93" s="1">
        <f t="shared" si="33"/>
        <v>65.802657654801209</v>
      </c>
      <c r="U93" s="1">
        <f t="shared" si="18"/>
        <v>30.412785336755984</v>
      </c>
      <c r="V93" s="1">
        <f t="shared" si="19"/>
        <v>12.599781514048516</v>
      </c>
      <c r="W93" s="1">
        <f t="shared" si="27"/>
        <v>43.012566850804497</v>
      </c>
      <c r="X93" s="1">
        <f t="shared" si="30"/>
        <v>49.408762861550024</v>
      </c>
      <c r="Y93" s="1">
        <f t="shared" si="31"/>
        <v>31.388659888732761</v>
      </c>
      <c r="Z93" s="1">
        <f t="shared" si="32"/>
        <v>1.1731192608125172</v>
      </c>
      <c r="AA93" s="1">
        <f t="shared" si="28"/>
        <v>99.296056452815748</v>
      </c>
      <c r="AB93" s="1">
        <f t="shared" si="29"/>
        <v>63.912441716540449</v>
      </c>
      <c r="AC93" s="1">
        <f t="shared" si="20"/>
        <v>118.08686223814634</v>
      </c>
      <c r="AD93" s="1">
        <f t="shared" si="34"/>
        <v>63.563149031282094</v>
      </c>
      <c r="AE93" s="1">
        <f t="shared" si="22"/>
        <v>43.392876140752691</v>
      </c>
      <c r="AF93" s="1">
        <f t="shared" si="23"/>
        <v>76.96242988978247</v>
      </c>
      <c r="AG93" s="1">
        <f t="shared" si="17"/>
        <v>0.91000000000000059</v>
      </c>
      <c r="AH93" s="1">
        <f>SUM($Z$2:Z93)</f>
        <v>58.554237723292097</v>
      </c>
    </row>
    <row r="94" spans="17:34" x14ac:dyDescent="0.3">
      <c r="Q94" s="1">
        <f t="shared" si="24"/>
        <v>0.9200000000000006</v>
      </c>
      <c r="R94" s="1">
        <f>IF(Q94&lt;=t_thrust,('D12 Data'!D94/(m+m_f/2)),0)</f>
        <v>114.58546512296356</v>
      </c>
      <c r="S94" s="1">
        <f t="shared" si="25"/>
        <v>93.862918001280562</v>
      </c>
      <c r="T94" s="1">
        <f t="shared" si="33"/>
        <v>65.723522742856517</v>
      </c>
      <c r="U94" s="1">
        <f t="shared" si="18"/>
        <v>30.803398988645672</v>
      </c>
      <c r="V94" s="1">
        <f t="shared" si="19"/>
        <v>12.771452873092004</v>
      </c>
      <c r="W94" s="1">
        <f t="shared" si="27"/>
        <v>43.574851861737685</v>
      </c>
      <c r="X94" s="1">
        <f t="shared" si="30"/>
        <v>50.401723426078185</v>
      </c>
      <c r="Y94" s="1">
        <f t="shared" si="31"/>
        <v>32.027784305898166</v>
      </c>
      <c r="Z94" s="1">
        <f t="shared" si="32"/>
        <v>1.1808686223814668</v>
      </c>
      <c r="AA94" s="1">
        <f t="shared" si="28"/>
        <v>99.931687943128566</v>
      </c>
      <c r="AB94" s="1">
        <f t="shared" si="29"/>
        <v>64.346370477947971</v>
      </c>
      <c r="AC94" s="1">
        <f t="shared" si="20"/>
        <v>118.85620576498377</v>
      </c>
      <c r="AD94" s="1">
        <f t="shared" si="34"/>
        <v>63.059519012634894</v>
      </c>
      <c r="AE94" s="1">
        <f t="shared" si="22"/>
        <v>43.142069869764512</v>
      </c>
      <c r="AF94" s="1">
        <f t="shared" si="23"/>
        <v>76.40511194123404</v>
      </c>
      <c r="AG94" s="1">
        <f t="shared" si="17"/>
        <v>0.9200000000000006</v>
      </c>
      <c r="AH94" s="1">
        <f>SUM($Z$2:Z94)</f>
        <v>59.735106345673564</v>
      </c>
    </row>
    <row r="95" spans="17:34" x14ac:dyDescent="0.3">
      <c r="Q95" s="1">
        <f t="shared" si="24"/>
        <v>0.9300000000000006</v>
      </c>
      <c r="R95" s="1">
        <f>IF(Q95&lt;=t_thrust,('D12 Data'!D95/(m+m_f/2)),0)</f>
        <v>114.44749761431186</v>
      </c>
      <c r="S95" s="1">
        <f t="shared" si="25"/>
        <v>93.74990163452307</v>
      </c>
      <c r="T95" s="1">
        <f t="shared" si="33"/>
        <v>65.644387830911839</v>
      </c>
      <c r="U95" s="1">
        <f t="shared" si="18"/>
        <v>31.193380633355126</v>
      </c>
      <c r="V95" s="1">
        <f t="shared" si="19"/>
        <v>12.943283544731667</v>
      </c>
      <c r="W95" s="1">
        <f t="shared" si="27"/>
        <v>44.136664178086797</v>
      </c>
      <c r="X95" s="1">
        <f t="shared" si="30"/>
        <v>51.401040305509468</v>
      </c>
      <c r="Y95" s="1">
        <f t="shared" si="31"/>
        <v>32.671248010677644</v>
      </c>
      <c r="Z95" s="1">
        <f t="shared" si="32"/>
        <v>1.188562057649835</v>
      </c>
      <c r="AA95" s="1">
        <f t="shared" si="28"/>
        <v>100.56228313325491</v>
      </c>
      <c r="AB95" s="1">
        <f t="shared" si="29"/>
        <v>64.777791176645621</v>
      </c>
      <c r="AC95" s="1">
        <f t="shared" si="20"/>
        <v>119.61996078706109</v>
      </c>
      <c r="AD95" s="1">
        <f t="shared" si="34"/>
        <v>62.556521001167944</v>
      </c>
      <c r="AE95" s="1">
        <f t="shared" si="22"/>
        <v>42.891104286180166</v>
      </c>
      <c r="AF95" s="1">
        <f t="shared" si="23"/>
        <v>75.848303518651946</v>
      </c>
      <c r="AG95" s="1">
        <f t="shared" si="17"/>
        <v>0.9300000000000006</v>
      </c>
      <c r="AH95" s="1">
        <f>SUM($Z$2:Z95)</f>
        <v>60.923668403323397</v>
      </c>
    </row>
    <row r="96" spans="17:34" x14ac:dyDescent="0.3">
      <c r="Q96" s="1">
        <f t="shared" si="24"/>
        <v>0.94000000000000061</v>
      </c>
      <c r="R96" s="1">
        <f>IF(Q96&lt;=t_thrust,('D12 Data'!D96/(m+m_f/2)),0)</f>
        <v>114.30953010566013</v>
      </c>
      <c r="S96" s="1">
        <f t="shared" si="25"/>
        <v>93.63688526776555</v>
      </c>
      <c r="T96" s="1">
        <f t="shared" si="33"/>
        <v>65.565252918967147</v>
      </c>
      <c r="U96" s="1">
        <f t="shared" si="18"/>
        <v>31.582675439347604</v>
      </c>
      <c r="V96" s="1">
        <f t="shared" si="19"/>
        <v>13.115252862631021</v>
      </c>
      <c r="W96" s="1">
        <f t="shared" si="27"/>
        <v>44.697928301978621</v>
      </c>
      <c r="X96" s="1">
        <f t="shared" si="30"/>
        <v>52.40666313684202</v>
      </c>
      <c r="Y96" s="1">
        <f t="shared" si="31"/>
        <v>33.319025922444098</v>
      </c>
      <c r="Z96" s="1">
        <f t="shared" si="32"/>
        <v>1.1961996078706121</v>
      </c>
      <c r="AA96" s="1">
        <f t="shared" si="28"/>
        <v>101.18784834326659</v>
      </c>
      <c r="AB96" s="1">
        <f t="shared" si="29"/>
        <v>65.20670221950742</v>
      </c>
      <c r="AC96" s="1">
        <f t="shared" si="20"/>
        <v>120.37813201193742</v>
      </c>
      <c r="AD96" s="1">
        <f t="shared" si="34"/>
        <v>62.054209828417946</v>
      </c>
      <c r="AE96" s="1">
        <f t="shared" si="22"/>
        <v>42.64000005633612</v>
      </c>
      <c r="AF96" s="1">
        <f t="shared" si="23"/>
        <v>75.292061747794278</v>
      </c>
      <c r="AG96" s="1">
        <f t="shared" si="17"/>
        <v>0.94000000000000061</v>
      </c>
      <c r="AH96" s="1">
        <f>SUM($Z$2:Z96)</f>
        <v>62.119868011194008</v>
      </c>
    </row>
    <row r="97" spans="17:34" x14ac:dyDescent="0.3">
      <c r="Q97" s="1">
        <f t="shared" si="24"/>
        <v>0.95000000000000062</v>
      </c>
      <c r="R97" s="1">
        <f>IF(Q97&lt;=t_thrust,('D12 Data'!D97/(m+m_f/2)),0)</f>
        <v>114.17156259700842</v>
      </c>
      <c r="S97" s="1">
        <f t="shared" si="25"/>
        <v>93.523868901008044</v>
      </c>
      <c r="T97" s="1">
        <f t="shared" si="33"/>
        <v>65.486118007022469</v>
      </c>
      <c r="U97" s="1">
        <f t="shared" si="18"/>
        <v>31.971229485666594</v>
      </c>
      <c r="V97" s="1">
        <f t="shared" si="19"/>
        <v>13.287340343786084</v>
      </c>
      <c r="W97" s="1">
        <f t="shared" si="27"/>
        <v>45.258569829452682</v>
      </c>
      <c r="X97" s="1">
        <f t="shared" si="30"/>
        <v>53.418541620274688</v>
      </c>
      <c r="Y97" s="1">
        <f t="shared" si="31"/>
        <v>33.971092944639175</v>
      </c>
      <c r="Z97" s="1">
        <f t="shared" si="32"/>
        <v>1.2037813201193768</v>
      </c>
      <c r="AA97" s="1">
        <f t="shared" si="28"/>
        <v>101.80839044155077</v>
      </c>
      <c r="AB97" s="1">
        <f t="shared" si="29"/>
        <v>65.633102220070782</v>
      </c>
      <c r="AC97" s="1">
        <f t="shared" si="20"/>
        <v>121.13072472056587</v>
      </c>
      <c r="AD97" s="1">
        <f t="shared" si="34"/>
        <v>61.552639415341446</v>
      </c>
      <c r="AE97" s="1">
        <f t="shared" si="22"/>
        <v>42.388777663236382</v>
      </c>
      <c r="AF97" s="1">
        <f t="shared" si="23"/>
        <v>74.736442856068109</v>
      </c>
      <c r="AG97" s="1">
        <f t="shared" si="17"/>
        <v>0.95000000000000062</v>
      </c>
      <c r="AH97" s="1">
        <f>SUM($Z$2:Z97)</f>
        <v>63.323649331313383</v>
      </c>
    </row>
    <row r="98" spans="17:34" x14ac:dyDescent="0.3">
      <c r="Q98" s="1">
        <f t="shared" si="24"/>
        <v>0.96000000000000063</v>
      </c>
      <c r="R98" s="1">
        <f>IF(Q98&lt;=t_thrust,('D12 Data'!D98/(m+m_f/2)),0)</f>
        <v>114.03359508835671</v>
      </c>
      <c r="S98" s="1">
        <f t="shared" si="25"/>
        <v>93.410852534250523</v>
      </c>
      <c r="T98" s="1">
        <f t="shared" si="33"/>
        <v>65.406983095077791</v>
      </c>
      <c r="U98" s="1">
        <f t="shared" si="18"/>
        <v>32.35898976463281</v>
      </c>
      <c r="V98" s="1">
        <f t="shared" si="19"/>
        <v>13.45952569072716</v>
      </c>
      <c r="W98" s="1">
        <f t="shared" si="27"/>
        <v>45.818515455359972</v>
      </c>
      <c r="X98" s="1">
        <f t="shared" si="30"/>
        <v>54.4366255246902</v>
      </c>
      <c r="Y98" s="1">
        <f t="shared" si="31"/>
        <v>34.627423966839885</v>
      </c>
      <c r="Z98" s="1">
        <f t="shared" si="32"/>
        <v>1.2113072472056639</v>
      </c>
      <c r="AA98" s="1">
        <f t="shared" si="28"/>
        <v>102.42391683570419</v>
      </c>
      <c r="AB98" s="1">
        <f t="shared" si="29"/>
        <v>66.056989996703152</v>
      </c>
      <c r="AC98" s="1">
        <f t="shared" si="20"/>
        <v>121.87774475839217</v>
      </c>
      <c r="AD98" s="1">
        <f t="shared" si="34"/>
        <v>61.051862769617713</v>
      </c>
      <c r="AE98" s="1">
        <f t="shared" si="22"/>
        <v>42.137457404350627</v>
      </c>
      <c r="AF98" s="1">
        <f t="shared" si="23"/>
        <v>74.181502169635905</v>
      </c>
      <c r="AG98" s="1">
        <f t="shared" si="17"/>
        <v>0.96000000000000063</v>
      </c>
      <c r="AH98" s="1">
        <f>SUM($Z$2:Z98)</f>
        <v>64.534956578519044</v>
      </c>
    </row>
    <row r="99" spans="17:34" x14ac:dyDescent="0.3">
      <c r="Q99" s="1">
        <f t="shared" si="24"/>
        <v>0.97000000000000064</v>
      </c>
      <c r="R99" s="1">
        <f>IF(Q99&lt;=t_thrust,('D12 Data'!D99/(m+m_f/2)),0)</f>
        <v>113.89562757970499</v>
      </c>
      <c r="S99" s="1">
        <f t="shared" si="25"/>
        <v>93.297836167493017</v>
      </c>
      <c r="T99" s="1">
        <f t="shared" si="33"/>
        <v>65.327848183133099</v>
      </c>
      <c r="U99" s="1">
        <f t="shared" si="18"/>
        <v>32.745904184066312</v>
      </c>
      <c r="V99" s="1">
        <f t="shared" si="19"/>
        <v>13.631788793635019</v>
      </c>
      <c r="W99" s="1">
        <f t="shared" si="27"/>
        <v>46.377692977701336</v>
      </c>
      <c r="X99" s="1">
        <f t="shared" si="30"/>
        <v>55.460864693047242</v>
      </c>
      <c r="Y99" s="1">
        <f t="shared" si="31"/>
        <v>35.287993866806914</v>
      </c>
      <c r="Z99" s="1">
        <f t="shared" si="32"/>
        <v>1.2187774475839204</v>
      </c>
      <c r="AA99" s="1">
        <f t="shared" si="28"/>
        <v>103.03443546340037</v>
      </c>
      <c r="AB99" s="1">
        <f t="shared" si="29"/>
        <v>66.478364570746663</v>
      </c>
      <c r="AC99" s="1">
        <f t="shared" si="20"/>
        <v>122.61919852642457</v>
      </c>
      <c r="AD99" s="1">
        <f t="shared" si="34"/>
        <v>60.551931983426705</v>
      </c>
      <c r="AE99" s="1">
        <f t="shared" si="22"/>
        <v>41.886059389498079</v>
      </c>
      <c r="AF99" s="1">
        <f t="shared" si="23"/>
        <v>73.627294110989126</v>
      </c>
      <c r="AG99" s="1">
        <f t="shared" si="17"/>
        <v>0.97000000000000064</v>
      </c>
      <c r="AH99" s="1">
        <f>SUM($Z$2:Z99)</f>
        <v>65.753734026102961</v>
      </c>
    </row>
    <row r="100" spans="17:34" x14ac:dyDescent="0.3">
      <c r="Q100" s="1">
        <f t="shared" si="24"/>
        <v>0.98000000000000065</v>
      </c>
      <c r="R100" s="1">
        <f>IF(Q100&lt;=t_thrust,('D12 Data'!D100/(m+m_f/2)),0)</f>
        <v>113.75766007105329</v>
      </c>
      <c r="S100" s="1">
        <f t="shared" si="25"/>
        <v>93.184819800735525</v>
      </c>
      <c r="T100" s="1">
        <f t="shared" si="33"/>
        <v>65.248713271188436</v>
      </c>
      <c r="U100" s="1">
        <f t="shared" si="18"/>
        <v>33.131921569043321</v>
      </c>
      <c r="V100" s="1">
        <f t="shared" si="19"/>
        <v>13.804109732372101</v>
      </c>
      <c r="W100" s="1">
        <f t="shared" si="27"/>
        <v>46.936031301415419</v>
      </c>
      <c r="X100" s="1">
        <f t="shared" si="30"/>
        <v>56.491209047681245</v>
      </c>
      <c r="Y100" s="1">
        <f t="shared" si="31"/>
        <v>35.95277751251438</v>
      </c>
      <c r="Z100" s="1">
        <f t="shared" si="32"/>
        <v>1.2261919852642451</v>
      </c>
      <c r="AA100" s="1">
        <f t="shared" si="28"/>
        <v>103.63995478323464</v>
      </c>
      <c r="AB100" s="1">
        <f t="shared" si="29"/>
        <v>66.89722516464164</v>
      </c>
      <c r="AC100" s="1">
        <f t="shared" si="20"/>
        <v>123.35509297227935</v>
      </c>
      <c r="AD100" s="1">
        <f t="shared" si="34"/>
        <v>60.052898231692204</v>
      </c>
      <c r="AE100" s="1">
        <f t="shared" si="22"/>
        <v>41.634603538816336</v>
      </c>
      <c r="AF100" s="1">
        <f t="shared" si="23"/>
        <v>73.07387219697884</v>
      </c>
      <c r="AG100" s="1">
        <f t="shared" si="17"/>
        <v>0.98000000000000065</v>
      </c>
      <c r="AH100" s="1">
        <f>SUM($Z$2:Z100)</f>
        <v>66.979926011367212</v>
      </c>
    </row>
    <row r="101" spans="17:34" x14ac:dyDescent="0.3">
      <c r="Q101" s="1">
        <f t="shared" si="24"/>
        <v>0.99000000000000066</v>
      </c>
      <c r="R101" s="1">
        <f>IF(Q101&lt;=t_thrust,('D12 Data'!D101/(m+m_f/2)),0)</f>
        <v>113.61969256240157</v>
      </c>
      <c r="S101" s="1">
        <f t="shared" si="25"/>
        <v>93.071803433978005</v>
      </c>
      <c r="T101" s="1">
        <f t="shared" si="33"/>
        <v>65.169578359243744</v>
      </c>
      <c r="U101" s="1">
        <f t="shared" si="18"/>
        <v>33.516991663196691</v>
      </c>
      <c r="V101" s="1">
        <f t="shared" si="19"/>
        <v>13.976468778429165</v>
      </c>
      <c r="W101" s="1">
        <f t="shared" si="27"/>
        <v>47.493460441625864</v>
      </c>
      <c r="X101" s="1">
        <f t="shared" si="30"/>
        <v>57.527608595513591</v>
      </c>
      <c r="Y101" s="1">
        <f t="shared" si="31"/>
        <v>36.621749764160796</v>
      </c>
      <c r="Z101" s="1">
        <f t="shared" si="32"/>
        <v>1.2335509297227929</v>
      </c>
      <c r="AA101" s="1">
        <f t="shared" si="28"/>
        <v>104.24048376555156</v>
      </c>
      <c r="AB101" s="1">
        <f t="shared" si="29"/>
        <v>67.313571200029799</v>
      </c>
      <c r="AC101" s="1">
        <f t="shared" si="20"/>
        <v>124.0854355812063</v>
      </c>
      <c r="AD101" s="1">
        <f t="shared" si="34"/>
        <v>59.554811770781313</v>
      </c>
      <c r="AE101" s="1">
        <f t="shared" si="22"/>
        <v>41.383109580814576</v>
      </c>
      <c r="AF101" s="1">
        <f t="shared" si="23"/>
        <v>72.521289037295105</v>
      </c>
      <c r="AG101" s="1">
        <f t="shared" si="17"/>
        <v>0.99000000000000066</v>
      </c>
      <c r="AH101" s="1">
        <f>SUM($Z$2:Z101)</f>
        <v>68.213476941090008</v>
      </c>
    </row>
    <row r="102" spans="17:34" x14ac:dyDescent="0.3">
      <c r="Q102" s="1">
        <f t="shared" si="24"/>
        <v>1.0000000000000007</v>
      </c>
      <c r="R102" s="1">
        <f>IF(Q102&lt;=t_thrust,('D12 Data'!D102/(m+m_f/2)),0)</f>
        <v>113.48172505374984</v>
      </c>
      <c r="S102" s="1">
        <f t="shared" si="25"/>
        <v>92.958787067220484</v>
      </c>
      <c r="T102" s="1">
        <f t="shared" si="33"/>
        <v>65.090443447299052</v>
      </c>
      <c r="U102" s="1">
        <f t="shared" si="18"/>
        <v>33.901065129569467</v>
      </c>
      <c r="V102" s="1">
        <f t="shared" si="19"/>
        <v>14.148846396788036</v>
      </c>
      <c r="W102" s="1">
        <f t="shared" si="27"/>
        <v>48.049911526357498</v>
      </c>
      <c r="X102" s="1">
        <f t="shared" si="30"/>
        <v>58.570013433169109</v>
      </c>
      <c r="Y102" s="1">
        <f t="shared" si="31"/>
        <v>37.294885476161092</v>
      </c>
      <c r="Z102" s="1">
        <f t="shared" si="32"/>
        <v>1.2408543558120635</v>
      </c>
      <c r="AA102" s="1">
        <f t="shared" si="28"/>
        <v>104.83603188325937</v>
      </c>
      <c r="AB102" s="1">
        <f t="shared" si="29"/>
        <v>67.727402295837948</v>
      </c>
      <c r="AC102" s="1">
        <f t="shared" si="20"/>
        <v>124.81023436709847</v>
      </c>
      <c r="AD102" s="1">
        <f t="shared" si="34"/>
        <v>59.057721937651017</v>
      </c>
      <c r="AE102" s="1">
        <f t="shared" si="22"/>
        <v>41.131597050511012</v>
      </c>
      <c r="AF102" s="1">
        <f t="shared" si="23"/>
        <v>71.969596333385894</v>
      </c>
      <c r="AG102" s="1">
        <f t="shared" si="17"/>
        <v>1.0000000000000007</v>
      </c>
      <c r="AH102" s="1">
        <f>SUM($Z$2:Z102)</f>
        <v>69.454331296902069</v>
      </c>
    </row>
    <row r="103" spans="17:34" x14ac:dyDescent="0.3">
      <c r="Q103" s="1">
        <f t="shared" si="24"/>
        <v>1.0100000000000007</v>
      </c>
      <c r="R103" s="1">
        <f>IF(Q103&lt;=t_thrust,('D12 Data'!D103/(m+m_f/2)),0)</f>
        <v>113.34375754509814</v>
      </c>
      <c r="S103" s="1">
        <f t="shared" si="25"/>
        <v>92.845770700462978</v>
      </c>
      <c r="T103" s="1">
        <f t="shared" si="33"/>
        <v>65.011308535354374</v>
      </c>
      <c r="U103" s="1">
        <f t="shared" si="18"/>
        <v>34.284093551031006</v>
      </c>
      <c r="V103" s="1">
        <f t="shared" si="19"/>
        <v>14.321223247700956</v>
      </c>
      <c r="W103" s="1">
        <f t="shared" si="27"/>
        <v>48.60531679873197</v>
      </c>
      <c r="X103" s="1">
        <f t="shared" si="30"/>
        <v>59.618373752001702</v>
      </c>
      <c r="Y103" s="1">
        <f t="shared" si="31"/>
        <v>37.972159499119471</v>
      </c>
      <c r="Z103" s="1">
        <f t="shared" si="32"/>
        <v>1.2481023436709839</v>
      </c>
      <c r="AA103" s="1">
        <f t="shared" si="28"/>
        <v>105.42660910263588</v>
      </c>
      <c r="AB103" s="1">
        <f t="shared" si="29"/>
        <v>68.138718266343062</v>
      </c>
      <c r="AC103" s="1">
        <f t="shared" si="20"/>
        <v>125.52949786349048</v>
      </c>
      <c r="AD103" s="1">
        <f t="shared" si="34"/>
        <v>58.561677149431972</v>
      </c>
      <c r="AE103" s="1">
        <f t="shared" si="22"/>
        <v>40.880085287653415</v>
      </c>
      <c r="AF103" s="1">
        <f t="shared" si="23"/>
        <v>71.418844877806023</v>
      </c>
      <c r="AG103" s="1">
        <f t="shared" si="17"/>
        <v>1.0100000000000007</v>
      </c>
      <c r="AH103" s="1">
        <f>SUM($Z$2:Z103)</f>
        <v>70.702433640573048</v>
      </c>
    </row>
    <row r="104" spans="17:34" x14ac:dyDescent="0.3">
      <c r="Q104" s="1">
        <f t="shared" si="24"/>
        <v>1.0200000000000007</v>
      </c>
      <c r="R104" s="1">
        <f>IF(Q104&lt;=t_thrust,('D12 Data'!D104/(m+m_f/2)),0)</f>
        <v>113.20579003644643</v>
      </c>
      <c r="S104" s="1">
        <f t="shared" si="25"/>
        <v>92.732754333705472</v>
      </c>
      <c r="T104" s="1">
        <f t="shared" si="33"/>
        <v>64.932173623409696</v>
      </c>
      <c r="U104" s="1">
        <f t="shared" si="18"/>
        <v>34.666029430265425</v>
      </c>
      <c r="V104" s="1">
        <f t="shared" si="19"/>
        <v>14.493580188387273</v>
      </c>
      <c r="W104" s="1">
        <f t="shared" si="27"/>
        <v>49.159609618652695</v>
      </c>
      <c r="X104" s="1">
        <f t="shared" si="30"/>
        <v>60.672639843028058</v>
      </c>
      <c r="Y104" s="1">
        <f t="shared" si="31"/>
        <v>38.653546681782899</v>
      </c>
      <c r="Z104" s="1">
        <f t="shared" si="32"/>
        <v>1.2552949786349015</v>
      </c>
      <c r="AA104" s="1">
        <f t="shared" si="28"/>
        <v>106.01222587413019</v>
      </c>
      <c r="AB104" s="1">
        <f t="shared" si="29"/>
        <v>68.547519119219601</v>
      </c>
      <c r="AC104" s="1">
        <f t="shared" si="20"/>
        <v>126.24323511454931</v>
      </c>
      <c r="AD104" s="1">
        <f t="shared" si="34"/>
        <v>58.066724903440047</v>
      </c>
      <c r="AE104" s="1">
        <f t="shared" si="22"/>
        <v>40.628593435022424</v>
      </c>
      <c r="AF104" s="1">
        <f t="shared" si="23"/>
        <v>70.869084553986809</v>
      </c>
      <c r="AG104" s="1">
        <f t="shared" si="17"/>
        <v>1.0200000000000007</v>
      </c>
      <c r="AH104" s="1">
        <f>SUM($Z$2:Z104)</f>
        <v>71.957728619207955</v>
      </c>
    </row>
    <row r="105" spans="17:34" x14ac:dyDescent="0.3">
      <c r="Q105" s="1">
        <f t="shared" si="24"/>
        <v>1.0300000000000007</v>
      </c>
      <c r="R105" s="1">
        <f>IF(Q105&lt;=t_thrust,('D12 Data'!D105/(m+m_f/2)),0)</f>
        <v>113.06782252779473</v>
      </c>
      <c r="S105" s="1">
        <f t="shared" si="25"/>
        <v>92.61973796694798</v>
      </c>
      <c r="T105" s="1">
        <f t="shared" si="33"/>
        <v>64.853038711465032</v>
      </c>
      <c r="U105" s="1">
        <f t="shared" si="18"/>
        <v>35.046826189341729</v>
      </c>
      <c r="V105" s="1">
        <f t="shared" si="19"/>
        <v>14.665898274648081</v>
      </c>
      <c r="W105" s="1">
        <f t="shared" si="27"/>
        <v>49.712724463989815</v>
      </c>
      <c r="X105" s="1">
        <f t="shared" si="30"/>
        <v>61.73276210176936</v>
      </c>
      <c r="Y105" s="1">
        <f t="shared" si="31"/>
        <v>39.339021872975096</v>
      </c>
      <c r="Z105" s="1">
        <f t="shared" si="32"/>
        <v>1.2624323511454936</v>
      </c>
      <c r="AA105" s="1">
        <f t="shared" si="28"/>
        <v>106.5928931231646</v>
      </c>
      <c r="AB105" s="1">
        <f t="shared" si="29"/>
        <v>68.953805053569823</v>
      </c>
      <c r="AC105" s="1">
        <f t="shared" si="20"/>
        <v>126.95145566606199</v>
      </c>
      <c r="AD105" s="1">
        <f t="shared" si="34"/>
        <v>57.572911777606251</v>
      </c>
      <c r="AE105" s="1">
        <f t="shared" si="22"/>
        <v>40.377140436816951</v>
      </c>
      <c r="AF105" s="1">
        <f t="shared" si="23"/>
        <v>70.320364336417313</v>
      </c>
      <c r="AG105" s="1">
        <f t="shared" si="17"/>
        <v>1.0300000000000007</v>
      </c>
      <c r="AH105" s="1">
        <f>SUM($Z$2:Z105)</f>
        <v>73.220160970353447</v>
      </c>
    </row>
    <row r="106" spans="17:34" x14ac:dyDescent="0.3">
      <c r="Q106" s="1">
        <f t="shared" si="24"/>
        <v>1.0400000000000007</v>
      </c>
      <c r="R106" s="1">
        <f>IF(Q106&lt;=t_thrust,('D12 Data'!D106/(m+m_f/2)),0)</f>
        <v>112.92985501914301</v>
      </c>
      <c r="S106" s="1">
        <f t="shared" si="25"/>
        <v>92.50672160019046</v>
      </c>
      <c r="T106" s="1">
        <f t="shared" si="33"/>
        <v>64.77390379952034</v>
      </c>
      <c r="U106" s="1">
        <f t="shared" si="18"/>
        <v>35.426438168875777</v>
      </c>
      <c r="V106" s="1">
        <f t="shared" si="19"/>
        <v>14.838158762399484</v>
      </c>
      <c r="W106" s="1">
        <f t="shared" si="27"/>
        <v>50.264596931275271</v>
      </c>
      <c r="X106" s="1">
        <f t="shared" si="30"/>
        <v>62.798691033001006</v>
      </c>
      <c r="Y106" s="1">
        <f t="shared" si="31"/>
        <v>40.028559923510791</v>
      </c>
      <c r="Z106" s="1">
        <f t="shared" si="32"/>
        <v>1.2695145566606185</v>
      </c>
      <c r="AA106" s="1">
        <f t="shared" si="28"/>
        <v>107.16862224094066</v>
      </c>
      <c r="AB106" s="1">
        <f t="shared" si="29"/>
        <v>69.357576457937995</v>
      </c>
      <c r="AC106" s="1">
        <f t="shared" si="20"/>
        <v>127.65416955642365</v>
      </c>
      <c r="AD106" s="1">
        <f t="shared" si="34"/>
        <v>57.080283431314683</v>
      </c>
      <c r="AE106" s="1">
        <f t="shared" si="22"/>
        <v>40.125745037120851</v>
      </c>
      <c r="AF106" s="1">
        <f t="shared" si="23"/>
        <v>69.772732291227115</v>
      </c>
      <c r="AG106" s="1">
        <f t="shared" si="17"/>
        <v>1.0400000000000007</v>
      </c>
      <c r="AH106" s="1">
        <f>SUM($Z$2:Z106)</f>
        <v>74.489675527014072</v>
      </c>
    </row>
    <row r="107" spans="17:34" x14ac:dyDescent="0.3">
      <c r="Q107" s="1">
        <f t="shared" si="24"/>
        <v>1.0500000000000007</v>
      </c>
      <c r="R107" s="1">
        <f>IF(Q107&lt;=t_thrust,('D12 Data'!D107/(m+m_f/2)),0)</f>
        <v>112.79188751049128</v>
      </c>
      <c r="S107" s="1">
        <f t="shared" si="25"/>
        <v>92.393705233432939</v>
      </c>
      <c r="T107" s="1">
        <f t="shared" si="33"/>
        <v>64.694768887575648</v>
      </c>
      <c r="U107" s="1">
        <f t="shared" si="18"/>
        <v>35.804820626793592</v>
      </c>
      <c r="V107" s="1">
        <f t="shared" si="19"/>
        <v>15.010343109125225</v>
      </c>
      <c r="W107" s="1">
        <f t="shared" si="27"/>
        <v>50.815163735918809</v>
      </c>
      <c r="X107" s="1">
        <f t="shared" si="30"/>
        <v>63.870377255410411</v>
      </c>
      <c r="Y107" s="1">
        <f t="shared" si="31"/>
        <v>40.722135688090169</v>
      </c>
      <c r="Z107" s="1">
        <f t="shared" si="32"/>
        <v>1.2765416955642337</v>
      </c>
      <c r="AA107" s="1">
        <f t="shared" si="28"/>
        <v>107.73942507525381</v>
      </c>
      <c r="AB107" s="1">
        <f t="shared" si="29"/>
        <v>69.7588339083092</v>
      </c>
      <c r="AC107" s="1">
        <f t="shared" si="20"/>
        <v>128.3513873076302</v>
      </c>
      <c r="AD107" s="1">
        <f t="shared" si="34"/>
        <v>56.588884606639347</v>
      </c>
      <c r="AE107" s="1">
        <f t="shared" si="22"/>
        <v>39.874425778450423</v>
      </c>
      <c r="AF107" s="1">
        <f t="shared" si="23"/>
        <v>69.226235577161745</v>
      </c>
      <c r="AG107" s="1">
        <f t="shared" si="17"/>
        <v>1.0500000000000007</v>
      </c>
      <c r="AH107" s="1">
        <f>SUM($Z$2:Z107)</f>
        <v>75.766217222578305</v>
      </c>
    </row>
    <row r="108" spans="17:34" x14ac:dyDescent="0.3">
      <c r="Q108" s="1">
        <f t="shared" si="24"/>
        <v>1.0600000000000007</v>
      </c>
      <c r="R108" s="1">
        <f>IF(Q108&lt;=t_thrust,('D12 Data'!D108/(m+m_f/2)),0)</f>
        <v>112.65392000183958</v>
      </c>
      <c r="S108" s="1">
        <f t="shared" si="25"/>
        <v>92.280688866675433</v>
      </c>
      <c r="T108" s="1">
        <f t="shared" si="33"/>
        <v>64.615633975630971</v>
      </c>
      <c r="U108" s="1">
        <f t="shared" si="18"/>
        <v>36.181929736706103</v>
      </c>
      <c r="V108" s="1">
        <f t="shared" si="19"/>
        <v>15.182432975249441</v>
      </c>
      <c r="W108" s="1">
        <f t="shared" si="27"/>
        <v>51.364362711955565</v>
      </c>
      <c r="X108" s="1">
        <f t="shared" si="30"/>
        <v>64.947771506162951</v>
      </c>
      <c r="Y108" s="1">
        <f t="shared" si="31"/>
        <v>41.41972402717326</v>
      </c>
      <c r="Z108" s="1">
        <f t="shared" si="32"/>
        <v>1.2835138730763032</v>
      </c>
      <c r="AA108" s="1">
        <f t="shared" si="28"/>
        <v>108.30531392132021</v>
      </c>
      <c r="AB108" s="1">
        <f t="shared" si="29"/>
        <v>70.1575781660937</v>
      </c>
      <c r="AC108" s="1">
        <f t="shared" si="20"/>
        <v>129.04311991627941</v>
      </c>
      <c r="AD108" s="1">
        <f t="shared" si="34"/>
        <v>56.098759129969331</v>
      </c>
      <c r="AE108" s="1">
        <f t="shared" si="22"/>
        <v>39.623201000381528</v>
      </c>
      <c r="AF108" s="1">
        <f t="shared" si="23"/>
        <v>68.680920446940377</v>
      </c>
      <c r="AG108" s="1">
        <f t="shared" si="17"/>
        <v>1.0600000000000007</v>
      </c>
      <c r="AH108" s="1">
        <f>SUM($Z$2:Z108)</f>
        <v>77.049731095654607</v>
      </c>
    </row>
    <row r="109" spans="17:34" x14ac:dyDescent="0.3">
      <c r="Q109" s="1">
        <f t="shared" si="24"/>
        <v>1.0700000000000007</v>
      </c>
      <c r="R109" s="1">
        <f>IF(Q109&lt;=t_thrust,('D12 Data'!D109/(m+m_f/2)),0)</f>
        <v>112.51737310104308</v>
      </c>
      <c r="S109" s="1">
        <f t="shared" si="25"/>
        <v>92.168836193746657</v>
      </c>
      <c r="T109" s="1">
        <f t="shared" si="33"/>
        <v>64.537313890877329</v>
      </c>
      <c r="U109" s="1">
        <f t="shared" si="18"/>
        <v>36.557722585905132</v>
      </c>
      <c r="V109" s="1">
        <f t="shared" si="19"/>
        <v>15.354410225430318</v>
      </c>
      <c r="W109" s="1">
        <f t="shared" si="27"/>
        <v>51.912132811335447</v>
      </c>
      <c r="X109" s="1">
        <f t="shared" si="30"/>
        <v>66.030824645376157</v>
      </c>
      <c r="Y109" s="1">
        <f t="shared" si="31"/>
        <v>42.121299808834195</v>
      </c>
      <c r="Z109" s="1">
        <f t="shared" si="32"/>
        <v>1.2904311991627961</v>
      </c>
      <c r="AA109" s="1">
        <f t="shared" si="28"/>
        <v>108.8663015126199</v>
      </c>
      <c r="AB109" s="1">
        <f t="shared" si="29"/>
        <v>70.553810176097514</v>
      </c>
      <c r="AC109" s="1">
        <f t="shared" si="20"/>
        <v>129.72937884458349</v>
      </c>
      <c r="AD109" s="1">
        <f t="shared" si="34"/>
        <v>55.611113607841524</v>
      </c>
      <c r="AE109" s="1">
        <f t="shared" si="22"/>
        <v>39.372903665447012</v>
      </c>
      <c r="AF109" s="1">
        <f t="shared" si="23"/>
        <v>68.138252837542197</v>
      </c>
      <c r="AG109" s="1">
        <f t="shared" si="17"/>
        <v>1.0700000000000007</v>
      </c>
      <c r="AH109" s="1">
        <f>SUM($Z$2:Z109)</f>
        <v>78.340162294817404</v>
      </c>
    </row>
    <row r="110" spans="17:34" x14ac:dyDescent="0.3">
      <c r="Q110" s="1">
        <f t="shared" si="24"/>
        <v>1.0800000000000007</v>
      </c>
      <c r="R110" s="1">
        <f>IF(Q110&lt;=t_thrust,('D12 Data'!D110/(m+m_f/2)),0)</f>
        <v>112.38295711202944</v>
      </c>
      <c r="S110" s="1">
        <f t="shared" si="25"/>
        <v>92.05872906156101</v>
      </c>
      <c r="T110" s="1">
        <f t="shared" si="33"/>
        <v>64.46021604691029</v>
      </c>
      <c r="U110" s="1">
        <f t="shared" si="18"/>
        <v>36.93216502837047</v>
      </c>
      <c r="V110" s="1">
        <f t="shared" si="19"/>
        <v>15.526260496134038</v>
      </c>
      <c r="W110" s="1">
        <f t="shared" si="27"/>
        <v>52.45842552450452</v>
      </c>
      <c r="X110" s="1">
        <f t="shared" si="30"/>
        <v>67.119487660502358</v>
      </c>
      <c r="Y110" s="1">
        <f t="shared" si="31"/>
        <v>42.826837910595174</v>
      </c>
      <c r="Z110" s="1">
        <f t="shared" si="32"/>
        <v>1.2972937884458389</v>
      </c>
      <c r="AA110" s="1">
        <f t="shared" si="28"/>
        <v>109.42241264869831</v>
      </c>
      <c r="AB110" s="1">
        <f t="shared" si="29"/>
        <v>70.947539212751991</v>
      </c>
      <c r="AC110" s="1">
        <f t="shared" si="20"/>
        <v>130.41019020846107</v>
      </c>
      <c r="AD110" s="1">
        <f t="shared" si="34"/>
        <v>55.12656403319054</v>
      </c>
      <c r="AE110" s="1">
        <f t="shared" si="22"/>
        <v>39.123955550776252</v>
      </c>
      <c r="AF110" s="1">
        <f t="shared" si="23"/>
        <v>67.598978986701965</v>
      </c>
      <c r="AG110" s="1">
        <f t="shared" si="17"/>
        <v>1.0800000000000007</v>
      </c>
      <c r="AH110" s="1">
        <f>SUM($Z$2:Z110)</f>
        <v>79.637456083263245</v>
      </c>
    </row>
    <row r="111" spans="17:34" x14ac:dyDescent="0.3">
      <c r="Q111" s="1">
        <f t="shared" si="24"/>
        <v>1.0900000000000007</v>
      </c>
      <c r="R111" s="1">
        <f>IF(Q111&lt;=t_thrust,('D12 Data'!D111/(m+m_f/2)),0)</f>
        <v>112.24854112301581</v>
      </c>
      <c r="S111" s="1">
        <f t="shared" si="25"/>
        <v>91.948621929375363</v>
      </c>
      <c r="T111" s="1">
        <f t="shared" si="33"/>
        <v>64.383118202943251</v>
      </c>
      <c r="U111" s="1">
        <f t="shared" si="18"/>
        <v>37.305227879135899</v>
      </c>
      <c r="V111" s="1">
        <f t="shared" si="19"/>
        <v>15.697971486394591</v>
      </c>
      <c r="W111" s="1">
        <f t="shared" si="27"/>
        <v>53.003199365530492</v>
      </c>
      <c r="X111" s="1">
        <f t="shared" si="30"/>
        <v>68.213711786989336</v>
      </c>
      <c r="Y111" s="1">
        <f t="shared" si="31"/>
        <v>43.536313302722697</v>
      </c>
      <c r="Z111" s="1">
        <f t="shared" si="32"/>
        <v>1.3041019020846079</v>
      </c>
      <c r="AA111" s="1">
        <f t="shared" si="28"/>
        <v>109.97367828903022</v>
      </c>
      <c r="AB111" s="1">
        <f t="shared" si="29"/>
        <v>71.338778768259758</v>
      </c>
      <c r="AC111" s="1">
        <f t="shared" si="20"/>
        <v>131.08558758523313</v>
      </c>
      <c r="AD111" s="1">
        <f t="shared" si="34"/>
        <v>54.643394050239465</v>
      </c>
      <c r="AE111" s="1">
        <f t="shared" si="22"/>
        <v>38.875146716548656</v>
      </c>
      <c r="AF111" s="1">
        <f t="shared" si="23"/>
        <v>67.060998691959014</v>
      </c>
      <c r="AG111" s="1">
        <f t="shared" si="17"/>
        <v>1.0900000000000007</v>
      </c>
      <c r="AH111" s="1">
        <f>SUM($Z$2:Z111)</f>
        <v>80.941557985347856</v>
      </c>
    </row>
    <row r="112" spans="17:34" x14ac:dyDescent="0.3">
      <c r="Q112" s="1">
        <f t="shared" si="24"/>
        <v>1.1000000000000008</v>
      </c>
      <c r="R112" s="1">
        <f>IF(Q112&lt;=t_thrust,('D12 Data'!D112/(m+m_f/2)),0)</f>
        <v>112.11412513400215</v>
      </c>
      <c r="S112" s="1">
        <f t="shared" si="25"/>
        <v>91.838514797189703</v>
      </c>
      <c r="T112" s="1">
        <f t="shared" si="33"/>
        <v>64.306020358976198</v>
      </c>
      <c r="U112" s="1">
        <f t="shared" si="18"/>
        <v>37.676871108481976</v>
      </c>
      <c r="V112" s="1">
        <f t="shared" si="19"/>
        <v>15.869525786699977</v>
      </c>
      <c r="W112" s="1">
        <f t="shared" si="27"/>
        <v>53.546396895181935</v>
      </c>
      <c r="X112" s="1">
        <f t="shared" si="30"/>
        <v>69.31344856987964</v>
      </c>
      <c r="Y112" s="1">
        <f t="shared" si="31"/>
        <v>44.249701090405296</v>
      </c>
      <c r="Z112" s="1">
        <f t="shared" si="32"/>
        <v>1.3108558758523334</v>
      </c>
      <c r="AA112" s="1">
        <f t="shared" si="28"/>
        <v>110.52011222953261</v>
      </c>
      <c r="AB112" s="1">
        <f t="shared" si="29"/>
        <v>71.727530235425249</v>
      </c>
      <c r="AC112" s="1">
        <f t="shared" si="20"/>
        <v>131.755583566323</v>
      </c>
      <c r="AD112" s="1">
        <f t="shared" si="34"/>
        <v>54.161643688707727</v>
      </c>
      <c r="AE112" s="1">
        <f t="shared" si="22"/>
        <v>38.626494572276215</v>
      </c>
      <c r="AF112" s="1">
        <f t="shared" si="23"/>
        <v>66.524354412535402</v>
      </c>
      <c r="AG112" s="1">
        <f t="shared" si="17"/>
        <v>1.1000000000000008</v>
      </c>
      <c r="AH112" s="1">
        <f>SUM($Z$2:Z112)</f>
        <v>82.252413861200196</v>
      </c>
    </row>
    <row r="113" spans="17:34" x14ac:dyDescent="0.3">
      <c r="Q113" s="1">
        <f t="shared" si="24"/>
        <v>1.1100000000000008</v>
      </c>
      <c r="R113" s="1">
        <f>IF(Q113&lt;=t_thrust,('D12 Data'!D113/(m+m_f/2)),0)</f>
        <v>111.97970914498852</v>
      </c>
      <c r="S113" s="1">
        <f t="shared" si="25"/>
        <v>91.728407665004056</v>
      </c>
      <c r="T113" s="1">
        <f t="shared" si="33"/>
        <v>64.22892251500916</v>
      </c>
      <c r="U113" s="1">
        <f t="shared" si="18"/>
        <v>38.047055579861023</v>
      </c>
      <c r="V113" s="1">
        <f t="shared" si="19"/>
        <v>16.040906192964233</v>
      </c>
      <c r="W113" s="1">
        <f t="shared" si="27"/>
        <v>54.087961772825246</v>
      </c>
      <c r="X113" s="1">
        <f t="shared" si="30"/>
        <v>70.418649692174967</v>
      </c>
      <c r="Y113" s="1">
        <f t="shared" si="31"/>
        <v>44.966976392759548</v>
      </c>
      <c r="Z113" s="1">
        <f t="shared" si="32"/>
        <v>1.3175558356632309</v>
      </c>
      <c r="AA113" s="1">
        <f t="shared" si="28"/>
        <v>111.0617286664197</v>
      </c>
      <c r="AB113" s="1">
        <f t="shared" si="29"/>
        <v>72.113795181148006</v>
      </c>
      <c r="AC113" s="1">
        <f t="shared" si="20"/>
        <v>132.42019117114276</v>
      </c>
      <c r="AD113" s="1">
        <f t="shared" si="34"/>
        <v>53.681352085143033</v>
      </c>
      <c r="AE113" s="1">
        <f t="shared" si="22"/>
        <v>38.378016322044928</v>
      </c>
      <c r="AF113" s="1">
        <f t="shared" si="23"/>
        <v>65.989087722927621</v>
      </c>
      <c r="AG113" s="1">
        <f t="shared" si="17"/>
        <v>1.1100000000000008</v>
      </c>
      <c r="AH113" s="1">
        <f>SUM($Z$2:Z113)</f>
        <v>83.569969696863424</v>
      </c>
    </row>
    <row r="114" spans="17:34" x14ac:dyDescent="0.3">
      <c r="Q114" s="1">
        <f t="shared" si="24"/>
        <v>1.1200000000000008</v>
      </c>
      <c r="R114" s="1">
        <f>IF(Q114&lt;=t_thrust,('D12 Data'!D114/(m+m_f/2)),0)</f>
        <v>111.84529315597487</v>
      </c>
      <c r="S114" s="1">
        <f t="shared" si="25"/>
        <v>91.618300532818395</v>
      </c>
      <c r="T114" s="1">
        <f t="shared" si="33"/>
        <v>64.151824671042107</v>
      </c>
      <c r="U114" s="1">
        <f t="shared" si="18"/>
        <v>38.415743046269782</v>
      </c>
      <c r="V114" s="1">
        <f t="shared" si="19"/>
        <v>16.212095707455873</v>
      </c>
      <c r="W114" s="1">
        <f t="shared" si="27"/>
        <v>54.627838753725669</v>
      </c>
      <c r="X114" s="1">
        <f t="shared" si="30"/>
        <v>71.529266978839161</v>
      </c>
      <c r="Y114" s="1">
        <f t="shared" si="31"/>
        <v>45.688114344571026</v>
      </c>
      <c r="Z114" s="1">
        <f t="shared" si="32"/>
        <v>1.3242019117114243</v>
      </c>
      <c r="AA114" s="1">
        <f t="shared" si="28"/>
        <v>111.59854218727112</v>
      </c>
      <c r="AB114" s="1">
        <f t="shared" si="29"/>
        <v>72.497575344368457</v>
      </c>
      <c r="AC114" s="1">
        <f t="shared" si="20"/>
        <v>133.07942383830985</v>
      </c>
      <c r="AD114" s="1">
        <f t="shared" si="34"/>
        <v>53.202557486548613</v>
      </c>
      <c r="AE114" s="1">
        <f t="shared" si="22"/>
        <v>38.129728963586231</v>
      </c>
      <c r="AF114" s="1">
        <f t="shared" si="23"/>
        <v>65.455239316238519</v>
      </c>
      <c r="AG114" s="1">
        <f t="shared" si="17"/>
        <v>1.1200000000000008</v>
      </c>
      <c r="AH114" s="1">
        <f>SUM($Z$2:Z114)</f>
        <v>84.894171608574851</v>
      </c>
    </row>
    <row r="115" spans="17:34" x14ac:dyDescent="0.3">
      <c r="Q115" s="1">
        <f t="shared" si="24"/>
        <v>1.1300000000000008</v>
      </c>
      <c r="R115" s="1">
        <f>IF(Q115&lt;=t_thrust,('D12 Data'!D115/(m+m_f/2)),0)</f>
        <v>111.71087716696121</v>
      </c>
      <c r="S115" s="1">
        <f t="shared" si="25"/>
        <v>91.508193400632734</v>
      </c>
      <c r="T115" s="1">
        <f t="shared" si="33"/>
        <v>64.074726827075054</v>
      </c>
      <c r="U115" s="1">
        <f t="shared" si="18"/>
        <v>38.782896146305895</v>
      </c>
      <c r="V115" s="1">
        <f t="shared" si="19"/>
        <v>16.383077539653286</v>
      </c>
      <c r="W115" s="1">
        <f t="shared" si="27"/>
        <v>55.165973685959166</v>
      </c>
      <c r="X115" s="1">
        <f t="shared" si="30"/>
        <v>72.645252400711868</v>
      </c>
      <c r="Y115" s="1">
        <f t="shared" si="31"/>
        <v>46.413090098014713</v>
      </c>
      <c r="Z115" s="1">
        <f t="shared" si="32"/>
        <v>1.3307942383830969</v>
      </c>
      <c r="AA115" s="1">
        <f t="shared" si="28"/>
        <v>112.13056776213661</v>
      </c>
      <c r="AB115" s="1">
        <f t="shared" si="29"/>
        <v>72.878872634004324</v>
      </c>
      <c r="AC115" s="1">
        <f t="shared" si="20"/>
        <v>133.73329541689509</v>
      </c>
      <c r="AD115" s="1">
        <f t="shared" si="34"/>
        <v>52.72529725432684</v>
      </c>
      <c r="AE115" s="1">
        <f t="shared" si="22"/>
        <v>37.881649287421766</v>
      </c>
      <c r="AF115" s="1">
        <f t="shared" si="23"/>
        <v>64.922849007821171</v>
      </c>
      <c r="AG115" s="1">
        <f t="shared" si="17"/>
        <v>1.1300000000000008</v>
      </c>
      <c r="AH115" s="1">
        <f>SUM($Z$2:Z115)</f>
        <v>86.224965846957943</v>
      </c>
    </row>
    <row r="116" spans="17:34" x14ac:dyDescent="0.3">
      <c r="Q116" s="1">
        <f t="shared" si="24"/>
        <v>1.1400000000000008</v>
      </c>
      <c r="R116" s="1">
        <f>IF(Q116&lt;=t_thrust,('D12 Data'!D116/(m+m_f/2)),0)</f>
        <v>111.57646117794758</v>
      </c>
      <c r="S116" s="1">
        <f t="shared" si="25"/>
        <v>91.398086268447088</v>
      </c>
      <c r="T116" s="1">
        <f t="shared" si="33"/>
        <v>63.997628983108008</v>
      </c>
      <c r="U116" s="1">
        <f t="shared" si="18"/>
        <v>39.148478399917337</v>
      </c>
      <c r="V116" s="1">
        <f t="shared" si="19"/>
        <v>16.553835107027908</v>
      </c>
      <c r="W116" s="1">
        <f t="shared" si="27"/>
        <v>55.702313506945245</v>
      </c>
      <c r="X116" s="1">
        <f t="shared" si="30"/>
        <v>73.766558078333233</v>
      </c>
      <c r="Y116" s="1">
        <f t="shared" si="31"/>
        <v>47.141878824354755</v>
      </c>
      <c r="Z116" s="1">
        <f t="shared" si="32"/>
        <v>1.3373329541689492</v>
      </c>
      <c r="AA116" s="1">
        <f t="shared" si="28"/>
        <v>112.65782073467987</v>
      </c>
      <c r="AB116" s="1">
        <f t="shared" si="29"/>
        <v>73.257689126878546</v>
      </c>
      <c r="AC116" s="1">
        <f t="shared" si="20"/>
        <v>134.38182015770454</v>
      </c>
      <c r="AD116" s="1">
        <f t="shared" si="34"/>
        <v>52.24960786852975</v>
      </c>
      <c r="AE116" s="1">
        <f t="shared" si="22"/>
        <v>37.633793876080098</v>
      </c>
      <c r="AF116" s="1">
        <f t="shared" si="23"/>
        <v>64.391955739225764</v>
      </c>
      <c r="AG116" s="1">
        <f t="shared" si="17"/>
        <v>1.1400000000000008</v>
      </c>
      <c r="AH116" s="1">
        <f>SUM($Z$2:Z116)</f>
        <v>87.562298801126886</v>
      </c>
    </row>
    <row r="117" spans="17:34" x14ac:dyDescent="0.3">
      <c r="Q117" s="1">
        <f t="shared" si="24"/>
        <v>1.1500000000000008</v>
      </c>
      <c r="R117" s="1">
        <f>IF(Q117&lt;=t_thrust,('D12 Data'!D117/(m+m_f/2)),0)</f>
        <v>111.44204518893395</v>
      </c>
      <c r="S117" s="1">
        <f t="shared" si="25"/>
        <v>91.287979136261441</v>
      </c>
      <c r="T117" s="1">
        <f t="shared" si="33"/>
        <v>63.920531139140969</v>
      </c>
      <c r="U117" s="1">
        <f t="shared" si="18"/>
        <v>39.512454203855398</v>
      </c>
      <c r="V117" s="1">
        <f t="shared" si="19"/>
        <v>16.724352035756301</v>
      </c>
      <c r="W117" s="1">
        <f t="shared" si="27"/>
        <v>56.236806239611703</v>
      </c>
      <c r="X117" s="1">
        <f t="shared" si="30"/>
        <v>74.893136285680029</v>
      </c>
      <c r="Y117" s="1">
        <f t="shared" si="31"/>
        <v>47.87445571562354</v>
      </c>
      <c r="Z117" s="1">
        <f t="shared" si="32"/>
        <v>1.3438182015770428</v>
      </c>
      <c r="AA117" s="1">
        <f t="shared" si="28"/>
        <v>113.18031681336517</v>
      </c>
      <c r="AB117" s="1">
        <f t="shared" si="29"/>
        <v>73.634027065639344</v>
      </c>
      <c r="AC117" s="1">
        <f t="shared" si="20"/>
        <v>135.02501270459862</v>
      </c>
      <c r="AD117" s="1">
        <f t="shared" si="34"/>
        <v>51.775524932406043</v>
      </c>
      <c r="AE117" s="1">
        <f t="shared" si="22"/>
        <v>37.386179103384663</v>
      </c>
      <c r="AF117" s="1">
        <f t="shared" si="23"/>
        <v>63.862597582439093</v>
      </c>
      <c r="AG117" s="1">
        <f t="shared" si="17"/>
        <v>1.1500000000000008</v>
      </c>
      <c r="AH117" s="1">
        <f>SUM($Z$2:Z117)</f>
        <v>88.906117002703922</v>
      </c>
    </row>
    <row r="118" spans="17:34" x14ac:dyDescent="0.3">
      <c r="Q118" s="1">
        <f t="shared" si="24"/>
        <v>1.1600000000000008</v>
      </c>
      <c r="R118" s="1">
        <f>IF(Q118&lt;=t_thrust,('D12 Data'!D118/(m+m_f/2)),0)</f>
        <v>111.30762919992029</v>
      </c>
      <c r="S118" s="1">
        <f t="shared" si="25"/>
        <v>91.17787200407578</v>
      </c>
      <c r="T118" s="1">
        <f t="shared" si="33"/>
        <v>63.843433295173909</v>
      </c>
      <c r="U118" s="1">
        <f t="shared" si="18"/>
        <v>39.874788826840216</v>
      </c>
      <c r="V118" s="1">
        <f t="shared" si="19"/>
        <v>16.894612161361813</v>
      </c>
      <c r="W118" s="1">
        <f t="shared" si="27"/>
        <v>56.769400988202001</v>
      </c>
      <c r="X118" s="1">
        <f t="shared" si="30"/>
        <v>76.024939453813687</v>
      </c>
      <c r="Y118" s="1">
        <f t="shared" si="31"/>
        <v>48.610795986279932</v>
      </c>
      <c r="Z118" s="1">
        <f t="shared" si="32"/>
        <v>1.3502501270459903</v>
      </c>
      <c r="AA118" s="1">
        <f t="shared" si="28"/>
        <v>113.69807206268922</v>
      </c>
      <c r="AB118" s="1">
        <f t="shared" si="29"/>
        <v>74.007888856673191</v>
      </c>
      <c r="AC118" s="1">
        <f t="shared" si="20"/>
        <v>135.66288808585111</v>
      </c>
      <c r="AD118" s="1">
        <f t="shared" si="34"/>
        <v>51.303083177235564</v>
      </c>
      <c r="AE118" s="1">
        <f t="shared" si="22"/>
        <v>37.138821133812094</v>
      </c>
      <c r="AF118" s="1">
        <f t="shared" si="23"/>
        <v>63.334811744408292</v>
      </c>
      <c r="AG118" s="1">
        <f t="shared" si="17"/>
        <v>1.1600000000000008</v>
      </c>
      <c r="AH118" s="1">
        <f>SUM($Z$2:Z118)</f>
        <v>90.256367129749918</v>
      </c>
    </row>
    <row r="119" spans="17:34" x14ac:dyDescent="0.3">
      <c r="Q119" s="1">
        <f t="shared" si="24"/>
        <v>1.1700000000000008</v>
      </c>
      <c r="R119" s="1">
        <f>IF(Q119&lt;=t_thrust,('D12 Data'!D119/(m+m_f/2)),0)</f>
        <v>111.17321321090665</v>
      </c>
      <c r="S119" s="1">
        <f t="shared" si="25"/>
        <v>91.067764871890134</v>
      </c>
      <c r="T119" s="1">
        <f t="shared" si="33"/>
        <v>63.766335451206871</v>
      </c>
      <c r="U119" s="1">
        <f t="shared" si="18"/>
        <v>40.235448404449038</v>
      </c>
      <c r="V119" s="1">
        <f t="shared" si="19"/>
        <v>17.064599529286955</v>
      </c>
      <c r="W119" s="1">
        <f t="shared" si="27"/>
        <v>57.300047933735996</v>
      </c>
      <c r="X119" s="1">
        <f t="shared" si="30"/>
        <v>77.161920174440581</v>
      </c>
      <c r="Y119" s="1">
        <f t="shared" si="31"/>
        <v>49.350874874846667</v>
      </c>
      <c r="Z119" s="1">
        <f t="shared" si="32"/>
        <v>1.356628880858515</v>
      </c>
      <c r="AA119" s="1">
        <f t="shared" si="28"/>
        <v>114.21110289446158</v>
      </c>
      <c r="AB119" s="1">
        <f t="shared" si="29"/>
        <v>74.379277068011305</v>
      </c>
      <c r="AC119" s="1">
        <f t="shared" si="20"/>
        <v>136.29546170555088</v>
      </c>
      <c r="AD119" s="1">
        <f t="shared" si="34"/>
        <v>50.832316467441096</v>
      </c>
      <c r="AE119" s="1">
        <f t="shared" si="22"/>
        <v>36.891735921919917</v>
      </c>
      <c r="AF119" s="1">
        <f t="shared" si="23"/>
        <v>62.808634571838603</v>
      </c>
      <c r="AG119" s="1">
        <f t="shared" si="17"/>
        <v>1.1700000000000008</v>
      </c>
      <c r="AH119" s="1">
        <f>SUM($Z$2:Z119)</f>
        <v>91.612996010608427</v>
      </c>
    </row>
    <row r="120" spans="17:34" x14ac:dyDescent="0.3">
      <c r="Q120" s="1">
        <f t="shared" si="24"/>
        <v>1.1800000000000008</v>
      </c>
      <c r="R120" s="1">
        <f>IF(Q120&lt;=t_thrust,('D12 Data'!D120/(m+m_f/2)),0)</f>
        <v>111.03879722189301</v>
      </c>
      <c r="S120" s="1">
        <f t="shared" si="25"/>
        <v>90.957657739704473</v>
      </c>
      <c r="T120" s="1">
        <f t="shared" si="33"/>
        <v>63.689237607239825</v>
      </c>
      <c r="U120" s="1">
        <f t="shared" si="18"/>
        <v>40.594399933736661</v>
      </c>
      <c r="V120" s="1">
        <f t="shared" si="19"/>
        <v>17.234298395397442</v>
      </c>
      <c r="W120" s="1">
        <f t="shared" si="27"/>
        <v>57.828698329134085</v>
      </c>
      <c r="X120" s="1">
        <f t="shared" si="30"/>
        <v>78.304031203385193</v>
      </c>
      <c r="Y120" s="1">
        <f t="shared" si="31"/>
        <v>50.094667645526783</v>
      </c>
      <c r="Z120" s="1">
        <f t="shared" si="32"/>
        <v>1.3629546170555071</v>
      </c>
      <c r="AA120" s="1">
        <f t="shared" si="28"/>
        <v>114.71942605913598</v>
      </c>
      <c r="AB120" s="1">
        <f t="shared" si="29"/>
        <v>74.748194427230501</v>
      </c>
      <c r="AC120" s="1">
        <f t="shared" si="20"/>
        <v>136.92274933504885</v>
      </c>
      <c r="AD120" s="1">
        <f t="shared" si="34"/>
        <v>50.363257805967812</v>
      </c>
      <c r="AE120" s="1">
        <f t="shared" si="22"/>
        <v>36.644939211842384</v>
      </c>
      <c r="AF120" s="1">
        <f t="shared" si="23"/>
        <v>62.284101556255919</v>
      </c>
      <c r="AG120" s="1">
        <f t="shared" si="17"/>
        <v>1.1800000000000008</v>
      </c>
      <c r="AH120" s="1">
        <f>SUM($Z$2:Z120)</f>
        <v>92.975950627663934</v>
      </c>
    </row>
    <row r="121" spans="17:34" x14ac:dyDescent="0.3">
      <c r="Q121" s="1">
        <f t="shared" si="24"/>
        <v>1.1900000000000008</v>
      </c>
      <c r="R121" s="1">
        <f>IF(Q121&lt;=t_thrust,('D12 Data'!D121/(m+m_f/2)),0)</f>
        <v>110.90438123287936</v>
      </c>
      <c r="S121" s="1">
        <f t="shared" si="25"/>
        <v>90.847550607518826</v>
      </c>
      <c r="T121" s="1">
        <f t="shared" si="33"/>
        <v>63.612139763272772</v>
      </c>
      <c r="U121" s="1">
        <f t="shared" si="18"/>
        <v>40.951611267597592</v>
      </c>
      <c r="V121" s="1">
        <f t="shared" si="19"/>
        <v>17.40369322641882</v>
      </c>
      <c r="W121" s="1">
        <f t="shared" si="27"/>
        <v>58.355304494016409</v>
      </c>
      <c r="X121" s="1">
        <f t="shared" si="30"/>
        <v>79.451225463976556</v>
      </c>
      <c r="Y121" s="1">
        <f t="shared" si="31"/>
        <v>50.842149589799092</v>
      </c>
      <c r="Z121" s="1">
        <f t="shared" si="32"/>
        <v>1.3692274933504929</v>
      </c>
      <c r="AA121" s="1">
        <f t="shared" si="28"/>
        <v>115.22305863719566</v>
      </c>
      <c r="AB121" s="1">
        <f t="shared" si="29"/>
        <v>75.114643819348927</v>
      </c>
      <c r="AC121" s="1">
        <f t="shared" si="20"/>
        <v>137.54476710445326</v>
      </c>
      <c r="AD121" s="1">
        <f t="shared" si="34"/>
        <v>49.895939339921235</v>
      </c>
      <c r="AE121" s="1">
        <f t="shared" si="22"/>
        <v>36.398446536853953</v>
      </c>
      <c r="AF121" s="1">
        <f t="shared" si="23"/>
        <v>61.761247339325287</v>
      </c>
      <c r="AG121" s="1">
        <f t="shared" si="17"/>
        <v>1.1900000000000008</v>
      </c>
      <c r="AH121" s="1">
        <f>SUM($Z$2:Z121)</f>
        <v>94.345178121014428</v>
      </c>
    </row>
    <row r="122" spans="17:34" x14ac:dyDescent="0.3">
      <c r="Q122" s="1">
        <f t="shared" si="24"/>
        <v>1.2000000000000008</v>
      </c>
      <c r="R122" s="1">
        <f>IF(Q122&lt;=t_thrust,('D12 Data'!D122/(m+m_f/2)),0)</f>
        <v>110.76996524386571</v>
      </c>
      <c r="S122" s="1">
        <f t="shared" si="25"/>
        <v>90.737443475333166</v>
      </c>
      <c r="T122" s="1">
        <f t="shared" si="33"/>
        <v>63.535041919305726</v>
      </c>
      <c r="U122" s="1">
        <f t="shared" si="18"/>
        <v>41.307051108879584</v>
      </c>
      <c r="V122" s="1">
        <f t="shared" si="19"/>
        <v>17.572768700306721</v>
      </c>
      <c r="W122" s="1">
        <f t="shared" si="27"/>
        <v>58.879819809186294</v>
      </c>
      <c r="X122" s="1">
        <f t="shared" si="30"/>
        <v>80.603456050348512</v>
      </c>
      <c r="Y122" s="1">
        <f t="shared" si="31"/>
        <v>51.593296027992579</v>
      </c>
      <c r="Z122" s="1">
        <f t="shared" si="32"/>
        <v>1.3754476710445314</v>
      </c>
      <c r="AA122" s="1">
        <f t="shared" si="28"/>
        <v>115.72201803059488</v>
      </c>
      <c r="AB122" s="1">
        <f t="shared" si="29"/>
        <v>75.478628284717473</v>
      </c>
      <c r="AC122" s="1">
        <f t="shared" si="20"/>
        <v>138.16153149417488</v>
      </c>
      <c r="AD122" s="1">
        <f t="shared" si="34"/>
        <v>49.430392366453582</v>
      </c>
      <c r="AE122" s="1">
        <f t="shared" si="22"/>
        <v>36.152273218998999</v>
      </c>
      <c r="AF122" s="1">
        <f t="shared" si="23"/>
        <v>61.240105718415485</v>
      </c>
      <c r="AG122" s="1">
        <f t="shared" si="17"/>
        <v>1.2000000000000008</v>
      </c>
      <c r="AH122" s="1">
        <f>SUM($Z$2:Z122)</f>
        <v>95.720625792058954</v>
      </c>
    </row>
    <row r="123" spans="17:34" x14ac:dyDescent="0.3">
      <c r="Q123" s="1">
        <f t="shared" si="24"/>
        <v>1.2100000000000009</v>
      </c>
      <c r="R123" s="1">
        <f>IF(Q123&lt;=t_thrust,('D12 Data'!D123/(m+m_f/2)),0)</f>
        <v>110.63554925485205</v>
      </c>
      <c r="S123" s="1">
        <f t="shared" si="25"/>
        <v>90.627336343147505</v>
      </c>
      <c r="T123" s="1">
        <f t="shared" si="33"/>
        <v>63.457944075338666</v>
      </c>
      <c r="U123" s="1">
        <f t="shared" si="18"/>
        <v>41.660689004257776</v>
      </c>
      <c r="V123" s="1">
        <f t="shared" si="19"/>
        <v>17.741509706551792</v>
      </c>
      <c r="W123" s="1">
        <f t="shared" si="27"/>
        <v>59.402198710809571</v>
      </c>
      <c r="X123" s="1">
        <f t="shared" si="30"/>
        <v>81.760676230654468</v>
      </c>
      <c r="Y123" s="1">
        <f t="shared" si="31"/>
        <v>52.348082310839757</v>
      </c>
      <c r="Z123" s="1">
        <f t="shared" si="32"/>
        <v>1.3816153149417563</v>
      </c>
      <c r="AA123" s="1">
        <f t="shared" si="28"/>
        <v>116.21632195425941</v>
      </c>
      <c r="AB123" s="1">
        <f t="shared" si="29"/>
        <v>75.84015101690747</v>
      </c>
      <c r="AC123" s="1">
        <f t="shared" si="20"/>
        <v>138.77305932652567</v>
      </c>
      <c r="AD123" s="1">
        <f t="shared" si="34"/>
        <v>48.966647338889729</v>
      </c>
      <c r="AE123" s="1">
        <f t="shared" si="22"/>
        <v>35.906434368786876</v>
      </c>
      <c r="AF123" s="1">
        <f t="shared" si="23"/>
        <v>60.720709652401098</v>
      </c>
      <c r="AG123" s="1">
        <f t="shared" si="17"/>
        <v>1.2100000000000009</v>
      </c>
      <c r="AH123" s="1">
        <f>SUM($Z$2:Z123)</f>
        <v>97.102241107000708</v>
      </c>
    </row>
    <row r="124" spans="17:34" x14ac:dyDescent="0.3">
      <c r="Q124" s="1">
        <f t="shared" si="24"/>
        <v>1.2200000000000009</v>
      </c>
      <c r="R124" s="1">
        <f>IF(Q124&lt;=t_thrust,('D12 Data'!D124/(m+m_f/2)),0)</f>
        <v>110.50113326583842</v>
      </c>
      <c r="S124" s="1">
        <f t="shared" si="25"/>
        <v>90.517229210961858</v>
      </c>
      <c r="T124" s="1">
        <f t="shared" si="33"/>
        <v>63.380846231371628</v>
      </c>
      <c r="U124" s="1">
        <f t="shared" si="18"/>
        <v>42.012495337879024</v>
      </c>
      <c r="V124" s="1">
        <f t="shared" si="19"/>
        <v>17.909901346420234</v>
      </c>
      <c r="W124" s="1">
        <f t="shared" si="27"/>
        <v>59.922396684299244</v>
      </c>
      <c r="X124" s="1">
        <f t="shared" si="30"/>
        <v>82.92283945019706</v>
      </c>
      <c r="Y124" s="1">
        <f t="shared" si="31"/>
        <v>53.10648382100883</v>
      </c>
      <c r="Z124" s="1">
        <f t="shared" si="32"/>
        <v>1.3877305932652533</v>
      </c>
      <c r="AA124" s="1">
        <f t="shared" si="28"/>
        <v>116.70598842764831</v>
      </c>
      <c r="AB124" s="1">
        <f t="shared" si="29"/>
        <v>76.199215360595332</v>
      </c>
      <c r="AC124" s="1">
        <f t="shared" si="20"/>
        <v>139.37936775737205</v>
      </c>
      <c r="AD124" s="1">
        <f t="shared" si="34"/>
        <v>48.504733873082834</v>
      </c>
      <c r="AE124" s="1">
        <f t="shared" si="22"/>
        <v>35.660944884951391</v>
      </c>
      <c r="AF124" s="1">
        <f t="shared" si="23"/>
        <v>60.203091267692642</v>
      </c>
      <c r="AG124" s="1">
        <f t="shared" si="17"/>
        <v>1.2200000000000009</v>
      </c>
      <c r="AH124" s="1">
        <f>SUM($Z$2:Z124)</f>
        <v>98.489971700265954</v>
      </c>
    </row>
    <row r="125" spans="17:34" x14ac:dyDescent="0.3">
      <c r="Q125" s="1">
        <f t="shared" si="24"/>
        <v>1.2300000000000009</v>
      </c>
      <c r="R125" s="1">
        <f>IF(Q125&lt;=t_thrust,('D12 Data'!D125/(m+m_f/2)),0)</f>
        <v>110.36671727682479</v>
      </c>
      <c r="S125" s="1">
        <f t="shared" si="25"/>
        <v>90.407122078776212</v>
      </c>
      <c r="T125" s="1">
        <f t="shared" si="33"/>
        <v>63.303748387404589</v>
      </c>
      <c r="U125" s="1">
        <f t="shared" si="18"/>
        <v>42.362441324785493</v>
      </c>
      <c r="V125" s="1">
        <f t="shared" si="19"/>
        <v>18.077928933131108</v>
      </c>
      <c r="W125" s="1">
        <f t="shared" si="27"/>
        <v>60.440370257916598</v>
      </c>
      <c r="X125" s="1">
        <f t="shared" si="30"/>
        <v>84.089899334473543</v>
      </c>
      <c r="Y125" s="1">
        <f t="shared" si="31"/>
        <v>53.868475974614782</v>
      </c>
      <c r="Z125" s="1">
        <f t="shared" si="32"/>
        <v>1.3937936775737201</v>
      </c>
      <c r="AA125" s="1">
        <f t="shared" si="28"/>
        <v>117.19103576637913</v>
      </c>
      <c r="AB125" s="1">
        <f t="shared" si="29"/>
        <v>76.555824809444843</v>
      </c>
      <c r="AC125" s="1">
        <f t="shared" si="20"/>
        <v>139.98047426784623</v>
      </c>
      <c r="AD125" s="1">
        <f t="shared" si="34"/>
        <v>48.044680753990718</v>
      </c>
      <c r="AE125" s="1">
        <f t="shared" si="22"/>
        <v>35.415819454273475</v>
      </c>
      <c r="AF125" s="1">
        <f t="shared" si="23"/>
        <v>59.687281864485854</v>
      </c>
      <c r="AG125" s="1">
        <f t="shared" si="17"/>
        <v>1.2300000000000009</v>
      </c>
      <c r="AH125" s="1">
        <f>SUM($Z$2:Z125)</f>
        <v>99.88376537783968</v>
      </c>
    </row>
    <row r="126" spans="17:34" x14ac:dyDescent="0.3">
      <c r="Q126" s="1">
        <f t="shared" si="24"/>
        <v>1.2400000000000009</v>
      </c>
      <c r="R126" s="1">
        <f>IF(Q126&lt;=t_thrust,('D12 Data'!D126/(m+m_f/2)),0)</f>
        <v>110.23230128781113</v>
      </c>
      <c r="S126" s="1">
        <f t="shared" si="25"/>
        <v>90.297014946590551</v>
      </c>
      <c r="T126" s="1">
        <f t="shared" si="33"/>
        <v>63.226650543437529</v>
      </c>
      <c r="U126" s="1">
        <f t="shared" si="18"/>
        <v>42.710499004126738</v>
      </c>
      <c r="V126" s="1">
        <f t="shared" si="19"/>
        <v>18.245577991971306</v>
      </c>
      <c r="W126" s="1">
        <f t="shared" si="27"/>
        <v>60.956076996098055</v>
      </c>
      <c r="X126" s="1">
        <f t="shared" si="30"/>
        <v>85.261809692137334</v>
      </c>
      <c r="Y126" s="1">
        <f t="shared" si="31"/>
        <v>54.634034222709232</v>
      </c>
      <c r="Z126" s="1">
        <f t="shared" si="32"/>
        <v>1.3998047426784628</v>
      </c>
      <c r="AA126" s="1">
        <f t="shared" si="28"/>
        <v>117.67148257391904</v>
      </c>
      <c r="AB126" s="1">
        <f t="shared" si="29"/>
        <v>76.909983003987577</v>
      </c>
      <c r="AC126" s="1">
        <f t="shared" si="20"/>
        <v>140.57639665611646</v>
      </c>
      <c r="AD126" s="1">
        <f t="shared" si="34"/>
        <v>47.586515942463812</v>
      </c>
      <c r="AE126" s="1">
        <f t="shared" si="22"/>
        <v>35.171072551466224</v>
      </c>
      <c r="AF126" s="1">
        <f t="shared" si="23"/>
        <v>59.173311923221462</v>
      </c>
      <c r="AG126" s="1">
        <f t="shared" si="17"/>
        <v>1.2400000000000009</v>
      </c>
      <c r="AH126" s="1">
        <f>SUM($Z$2:Z126)</f>
        <v>101.28357012051815</v>
      </c>
    </row>
    <row r="127" spans="17:34" x14ac:dyDescent="0.3">
      <c r="Q127" s="1">
        <f t="shared" si="24"/>
        <v>1.2500000000000009</v>
      </c>
      <c r="R127" s="1">
        <f>IF(Q127&lt;=t_thrust,('D12 Data'!D127/(m+m_f/2)),0)</f>
        <v>110.09788529879749</v>
      </c>
      <c r="S127" s="1">
        <f t="shared" si="25"/>
        <v>90.186907814404904</v>
      </c>
      <c r="T127" s="1">
        <f t="shared" si="33"/>
        <v>63.14955269947049</v>
      </c>
      <c r="U127" s="1">
        <f t="shared" si="18"/>
        <v>43.056641232169383</v>
      </c>
      <c r="V127" s="1">
        <f t="shared" si="19"/>
        <v>18.412834260349385</v>
      </c>
      <c r="W127" s="1">
        <f t="shared" si="27"/>
        <v>61.469475492518768</v>
      </c>
      <c r="X127" s="1">
        <f t="shared" si="30"/>
        <v>86.43852451787653</v>
      </c>
      <c r="Y127" s="1">
        <f t="shared" si="31"/>
        <v>55.40313405274911</v>
      </c>
      <c r="Z127" s="1">
        <f t="shared" si="32"/>
        <v>1.4057639665611708</v>
      </c>
      <c r="AA127" s="1">
        <f t="shared" si="28"/>
        <v>118.14734773334368</v>
      </c>
      <c r="AB127" s="1">
        <f t="shared" si="29"/>
        <v>77.261693729502241</v>
      </c>
      <c r="AC127" s="1">
        <f t="shared" si="20"/>
        <v>141.16715302921935</v>
      </c>
      <c r="AD127" s="1">
        <f t="shared" si="34"/>
        <v>47.130266582235521</v>
      </c>
      <c r="AE127" s="1">
        <f t="shared" si="22"/>
        <v>34.926718439121103</v>
      </c>
      <c r="AF127" s="1">
        <f t="shared" si="23"/>
        <v>58.661211111246487</v>
      </c>
      <c r="AG127" s="1">
        <f t="shared" si="17"/>
        <v>1.2500000000000009</v>
      </c>
      <c r="AH127" s="1">
        <f>SUM($Z$2:Z127)</f>
        <v>102.68933408707932</v>
      </c>
    </row>
    <row r="128" spans="17:34" x14ac:dyDescent="0.3">
      <c r="Q128" s="1">
        <f t="shared" si="24"/>
        <v>1.2600000000000009</v>
      </c>
      <c r="R128" s="1">
        <f>IF(Q128&lt;=t_thrust,('D12 Data'!D128/(m+m_f/2)),0)</f>
        <v>109.92155313904023</v>
      </c>
      <c r="S128" s="1">
        <f t="shared" si="25"/>
        <v>90.04246496526585</v>
      </c>
      <c r="T128" s="1">
        <f t="shared" si="33"/>
        <v>63.048412727662836</v>
      </c>
      <c r="U128" s="1">
        <f t="shared" si="18"/>
        <v>43.40084167511327</v>
      </c>
      <c r="V128" s="1">
        <f t="shared" si="19"/>
        <v>18.579683687789238</v>
      </c>
      <c r="W128" s="1">
        <f t="shared" si="27"/>
        <v>61.980525362902497</v>
      </c>
      <c r="X128" s="1">
        <f t="shared" si="30"/>
        <v>87.619997995209971</v>
      </c>
      <c r="Y128" s="1">
        <f t="shared" si="31"/>
        <v>56.175750990044136</v>
      </c>
      <c r="Z128" s="1">
        <f t="shared" si="32"/>
        <v>1.4116715302921992</v>
      </c>
      <c r="AA128" s="1">
        <f t="shared" si="28"/>
        <v>118.61865039916603</v>
      </c>
      <c r="AB128" s="1">
        <f t="shared" si="29"/>
        <v>77.61096091389345</v>
      </c>
      <c r="AC128" s="1">
        <f t="shared" si="20"/>
        <v>141.75276179495575</v>
      </c>
      <c r="AD128" s="1">
        <f t="shared" si="34"/>
        <v>46.64162329015258</v>
      </c>
      <c r="AE128" s="1">
        <f t="shared" si="22"/>
        <v>34.658729039873592</v>
      </c>
      <c r="AF128" s="1">
        <f t="shared" si="23"/>
        <v>58.109108767902136</v>
      </c>
      <c r="AG128" s="1">
        <f t="shared" si="17"/>
        <v>1.2600000000000009</v>
      </c>
      <c r="AH128" s="1">
        <f>SUM($Z$2:Z128)</f>
        <v>104.10100561737151</v>
      </c>
    </row>
    <row r="129" spans="17:34" x14ac:dyDescent="0.3">
      <c r="Q129" s="1">
        <f t="shared" si="24"/>
        <v>1.2700000000000009</v>
      </c>
      <c r="R129" s="1">
        <f>IF(Q129&lt;=t_thrust,('D12 Data'!D129/(m+m_f/2)),0)</f>
        <v>109.64741658088124</v>
      </c>
      <c r="S129" s="1">
        <f t="shared" si="25"/>
        <v>89.81790544323556</v>
      </c>
      <c r="T129" s="1">
        <f t="shared" si="33"/>
        <v>62.89117445756046</v>
      </c>
      <c r="U129" s="1">
        <f t="shared" si="18"/>
        <v>43.742822554588905</v>
      </c>
      <c r="V129" s="1">
        <f t="shared" si="19"/>
        <v>18.745996810282012</v>
      </c>
      <c r="W129" s="1">
        <f t="shared" si="27"/>
        <v>62.488819364870913</v>
      </c>
      <c r="X129" s="1">
        <f t="shared" si="30"/>
        <v>88.806184499201635</v>
      </c>
      <c r="Y129" s="1">
        <f t="shared" si="31"/>
        <v>56.951860599183071</v>
      </c>
      <c r="Z129" s="1">
        <f t="shared" si="32"/>
        <v>1.4175276179495604</v>
      </c>
      <c r="AA129" s="1">
        <f t="shared" si="28"/>
        <v>119.08506663206755</v>
      </c>
      <c r="AB129" s="1">
        <f t="shared" si="29"/>
        <v>77.957548204292181</v>
      </c>
      <c r="AC129" s="1">
        <f t="shared" si="20"/>
        <v>142.33282269662365</v>
      </c>
      <c r="AD129" s="1">
        <f t="shared" si="34"/>
        <v>46.075082888646655</v>
      </c>
      <c r="AE129" s="1">
        <f t="shared" si="22"/>
        <v>34.335177647278442</v>
      </c>
      <c r="AF129" s="1">
        <f t="shared" si="23"/>
        <v>57.461445224305223</v>
      </c>
      <c r="AG129" s="1">
        <f t="shared" ref="AG129:AG192" si="35">Q129</f>
        <v>1.2700000000000009</v>
      </c>
      <c r="AH129" s="1">
        <f>SUM($Z$2:Z129)</f>
        <v>105.51853323532107</v>
      </c>
    </row>
    <row r="130" spans="17:34" x14ac:dyDescent="0.3">
      <c r="Q130" s="1">
        <f t="shared" si="24"/>
        <v>1.2800000000000009</v>
      </c>
      <c r="R130" s="1">
        <f>IF(Q130&lt;=t_thrust,('D12 Data'!D130/(m+m_f/2)),0)</f>
        <v>109.37328002272223</v>
      </c>
      <c r="S130" s="1">
        <f t="shared" si="25"/>
        <v>89.593345921205255</v>
      </c>
      <c r="T130" s="1">
        <f t="shared" si="33"/>
        <v>62.73393618745807</v>
      </c>
      <c r="U130" s="1">
        <f t="shared" ref="U130:U193" si="36">IF(t&lt;=t_thrust,(0.5*rho*vx^2*C_D*A)/(m+m_f/2),(0.5*rho*vx^2*C_D*A)/m)</f>
        <v>44.081967204509489</v>
      </c>
      <c r="V130" s="1">
        <f t="shared" ref="V130:V193" si="37">IF(t&lt;=t_thrust,(0.5*rho*vy^2*C_D*A)/(m+m_f/2),(0.5*rho*vy^2*C_D*A)/m)</f>
        <v>18.911488046694782</v>
      </c>
      <c r="W130" s="1">
        <f t="shared" si="27"/>
        <v>62.993455251204267</v>
      </c>
      <c r="X130" s="1">
        <f t="shared" si="30"/>
        <v>89.997035165522306</v>
      </c>
      <c r="Y130" s="1">
        <f t="shared" si="31"/>
        <v>57.731436081225993</v>
      </c>
      <c r="Z130" s="1">
        <f t="shared" si="32"/>
        <v>1.4233282269662331</v>
      </c>
      <c r="AA130" s="1">
        <f t="shared" si="28"/>
        <v>119.54581746095401</v>
      </c>
      <c r="AB130" s="1">
        <f t="shared" si="29"/>
        <v>78.300899980764967</v>
      </c>
      <c r="AC130" s="1">
        <f t="shared" ref="AC130:AC193" si="38">SQRT(vx^2+vy^2)</f>
        <v>142.90637987929543</v>
      </c>
      <c r="AD130" s="1">
        <f t="shared" si="34"/>
        <v>45.511378716695766</v>
      </c>
      <c r="AE130" s="1">
        <f t="shared" ref="AE130:AE193" si="39">IF(t&gt;t_thrust,IF(vy&gt;0,-ady-g,ady-g),aty-ady-g)</f>
        <v>34.012448140763283</v>
      </c>
      <c r="AF130" s="1">
        <f t="shared" ref="AF130:AF193" si="40">SQRT(ax^2 + ay^2)</f>
        <v>56.816654435320466</v>
      </c>
      <c r="AG130" s="1">
        <f t="shared" si="35"/>
        <v>1.2800000000000009</v>
      </c>
      <c r="AH130" s="1">
        <f>SUM($Z$2:Z130)</f>
        <v>106.94186146228731</v>
      </c>
    </row>
    <row r="131" spans="17:34" x14ac:dyDescent="0.3">
      <c r="Q131" s="1">
        <f t="shared" ref="Q131:Q194" si="41">Q130+h</f>
        <v>1.2900000000000009</v>
      </c>
      <c r="R131" s="1">
        <f>IF(Q131&lt;=t_thrust,('D12 Data'!D131/(m+m_f/2)),0)</f>
        <v>109.09914346456327</v>
      </c>
      <c r="S131" s="1">
        <f t="shared" ref="S131:S194" si="42">R131*COS($D$3)</f>
        <v>89.368786399175008</v>
      </c>
      <c r="T131" s="1">
        <f t="shared" si="33"/>
        <v>62.576697917355716</v>
      </c>
      <c r="U131" s="1">
        <f t="shared" si="36"/>
        <v>44.418248311054022</v>
      </c>
      <c r="V131" s="1">
        <f t="shared" si="37"/>
        <v>19.076140824227039</v>
      </c>
      <c r="W131" s="1">
        <f t="shared" ref="W131:W194" si="43">IF(Q131&lt;=t_thrust,(0.5*rho*AC131^2*C_D*A)/(m+m_f/2),(0.5*rho*AC131^2*C_D*A)/m)</f>
        <v>63.494389135281061</v>
      </c>
      <c r="X131" s="1">
        <f t="shared" si="30"/>
        <v>91.192493340131847</v>
      </c>
      <c r="Y131" s="1">
        <f t="shared" si="31"/>
        <v>58.514445081033642</v>
      </c>
      <c r="Z131" s="1">
        <f t="shared" si="32"/>
        <v>1.4290637987929549</v>
      </c>
      <c r="AA131" s="1">
        <f t="shared" ref="AA131:AA194" si="44">AA130+AD130*(Q131-Q130)</f>
        <v>120.00093124812096</v>
      </c>
      <c r="AB131" s="1">
        <f t="shared" ref="AB131:AB194" si="45">AB130+AE130*(Q131-Q130)</f>
        <v>78.641024462172595</v>
      </c>
      <c r="AC131" s="1">
        <f t="shared" si="38"/>
        <v>143.4734617581812</v>
      </c>
      <c r="AD131" s="1">
        <f t="shared" si="34"/>
        <v>44.950538088120986</v>
      </c>
      <c r="AE131" s="1">
        <f t="shared" si="39"/>
        <v>33.690557093128675</v>
      </c>
      <c r="AF131" s="1">
        <f t="shared" si="40"/>
        <v>56.174767571009838</v>
      </c>
      <c r="AG131" s="1">
        <f t="shared" si="35"/>
        <v>1.2900000000000009</v>
      </c>
      <c r="AH131" s="1">
        <f>SUM($Z$2:Z131)</f>
        <v>108.37092526108026</v>
      </c>
    </row>
    <row r="132" spans="17:34" x14ac:dyDescent="0.3">
      <c r="Q132" s="1">
        <f t="shared" si="41"/>
        <v>1.3000000000000009</v>
      </c>
      <c r="R132" s="1">
        <f>IF(Q132&lt;=t_thrust,('D12 Data'!D132/(m+m_f/2)),0)</f>
        <v>108.82500690640425</v>
      </c>
      <c r="S132" s="1">
        <f t="shared" si="42"/>
        <v>89.144226877144703</v>
      </c>
      <c r="T132" s="1">
        <f t="shared" si="33"/>
        <v>62.419459647253326</v>
      </c>
      <c r="U132" s="1">
        <f t="shared" si="36"/>
        <v>44.751639671958287</v>
      </c>
      <c r="V132" s="1">
        <f t="shared" si="37"/>
        <v>19.239938912895546</v>
      </c>
      <c r="W132" s="1">
        <f t="shared" si="43"/>
        <v>63.991578584853826</v>
      </c>
      <c r="X132" s="1">
        <f t="shared" ref="X132:X195" si="46">X131+AA131*(Q132-Q131)</f>
        <v>92.392502652613061</v>
      </c>
      <c r="Y132" s="1">
        <f t="shared" ref="Y132:Y195" si="47">Y131+AB131*($Q132-$Q131)</f>
        <v>59.30085532565537</v>
      </c>
      <c r="Z132" s="1">
        <f t="shared" ref="Z132:Z195" si="48">SQRT((X132-X131)^2+(Y132-Y131)^2)</f>
        <v>1.4347346175818163</v>
      </c>
      <c r="AA132" s="1">
        <f t="shared" si="44"/>
        <v>120.45043662900217</v>
      </c>
      <c r="AB132" s="1">
        <f t="shared" si="45"/>
        <v>78.977930033103888</v>
      </c>
      <c r="AC132" s="1">
        <f t="shared" si="38"/>
        <v>144.03409706188017</v>
      </c>
      <c r="AD132" s="1">
        <f t="shared" si="34"/>
        <v>44.392587205186416</v>
      </c>
      <c r="AE132" s="1">
        <f t="shared" si="39"/>
        <v>33.369520734357778</v>
      </c>
      <c r="AF132" s="1">
        <f t="shared" si="40"/>
        <v>55.535814685757643</v>
      </c>
      <c r="AG132" s="1">
        <f t="shared" si="35"/>
        <v>1.3000000000000009</v>
      </c>
      <c r="AH132" s="1">
        <f>SUM($Z$2:Z132)</f>
        <v>109.80565987866207</v>
      </c>
    </row>
    <row r="133" spans="17:34" x14ac:dyDescent="0.3">
      <c r="Q133" s="1">
        <f t="shared" si="41"/>
        <v>1.3100000000000009</v>
      </c>
      <c r="R133" s="1">
        <f>IF(Q133&lt;=t_thrust,('D12 Data'!D133/(m+m_f/2)),0)</f>
        <v>108.55087034824527</v>
      </c>
      <c r="S133" s="1">
        <f t="shared" si="42"/>
        <v>88.919667355114413</v>
      </c>
      <c r="T133" s="1">
        <f t="shared" si="33"/>
        <v>62.262221377150951</v>
      </c>
      <c r="U133" s="1">
        <f t="shared" si="36"/>
        <v>45.082116182126413</v>
      </c>
      <c r="V133" s="1">
        <f t="shared" si="37"/>
        <v>19.4028664239286</v>
      </c>
      <c r="W133" s="1">
        <f t="shared" si="43"/>
        <v>64.484982606055013</v>
      </c>
      <c r="X133" s="1">
        <f t="shared" si="46"/>
        <v>93.597007018903085</v>
      </c>
      <c r="Y133" s="1">
        <f t="shared" si="47"/>
        <v>60.090634625986411</v>
      </c>
      <c r="Z133" s="1">
        <f t="shared" si="48"/>
        <v>1.4403409706188051</v>
      </c>
      <c r="AA133" s="1">
        <f t="shared" si="44"/>
        <v>120.89436250105403</v>
      </c>
      <c r="AB133" s="1">
        <f t="shared" si="45"/>
        <v>79.311625240447469</v>
      </c>
      <c r="AC133" s="1">
        <f t="shared" si="38"/>
        <v>144.58831482114121</v>
      </c>
      <c r="AD133" s="1">
        <f t="shared" si="34"/>
        <v>43.837551172988</v>
      </c>
      <c r="AE133" s="1">
        <f t="shared" si="39"/>
        <v>33.049354953222348</v>
      </c>
      <c r="AF133" s="1">
        <f t="shared" si="40"/>
        <v>54.899824732583838</v>
      </c>
      <c r="AG133" s="1">
        <f t="shared" si="35"/>
        <v>1.3100000000000009</v>
      </c>
      <c r="AH133" s="1">
        <f>SUM($Z$2:Z133)</f>
        <v>111.24600084928088</v>
      </c>
    </row>
    <row r="134" spans="17:34" x14ac:dyDescent="0.3">
      <c r="Q134" s="1">
        <f t="shared" si="41"/>
        <v>1.320000000000001</v>
      </c>
      <c r="R134" s="1">
        <f>IF(Q134&lt;=t_thrust,('D12 Data'!D134/(m+m_f/2)),0)</f>
        <v>108.27673379008628</v>
      </c>
      <c r="S134" s="1">
        <f t="shared" si="42"/>
        <v>88.695107833084137</v>
      </c>
      <c r="T134" s="1">
        <f t="shared" si="33"/>
        <v>62.104983107048582</v>
      </c>
      <c r="U134" s="1">
        <f t="shared" si="36"/>
        <v>45.40965381907931</v>
      </c>
      <c r="V134" s="1">
        <f t="shared" si="37"/>
        <v>19.564907808081262</v>
      </c>
      <c r="W134" s="1">
        <f t="shared" si="43"/>
        <v>64.974561627160583</v>
      </c>
      <c r="X134" s="1">
        <f t="shared" si="46"/>
        <v>94.805950643913633</v>
      </c>
      <c r="Y134" s="1">
        <f t="shared" si="47"/>
        <v>60.883750878390885</v>
      </c>
      <c r="Z134" s="1">
        <f t="shared" si="48"/>
        <v>1.4458831482114181</v>
      </c>
      <c r="AA134" s="1">
        <f t="shared" si="44"/>
        <v>121.33273801278391</v>
      </c>
      <c r="AB134" s="1">
        <f t="shared" si="45"/>
        <v>79.642118789979691</v>
      </c>
      <c r="AC134" s="1">
        <f t="shared" si="38"/>
        <v>145.13614435775844</v>
      </c>
      <c r="AD134" s="1">
        <f t="shared" si="34"/>
        <v>43.285454014004827</v>
      </c>
      <c r="AE134" s="1">
        <f t="shared" si="39"/>
        <v>32.730075298967321</v>
      </c>
      <c r="AF134" s="1">
        <f t="shared" si="40"/>
        <v>54.266825577645477</v>
      </c>
      <c r="AG134" s="1">
        <f t="shared" si="35"/>
        <v>1.320000000000001</v>
      </c>
      <c r="AH134" s="1">
        <f>SUM($Z$2:Z134)</f>
        <v>112.6918839974923</v>
      </c>
    </row>
    <row r="135" spans="17:34" x14ac:dyDescent="0.3">
      <c r="Q135" s="1">
        <f t="shared" si="41"/>
        <v>1.330000000000001</v>
      </c>
      <c r="R135" s="1">
        <f>IF(Q135&lt;=t_thrust,('D12 Data'!D135/(m+m_f/2)),0)</f>
        <v>108.0025972319273</v>
      </c>
      <c r="S135" s="1">
        <f t="shared" si="42"/>
        <v>88.470548311053847</v>
      </c>
      <c r="T135" s="1">
        <f t="shared" si="33"/>
        <v>61.947744836946207</v>
      </c>
      <c r="U135" s="1">
        <f t="shared" si="36"/>
        <v>45.734229628253246</v>
      </c>
      <c r="V135" s="1">
        <f t="shared" si="37"/>
        <v>19.726047853873986</v>
      </c>
      <c r="W135" s="1">
        <f t="shared" si="43"/>
        <v>65.460277482127253</v>
      </c>
      <c r="X135" s="1">
        <f t="shared" si="46"/>
        <v>96.019278024041469</v>
      </c>
      <c r="Y135" s="1">
        <f t="shared" si="47"/>
        <v>61.68017206629068</v>
      </c>
      <c r="Z135" s="1">
        <f t="shared" si="48"/>
        <v>1.4513614435775815</v>
      </c>
      <c r="AA135" s="1">
        <f t="shared" si="44"/>
        <v>121.76559255292395</v>
      </c>
      <c r="AB135" s="1">
        <f t="shared" si="45"/>
        <v>79.969419542969362</v>
      </c>
      <c r="AC135" s="1">
        <f t="shared" si="38"/>
        <v>145.67761527360386</v>
      </c>
      <c r="AD135" s="1">
        <f t="shared" si="34"/>
        <v>42.736318682800601</v>
      </c>
      <c r="AE135" s="1">
        <f t="shared" si="39"/>
        <v>32.411696983072218</v>
      </c>
      <c r="AF135" s="1">
        <f t="shared" si="40"/>
        <v>53.636844014915575</v>
      </c>
      <c r="AG135" s="1">
        <f t="shared" si="35"/>
        <v>1.330000000000001</v>
      </c>
      <c r="AH135" s="1">
        <f>SUM($Z$2:Z135)</f>
        <v>114.14324544106988</v>
      </c>
    </row>
    <row r="136" spans="17:34" x14ac:dyDescent="0.3">
      <c r="Q136" s="1">
        <f t="shared" si="41"/>
        <v>1.340000000000001</v>
      </c>
      <c r="R136" s="1">
        <f>IF(Q136&lt;=t_thrust,('D12 Data'!D136/(m+m_f/2)),0)</f>
        <v>107.72846067376831</v>
      </c>
      <c r="S136" s="1">
        <f t="shared" si="42"/>
        <v>88.245988789023571</v>
      </c>
      <c r="T136" s="1">
        <f t="shared" si="33"/>
        <v>61.790506566843838</v>
      </c>
      <c r="U136" s="1">
        <f t="shared" si="36"/>
        <v>46.05582170816183</v>
      </c>
      <c r="V136" s="1">
        <f t="shared" si="37"/>
        <v>19.886271685756903</v>
      </c>
      <c r="W136" s="1">
        <f t="shared" si="43"/>
        <v>65.942093393918739</v>
      </c>
      <c r="X136" s="1">
        <f t="shared" si="46"/>
        <v>97.236933949570712</v>
      </c>
      <c r="Y136" s="1">
        <f t="shared" si="47"/>
        <v>62.479866261720375</v>
      </c>
      <c r="Z136" s="1">
        <f t="shared" si="48"/>
        <v>1.4567761527360421</v>
      </c>
      <c r="AA136" s="1">
        <f t="shared" si="44"/>
        <v>122.19295573975195</v>
      </c>
      <c r="AB136" s="1">
        <f t="shared" si="45"/>
        <v>80.293536512800088</v>
      </c>
      <c r="AC136" s="1">
        <f t="shared" si="38"/>
        <v>146.21275743979845</v>
      </c>
      <c r="AD136" s="1">
        <f t="shared" si="34"/>
        <v>42.190167080861741</v>
      </c>
      <c r="AE136" s="1">
        <f t="shared" si="39"/>
        <v>32.094234881086933</v>
      </c>
      <c r="AF136" s="1">
        <f t="shared" si="40"/>
        <v>53.009905781027442</v>
      </c>
      <c r="AG136" s="1">
        <f t="shared" si="35"/>
        <v>1.340000000000001</v>
      </c>
      <c r="AH136" s="1">
        <f>SUM($Z$2:Z136)</f>
        <v>115.60002159380592</v>
      </c>
    </row>
    <row r="137" spans="17:34" x14ac:dyDescent="0.3">
      <c r="Q137" s="1">
        <f t="shared" si="41"/>
        <v>1.350000000000001</v>
      </c>
      <c r="R137" s="1">
        <f>IF(Q137&lt;=t_thrust,('D12 Data'!D137/(m+m_f/2)),0)</f>
        <v>107.4543241156093</v>
      </c>
      <c r="S137" s="1">
        <f t="shared" si="42"/>
        <v>88.021429266993266</v>
      </c>
      <c r="T137" s="1">
        <f t="shared" si="33"/>
        <v>61.633268296741448</v>
      </c>
      <c r="U137" s="1">
        <f t="shared" si="36"/>
        <v>46.374409195434652</v>
      </c>
      <c r="V137" s="1">
        <f t="shared" si="37"/>
        <v>20.045564762202087</v>
      </c>
      <c r="W137" s="1">
        <f t="shared" si="43"/>
        <v>66.419973957636742</v>
      </c>
      <c r="X137" s="1">
        <f t="shared" si="46"/>
        <v>98.458863506968228</v>
      </c>
      <c r="Y137" s="1">
        <f t="shared" si="47"/>
        <v>63.282801626848375</v>
      </c>
      <c r="Z137" s="1">
        <f t="shared" si="48"/>
        <v>1.4621275743979814</v>
      </c>
      <c r="AA137" s="1">
        <f t="shared" si="44"/>
        <v>122.61485741056057</v>
      </c>
      <c r="AB137" s="1">
        <f t="shared" si="45"/>
        <v>80.614478861610962</v>
      </c>
      <c r="AC137" s="1">
        <f t="shared" si="38"/>
        <v>146.74160098602312</v>
      </c>
      <c r="AD137" s="1">
        <f t="shared" si="34"/>
        <v>41.647020071558615</v>
      </c>
      <c r="AE137" s="1">
        <f t="shared" si="39"/>
        <v>31.777703534539356</v>
      </c>
      <c r="AF137" s="1">
        <f t="shared" si="40"/>
        <v>52.386035570272739</v>
      </c>
      <c r="AG137" s="1">
        <f t="shared" si="35"/>
        <v>1.350000000000001</v>
      </c>
      <c r="AH137" s="1">
        <f>SUM($Z$2:Z137)</f>
        <v>117.0621491682039</v>
      </c>
    </row>
    <row r="138" spans="17:34" x14ac:dyDescent="0.3">
      <c r="Q138" s="1">
        <f t="shared" si="41"/>
        <v>1.360000000000001</v>
      </c>
      <c r="R138" s="1">
        <f>IF(Q138&lt;=t_thrust,('D12 Data'!D138/(m+m_f/2)),0)</f>
        <v>107.18018755745034</v>
      </c>
      <c r="S138" s="1">
        <f t="shared" si="42"/>
        <v>87.796869744963004</v>
      </c>
      <c r="T138" s="1">
        <f t="shared" ref="T138:T201" si="49">R138*SIN($D$3)</f>
        <v>61.476030026639094</v>
      </c>
      <c r="U138" s="1">
        <f t="shared" si="36"/>
        <v>46.689972249744734</v>
      </c>
      <c r="V138" s="1">
        <f t="shared" si="37"/>
        <v>20.203912873726132</v>
      </c>
      <c r="W138" s="1">
        <f t="shared" si="43"/>
        <v>66.893885123470881</v>
      </c>
      <c r="X138" s="1">
        <f t="shared" si="46"/>
        <v>99.685012081073836</v>
      </c>
      <c r="Y138" s="1">
        <f t="shared" si="47"/>
        <v>64.088946415464491</v>
      </c>
      <c r="Z138" s="1">
        <f t="shared" si="48"/>
        <v>1.4674160098602365</v>
      </c>
      <c r="AA138" s="1">
        <f t="shared" si="44"/>
        <v>123.03132761127615</v>
      </c>
      <c r="AB138" s="1">
        <f t="shared" si="45"/>
        <v>80.932255896956363</v>
      </c>
      <c r="AC138" s="1">
        <f t="shared" si="38"/>
        <v>147.26417628997078</v>
      </c>
      <c r="AD138" s="1">
        <f t="shared" ref="AD138:AD201" si="50">S138-U138</f>
        <v>41.10689749521827</v>
      </c>
      <c r="AE138" s="1">
        <f t="shared" si="39"/>
        <v>31.46211715291296</v>
      </c>
      <c r="AF138" s="1">
        <f t="shared" si="40"/>
        <v>51.765257049743333</v>
      </c>
      <c r="AG138" s="1">
        <f t="shared" si="35"/>
        <v>1.360000000000001</v>
      </c>
      <c r="AH138" s="1">
        <f>SUM($Z$2:Z138)</f>
        <v>118.52956517806413</v>
      </c>
    </row>
    <row r="139" spans="17:34" x14ac:dyDescent="0.3">
      <c r="Q139" s="1">
        <f t="shared" si="41"/>
        <v>1.370000000000001</v>
      </c>
      <c r="R139" s="1">
        <f>IF(Q139&lt;=t_thrust,('D12 Data'!D139/(m+m_f/2)),0)</f>
        <v>106.90605099929132</v>
      </c>
      <c r="S139" s="1">
        <f t="shared" si="42"/>
        <v>87.5723102229327</v>
      </c>
      <c r="T139" s="1">
        <f t="shared" si="49"/>
        <v>61.318791756536704</v>
      </c>
      <c r="U139" s="1">
        <f t="shared" si="36"/>
        <v>47.002492038637875</v>
      </c>
      <c r="V139" s="1">
        <f t="shared" si="37"/>
        <v>20.361302140845329</v>
      </c>
      <c r="W139" s="1">
        <f t="shared" si="43"/>
        <v>67.363794179483207</v>
      </c>
      <c r="X139" s="1">
        <f t="shared" si="46"/>
        <v>100.9153253571866</v>
      </c>
      <c r="Y139" s="1">
        <f t="shared" si="47"/>
        <v>64.89826897443406</v>
      </c>
      <c r="Z139" s="1">
        <f t="shared" si="48"/>
        <v>1.4726417628997155</v>
      </c>
      <c r="AA139" s="1">
        <f t="shared" si="44"/>
        <v>123.44239658622834</v>
      </c>
      <c r="AB139" s="1">
        <f t="shared" si="45"/>
        <v>81.246877068485489</v>
      </c>
      <c r="AC139" s="1">
        <f t="shared" si="38"/>
        <v>147.7805139669411</v>
      </c>
      <c r="AD139" s="1">
        <f t="shared" si="50"/>
        <v>40.569818184294824</v>
      </c>
      <c r="AE139" s="1">
        <f t="shared" si="39"/>
        <v>31.14748961569137</v>
      </c>
      <c r="AF139" s="1">
        <f t="shared" si="40"/>
        <v>51.14759287460496</v>
      </c>
      <c r="AG139" s="1">
        <f t="shared" si="35"/>
        <v>1.370000000000001</v>
      </c>
      <c r="AH139" s="1">
        <f>SUM($Z$2:Z139)</f>
        <v>120.00220694096384</v>
      </c>
    </row>
    <row r="140" spans="17:34" x14ac:dyDescent="0.3">
      <c r="Q140" s="1">
        <f t="shared" si="41"/>
        <v>1.380000000000001</v>
      </c>
      <c r="R140" s="1">
        <f>IF(Q140&lt;=t_thrust,('D12 Data'!D140/(m+m_f/2)),0)</f>
        <v>106.63191444113234</v>
      </c>
      <c r="S140" s="1">
        <f t="shared" si="42"/>
        <v>87.347750700902424</v>
      </c>
      <c r="T140" s="1">
        <f t="shared" si="49"/>
        <v>61.161553486434329</v>
      </c>
      <c r="U140" s="1">
        <f t="shared" si="36"/>
        <v>47.311950722275071</v>
      </c>
      <c r="V140" s="1">
        <f t="shared" si="37"/>
        <v>20.517719011965628</v>
      </c>
      <c r="W140" s="1">
        <f t="shared" si="43"/>
        <v>67.829669734240696</v>
      </c>
      <c r="X140" s="1">
        <f t="shared" si="46"/>
        <v>102.14974932304889</v>
      </c>
      <c r="Y140" s="1">
        <f t="shared" si="47"/>
        <v>65.710737745118919</v>
      </c>
      <c r="Z140" s="1">
        <f t="shared" si="48"/>
        <v>1.4778051396694194</v>
      </c>
      <c r="AA140" s="1">
        <f t="shared" si="44"/>
        <v>123.84809476807129</v>
      </c>
      <c r="AB140" s="1">
        <f t="shared" si="45"/>
        <v>81.558351964642398</v>
      </c>
      <c r="AC140" s="1">
        <f t="shared" si="38"/>
        <v>148.29064485957858</v>
      </c>
      <c r="AD140" s="1">
        <f t="shared" si="50"/>
        <v>40.035799978627352</v>
      </c>
      <c r="AE140" s="1">
        <f t="shared" si="39"/>
        <v>30.833834474468702</v>
      </c>
      <c r="AF140" s="1">
        <f t="shared" si="40"/>
        <v>50.533064703494809</v>
      </c>
      <c r="AG140" s="1">
        <f t="shared" si="35"/>
        <v>1.380000000000001</v>
      </c>
      <c r="AH140" s="1">
        <f>SUM($Z$2:Z140)</f>
        <v>121.48001208063326</v>
      </c>
    </row>
    <row r="141" spans="17:34" x14ac:dyDescent="0.3">
      <c r="Q141" s="1">
        <f t="shared" si="41"/>
        <v>1.390000000000001</v>
      </c>
      <c r="R141" s="1">
        <f>IF(Q141&lt;=t_thrust,('D12 Data'!D141/(m+m_f/2)),0)</f>
        <v>106.35777788297335</v>
      </c>
      <c r="S141" s="1">
        <f t="shared" si="42"/>
        <v>87.123191178872133</v>
      </c>
      <c r="T141" s="1">
        <f t="shared" si="49"/>
        <v>61.00431521633196</v>
      </c>
      <c r="U141" s="1">
        <f t="shared" si="36"/>
        <v>47.618331438100405</v>
      </c>
      <c r="V141" s="1">
        <f t="shared" si="37"/>
        <v>20.673150261209752</v>
      </c>
      <c r="W141" s="1">
        <f t="shared" si="43"/>
        <v>68.291481699310125</v>
      </c>
      <c r="X141" s="1">
        <f t="shared" si="46"/>
        <v>103.38823027072961</v>
      </c>
      <c r="Y141" s="1">
        <f t="shared" si="47"/>
        <v>66.526321264765343</v>
      </c>
      <c r="Z141" s="1">
        <f t="shared" si="48"/>
        <v>1.4829064485957861</v>
      </c>
      <c r="AA141" s="1">
        <f t="shared" si="44"/>
        <v>124.24845276785757</v>
      </c>
      <c r="AB141" s="1">
        <f t="shared" si="45"/>
        <v>81.866690309387081</v>
      </c>
      <c r="AC141" s="1">
        <f t="shared" si="38"/>
        <v>148.79460002775511</v>
      </c>
      <c r="AD141" s="1">
        <f t="shared" si="50"/>
        <v>39.504859740771728</v>
      </c>
      <c r="AE141" s="1">
        <f t="shared" si="39"/>
        <v>30.521164955122202</v>
      </c>
      <c r="AF141" s="1">
        <f t="shared" si="40"/>
        <v>49.921693214030974</v>
      </c>
      <c r="AG141" s="1">
        <f t="shared" si="35"/>
        <v>1.390000000000001</v>
      </c>
      <c r="AH141" s="1">
        <f>SUM($Z$2:Z141)</f>
        <v>122.96291852922904</v>
      </c>
    </row>
    <row r="142" spans="17:34" x14ac:dyDescent="0.3">
      <c r="Q142" s="1">
        <f t="shared" si="41"/>
        <v>1.400000000000001</v>
      </c>
      <c r="R142" s="1">
        <f>IF(Q142&lt;=t_thrust,('D12 Data'!D142/(m+m_f/2)),0)</f>
        <v>106.08364132481437</v>
      </c>
      <c r="S142" s="1">
        <f t="shared" si="42"/>
        <v>86.898631656841857</v>
      </c>
      <c r="T142" s="1">
        <f t="shared" si="49"/>
        <v>60.847076946229585</v>
      </c>
      <c r="U142" s="1">
        <f t="shared" si="36"/>
        <v>47.921618285445568</v>
      </c>
      <c r="V142" s="1">
        <f t="shared" si="37"/>
        <v>20.827582986183579</v>
      </c>
      <c r="W142" s="1">
        <f t="shared" si="43"/>
        <v>68.749201271629147</v>
      </c>
      <c r="X142" s="1">
        <f t="shared" si="46"/>
        <v>104.63071479840818</v>
      </c>
      <c r="Y142" s="1">
        <f t="shared" si="47"/>
        <v>67.344988167859213</v>
      </c>
      <c r="Z142" s="1">
        <f t="shared" si="48"/>
        <v>1.4879460002775464</v>
      </c>
      <c r="AA142" s="1">
        <f t="shared" si="44"/>
        <v>124.64350136526529</v>
      </c>
      <c r="AB142" s="1">
        <f t="shared" si="45"/>
        <v>82.171901958938307</v>
      </c>
      <c r="AC142" s="1">
        <f t="shared" si="38"/>
        <v>149.29241073859802</v>
      </c>
      <c r="AD142" s="1">
        <f t="shared" si="50"/>
        <v>38.977013371396289</v>
      </c>
      <c r="AE142" s="1">
        <f t="shared" si="39"/>
        <v>30.209493960046004</v>
      </c>
      <c r="AF142" s="1">
        <f t="shared" si="40"/>
        <v>49.313498118426573</v>
      </c>
      <c r="AG142" s="1">
        <f t="shared" si="35"/>
        <v>1.400000000000001</v>
      </c>
      <c r="AH142" s="1">
        <f>SUM($Z$2:Z142)</f>
        <v>124.45086452950659</v>
      </c>
    </row>
    <row r="143" spans="17:34" x14ac:dyDescent="0.3">
      <c r="Q143" s="1">
        <f t="shared" si="41"/>
        <v>1.410000000000001</v>
      </c>
      <c r="R143" s="1">
        <f>IF(Q143&lt;=t_thrust,('D12 Data'!D143/(m+m_f/2)),0)</f>
        <v>105.80950476665538</v>
      </c>
      <c r="S143" s="1">
        <f t="shared" si="42"/>
        <v>86.674072134811581</v>
      </c>
      <c r="T143" s="1">
        <f t="shared" si="49"/>
        <v>60.689838676127209</v>
      </c>
      <c r="U143" s="1">
        <f t="shared" si="36"/>
        <v>48.221796310082006</v>
      </c>
      <c r="V143" s="1">
        <f t="shared" si="37"/>
        <v>20.981004605684085</v>
      </c>
      <c r="W143" s="1">
        <f t="shared" si="43"/>
        <v>69.202800915766105</v>
      </c>
      <c r="X143" s="1">
        <f t="shared" si="46"/>
        <v>105.87714981206084</v>
      </c>
      <c r="Y143" s="1">
        <f t="shared" si="47"/>
        <v>68.166707187448594</v>
      </c>
      <c r="Z143" s="1">
        <f t="shared" si="48"/>
        <v>1.4929241073859827</v>
      </c>
      <c r="AA143" s="1">
        <f t="shared" si="44"/>
        <v>125.03327149897926</v>
      </c>
      <c r="AB143" s="1">
        <f t="shared" si="45"/>
        <v>82.473996898538772</v>
      </c>
      <c r="AC143" s="1">
        <f t="shared" si="38"/>
        <v>149.78410845666386</v>
      </c>
      <c r="AD143" s="1">
        <f t="shared" si="50"/>
        <v>38.452275824729576</v>
      </c>
      <c r="AE143" s="1">
        <f t="shared" si="39"/>
        <v>29.898834070443122</v>
      </c>
      <c r="AF143" s="1">
        <f t="shared" si="40"/>
        <v>48.708498179198394</v>
      </c>
      <c r="AG143" s="1">
        <f t="shared" si="35"/>
        <v>1.410000000000001</v>
      </c>
      <c r="AH143" s="1">
        <f>SUM($Z$2:Z143)</f>
        <v>125.94378863689258</v>
      </c>
    </row>
    <row r="144" spans="17:34" x14ac:dyDescent="0.3">
      <c r="Q144" s="1">
        <f t="shared" si="41"/>
        <v>1.420000000000001</v>
      </c>
      <c r="R144" s="1">
        <f>IF(Q144&lt;=t_thrust,('D12 Data'!D144/(m+m_f/2)),0)</f>
        <v>105.53536820849639</v>
      </c>
      <c r="S144" s="1">
        <f t="shared" si="42"/>
        <v>86.449512612781291</v>
      </c>
      <c r="T144" s="1">
        <f t="shared" si="49"/>
        <v>60.532600406024841</v>
      </c>
      <c r="U144" s="1">
        <f t="shared" si="36"/>
        <v>48.518851488731784</v>
      </c>
      <c r="V144" s="1">
        <f t="shared" si="37"/>
        <v>21.133402857350948</v>
      </c>
      <c r="W144" s="1">
        <f t="shared" si="43"/>
        <v>69.652254346082728</v>
      </c>
      <c r="X144" s="1">
        <f t="shared" si="46"/>
        <v>107.12748252705063</v>
      </c>
      <c r="Y144" s="1">
        <f t="shared" si="47"/>
        <v>68.991447156433978</v>
      </c>
      <c r="Z144" s="1">
        <f t="shared" si="48"/>
        <v>1.4978410845666388</v>
      </c>
      <c r="AA144" s="1">
        <f t="shared" si="44"/>
        <v>125.41779425722656</v>
      </c>
      <c r="AB144" s="1">
        <f t="shared" si="45"/>
        <v>82.772985239243198</v>
      </c>
      <c r="AC144" s="1">
        <f t="shared" si="38"/>
        <v>150.26972483425922</v>
      </c>
      <c r="AD144" s="1">
        <f t="shared" si="50"/>
        <v>37.930661124049507</v>
      </c>
      <c r="AE144" s="1">
        <f t="shared" si="39"/>
        <v>29.589197548673894</v>
      </c>
      <c r="AF144" s="1">
        <f t="shared" si="40"/>
        <v>48.106711224962467</v>
      </c>
      <c r="AG144" s="1">
        <f t="shared" si="35"/>
        <v>1.420000000000001</v>
      </c>
      <c r="AH144" s="1">
        <f>SUM($Z$2:Z144)</f>
        <v>127.44162972145922</v>
      </c>
    </row>
    <row r="145" spans="17:34" x14ac:dyDescent="0.3">
      <c r="Q145" s="1">
        <f t="shared" si="41"/>
        <v>1.430000000000001</v>
      </c>
      <c r="R145" s="1">
        <f>IF(Q145&lt;=t_thrust,('D12 Data'!D145/(m+m_f/2)),0)</f>
        <v>105.26123165033741</v>
      </c>
      <c r="S145" s="1">
        <f t="shared" si="42"/>
        <v>86.224953090751015</v>
      </c>
      <c r="T145" s="1">
        <f t="shared" si="49"/>
        <v>60.375362135922465</v>
      </c>
      <c r="U145" s="1">
        <f t="shared" si="36"/>
        <v>48.812770713547209</v>
      </c>
      <c r="V145" s="1">
        <f t="shared" si="37"/>
        <v>21.284765795264143</v>
      </c>
      <c r="W145" s="1">
        <f t="shared" si="43"/>
        <v>70.097536508811331</v>
      </c>
      <c r="X145" s="1">
        <f t="shared" si="46"/>
        <v>108.3816604696229</v>
      </c>
      <c r="Y145" s="1">
        <f t="shared" si="47"/>
        <v>69.819177008826415</v>
      </c>
      <c r="Z145" s="1">
        <f t="shared" si="48"/>
        <v>1.5026972483425982</v>
      </c>
      <c r="AA145" s="1">
        <f t="shared" si="44"/>
        <v>125.79710086846706</v>
      </c>
      <c r="AB145" s="1">
        <f t="shared" si="45"/>
        <v>83.068877214729937</v>
      </c>
      <c r="AC145" s="1">
        <f t="shared" si="38"/>
        <v>150.74929170190867</v>
      </c>
      <c r="AD145" s="1">
        <f t="shared" si="50"/>
        <v>37.412182377203806</v>
      </c>
      <c r="AE145" s="1">
        <f t="shared" si="39"/>
        <v>29.28059634065832</v>
      </c>
      <c r="AF145" s="1">
        <f t="shared" si="40"/>
        <v>47.508154166308465</v>
      </c>
      <c r="AG145" s="1">
        <f t="shared" si="35"/>
        <v>1.430000000000001</v>
      </c>
      <c r="AH145" s="1">
        <f>SUM($Z$2:Z145)</f>
        <v>128.94432696980181</v>
      </c>
    </row>
    <row r="146" spans="17:34" x14ac:dyDescent="0.3">
      <c r="Q146" s="1">
        <f t="shared" si="41"/>
        <v>1.4400000000000011</v>
      </c>
      <c r="R146" s="1">
        <f>IF(Q146&lt;=t_thrust,('D12 Data'!D146/(m+m_f/2)),0)</f>
        <v>105.09149381035054</v>
      </c>
      <c r="S146" s="1">
        <f t="shared" si="42"/>
        <v>86.08591199213258</v>
      </c>
      <c r="T146" s="1">
        <f t="shared" si="49"/>
        <v>60.278004510548875</v>
      </c>
      <c r="U146" s="1">
        <f t="shared" si="36"/>
        <v>49.103541776569955</v>
      </c>
      <c r="V146" s="1">
        <f t="shared" si="37"/>
        <v>21.435081787489381</v>
      </c>
      <c r="W146" s="1">
        <f t="shared" si="43"/>
        <v>70.538623564059336</v>
      </c>
      <c r="X146" s="1">
        <f t="shared" si="46"/>
        <v>109.63963147830758</v>
      </c>
      <c r="Y146" s="1">
        <f t="shared" si="47"/>
        <v>70.649865780973713</v>
      </c>
      <c r="Z146" s="1">
        <f t="shared" si="48"/>
        <v>1.5074929170190916</v>
      </c>
      <c r="AA146" s="1">
        <f t="shared" si="44"/>
        <v>126.1712226922391</v>
      </c>
      <c r="AB146" s="1">
        <f t="shared" si="45"/>
        <v>83.361683178136516</v>
      </c>
      <c r="AC146" s="1">
        <f t="shared" si="38"/>
        <v>151.22284105897032</v>
      </c>
      <c r="AD146" s="1">
        <f t="shared" si="50"/>
        <v>36.982370215562625</v>
      </c>
      <c r="AE146" s="1">
        <f t="shared" si="39"/>
        <v>29.032922723059492</v>
      </c>
      <c r="AF146" s="1">
        <f t="shared" si="40"/>
        <v>47.017085284012211</v>
      </c>
      <c r="AG146" s="1">
        <f t="shared" si="35"/>
        <v>1.4400000000000011</v>
      </c>
      <c r="AH146" s="1">
        <f>SUM($Z$2:Z146)</f>
        <v>130.45181988682089</v>
      </c>
    </row>
    <row r="147" spans="17:34" x14ac:dyDescent="0.3">
      <c r="Q147" s="1">
        <f t="shared" si="41"/>
        <v>1.4500000000000011</v>
      </c>
      <c r="R147" s="1">
        <f>IF(Q147&lt;=t_thrust,('D12 Data'!D147/(m+m_f/2)),0)</f>
        <v>105.0783540476218</v>
      </c>
      <c r="S147" s="1">
        <f t="shared" si="42"/>
        <v>86.075148528631857</v>
      </c>
      <c r="T147" s="1">
        <f t="shared" si="49"/>
        <v>60.270467852268425</v>
      </c>
      <c r="U147" s="1">
        <f t="shared" si="36"/>
        <v>49.391820947265025</v>
      </c>
      <c r="V147" s="1">
        <f t="shared" si="37"/>
        <v>21.584648531374388</v>
      </c>
      <c r="W147" s="1">
        <f t="shared" si="43"/>
        <v>70.97646947863943</v>
      </c>
      <c r="X147" s="1">
        <f t="shared" si="46"/>
        <v>110.90134370522998</v>
      </c>
      <c r="Y147" s="1">
        <f t="shared" si="47"/>
        <v>71.483482612755083</v>
      </c>
      <c r="Z147" s="1">
        <f t="shared" si="48"/>
        <v>1.5122284105897121</v>
      </c>
      <c r="AA147" s="1">
        <f t="shared" si="44"/>
        <v>126.54104639439473</v>
      </c>
      <c r="AB147" s="1">
        <f t="shared" si="45"/>
        <v>83.652012405367117</v>
      </c>
      <c r="AC147" s="1">
        <f t="shared" si="38"/>
        <v>151.69144867808487</v>
      </c>
      <c r="AD147" s="1">
        <f t="shared" si="50"/>
        <v>36.683327581366832</v>
      </c>
      <c r="AE147" s="1">
        <f t="shared" si="39"/>
        <v>28.875819320894038</v>
      </c>
      <c r="AF147" s="1">
        <f t="shared" si="40"/>
        <v>46.684895457682948</v>
      </c>
      <c r="AG147" s="1">
        <f t="shared" si="35"/>
        <v>1.4500000000000011</v>
      </c>
      <c r="AH147" s="1">
        <f>SUM($Z$2:Z147)</f>
        <v>131.96404829741059</v>
      </c>
    </row>
    <row r="148" spans="17:34" x14ac:dyDescent="0.3">
      <c r="Q148" s="1">
        <f t="shared" si="41"/>
        <v>1.4600000000000011</v>
      </c>
      <c r="R148" s="1">
        <f>IF(Q148&lt;=t_thrust,('D12 Data'!D148/(m+m_f/2)),0)</f>
        <v>105.06521428489306</v>
      </c>
      <c r="S148" s="1">
        <f t="shared" si="42"/>
        <v>86.064385065131134</v>
      </c>
      <c r="T148" s="1">
        <f t="shared" si="49"/>
        <v>60.262931193987981</v>
      </c>
      <c r="U148" s="1">
        <f t="shared" si="36"/>
        <v>49.678602607308918</v>
      </c>
      <c r="V148" s="1">
        <f t="shared" si="37"/>
        <v>21.733921724669333</v>
      </c>
      <c r="W148" s="1">
        <f t="shared" si="43"/>
        <v>71.412524331978247</v>
      </c>
      <c r="X148" s="1">
        <f t="shared" si="46"/>
        <v>112.16675416917393</v>
      </c>
      <c r="Y148" s="1">
        <f t="shared" si="47"/>
        <v>72.32000273680876</v>
      </c>
      <c r="Z148" s="1">
        <f t="shared" si="48"/>
        <v>1.5169144867808553</v>
      </c>
      <c r="AA148" s="1">
        <f t="shared" si="44"/>
        <v>126.9078796702084</v>
      </c>
      <c r="AB148" s="1">
        <f t="shared" si="45"/>
        <v>83.940770598576051</v>
      </c>
      <c r="AC148" s="1">
        <f t="shared" si="38"/>
        <v>152.15670504802233</v>
      </c>
      <c r="AD148" s="1">
        <f t="shared" si="50"/>
        <v>36.385782457822216</v>
      </c>
      <c r="AE148" s="1">
        <f t="shared" si="39"/>
        <v>28.71900946931865</v>
      </c>
      <c r="AF148" s="1">
        <f t="shared" si="40"/>
        <v>46.35414404308181</v>
      </c>
      <c r="AG148" s="1">
        <f t="shared" si="35"/>
        <v>1.4600000000000011</v>
      </c>
      <c r="AH148" s="1">
        <f>SUM($Z$2:Z148)</f>
        <v>133.48096278419143</v>
      </c>
    </row>
    <row r="149" spans="17:34" x14ac:dyDescent="0.3">
      <c r="Q149" s="1">
        <f t="shared" si="41"/>
        <v>1.4700000000000011</v>
      </c>
      <c r="R149" s="1">
        <f>IF(Q149&lt;=t_thrust,('D12 Data'!D149/(m+m_f/2)),0)</f>
        <v>105.05207452216433</v>
      </c>
      <c r="S149" s="1">
        <f t="shared" si="42"/>
        <v>86.053621601630425</v>
      </c>
      <c r="T149" s="1">
        <f t="shared" si="49"/>
        <v>60.255394535707538</v>
      </c>
      <c r="U149" s="1">
        <f t="shared" si="36"/>
        <v>49.963878212145403</v>
      </c>
      <c r="V149" s="1">
        <f t="shared" si="37"/>
        <v>21.882894496871351</v>
      </c>
      <c r="W149" s="1">
        <f t="shared" si="43"/>
        <v>71.846772709016761</v>
      </c>
      <c r="X149" s="1">
        <f t="shared" si="46"/>
        <v>113.43583296587602</v>
      </c>
      <c r="Y149" s="1">
        <f t="shared" si="47"/>
        <v>73.159410442794524</v>
      </c>
      <c r="Z149" s="1">
        <f t="shared" si="48"/>
        <v>1.5215670504802297</v>
      </c>
      <c r="AA149" s="1">
        <f t="shared" si="44"/>
        <v>127.27173749478662</v>
      </c>
      <c r="AB149" s="1">
        <f t="shared" si="45"/>
        <v>84.227960693269239</v>
      </c>
      <c r="AC149" s="1">
        <f t="shared" si="38"/>
        <v>152.61862444501583</v>
      </c>
      <c r="AD149" s="1">
        <f t="shared" si="50"/>
        <v>36.089743389485022</v>
      </c>
      <c r="AE149" s="1">
        <f t="shared" si="39"/>
        <v>28.562500038836184</v>
      </c>
      <c r="AF149" s="1">
        <f t="shared" si="40"/>
        <v>46.024840970799609</v>
      </c>
      <c r="AG149" s="1">
        <f t="shared" si="35"/>
        <v>1.4700000000000011</v>
      </c>
      <c r="AH149" s="1">
        <f>SUM($Z$2:Z149)</f>
        <v>135.00252983467166</v>
      </c>
    </row>
    <row r="150" spans="17:34" x14ac:dyDescent="0.3">
      <c r="Q150" s="1">
        <f t="shared" si="41"/>
        <v>1.4800000000000011</v>
      </c>
      <c r="R150" s="1">
        <f>IF(Q150&lt;=t_thrust,('D12 Data'!D150/(m+m_f/2)),0)</f>
        <v>105.03893475943559</v>
      </c>
      <c r="S150" s="1">
        <f t="shared" si="42"/>
        <v>86.042858138129702</v>
      </c>
      <c r="T150" s="1">
        <f t="shared" si="49"/>
        <v>60.247857877427087</v>
      </c>
      <c r="U150" s="1">
        <f t="shared" si="36"/>
        <v>50.247639583355614</v>
      </c>
      <c r="V150" s="1">
        <f t="shared" si="37"/>
        <v>22.031560079667067</v>
      </c>
      <c r="W150" s="1">
        <f t="shared" si="43"/>
        <v>72.279199663022709</v>
      </c>
      <c r="X150" s="1">
        <f t="shared" si="46"/>
        <v>114.70855034082389</v>
      </c>
      <c r="Y150" s="1">
        <f t="shared" si="47"/>
        <v>74.001690049727216</v>
      </c>
      <c r="Z150" s="1">
        <f t="shared" si="48"/>
        <v>1.5261862444501644</v>
      </c>
      <c r="AA150" s="1">
        <f t="shared" si="44"/>
        <v>127.63263492868147</v>
      </c>
      <c r="AB150" s="1">
        <f t="shared" si="45"/>
        <v>84.513585693657603</v>
      </c>
      <c r="AC150" s="1">
        <f t="shared" si="38"/>
        <v>153.07722125005174</v>
      </c>
      <c r="AD150" s="1">
        <f t="shared" si="50"/>
        <v>35.795218554774088</v>
      </c>
      <c r="AE150" s="1">
        <f t="shared" si="39"/>
        <v>28.406297797760018</v>
      </c>
      <c r="AF150" s="1">
        <f t="shared" si="40"/>
        <v>45.696995808904866</v>
      </c>
      <c r="AG150" s="1">
        <f t="shared" si="35"/>
        <v>1.4800000000000011</v>
      </c>
      <c r="AH150" s="1">
        <f>SUM($Z$2:Z150)</f>
        <v>136.52871607912184</v>
      </c>
    </row>
    <row r="151" spans="17:34" x14ac:dyDescent="0.3">
      <c r="Q151" s="1">
        <f t="shared" si="41"/>
        <v>1.4900000000000011</v>
      </c>
      <c r="R151" s="1">
        <f>IF(Q151&lt;=t_thrust,('D12 Data'!D151/(m+m_f/2)),0)</f>
        <v>105.02579499670685</v>
      </c>
      <c r="S151" s="1">
        <f t="shared" si="42"/>
        <v>86.032094674628979</v>
      </c>
      <c r="T151" s="1">
        <f t="shared" si="49"/>
        <v>60.240321219146637</v>
      </c>
      <c r="U151" s="1">
        <f t="shared" si="36"/>
        <v>50.52987890396858</v>
      </c>
      <c r="V151" s="1">
        <f t="shared" si="37"/>
        <v>22.179911806716255</v>
      </c>
      <c r="W151" s="1">
        <f t="shared" si="43"/>
        <v>72.709790710684828</v>
      </c>
      <c r="X151" s="1">
        <f t="shared" si="46"/>
        <v>115.98487669011071</v>
      </c>
      <c r="Y151" s="1">
        <f t="shared" si="47"/>
        <v>74.846825906663796</v>
      </c>
      <c r="Z151" s="1">
        <f t="shared" si="48"/>
        <v>1.530772212500523</v>
      </c>
      <c r="AA151" s="1">
        <f t="shared" si="44"/>
        <v>127.99058711422921</v>
      </c>
      <c r="AB151" s="1">
        <f t="shared" si="45"/>
        <v>84.797648671635201</v>
      </c>
      <c r="AC151" s="1">
        <f t="shared" si="38"/>
        <v>153.53250994523333</v>
      </c>
      <c r="AD151" s="1">
        <f t="shared" si="50"/>
        <v>35.502215770660399</v>
      </c>
      <c r="AE151" s="1">
        <f t="shared" si="39"/>
        <v>28.250409412430379</v>
      </c>
      <c r="AF151" s="1">
        <f t="shared" si="40"/>
        <v>45.370617767410472</v>
      </c>
      <c r="AG151" s="1">
        <f t="shared" si="35"/>
        <v>1.4900000000000011</v>
      </c>
      <c r="AH151" s="1">
        <f>SUM($Z$2:Z151)</f>
        <v>138.05948829162236</v>
      </c>
    </row>
    <row r="152" spans="17:34" x14ac:dyDescent="0.3">
      <c r="Q152" s="1">
        <f t="shared" si="41"/>
        <v>1.5000000000000011</v>
      </c>
      <c r="R152" s="1">
        <f>IF(Q152&lt;=t_thrust,('D12 Data'!D152/(m+m_f/2)),0)</f>
        <v>105.01265523397814</v>
      </c>
      <c r="S152" s="1">
        <f t="shared" si="42"/>
        <v>86.021331211128285</v>
      </c>
      <c r="T152" s="1">
        <f t="shared" si="49"/>
        <v>60.2327845608662</v>
      </c>
      <c r="U152" s="1">
        <f t="shared" si="36"/>
        <v>50.810588713751429</v>
      </c>
      <c r="V152" s="1">
        <f t="shared" si="37"/>
        <v>22.32794311341668</v>
      </c>
      <c r="W152" s="1">
        <f t="shared" si="43"/>
        <v>73.138531827168109</v>
      </c>
      <c r="X152" s="1">
        <f t="shared" si="46"/>
        <v>117.264782561253</v>
      </c>
      <c r="Y152" s="1">
        <f t="shared" si="47"/>
        <v>75.694802393380144</v>
      </c>
      <c r="Z152" s="1">
        <f t="shared" si="48"/>
        <v>1.5353250994523295</v>
      </c>
      <c r="AA152" s="1">
        <f t="shared" si="44"/>
        <v>128.34560927193581</v>
      </c>
      <c r="AB152" s="1">
        <f t="shared" si="45"/>
        <v>85.080152765759507</v>
      </c>
      <c r="AC152" s="1">
        <f t="shared" si="38"/>
        <v>153.9845051101876</v>
      </c>
      <c r="AD152" s="1">
        <f t="shared" si="50"/>
        <v>35.210742497376856</v>
      </c>
      <c r="AE152" s="1">
        <f t="shared" si="39"/>
        <v>28.094841447449518</v>
      </c>
      <c r="AF152" s="1">
        <f t="shared" si="40"/>
        <v>45.045715702760319</v>
      </c>
      <c r="AG152" s="1">
        <f t="shared" si="35"/>
        <v>1.5000000000000011</v>
      </c>
      <c r="AH152" s="1">
        <f>SUM($Z$2:Z152)</f>
        <v>139.59481339107469</v>
      </c>
    </row>
    <row r="153" spans="17:34" x14ac:dyDescent="0.3">
      <c r="Q153" s="1">
        <f t="shared" si="41"/>
        <v>1.5100000000000011</v>
      </c>
      <c r="R153" s="1">
        <f>IF(Q153&lt;=t_thrust,('D12 Data'!D153/(m+m_f/2)),0)</f>
        <v>104.9995154712494</v>
      </c>
      <c r="S153" s="1">
        <f t="shared" si="42"/>
        <v>86.010567747627562</v>
      </c>
      <c r="T153" s="1">
        <f t="shared" si="49"/>
        <v>60.225247902585757</v>
      </c>
      <c r="U153" s="1">
        <f t="shared" si="36"/>
        <v>51.08976190448189</v>
      </c>
      <c r="V153" s="1">
        <f t="shared" si="37"/>
        <v>22.475647536650282</v>
      </c>
      <c r="W153" s="1">
        <f t="shared" si="43"/>
        <v>73.565409441132161</v>
      </c>
      <c r="X153" s="1">
        <f t="shared" si="46"/>
        <v>118.54823865397236</v>
      </c>
      <c r="Y153" s="1">
        <f t="shared" si="47"/>
        <v>76.545603921037738</v>
      </c>
      <c r="Z153" s="1">
        <f t="shared" si="48"/>
        <v>1.5398450511018791</v>
      </c>
      <c r="AA153" s="1">
        <f t="shared" si="44"/>
        <v>128.69771669690959</v>
      </c>
      <c r="AB153" s="1">
        <f t="shared" si="45"/>
        <v>85.361101180234002</v>
      </c>
      <c r="AC153" s="1">
        <f t="shared" si="38"/>
        <v>154.43322141851522</v>
      </c>
      <c r="AD153" s="1">
        <f t="shared" si="50"/>
        <v>34.920805843145672</v>
      </c>
      <c r="AE153" s="1">
        <f t="shared" si="39"/>
        <v>27.939600365935476</v>
      </c>
      <c r="AF153" s="1">
        <f t="shared" si="40"/>
        <v>44.722298122333328</v>
      </c>
      <c r="AG153" s="1">
        <f t="shared" si="35"/>
        <v>1.5100000000000011</v>
      </c>
      <c r="AH153" s="1">
        <f>SUM($Z$2:Z153)</f>
        <v>141.13465844217657</v>
      </c>
    </row>
    <row r="154" spans="17:34" x14ac:dyDescent="0.3">
      <c r="Q154" s="1">
        <f t="shared" si="41"/>
        <v>1.5200000000000011</v>
      </c>
      <c r="R154" s="1">
        <f>IF(Q154&lt;=t_thrust,('D12 Data'!D154/(m+m_f/2)),0)</f>
        <v>104.98637570852065</v>
      </c>
      <c r="S154" s="1">
        <f t="shared" si="42"/>
        <v>85.999804284126839</v>
      </c>
      <c r="T154" s="1">
        <f t="shared" si="49"/>
        <v>60.217711244305306</v>
      </c>
      <c r="U154" s="1">
        <f t="shared" si="36"/>
        <v>51.367391715205393</v>
      </c>
      <c r="V154" s="1">
        <f t="shared" si="37"/>
        <v>22.62301871451125</v>
      </c>
      <c r="W154" s="1">
        <f t="shared" si="43"/>
        <v>73.990410429716647</v>
      </c>
      <c r="X154" s="1">
        <f t="shared" si="46"/>
        <v>119.83521582094146</v>
      </c>
      <c r="Y154" s="1">
        <f t="shared" si="47"/>
        <v>77.399214932840081</v>
      </c>
      <c r="Z154" s="1">
        <f t="shared" si="48"/>
        <v>1.544332214185153</v>
      </c>
      <c r="AA154" s="1">
        <f t="shared" si="44"/>
        <v>129.04692475534105</v>
      </c>
      <c r="AB154" s="1">
        <f t="shared" si="45"/>
        <v>85.640497183893359</v>
      </c>
      <c r="AC154" s="1">
        <f t="shared" si="38"/>
        <v>154.87867363428416</v>
      </c>
      <c r="AD154" s="1">
        <f t="shared" si="50"/>
        <v>34.632412568921445</v>
      </c>
      <c r="AE154" s="1">
        <f t="shared" si="39"/>
        <v>27.784692529794057</v>
      </c>
      <c r="AF154" s="1">
        <f t="shared" si="40"/>
        <v>44.400373188962973</v>
      </c>
      <c r="AG154" s="1">
        <f t="shared" si="35"/>
        <v>1.5200000000000011</v>
      </c>
      <c r="AH154" s="1">
        <f>SUM($Z$2:Z154)</f>
        <v>142.67899065636172</v>
      </c>
    </row>
    <row r="155" spans="17:34" x14ac:dyDescent="0.3">
      <c r="Q155" s="1">
        <f t="shared" si="41"/>
        <v>1.5300000000000011</v>
      </c>
      <c r="R155" s="1">
        <f>IF(Q155&lt;=t_thrust,('D12 Data'!D155/(m+m_f/2)),0)</f>
        <v>104.97323594579193</v>
      </c>
      <c r="S155" s="1">
        <f t="shared" si="42"/>
        <v>85.98904082062613</v>
      </c>
      <c r="T155" s="1">
        <f t="shared" si="49"/>
        <v>60.210174586024863</v>
      </c>
      <c r="U155" s="1">
        <f t="shared" si="36"/>
        <v>51.643471727479387</v>
      </c>
      <c r="V155" s="1">
        <f t="shared" si="37"/>
        <v>22.770050386016244</v>
      </c>
      <c r="W155" s="1">
        <f t="shared" si="43"/>
        <v>74.413522113495645</v>
      </c>
      <c r="X155" s="1">
        <f t="shared" si="46"/>
        <v>121.12568506849487</v>
      </c>
      <c r="Y155" s="1">
        <f t="shared" si="47"/>
        <v>78.255619904679023</v>
      </c>
      <c r="Z155" s="1">
        <f t="shared" si="48"/>
        <v>1.5487867363428518</v>
      </c>
      <c r="AA155" s="1">
        <f t="shared" si="44"/>
        <v>129.39324888103027</v>
      </c>
      <c r="AB155" s="1">
        <f t="shared" si="45"/>
        <v>85.918344109191295</v>
      </c>
      <c r="AC155" s="1">
        <f t="shared" si="38"/>
        <v>155.32087660856686</v>
      </c>
      <c r="AD155" s="1">
        <f t="shared" si="50"/>
        <v>34.345569093146743</v>
      </c>
      <c r="AE155" s="1">
        <f t="shared" si="39"/>
        <v>27.630124200008616</v>
      </c>
      <c r="AF155" s="1">
        <f t="shared" si="40"/>
        <v>44.079948725469478</v>
      </c>
      <c r="AG155" s="1">
        <f t="shared" si="35"/>
        <v>1.5300000000000011</v>
      </c>
      <c r="AH155" s="1">
        <f>SUM($Z$2:Z155)</f>
        <v>144.22777739270458</v>
      </c>
    </row>
    <row r="156" spans="17:34" x14ac:dyDescent="0.3">
      <c r="Q156" s="1">
        <f t="shared" si="41"/>
        <v>1.5400000000000011</v>
      </c>
      <c r="R156" s="1">
        <f>IF(Q156&lt;=t_thrust,('D12 Data'!D156/(m+m_f/2)),0)</f>
        <v>104.96009618306319</v>
      </c>
      <c r="S156" s="1">
        <f t="shared" si="42"/>
        <v>85.978277357125421</v>
      </c>
      <c r="T156" s="1">
        <f t="shared" si="49"/>
        <v>60.202637927744412</v>
      </c>
      <c r="U156" s="1">
        <f t="shared" si="36"/>
        <v>51.917995860607078</v>
      </c>
      <c r="V156" s="1">
        <f t="shared" si="37"/>
        <v>22.916736390797269</v>
      </c>
      <c r="W156" s="1">
        <f t="shared" si="43"/>
        <v>74.834732251404347</v>
      </c>
      <c r="X156" s="1">
        <f t="shared" si="46"/>
        <v>122.41961755730517</v>
      </c>
      <c r="Y156" s="1">
        <f t="shared" si="47"/>
        <v>79.114803345770937</v>
      </c>
      <c r="Z156" s="1">
        <f t="shared" si="48"/>
        <v>1.5532087660856662</v>
      </c>
      <c r="AA156" s="1">
        <f t="shared" si="44"/>
        <v>129.73670457196175</v>
      </c>
      <c r="AB156" s="1">
        <f t="shared" si="45"/>
        <v>86.194645351191383</v>
      </c>
      <c r="AC156" s="1">
        <f t="shared" si="38"/>
        <v>155.75984527602145</v>
      </c>
      <c r="AD156" s="1">
        <f t="shared" si="50"/>
        <v>34.060281496518343</v>
      </c>
      <c r="AE156" s="1">
        <f t="shared" si="39"/>
        <v>27.475901536947141</v>
      </c>
      <c r="AF156" s="1">
        <f t="shared" si="40"/>
        <v>43.761032219202555</v>
      </c>
      <c r="AG156" s="1">
        <f t="shared" si="35"/>
        <v>1.5400000000000011</v>
      </c>
      <c r="AH156" s="1">
        <f>SUM($Z$2:Z156)</f>
        <v>145.78098615879026</v>
      </c>
    </row>
    <row r="157" spans="17:34" x14ac:dyDescent="0.3">
      <c r="Q157" s="1">
        <f t="shared" si="41"/>
        <v>1.5500000000000012</v>
      </c>
      <c r="R157" s="1">
        <f>IF(Q157&lt;=t_thrust,('D12 Data'!D157/(m+m_f/2)),0)</f>
        <v>104.94695642033444</v>
      </c>
      <c r="S157" s="1">
        <f t="shared" si="42"/>
        <v>85.967513893624698</v>
      </c>
      <c r="T157" s="1">
        <f t="shared" si="49"/>
        <v>60.195101269463962</v>
      </c>
      <c r="U157" s="1">
        <f t="shared" si="36"/>
        <v>52.19095836686288</v>
      </c>
      <c r="V157" s="1">
        <f t="shared" si="37"/>
        <v>23.063070668777389</v>
      </c>
      <c r="W157" s="1">
        <f t="shared" si="43"/>
        <v>75.254029035640258</v>
      </c>
      <c r="X157" s="1">
        <f t="shared" si="46"/>
        <v>123.7169846030248</v>
      </c>
      <c r="Y157" s="1">
        <f t="shared" si="47"/>
        <v>79.976749799282857</v>
      </c>
      <c r="Z157" s="1">
        <f t="shared" si="48"/>
        <v>1.5575984527602236</v>
      </c>
      <c r="AA157" s="1">
        <f t="shared" si="44"/>
        <v>130.07730738692695</v>
      </c>
      <c r="AB157" s="1">
        <f t="shared" si="45"/>
        <v>86.469404366560852</v>
      </c>
      <c r="AC157" s="1">
        <f t="shared" si="38"/>
        <v>156.19559465151664</v>
      </c>
      <c r="AD157" s="1">
        <f t="shared" si="50"/>
        <v>33.776555526761818</v>
      </c>
      <c r="AE157" s="1">
        <f t="shared" si="39"/>
        <v>27.322030600686574</v>
      </c>
      <c r="AF157" s="1">
        <f t="shared" si="40"/>
        <v>43.443630826592724</v>
      </c>
      <c r="AG157" s="1">
        <f t="shared" si="35"/>
        <v>1.5500000000000012</v>
      </c>
      <c r="AH157" s="1">
        <f>SUM($Z$2:Z157)</f>
        <v>147.33858461155049</v>
      </c>
    </row>
    <row r="158" spans="17:34" x14ac:dyDescent="0.3">
      <c r="Q158" s="1">
        <f t="shared" si="41"/>
        <v>1.5600000000000012</v>
      </c>
      <c r="R158" s="1">
        <f>IF(Q158&lt;=t_thrust,('D12 Data'!D158/(m+m_f/2)),0)</f>
        <v>104.93381665760573</v>
      </c>
      <c r="S158" s="1">
        <f t="shared" si="42"/>
        <v>85.956750430123989</v>
      </c>
      <c r="T158" s="1">
        <f t="shared" si="49"/>
        <v>60.187564611183532</v>
      </c>
      <c r="U158" s="1">
        <f t="shared" si="36"/>
        <v>52.462353826712004</v>
      </c>
      <c r="V158" s="1">
        <f t="shared" si="37"/>
        <v>23.209047259829923</v>
      </c>
      <c r="W158" s="1">
        <f t="shared" si="43"/>
        <v>75.67140108654192</v>
      </c>
      <c r="X158" s="1">
        <f t="shared" si="46"/>
        <v>125.01775767689406</v>
      </c>
      <c r="Y158" s="1">
        <f t="shared" si="47"/>
        <v>80.841443842948465</v>
      </c>
      <c r="Z158" s="1">
        <f t="shared" si="48"/>
        <v>1.5619559465151631</v>
      </c>
      <c r="AA158" s="1">
        <f t="shared" si="44"/>
        <v>130.41507294219457</v>
      </c>
      <c r="AB158" s="1">
        <f t="shared" si="45"/>
        <v>86.742624672567715</v>
      </c>
      <c r="AC158" s="1">
        <f t="shared" si="38"/>
        <v>156.62813982680086</v>
      </c>
      <c r="AD158" s="1">
        <f t="shared" si="50"/>
        <v>33.494396603411985</v>
      </c>
      <c r="AE158" s="1">
        <f t="shared" si="39"/>
        <v>27.168517351353607</v>
      </c>
      <c r="AF158" s="1">
        <f t="shared" si="40"/>
        <v>43.127751377708741</v>
      </c>
      <c r="AG158" s="1">
        <f t="shared" si="35"/>
        <v>1.5600000000000012</v>
      </c>
      <c r="AH158" s="1">
        <f>SUM($Z$2:Z158)</f>
        <v>148.90054055806564</v>
      </c>
    </row>
    <row r="159" spans="17:34" x14ac:dyDescent="0.3">
      <c r="Q159" s="1">
        <f t="shared" si="41"/>
        <v>1.5700000000000012</v>
      </c>
      <c r="R159" s="1">
        <f>IF(Q159&lt;=t_thrust,('D12 Data'!D159/(m+m_f/2)),0)</f>
        <v>104.92067689487699</v>
      </c>
      <c r="S159" s="1">
        <f t="shared" si="42"/>
        <v>85.945986966623281</v>
      </c>
      <c r="T159" s="1">
        <f t="shared" si="49"/>
        <v>60.180027952903082</v>
      </c>
      <c r="U159" s="1">
        <f t="shared" si="36"/>
        <v>52.732177144026373</v>
      </c>
      <c r="V159" s="1">
        <f t="shared" si="37"/>
        <v>23.354660303421166</v>
      </c>
      <c r="W159" s="1">
        <f t="shared" si="43"/>
        <v>76.086837447447536</v>
      </c>
      <c r="X159" s="1">
        <f t="shared" si="46"/>
        <v>126.32190840631601</v>
      </c>
      <c r="Y159" s="1">
        <f t="shared" si="47"/>
        <v>81.708870089674136</v>
      </c>
      <c r="Z159" s="1">
        <f t="shared" si="48"/>
        <v>1.5662813982680077</v>
      </c>
      <c r="AA159" s="1">
        <f t="shared" si="44"/>
        <v>130.7500169082287</v>
      </c>
      <c r="AB159" s="1">
        <f t="shared" si="45"/>
        <v>87.014309846081247</v>
      </c>
      <c r="AC159" s="1">
        <f t="shared" si="38"/>
        <v>157.05749596721552</v>
      </c>
      <c r="AD159" s="1">
        <f t="shared" si="50"/>
        <v>33.213809822596907</v>
      </c>
      <c r="AE159" s="1">
        <f t="shared" si="39"/>
        <v>27.015367649481917</v>
      </c>
      <c r="AF159" s="1">
        <f t="shared" si="40"/>
        <v>42.813400380818955</v>
      </c>
      <c r="AG159" s="1">
        <f t="shared" si="35"/>
        <v>1.5700000000000012</v>
      </c>
      <c r="AH159" s="1">
        <f>SUM($Z$2:Z159)</f>
        <v>150.46682195633366</v>
      </c>
    </row>
    <row r="160" spans="17:34" x14ac:dyDescent="0.3">
      <c r="Q160" s="1">
        <f t="shared" si="41"/>
        <v>1.5800000000000012</v>
      </c>
      <c r="R160" s="1">
        <f>IF(Q160&lt;=t_thrust,('D12 Data'!D160/(m+m_f/2)),0)</f>
        <v>104.90753713214825</v>
      </c>
      <c r="S160" s="1">
        <f t="shared" si="42"/>
        <v>85.935223503122558</v>
      </c>
      <c r="T160" s="1">
        <f t="shared" si="49"/>
        <v>60.172491294622631</v>
      </c>
      <c r="U160" s="1">
        <f t="shared" si="36"/>
        <v>53.00042354129851</v>
      </c>
      <c r="V160" s="1">
        <f t="shared" si="37"/>
        <v>23.499904038237364</v>
      </c>
      <c r="W160" s="1">
        <f t="shared" si="43"/>
        <v>76.500327579535835</v>
      </c>
      <c r="X160" s="1">
        <f t="shared" si="46"/>
        <v>127.6294085753983</v>
      </c>
      <c r="Y160" s="1">
        <f t="shared" si="47"/>
        <v>82.579013188134951</v>
      </c>
      <c r="Z160" s="1">
        <f t="shared" si="48"/>
        <v>1.5705749596721581</v>
      </c>
      <c r="AA160" s="1">
        <f t="shared" si="44"/>
        <v>131.08215500645468</v>
      </c>
      <c r="AB160" s="1">
        <f t="shared" si="45"/>
        <v>87.284463522576061</v>
      </c>
      <c r="AC160" s="1">
        <f t="shared" si="38"/>
        <v>157.4836783084524</v>
      </c>
      <c r="AD160" s="1">
        <f t="shared" si="50"/>
        <v>32.934799961824048</v>
      </c>
      <c r="AE160" s="1">
        <f t="shared" si="39"/>
        <v>26.862587256385268</v>
      </c>
      <c r="AF160" s="1">
        <f t="shared" si="40"/>
        <v>42.500584026955174</v>
      </c>
      <c r="AG160" s="1">
        <f t="shared" si="35"/>
        <v>1.5800000000000012</v>
      </c>
      <c r="AH160" s="1">
        <f>SUM($Z$2:Z160)</f>
        <v>152.03739691600583</v>
      </c>
    </row>
    <row r="161" spans="17:34" x14ac:dyDescent="0.3">
      <c r="Q161" s="1">
        <f t="shared" si="41"/>
        <v>1.5900000000000012</v>
      </c>
      <c r="R161" s="1">
        <f>IF(Q161&lt;=t_thrust,('D12 Data'!D161/(m+m_f/2)),0)</f>
        <v>104.89439736941715</v>
      </c>
      <c r="S161" s="1">
        <f t="shared" si="42"/>
        <v>85.924460039619902</v>
      </c>
      <c r="T161" s="1">
        <f t="shared" si="49"/>
        <v>60.164954636340831</v>
      </c>
      <c r="U161" s="1">
        <f t="shared" si="36"/>
        <v>53.267088554856208</v>
      </c>
      <c r="V161" s="1">
        <f t="shared" si="37"/>
        <v>23.644772801795988</v>
      </c>
      <c r="W161" s="1">
        <f t="shared" si="43"/>
        <v>76.911861356652196</v>
      </c>
      <c r="X161" s="1">
        <f t="shared" si="46"/>
        <v>128.94023012546285</v>
      </c>
      <c r="Y161" s="1">
        <f t="shared" si="47"/>
        <v>83.451857823360712</v>
      </c>
      <c r="Z161" s="1">
        <f t="shared" si="48"/>
        <v>1.5748367830845231</v>
      </c>
      <c r="AA161" s="1">
        <f t="shared" si="44"/>
        <v>131.41150300607293</v>
      </c>
      <c r="AB161" s="1">
        <f t="shared" si="45"/>
        <v>87.553089395139921</v>
      </c>
      <c r="AC161" s="1">
        <f t="shared" si="38"/>
        <v>157.90670215335535</v>
      </c>
      <c r="AD161" s="1">
        <f t="shared" si="50"/>
        <v>32.657371484763694</v>
      </c>
      <c r="AE161" s="1">
        <f t="shared" si="39"/>
        <v>26.710181834544841</v>
      </c>
      <c r="AF161" s="1">
        <f t="shared" si="40"/>
        <v>42.189308194473938</v>
      </c>
      <c r="AG161" s="1">
        <f t="shared" si="35"/>
        <v>1.5900000000000012</v>
      </c>
      <c r="AH161" s="1">
        <f>SUM($Z$2:Z161)</f>
        <v>153.61223369909035</v>
      </c>
    </row>
    <row r="162" spans="17:34" x14ac:dyDescent="0.3">
      <c r="Q162" s="1">
        <f t="shared" si="41"/>
        <v>1.6000000000000012</v>
      </c>
      <c r="R162" s="1">
        <f>IF(Q162&lt;=t_thrust,('D12 Data'!D162/(m+m_f/2)),0)</f>
        <v>83.733630729960566</v>
      </c>
      <c r="S162" s="1">
        <f t="shared" si="42"/>
        <v>68.590574788186743</v>
      </c>
      <c r="T162" s="1">
        <f t="shared" si="49"/>
        <v>48.027637516825223</v>
      </c>
      <c r="U162" s="1">
        <f t="shared" si="36"/>
        <v>53.532168030079511</v>
      </c>
      <c r="V162" s="1">
        <f t="shared" si="37"/>
        <v>23.78926103004191</v>
      </c>
      <c r="W162" s="1">
        <f t="shared" si="43"/>
        <v>77.321429060121432</v>
      </c>
      <c r="X162" s="1">
        <f t="shared" si="46"/>
        <v>130.25434515552357</v>
      </c>
      <c r="Y162" s="1">
        <f t="shared" si="47"/>
        <v>84.327388717312118</v>
      </c>
      <c r="Z162" s="1">
        <f t="shared" si="48"/>
        <v>1.5790670215335494</v>
      </c>
      <c r="AA162" s="1">
        <f t="shared" si="44"/>
        <v>131.73807672092056</v>
      </c>
      <c r="AB162" s="1">
        <f t="shared" si="45"/>
        <v>87.820191213485373</v>
      </c>
      <c r="AC162" s="1">
        <f t="shared" si="38"/>
        <v>158.3265828687662</v>
      </c>
      <c r="AD162" s="1">
        <f t="shared" si="50"/>
        <v>15.058406758107232</v>
      </c>
      <c r="AE162" s="1">
        <f t="shared" si="39"/>
        <v>14.428376486783312</v>
      </c>
      <c r="AF162" s="1">
        <f t="shared" si="40"/>
        <v>20.855063225436915</v>
      </c>
      <c r="AG162" s="1">
        <f t="shared" si="35"/>
        <v>1.6000000000000012</v>
      </c>
      <c r="AH162" s="1">
        <f>SUM($Z$2:Z162)</f>
        <v>155.1913007206239</v>
      </c>
    </row>
    <row r="163" spans="17:34" x14ac:dyDescent="0.3">
      <c r="Q163" s="1">
        <f t="shared" si="41"/>
        <v>1.6100000000000012</v>
      </c>
      <c r="R163" s="1">
        <f>IF(Q163&lt;=t_thrust,('D12 Data'!D163/(m+m_f/2)),0)</f>
        <v>62.572864090504709</v>
      </c>
      <c r="S163" s="1">
        <f t="shared" si="42"/>
        <v>51.25668953675418</v>
      </c>
      <c r="T163" s="1">
        <f t="shared" si="49"/>
        <v>35.890320397310028</v>
      </c>
      <c r="U163" s="1">
        <f t="shared" si="36"/>
        <v>53.654618561479808</v>
      </c>
      <c r="V163" s="1">
        <f t="shared" si="37"/>
        <v>23.86749414986074</v>
      </c>
      <c r="W163" s="1">
        <f t="shared" si="43"/>
        <v>77.522112711340554</v>
      </c>
      <c r="X163" s="1">
        <f t="shared" si="46"/>
        <v>131.57172592273278</v>
      </c>
      <c r="Y163" s="1">
        <f t="shared" si="47"/>
        <v>85.205590629446974</v>
      </c>
      <c r="Z163" s="1">
        <f t="shared" si="48"/>
        <v>1.5832658286876709</v>
      </c>
      <c r="AA163" s="1">
        <f t="shared" si="44"/>
        <v>131.88866078850162</v>
      </c>
      <c r="AB163" s="1">
        <f t="shared" si="45"/>
        <v>87.964474978353209</v>
      </c>
      <c r="AC163" s="1">
        <f t="shared" si="38"/>
        <v>158.53191383062835</v>
      </c>
      <c r="AD163" s="1">
        <f t="shared" si="50"/>
        <v>-2.3979290247256273</v>
      </c>
      <c r="AE163" s="1">
        <f t="shared" si="39"/>
        <v>2.2128262474492875</v>
      </c>
      <c r="AF163" s="1">
        <f t="shared" si="40"/>
        <v>3.2629225563935922</v>
      </c>
      <c r="AG163" s="1">
        <f t="shared" si="35"/>
        <v>1.6100000000000012</v>
      </c>
      <c r="AH163" s="1">
        <f>SUM($Z$2:Z163)</f>
        <v>156.77456654931157</v>
      </c>
    </row>
    <row r="164" spans="17:34" x14ac:dyDescent="0.3">
      <c r="Q164" s="1">
        <f t="shared" si="41"/>
        <v>1.6200000000000012</v>
      </c>
      <c r="R164" s="1">
        <f>IF(Q164&lt;=t_thrust,('D12 Data'!D164/(m+m_f/2)),0)</f>
        <v>46.058455865220814</v>
      </c>
      <c r="S164" s="1">
        <f t="shared" si="42"/>
        <v>37.728878278789935</v>
      </c>
      <c r="T164" s="1">
        <f t="shared" si="49"/>
        <v>26.418044979005291</v>
      </c>
      <c r="U164" s="1">
        <f t="shared" si="36"/>
        <v>53.635109944096506</v>
      </c>
      <c r="V164" s="1">
        <f t="shared" si="37"/>
        <v>23.879503830024689</v>
      </c>
      <c r="W164" s="1">
        <f t="shared" si="43"/>
        <v>77.514613774121202</v>
      </c>
      <c r="X164" s="1">
        <f t="shared" si="46"/>
        <v>132.8906125306178</v>
      </c>
      <c r="Y164" s="1">
        <f t="shared" si="47"/>
        <v>86.085235379230511</v>
      </c>
      <c r="Z164" s="1">
        <f t="shared" si="48"/>
        <v>1.5853191383062892</v>
      </c>
      <c r="AA164" s="1">
        <f t="shared" si="44"/>
        <v>131.86468149825436</v>
      </c>
      <c r="AB164" s="1">
        <f t="shared" si="45"/>
        <v>87.986603240827705</v>
      </c>
      <c r="AC164" s="1">
        <f t="shared" si="38"/>
        <v>158.52424602090022</v>
      </c>
      <c r="AD164" s="1">
        <f t="shared" si="50"/>
        <v>-15.906231665306571</v>
      </c>
      <c r="AE164" s="1">
        <f t="shared" si="39"/>
        <v>-7.271458851019398</v>
      </c>
      <c r="AF164" s="1">
        <f t="shared" si="40"/>
        <v>17.489491691083241</v>
      </c>
      <c r="AG164" s="1">
        <f t="shared" si="35"/>
        <v>1.6200000000000012</v>
      </c>
      <c r="AH164" s="1">
        <f>SUM($Z$2:Z164)</f>
        <v>158.35988568761786</v>
      </c>
    </row>
    <row r="165" spans="17:34" x14ac:dyDescent="0.3">
      <c r="Q165" s="1">
        <f t="shared" si="41"/>
        <v>1.6300000000000012</v>
      </c>
      <c r="R165" s="1">
        <f>IF(Q165&lt;=t_thrust,('D12 Data'!D165/(m+m_f/2)),0)</f>
        <v>30.705637243479824</v>
      </c>
      <c r="S165" s="1">
        <f t="shared" si="42"/>
        <v>25.152585519192701</v>
      </c>
      <c r="T165" s="1">
        <f t="shared" si="49"/>
        <v>17.612029986003115</v>
      </c>
      <c r="U165" s="1">
        <f t="shared" si="36"/>
        <v>53.505792840049196</v>
      </c>
      <c r="V165" s="1">
        <f t="shared" si="37"/>
        <v>23.840050760330335</v>
      </c>
      <c r="W165" s="1">
        <f t="shared" si="43"/>
        <v>77.345843600379524</v>
      </c>
      <c r="X165" s="1">
        <f t="shared" si="46"/>
        <v>134.20925934560034</v>
      </c>
      <c r="Y165" s="1">
        <f t="shared" si="47"/>
        <v>86.965101411638784</v>
      </c>
      <c r="Z165" s="1">
        <f t="shared" si="48"/>
        <v>1.5852424602089994</v>
      </c>
      <c r="AA165" s="1">
        <f t="shared" si="44"/>
        <v>131.70561918160129</v>
      </c>
      <c r="AB165" s="1">
        <f t="shared" si="45"/>
        <v>87.91388865231751</v>
      </c>
      <c r="AC165" s="1">
        <f t="shared" si="38"/>
        <v>158.35157701134858</v>
      </c>
      <c r="AD165" s="1">
        <f t="shared" si="50"/>
        <v>-28.353207320856495</v>
      </c>
      <c r="AE165" s="1">
        <f t="shared" si="39"/>
        <v>-16.038020774327222</v>
      </c>
      <c r="AF165" s="1">
        <f t="shared" si="40"/>
        <v>32.574874915143141</v>
      </c>
      <c r="AG165" s="1">
        <f t="shared" si="35"/>
        <v>1.6300000000000012</v>
      </c>
      <c r="AH165" s="1">
        <f>SUM($Z$2:Z165)</f>
        <v>159.94512814782686</v>
      </c>
    </row>
    <row r="166" spans="17:34" x14ac:dyDescent="0.3">
      <c r="Q166" s="1">
        <f t="shared" si="41"/>
        <v>1.6400000000000012</v>
      </c>
      <c r="R166" s="1">
        <f>IF(Q166&lt;=t_thrust,('D12 Data'!D166/(m+m_f/2)),0)</f>
        <v>15.352818621738834</v>
      </c>
      <c r="S166" s="1">
        <f t="shared" si="42"/>
        <v>12.576292759595468</v>
      </c>
      <c r="T166" s="1">
        <f t="shared" si="49"/>
        <v>8.8060149930009395</v>
      </c>
      <c r="U166" s="1">
        <f t="shared" si="36"/>
        <v>53.275669341266997</v>
      </c>
      <c r="V166" s="1">
        <f t="shared" si="37"/>
        <v>23.753147887626977</v>
      </c>
      <c r="W166" s="1">
        <f t="shared" si="43"/>
        <v>77.028817228893985</v>
      </c>
      <c r="X166" s="1">
        <f t="shared" si="46"/>
        <v>135.52631553741637</v>
      </c>
      <c r="Y166" s="1">
        <f t="shared" si="47"/>
        <v>87.844240298161964</v>
      </c>
      <c r="Z166" s="1">
        <f t="shared" si="48"/>
        <v>1.5835157701134956</v>
      </c>
      <c r="AA166" s="1">
        <f t="shared" si="44"/>
        <v>131.42208710839273</v>
      </c>
      <c r="AB166" s="1">
        <f t="shared" si="45"/>
        <v>87.753508444574237</v>
      </c>
      <c r="AC166" s="1">
        <f t="shared" si="38"/>
        <v>158.02671680528559</v>
      </c>
      <c r="AD166" s="1">
        <f t="shared" si="50"/>
        <v>-40.69937658167153</v>
      </c>
      <c r="AE166" s="1">
        <f t="shared" si="39"/>
        <v>-24.757132894626039</v>
      </c>
      <c r="AF166" s="1">
        <f t="shared" si="40"/>
        <v>47.63774641289077</v>
      </c>
      <c r="AG166" s="1">
        <f t="shared" si="35"/>
        <v>1.6400000000000012</v>
      </c>
      <c r="AH166" s="1">
        <f>SUM($Z$2:Z166)</f>
        <v>161.52864391794037</v>
      </c>
    </row>
    <row r="167" spans="17:34" x14ac:dyDescent="0.3">
      <c r="Q167" s="1">
        <f t="shared" si="41"/>
        <v>1.6500000000000012</v>
      </c>
      <c r="R167" s="1">
        <f>IF(Q167&lt;=t_thrust,('D12 Data'!D167/(m+m_f/2)),0)</f>
        <v>0</v>
      </c>
      <c r="S167" s="1">
        <f t="shared" si="42"/>
        <v>0</v>
      </c>
      <c r="T167" s="1">
        <f t="shared" si="49"/>
        <v>0</v>
      </c>
      <c r="U167" s="1">
        <f t="shared" si="36"/>
        <v>52.946207352996453</v>
      </c>
      <c r="V167" s="1">
        <f t="shared" si="37"/>
        <v>23.61931157080495</v>
      </c>
      <c r="W167" s="1">
        <f t="shared" si="43"/>
        <v>76.565518923801434</v>
      </c>
      <c r="X167" s="1">
        <f t="shared" si="46"/>
        <v>136.8405364085003</v>
      </c>
      <c r="Y167" s="1">
        <f t="shared" si="47"/>
        <v>88.721775382607703</v>
      </c>
      <c r="Z167" s="1">
        <f t="shared" si="48"/>
        <v>1.5802671680528586</v>
      </c>
      <c r="AA167" s="1">
        <f t="shared" si="44"/>
        <v>131.01509334257602</v>
      </c>
      <c r="AB167" s="1">
        <f t="shared" si="45"/>
        <v>87.505937115627972</v>
      </c>
      <c r="AC167" s="1">
        <f t="shared" si="38"/>
        <v>157.55076551400234</v>
      </c>
      <c r="AD167" s="1">
        <f t="shared" si="50"/>
        <v>-52.946207352996453</v>
      </c>
      <c r="AE167" s="1">
        <f t="shared" si="39"/>
        <v>-33.429311570804948</v>
      </c>
      <c r="AF167" s="1">
        <f t="shared" si="40"/>
        <v>62.616449477469168</v>
      </c>
      <c r="AG167" s="1">
        <f t="shared" si="35"/>
        <v>1.6500000000000012</v>
      </c>
      <c r="AH167" s="1">
        <f>SUM($Z$2:Z167)</f>
        <v>163.10891108599324</v>
      </c>
    </row>
    <row r="168" spans="17:34" x14ac:dyDescent="0.3">
      <c r="Q168" s="1">
        <f t="shared" si="41"/>
        <v>1.6600000000000013</v>
      </c>
      <c r="R168" s="1">
        <f>IF(Q168&lt;=t_thrust,('D12 Data'!D168/(m+m_f/2)),0)</f>
        <v>0</v>
      </c>
      <c r="S168" s="1">
        <f t="shared" si="42"/>
        <v>0</v>
      </c>
      <c r="T168" s="1">
        <f t="shared" si="49"/>
        <v>0</v>
      </c>
      <c r="U168" s="1">
        <f t="shared" si="36"/>
        <v>64.814860650345622</v>
      </c>
      <c r="V168" s="1">
        <f t="shared" si="37"/>
        <v>28.926752709471248</v>
      </c>
      <c r="W168" s="1">
        <f t="shared" si="43"/>
        <v>93.741613359816867</v>
      </c>
      <c r="X168" s="1">
        <f t="shared" si="46"/>
        <v>138.15068734192607</v>
      </c>
      <c r="Y168" s="1">
        <f t="shared" si="47"/>
        <v>89.596834753763986</v>
      </c>
      <c r="Z168" s="1">
        <f t="shared" si="48"/>
        <v>1.5755076551400367</v>
      </c>
      <c r="AA168" s="1">
        <f t="shared" si="44"/>
        <v>130.48563126904605</v>
      </c>
      <c r="AB168" s="1">
        <f t="shared" si="45"/>
        <v>87.171643999919922</v>
      </c>
      <c r="AC168" s="1">
        <f t="shared" si="38"/>
        <v>156.92480838073445</v>
      </c>
      <c r="AD168" s="1">
        <f t="shared" si="50"/>
        <v>-64.814860650345622</v>
      </c>
      <c r="AE168" s="1">
        <f t="shared" si="39"/>
        <v>-38.736752709471247</v>
      </c>
      <c r="AF168" s="1">
        <f t="shared" si="40"/>
        <v>75.508292071788048</v>
      </c>
      <c r="AG168" s="1">
        <f t="shared" si="35"/>
        <v>1.6600000000000013</v>
      </c>
      <c r="AH168" s="1">
        <f>SUM($Z$2:Z168)</f>
        <v>164.68441874113327</v>
      </c>
    </row>
    <row r="169" spans="17:34" x14ac:dyDescent="0.3">
      <c r="Q169" s="1">
        <f t="shared" si="41"/>
        <v>1.6700000000000013</v>
      </c>
      <c r="R169" s="1">
        <f>IF(Q169&lt;=t_thrust,('D12 Data'!D169/(m+m_f/2)),0)</f>
        <v>0</v>
      </c>
      <c r="S169" s="1">
        <f t="shared" si="42"/>
        <v>0</v>
      </c>
      <c r="T169" s="1">
        <f t="shared" si="49"/>
        <v>0</v>
      </c>
      <c r="U169" s="1">
        <f t="shared" si="36"/>
        <v>64.172562706164044</v>
      </c>
      <c r="V169" s="1">
        <f t="shared" si="37"/>
        <v>28.670238377441144</v>
      </c>
      <c r="W169" s="1">
        <f t="shared" si="43"/>
        <v>92.842801083605167</v>
      </c>
      <c r="X169" s="1">
        <f t="shared" si="46"/>
        <v>139.45554365461655</v>
      </c>
      <c r="Y169" s="1">
        <f t="shared" si="47"/>
        <v>90.46855119376319</v>
      </c>
      <c r="Z169" s="1">
        <f t="shared" si="48"/>
        <v>1.5692480838073595</v>
      </c>
      <c r="AA169" s="1">
        <f t="shared" si="44"/>
        <v>129.83748266254258</v>
      </c>
      <c r="AB169" s="1">
        <f t="shared" si="45"/>
        <v>86.784276472825212</v>
      </c>
      <c r="AC169" s="1">
        <f t="shared" si="38"/>
        <v>156.17068401930564</v>
      </c>
      <c r="AD169" s="1">
        <f t="shared" si="50"/>
        <v>-64.172562706164044</v>
      </c>
      <c r="AE169" s="1">
        <f t="shared" si="39"/>
        <v>-38.480238377441147</v>
      </c>
      <c r="AF169" s="1">
        <f t="shared" si="40"/>
        <v>74.825440525674495</v>
      </c>
      <c r="AG169" s="1">
        <f t="shared" si="35"/>
        <v>1.6700000000000013</v>
      </c>
      <c r="AH169" s="1">
        <f>SUM($Z$2:Z169)</f>
        <v>166.25366682494064</v>
      </c>
    </row>
    <row r="170" spans="17:34" x14ac:dyDescent="0.3">
      <c r="Q170" s="1">
        <f t="shared" si="41"/>
        <v>1.6800000000000013</v>
      </c>
      <c r="R170" s="1">
        <f>IF(Q170&lt;=t_thrust,('D12 Data'!D170/(m+m_f/2)),0)</f>
        <v>0</v>
      </c>
      <c r="S170" s="1">
        <f t="shared" si="42"/>
        <v>0</v>
      </c>
      <c r="T170" s="1">
        <f t="shared" si="49"/>
        <v>0</v>
      </c>
      <c r="U170" s="1">
        <f t="shared" si="36"/>
        <v>63.539780745199479</v>
      </c>
      <c r="V170" s="1">
        <f t="shared" si="37"/>
        <v>28.416553777342152</v>
      </c>
      <c r="W170" s="1">
        <f t="shared" si="43"/>
        <v>91.956334522541653</v>
      </c>
      <c r="X170" s="1">
        <f t="shared" si="46"/>
        <v>140.75391848124198</v>
      </c>
      <c r="Y170" s="1">
        <f t="shared" si="47"/>
        <v>91.336393958491442</v>
      </c>
      <c r="Z170" s="1">
        <f t="shared" si="48"/>
        <v>1.5617068401930629</v>
      </c>
      <c r="AA170" s="1">
        <f t="shared" si="44"/>
        <v>129.19575703548094</v>
      </c>
      <c r="AB170" s="1">
        <f t="shared" si="45"/>
        <v>86.399474089050798</v>
      </c>
      <c r="AC170" s="1">
        <f t="shared" si="38"/>
        <v>155.42333402303396</v>
      </c>
      <c r="AD170" s="1">
        <f t="shared" si="50"/>
        <v>-63.539780745199479</v>
      </c>
      <c r="AE170" s="1">
        <f t="shared" si="39"/>
        <v>-38.226553777342154</v>
      </c>
      <c r="AF170" s="1">
        <f t="shared" si="40"/>
        <v>74.152364431891556</v>
      </c>
      <c r="AG170" s="1">
        <f t="shared" si="35"/>
        <v>1.6800000000000013</v>
      </c>
      <c r="AH170" s="1">
        <f>SUM($Z$2:Z170)</f>
        <v>167.81537366513371</v>
      </c>
    </row>
    <row r="171" spans="17:34" x14ac:dyDescent="0.3">
      <c r="Q171" s="1">
        <f t="shared" si="41"/>
        <v>1.6900000000000013</v>
      </c>
      <c r="R171" s="1">
        <f>IF(Q171&lt;=t_thrust,('D12 Data'!D171/(m+m_f/2)),0)</f>
        <v>0</v>
      </c>
      <c r="S171" s="1">
        <f t="shared" si="42"/>
        <v>0</v>
      </c>
      <c r="T171" s="1">
        <f t="shared" si="49"/>
        <v>0</v>
      </c>
      <c r="U171" s="1">
        <f t="shared" si="36"/>
        <v>62.916327483979956</v>
      </c>
      <c r="V171" s="1">
        <f t="shared" si="37"/>
        <v>28.165657832722601</v>
      </c>
      <c r="W171" s="1">
        <f t="shared" si="43"/>
        <v>91.081985316702543</v>
      </c>
      <c r="X171" s="1">
        <f t="shared" si="46"/>
        <v>142.04587605159679</v>
      </c>
      <c r="Y171" s="1">
        <f t="shared" si="47"/>
        <v>92.200388699381946</v>
      </c>
      <c r="Z171" s="1">
        <f t="shared" si="48"/>
        <v>1.5542333402303385</v>
      </c>
      <c r="AA171" s="1">
        <f t="shared" si="44"/>
        <v>128.56035922802894</v>
      </c>
      <c r="AB171" s="1">
        <f t="shared" si="45"/>
        <v>86.017208551277378</v>
      </c>
      <c r="AC171" s="1">
        <f t="shared" si="38"/>
        <v>154.68266267359698</v>
      </c>
      <c r="AD171" s="1">
        <f t="shared" si="50"/>
        <v>-62.916327483979956</v>
      </c>
      <c r="AE171" s="1">
        <f t="shared" si="39"/>
        <v>-37.975657832722604</v>
      </c>
      <c r="AF171" s="1">
        <f t="shared" si="40"/>
        <v>73.488875701696756</v>
      </c>
      <c r="AG171" s="1">
        <f t="shared" si="35"/>
        <v>1.6900000000000013</v>
      </c>
      <c r="AH171" s="1">
        <f>SUM($Z$2:Z171)</f>
        <v>169.36960700536403</v>
      </c>
    </row>
    <row r="172" spans="17:34" x14ac:dyDescent="0.3">
      <c r="Q172" s="1">
        <f t="shared" si="41"/>
        <v>1.7000000000000013</v>
      </c>
      <c r="R172" s="1">
        <f>IF(Q172&lt;=t_thrust,('D12 Data'!D172/(m+m_f/2)),0)</f>
        <v>0</v>
      </c>
      <c r="S172" s="1">
        <f t="shared" si="42"/>
        <v>0</v>
      </c>
      <c r="T172" s="1">
        <f t="shared" si="49"/>
        <v>0</v>
      </c>
      <c r="U172" s="1">
        <f t="shared" si="36"/>
        <v>62.30202022831039</v>
      </c>
      <c r="V172" s="1">
        <f t="shared" si="37"/>
        <v>27.9175102124556</v>
      </c>
      <c r="W172" s="1">
        <f t="shared" si="43"/>
        <v>90.219530440766007</v>
      </c>
      <c r="X172" s="1">
        <f t="shared" si="46"/>
        <v>143.33147964387709</v>
      </c>
      <c r="Y172" s="1">
        <f t="shared" si="47"/>
        <v>93.060560784894719</v>
      </c>
      <c r="Z172" s="1">
        <f t="shared" si="48"/>
        <v>1.5468266267359745</v>
      </c>
      <c r="AA172" s="1">
        <f t="shared" si="44"/>
        <v>127.93119595318915</v>
      </c>
      <c r="AB172" s="1">
        <f t="shared" si="45"/>
        <v>85.637451972950146</v>
      </c>
      <c r="AC172" s="1">
        <f t="shared" si="38"/>
        <v>153.94857608445952</v>
      </c>
      <c r="AD172" s="1">
        <f t="shared" si="50"/>
        <v>-62.30202022831039</v>
      </c>
      <c r="AE172" s="1">
        <f t="shared" si="39"/>
        <v>-37.727510212455599</v>
      </c>
      <c r="AF172" s="1">
        <f t="shared" si="40"/>
        <v>72.83479080329495</v>
      </c>
      <c r="AG172" s="1">
        <f t="shared" si="35"/>
        <v>1.7000000000000013</v>
      </c>
      <c r="AH172" s="1">
        <f>SUM($Z$2:Z172)</f>
        <v>170.9164336321</v>
      </c>
    </row>
    <row r="173" spans="17:34" x14ac:dyDescent="0.3">
      <c r="Q173" s="1">
        <f t="shared" si="41"/>
        <v>1.7100000000000013</v>
      </c>
      <c r="R173" s="1">
        <f>IF(Q173&lt;=t_thrust,('D12 Data'!D173/(m+m_f/2)),0)</f>
        <v>0</v>
      </c>
      <c r="S173" s="1">
        <f t="shared" si="42"/>
        <v>0</v>
      </c>
      <c r="T173" s="1">
        <f t="shared" si="49"/>
        <v>0</v>
      </c>
      <c r="U173" s="1">
        <f t="shared" si="36"/>
        <v>61.696680738874022</v>
      </c>
      <c r="V173" s="1">
        <f t="shared" si="37"/>
        <v>27.672071314566871</v>
      </c>
      <c r="W173" s="1">
        <f t="shared" si="43"/>
        <v>89.368752053440872</v>
      </c>
      <c r="X173" s="1">
        <f t="shared" si="46"/>
        <v>144.61079160340898</v>
      </c>
      <c r="Y173" s="1">
        <f t="shared" si="47"/>
        <v>93.916935304624218</v>
      </c>
      <c r="Z173" s="1">
        <f t="shared" si="48"/>
        <v>1.5394857608445975</v>
      </c>
      <c r="AA173" s="1">
        <f t="shared" si="44"/>
        <v>127.30817575090605</v>
      </c>
      <c r="AB173" s="1">
        <f t="shared" si="45"/>
        <v>85.260176870825589</v>
      </c>
      <c r="AC173" s="1">
        <f t="shared" si="38"/>
        <v>153.22098215671392</v>
      </c>
      <c r="AD173" s="1">
        <f t="shared" si="50"/>
        <v>-61.696680738874022</v>
      </c>
      <c r="AE173" s="1">
        <f t="shared" si="39"/>
        <v>-37.482071314566873</v>
      </c>
      <c r="AF173" s="1">
        <f t="shared" si="40"/>
        <v>72.189930629034592</v>
      </c>
      <c r="AG173" s="1">
        <f t="shared" si="35"/>
        <v>1.7100000000000013</v>
      </c>
      <c r="AH173" s="1">
        <f>SUM($Z$2:Z173)</f>
        <v>172.45591939294459</v>
      </c>
    </row>
    <row r="174" spans="17:34" x14ac:dyDescent="0.3">
      <c r="Q174" s="1">
        <f t="shared" si="41"/>
        <v>1.7200000000000013</v>
      </c>
      <c r="R174" s="1">
        <f>IF(Q174&lt;=t_thrust,('D12 Data'!D174/(m+m_f/2)),0)</f>
        <v>0</v>
      </c>
      <c r="S174" s="1">
        <f t="shared" si="42"/>
        <v>0</v>
      </c>
      <c r="T174" s="1">
        <f t="shared" si="49"/>
        <v>0</v>
      </c>
      <c r="U174" s="1">
        <f t="shared" si="36"/>
        <v>61.100135101406266</v>
      </c>
      <c r="V174" s="1">
        <f t="shared" si="37"/>
        <v>27.429302250470599</v>
      </c>
      <c r="W174" s="1">
        <f t="shared" si="43"/>
        <v>88.529437351876865</v>
      </c>
      <c r="X174" s="1">
        <f t="shared" si="46"/>
        <v>145.88387336091805</v>
      </c>
      <c r="Y174" s="1">
        <f t="shared" si="47"/>
        <v>94.769537073332472</v>
      </c>
      <c r="Z174" s="1">
        <f t="shared" si="48"/>
        <v>1.5322098215671389</v>
      </c>
      <c r="AA174" s="1">
        <f t="shared" si="44"/>
        <v>126.69120894351731</v>
      </c>
      <c r="AB174" s="1">
        <f t="shared" si="45"/>
        <v>84.885356157679922</v>
      </c>
      <c r="AC174" s="1">
        <f t="shared" si="38"/>
        <v>152.4997905362041</v>
      </c>
      <c r="AD174" s="1">
        <f t="shared" si="50"/>
        <v>-61.100135101406266</v>
      </c>
      <c r="AE174" s="1">
        <f t="shared" si="39"/>
        <v>-37.239302250470601</v>
      </c>
      <c r="AF174" s="1">
        <f t="shared" si="40"/>
        <v>71.554120367117946</v>
      </c>
      <c r="AG174" s="1">
        <f t="shared" si="35"/>
        <v>1.7200000000000013</v>
      </c>
      <c r="AH174" s="1">
        <f>SUM($Z$2:Z174)</f>
        <v>173.98812921451173</v>
      </c>
    </row>
    <row r="175" spans="17:34" x14ac:dyDescent="0.3">
      <c r="Q175" s="1">
        <f t="shared" si="41"/>
        <v>1.7300000000000013</v>
      </c>
      <c r="R175" s="1">
        <f>IF(Q175&lt;=t_thrust,('D12 Data'!D175/(m+m_f/2)),0)</f>
        <v>0</v>
      </c>
      <c r="S175" s="1">
        <f t="shared" si="42"/>
        <v>0</v>
      </c>
      <c r="T175" s="1">
        <f t="shared" si="49"/>
        <v>0</v>
      </c>
      <c r="U175" s="1">
        <f t="shared" si="36"/>
        <v>60.51221360126452</v>
      </c>
      <c r="V175" s="1">
        <f t="shared" si="37"/>
        <v>27.18916482960184</v>
      </c>
      <c r="W175" s="1">
        <f t="shared" si="43"/>
        <v>87.701378430866342</v>
      </c>
      <c r="X175" s="1">
        <f t="shared" si="46"/>
        <v>147.15078545035323</v>
      </c>
      <c r="Y175" s="1">
        <f t="shared" si="47"/>
        <v>95.618390634909275</v>
      </c>
      <c r="Z175" s="1">
        <f t="shared" si="48"/>
        <v>1.5249979053620495</v>
      </c>
      <c r="AA175" s="1">
        <f t="shared" si="44"/>
        <v>126.08020759250324</v>
      </c>
      <c r="AB175" s="1">
        <f t="shared" si="45"/>
        <v>84.512963135175212</v>
      </c>
      <c r="AC175" s="1">
        <f t="shared" si="38"/>
        <v>151.78491257188969</v>
      </c>
      <c r="AD175" s="1">
        <f t="shared" si="50"/>
        <v>-60.51221360126452</v>
      </c>
      <c r="AE175" s="1">
        <f t="shared" si="39"/>
        <v>-36.999164829601838</v>
      </c>
      <c r="AF175" s="1">
        <f t="shared" si="40"/>
        <v>70.927189377650578</v>
      </c>
      <c r="AG175" s="1">
        <f t="shared" si="35"/>
        <v>1.7300000000000013</v>
      </c>
      <c r="AH175" s="1">
        <f>SUM($Z$2:Z175)</f>
        <v>175.51312711987379</v>
      </c>
    </row>
    <row r="176" spans="17:34" x14ac:dyDescent="0.3">
      <c r="Q176" s="1">
        <f t="shared" si="41"/>
        <v>1.7400000000000013</v>
      </c>
      <c r="R176" s="1">
        <f>IF(Q176&lt;=t_thrust,('D12 Data'!D176/(m+m_f/2)),0)</f>
        <v>0</v>
      </c>
      <c r="S176" s="1">
        <f t="shared" si="42"/>
        <v>0</v>
      </c>
      <c r="T176" s="1">
        <f t="shared" si="49"/>
        <v>0</v>
      </c>
      <c r="U176" s="1">
        <f t="shared" si="36"/>
        <v>59.932750602223997</v>
      </c>
      <c r="V176" s="1">
        <f t="shared" si="37"/>
        <v>26.951621544433984</v>
      </c>
      <c r="W176" s="1">
        <f t="shared" si="43"/>
        <v>86.884372146657995</v>
      </c>
      <c r="X176" s="1">
        <f t="shared" si="46"/>
        <v>148.41158752627825</v>
      </c>
      <c r="Y176" s="1">
        <f t="shared" si="47"/>
        <v>96.463520266261028</v>
      </c>
      <c r="Z176" s="1">
        <f t="shared" si="48"/>
        <v>1.5178491257188937</v>
      </c>
      <c r="AA176" s="1">
        <f t="shared" si="44"/>
        <v>125.4750854564906</v>
      </c>
      <c r="AB176" s="1">
        <f t="shared" si="45"/>
        <v>84.14297148687919</v>
      </c>
      <c r="AC176" s="1">
        <f t="shared" si="38"/>
        <v>151.07626127540814</v>
      </c>
      <c r="AD176" s="1">
        <f t="shared" si="50"/>
        <v>-59.932750602223997</v>
      </c>
      <c r="AE176" s="1">
        <f t="shared" si="39"/>
        <v>-36.761621544433986</v>
      </c>
      <c r="AF176" s="1">
        <f t="shared" si="40"/>
        <v>70.308971072862192</v>
      </c>
      <c r="AG176" s="1">
        <f t="shared" si="35"/>
        <v>1.7400000000000013</v>
      </c>
      <c r="AH176" s="1">
        <f>SUM($Z$2:Z176)</f>
        <v>177.03097624559268</v>
      </c>
    </row>
    <row r="177" spans="17:34" x14ac:dyDescent="0.3">
      <c r="Q177" s="1">
        <f t="shared" si="41"/>
        <v>1.7500000000000013</v>
      </c>
      <c r="R177" s="1">
        <f>IF(Q177&lt;=t_thrust,('D12 Data'!D177/(m+m_f/2)),0)</f>
        <v>0</v>
      </c>
      <c r="S177" s="1">
        <f t="shared" si="42"/>
        <v>0</v>
      </c>
      <c r="T177" s="1">
        <f t="shared" si="49"/>
        <v>0</v>
      </c>
      <c r="U177" s="1">
        <f t="shared" si="36"/>
        <v>59.361584429338045</v>
      </c>
      <c r="V177" s="1">
        <f t="shared" si="37"/>
        <v>26.716635555870212</v>
      </c>
      <c r="W177" s="1">
        <f t="shared" si="43"/>
        <v>86.07821998520825</v>
      </c>
      <c r="X177" s="1">
        <f t="shared" si="46"/>
        <v>149.66633838084317</v>
      </c>
      <c r="Y177" s="1">
        <f t="shared" si="47"/>
        <v>97.304949981129823</v>
      </c>
      <c r="Z177" s="1">
        <f t="shared" si="48"/>
        <v>1.5107626127540932</v>
      </c>
      <c r="AA177" s="1">
        <f t="shared" si="44"/>
        <v>124.87575795046837</v>
      </c>
      <c r="AB177" s="1">
        <f t="shared" si="45"/>
        <v>83.775355271434847</v>
      </c>
      <c r="AC177" s="1">
        <f t="shared" si="38"/>
        <v>150.37375128179482</v>
      </c>
      <c r="AD177" s="1">
        <f t="shared" si="50"/>
        <v>-59.361584429338045</v>
      </c>
      <c r="AE177" s="1">
        <f t="shared" si="39"/>
        <v>-36.526635555870214</v>
      </c>
      <c r="AF177" s="1">
        <f t="shared" si="40"/>
        <v>69.699302801339357</v>
      </c>
      <c r="AG177" s="1">
        <f t="shared" si="35"/>
        <v>1.7500000000000013</v>
      </c>
      <c r="AH177" s="1">
        <f>SUM($Z$2:Z177)</f>
        <v>178.54173885834678</v>
      </c>
    </row>
    <row r="178" spans="17:34" x14ac:dyDescent="0.3">
      <c r="Q178" s="1">
        <f t="shared" si="41"/>
        <v>1.7600000000000013</v>
      </c>
      <c r="R178" s="1">
        <f>IF(Q178&lt;=t_thrust,('D12 Data'!D178/(m+m_f/2)),0)</f>
        <v>0</v>
      </c>
      <c r="S178" s="1">
        <f t="shared" si="42"/>
        <v>0</v>
      </c>
      <c r="T178" s="1">
        <f t="shared" si="49"/>
        <v>0</v>
      </c>
      <c r="U178" s="1">
        <f t="shared" si="36"/>
        <v>58.798557255707337</v>
      </c>
      <c r="V178" s="1">
        <f t="shared" si="37"/>
        <v>26.484170678998574</v>
      </c>
      <c r="W178" s="1">
        <f t="shared" si="43"/>
        <v>85.282727934705875</v>
      </c>
      <c r="X178" s="1">
        <f t="shared" si="46"/>
        <v>150.91509596034786</v>
      </c>
      <c r="Y178" s="1">
        <f t="shared" si="47"/>
        <v>98.14270353384417</v>
      </c>
      <c r="Z178" s="1">
        <f t="shared" si="48"/>
        <v>1.5037375128179471</v>
      </c>
      <c r="AA178" s="1">
        <f t="shared" si="44"/>
        <v>124.28214210617499</v>
      </c>
      <c r="AB178" s="1">
        <f t="shared" si="45"/>
        <v>83.410088915876145</v>
      </c>
      <c r="AC178" s="1">
        <f t="shared" si="38"/>
        <v>149.6772988113222</v>
      </c>
      <c r="AD178" s="1">
        <f t="shared" si="50"/>
        <v>-58.798557255707337</v>
      </c>
      <c r="AE178" s="1">
        <f t="shared" si="39"/>
        <v>-36.294170678998576</v>
      </c>
      <c r="AF178" s="1">
        <f t="shared" si="40"/>
        <v>69.098025736116185</v>
      </c>
      <c r="AG178" s="1">
        <f t="shared" si="35"/>
        <v>1.7600000000000013</v>
      </c>
      <c r="AH178" s="1">
        <f>SUM($Z$2:Z178)</f>
        <v>180.04547637116471</v>
      </c>
    </row>
    <row r="179" spans="17:34" x14ac:dyDescent="0.3">
      <c r="Q179" s="1">
        <f t="shared" si="41"/>
        <v>1.7700000000000014</v>
      </c>
      <c r="R179" s="1">
        <f>IF(Q179&lt;=t_thrust,('D12 Data'!D179/(m+m_f/2)),0)</f>
        <v>0</v>
      </c>
      <c r="S179" s="1">
        <f t="shared" si="42"/>
        <v>0</v>
      </c>
      <c r="T179" s="1">
        <f t="shared" si="49"/>
        <v>0</v>
      </c>
      <c r="U179" s="1">
        <f t="shared" si="36"/>
        <v>58.243514993009995</v>
      </c>
      <c r="V179" s="1">
        <f t="shared" si="37"/>
        <v>26.254191369199969</v>
      </c>
      <c r="W179" s="1">
        <f t="shared" si="43"/>
        <v>84.497706362209968</v>
      </c>
      <c r="X179" s="1">
        <f t="shared" si="46"/>
        <v>152.15791738140962</v>
      </c>
      <c r="Y179" s="1">
        <f t="shared" si="47"/>
        <v>98.976804423002932</v>
      </c>
      <c r="Z179" s="1">
        <f t="shared" si="48"/>
        <v>1.496772988113233</v>
      </c>
      <c r="AA179" s="1">
        <f t="shared" si="44"/>
        <v>123.69415653361791</v>
      </c>
      <c r="AB179" s="1">
        <f t="shared" si="45"/>
        <v>83.047147209086162</v>
      </c>
      <c r="AC179" s="1">
        <f t="shared" si="38"/>
        <v>148.98682163242088</v>
      </c>
      <c r="AD179" s="1">
        <f t="shared" si="50"/>
        <v>-58.243514993009995</v>
      </c>
      <c r="AE179" s="1">
        <f t="shared" si="39"/>
        <v>-36.064191369199968</v>
      </c>
      <c r="AF179" s="1">
        <f t="shared" si="40"/>
        <v>68.504984766477079</v>
      </c>
      <c r="AG179" s="1">
        <f t="shared" si="35"/>
        <v>1.7700000000000014</v>
      </c>
      <c r="AH179" s="1">
        <f>SUM($Z$2:Z179)</f>
        <v>181.54224935927795</v>
      </c>
    </row>
    <row r="180" spans="17:34" x14ac:dyDescent="0.3">
      <c r="Q180" s="1">
        <f t="shared" si="41"/>
        <v>1.7800000000000014</v>
      </c>
      <c r="R180" s="1">
        <f>IF(Q180&lt;=t_thrust,('D12 Data'!D180/(m+m_f/2)),0)</f>
        <v>0</v>
      </c>
      <c r="S180" s="1">
        <f t="shared" si="42"/>
        <v>0</v>
      </c>
      <c r="T180" s="1">
        <f t="shared" si="49"/>
        <v>0</v>
      </c>
      <c r="U180" s="1">
        <f t="shared" si="36"/>
        <v>57.696307185650035</v>
      </c>
      <c r="V180" s="1">
        <f t="shared" si="37"/>
        <v>26.026662708599549</v>
      </c>
      <c r="W180" s="1">
        <f t="shared" si="43"/>
        <v>83.722969894249573</v>
      </c>
      <c r="X180" s="1">
        <f t="shared" si="46"/>
        <v>153.39485894674579</v>
      </c>
      <c r="Y180" s="1">
        <f t="shared" si="47"/>
        <v>99.807275895093795</v>
      </c>
      <c r="Z180" s="1">
        <f t="shared" si="48"/>
        <v>1.4898682163242001</v>
      </c>
      <c r="AA180" s="1">
        <f t="shared" si="44"/>
        <v>123.11172138368781</v>
      </c>
      <c r="AB180" s="1">
        <f t="shared" si="45"/>
        <v>82.686505295394156</v>
      </c>
      <c r="AC180" s="1">
        <f t="shared" si="38"/>
        <v>148.3022390256466</v>
      </c>
      <c r="AD180" s="1">
        <f t="shared" si="50"/>
        <v>-57.696307185650035</v>
      </c>
      <c r="AE180" s="1">
        <f t="shared" si="39"/>
        <v>-35.836662708599547</v>
      </c>
      <c r="AF180" s="1">
        <f t="shared" si="40"/>
        <v>67.920028393330497</v>
      </c>
      <c r="AG180" s="1">
        <f t="shared" si="35"/>
        <v>1.7800000000000014</v>
      </c>
      <c r="AH180" s="1">
        <f>SUM($Z$2:Z180)</f>
        <v>183.03211757560214</v>
      </c>
    </row>
    <row r="181" spans="17:34" x14ac:dyDescent="0.3">
      <c r="Q181" s="1">
        <f t="shared" si="41"/>
        <v>1.7900000000000014</v>
      </c>
      <c r="R181" s="1">
        <f>IF(Q181&lt;=t_thrust,('D12 Data'!D181/(m+m_f/2)),0)</f>
        <v>0</v>
      </c>
      <c r="S181" s="1">
        <f t="shared" si="42"/>
        <v>0</v>
      </c>
      <c r="T181" s="1">
        <f t="shared" si="49"/>
        <v>0</v>
      </c>
      <c r="U181" s="1">
        <f t="shared" si="36"/>
        <v>57.156786908388284</v>
      </c>
      <c r="V181" s="1">
        <f t="shared" si="37"/>
        <v>25.80155039285146</v>
      </c>
      <c r="W181" s="1">
        <f t="shared" si="43"/>
        <v>82.958337301239752</v>
      </c>
      <c r="X181" s="1">
        <f t="shared" si="46"/>
        <v>154.62597616058267</v>
      </c>
      <c r="Y181" s="1">
        <f t="shared" si="47"/>
        <v>100.63414094804774</v>
      </c>
      <c r="Z181" s="1">
        <f t="shared" si="48"/>
        <v>1.483022390256473</v>
      </c>
      <c r="AA181" s="1">
        <f t="shared" si="44"/>
        <v>122.53475831183131</v>
      </c>
      <c r="AB181" s="1">
        <f t="shared" si="45"/>
        <v>82.328138668308156</v>
      </c>
      <c r="AC181" s="1">
        <f t="shared" si="38"/>
        <v>147.62347174865889</v>
      </c>
      <c r="AD181" s="1">
        <f t="shared" si="50"/>
        <v>-57.156786908388284</v>
      </c>
      <c r="AE181" s="1">
        <f t="shared" si="39"/>
        <v>-35.611550392851463</v>
      </c>
      <c r="AF181" s="1">
        <f t="shared" si="40"/>
        <v>67.343008628019476</v>
      </c>
      <c r="AG181" s="1">
        <f t="shared" si="35"/>
        <v>1.7900000000000014</v>
      </c>
      <c r="AH181" s="1">
        <f>SUM($Z$2:Z181)</f>
        <v>184.51513996585862</v>
      </c>
    </row>
    <row r="182" spans="17:34" x14ac:dyDescent="0.3">
      <c r="Q182" s="1">
        <f t="shared" si="41"/>
        <v>1.8000000000000014</v>
      </c>
      <c r="R182" s="1">
        <f>IF(Q182&lt;=t_thrust,('D12 Data'!D182/(m+m_f/2)),0)</f>
        <v>0</v>
      </c>
      <c r="S182" s="1">
        <f t="shared" si="42"/>
        <v>0</v>
      </c>
      <c r="T182" s="1">
        <f t="shared" si="49"/>
        <v>0</v>
      </c>
      <c r="U182" s="1">
        <f t="shared" si="36"/>
        <v>56.624810667325207</v>
      </c>
      <c r="V182" s="1">
        <f t="shared" si="37"/>
        <v>25.578820718247773</v>
      </c>
      <c r="W182" s="1">
        <f t="shared" si="43"/>
        <v>82.20363138557299</v>
      </c>
      <c r="X182" s="1">
        <f t="shared" si="46"/>
        <v>155.85132374370099</v>
      </c>
      <c r="Y182" s="1">
        <f t="shared" si="47"/>
        <v>101.45742233473082</v>
      </c>
      <c r="Z182" s="1">
        <f t="shared" si="48"/>
        <v>1.4762347174865935</v>
      </c>
      <c r="AA182" s="1">
        <f t="shared" si="44"/>
        <v>121.96319044274743</v>
      </c>
      <c r="AB182" s="1">
        <f t="shared" si="45"/>
        <v>81.972023164379635</v>
      </c>
      <c r="AC182" s="1">
        <f t="shared" si="38"/>
        <v>146.95044200217797</v>
      </c>
      <c r="AD182" s="1">
        <f t="shared" si="50"/>
        <v>-56.624810667325207</v>
      </c>
      <c r="AE182" s="1">
        <f t="shared" si="39"/>
        <v>-35.388820718247771</v>
      </c>
      <c r="AF182" s="1">
        <f t="shared" si="40"/>
        <v>66.773780894440222</v>
      </c>
      <c r="AG182" s="1">
        <f t="shared" si="35"/>
        <v>1.8000000000000014</v>
      </c>
      <c r="AH182" s="1">
        <f>SUM($Z$2:Z182)</f>
        <v>185.99137468334521</v>
      </c>
    </row>
    <row r="183" spans="17:34" x14ac:dyDescent="0.3">
      <c r="Q183" s="1">
        <f t="shared" si="41"/>
        <v>1.8100000000000014</v>
      </c>
      <c r="R183" s="1">
        <f>IF(Q183&lt;=t_thrust,('D12 Data'!D183/(m+m_f/2)),0)</f>
        <v>0</v>
      </c>
      <c r="S183" s="1">
        <f t="shared" si="42"/>
        <v>0</v>
      </c>
      <c r="T183" s="1">
        <f t="shared" si="49"/>
        <v>0</v>
      </c>
      <c r="U183" s="1">
        <f t="shared" si="36"/>
        <v>56.100238304110931</v>
      </c>
      <c r="V183" s="1">
        <f t="shared" si="37"/>
        <v>25.358440569142587</v>
      </c>
      <c r="W183" s="1">
        <f t="shared" si="43"/>
        <v>81.458678873253533</v>
      </c>
      <c r="X183" s="1">
        <f t="shared" si="46"/>
        <v>157.07095564812846</v>
      </c>
      <c r="Y183" s="1">
        <f t="shared" si="47"/>
        <v>102.27714256637462</v>
      </c>
      <c r="Z183" s="1">
        <f t="shared" si="48"/>
        <v>1.4695044200217804</v>
      </c>
      <c r="AA183" s="1">
        <f t="shared" si="44"/>
        <v>121.39694233607418</v>
      </c>
      <c r="AB183" s="1">
        <f t="shared" si="45"/>
        <v>81.618134957197157</v>
      </c>
      <c r="AC183" s="1">
        <f t="shared" si="38"/>
        <v>146.28307339688817</v>
      </c>
      <c r="AD183" s="1">
        <f t="shared" si="50"/>
        <v>-56.100238304110931</v>
      </c>
      <c r="AE183" s="1">
        <f t="shared" si="39"/>
        <v>-35.168440569142589</v>
      </c>
      <c r="AF183" s="1">
        <f t="shared" si="40"/>
        <v>66.212203934345439</v>
      </c>
      <c r="AG183" s="1">
        <f t="shared" si="35"/>
        <v>1.8100000000000014</v>
      </c>
      <c r="AH183" s="1">
        <f>SUM($Z$2:Z183)</f>
        <v>187.46087910336701</v>
      </c>
    </row>
    <row r="184" spans="17:34" x14ac:dyDescent="0.3">
      <c r="Q184" s="1">
        <f t="shared" si="41"/>
        <v>1.8200000000000014</v>
      </c>
      <c r="R184" s="1">
        <f>IF(Q184&lt;=t_thrust,('D12 Data'!D184/(m+m_f/2)),0)</f>
        <v>0</v>
      </c>
      <c r="S184" s="1">
        <f t="shared" si="42"/>
        <v>0</v>
      </c>
      <c r="T184" s="1">
        <f t="shared" si="49"/>
        <v>0</v>
      </c>
      <c r="U184" s="1">
        <f t="shared" si="36"/>
        <v>55.582932903262432</v>
      </c>
      <c r="V184" s="1">
        <f t="shared" si="37"/>
        <v>25.14037740568234</v>
      </c>
      <c r="W184" s="1">
        <f t="shared" si="43"/>
        <v>80.723310308944775</v>
      </c>
      <c r="X184" s="1">
        <f t="shared" si="46"/>
        <v>158.2849250714892</v>
      </c>
      <c r="Y184" s="1">
        <f t="shared" si="47"/>
        <v>103.0933239159466</v>
      </c>
      <c r="Z184" s="1">
        <f t="shared" si="48"/>
        <v>1.4628307339688806</v>
      </c>
      <c r="AA184" s="1">
        <f t="shared" si="44"/>
        <v>120.83593995303306</v>
      </c>
      <c r="AB184" s="1">
        <f t="shared" si="45"/>
        <v>81.266450551505727</v>
      </c>
      <c r="AC184" s="1">
        <f t="shared" si="38"/>
        <v>145.6212909212569</v>
      </c>
      <c r="AD184" s="1">
        <f t="shared" si="50"/>
        <v>-55.582932903262432</v>
      </c>
      <c r="AE184" s="1">
        <f t="shared" si="39"/>
        <v>-34.950377405682339</v>
      </c>
      <c r="AF184" s="1">
        <f t="shared" si="40"/>
        <v>65.658139715713872</v>
      </c>
      <c r="AG184" s="1">
        <f t="shared" si="35"/>
        <v>1.8200000000000014</v>
      </c>
      <c r="AH184" s="1">
        <f>SUM($Z$2:Z184)</f>
        <v>188.92370983733588</v>
      </c>
    </row>
    <row r="185" spans="17:34" x14ac:dyDescent="0.3">
      <c r="Q185" s="1">
        <f t="shared" si="41"/>
        <v>1.8300000000000014</v>
      </c>
      <c r="R185" s="1">
        <f>IF(Q185&lt;=t_thrust,('D12 Data'!D185/(m+m_f/2)),0)</f>
        <v>0</v>
      </c>
      <c r="S185" s="1">
        <f t="shared" si="42"/>
        <v>0</v>
      </c>
      <c r="T185" s="1">
        <f t="shared" si="49"/>
        <v>0</v>
      </c>
      <c r="U185" s="1">
        <f t="shared" si="36"/>
        <v>55.07276070247358</v>
      </c>
      <c r="V185" s="1">
        <f t="shared" si="37"/>
        <v>24.924599251834056</v>
      </c>
      <c r="W185" s="1">
        <f t="shared" si="43"/>
        <v>79.99735995430764</v>
      </c>
      <c r="X185" s="1">
        <f t="shared" si="46"/>
        <v>159.49328447101954</v>
      </c>
      <c r="Y185" s="1">
        <f t="shared" si="47"/>
        <v>103.90598842146166</v>
      </c>
      <c r="Z185" s="1">
        <f t="shared" si="48"/>
        <v>1.4562129092125755</v>
      </c>
      <c r="AA185" s="1">
        <f t="shared" si="44"/>
        <v>120.28011062400044</v>
      </c>
      <c r="AB185" s="1">
        <f t="shared" si="45"/>
        <v>80.916946777448899</v>
      </c>
      <c r="AC185" s="1">
        <f t="shared" si="38"/>
        <v>144.96502091023987</v>
      </c>
      <c r="AD185" s="1">
        <f t="shared" si="50"/>
        <v>-55.07276070247358</v>
      </c>
      <c r="AE185" s="1">
        <f t="shared" si="39"/>
        <v>-34.734599251834055</v>
      </c>
      <c r="AF185" s="1">
        <f t="shared" si="40"/>
        <v>65.111453344073269</v>
      </c>
      <c r="AG185" s="1">
        <f t="shared" si="35"/>
        <v>1.8300000000000014</v>
      </c>
      <c r="AH185" s="1">
        <f>SUM($Z$2:Z185)</f>
        <v>190.37992274654846</v>
      </c>
    </row>
    <row r="186" spans="17:34" x14ac:dyDescent="0.3">
      <c r="Q186" s="1">
        <f t="shared" si="41"/>
        <v>1.8400000000000014</v>
      </c>
      <c r="R186" s="1">
        <f>IF(Q186&lt;=t_thrust,('D12 Data'!D186/(m+m_f/2)),0)</f>
        <v>0</v>
      </c>
      <c r="S186" s="1">
        <f t="shared" si="42"/>
        <v>0</v>
      </c>
      <c r="T186" s="1">
        <f t="shared" si="49"/>
        <v>0</v>
      </c>
      <c r="U186" s="1">
        <f t="shared" si="36"/>
        <v>54.569591005807531</v>
      </c>
      <c r="V186" s="1">
        <f t="shared" si="37"/>
        <v>24.711074683703096</v>
      </c>
      <c r="W186" s="1">
        <f t="shared" si="43"/>
        <v>79.280665689510613</v>
      </c>
      <c r="X186" s="1">
        <f t="shared" si="46"/>
        <v>160.69608557725954</v>
      </c>
      <c r="Y186" s="1">
        <f t="shared" si="47"/>
        <v>104.71515788923615</v>
      </c>
      <c r="Z186" s="1">
        <f t="shared" si="48"/>
        <v>1.4496502091024008</v>
      </c>
      <c r="AA186" s="1">
        <f t="shared" si="44"/>
        <v>119.7293830169757</v>
      </c>
      <c r="AB186" s="1">
        <f t="shared" si="45"/>
        <v>80.569600784930557</v>
      </c>
      <c r="AC186" s="1">
        <f t="shared" si="38"/>
        <v>144.31419101484354</v>
      </c>
      <c r="AD186" s="1">
        <f t="shared" si="50"/>
        <v>-54.569591005807531</v>
      </c>
      <c r="AE186" s="1">
        <f t="shared" si="39"/>
        <v>-34.521074683703098</v>
      </c>
      <c r="AF186" s="1">
        <f t="shared" si="40"/>
        <v>64.572012976667509</v>
      </c>
      <c r="AG186" s="1">
        <f t="shared" si="35"/>
        <v>1.8400000000000014</v>
      </c>
      <c r="AH186" s="1">
        <f>SUM($Z$2:Z186)</f>
        <v>191.82957295565086</v>
      </c>
    </row>
    <row r="187" spans="17:34" x14ac:dyDescent="0.3">
      <c r="Q187" s="1">
        <f t="shared" si="41"/>
        <v>1.8500000000000014</v>
      </c>
      <c r="R187" s="1">
        <f>IF(Q187&lt;=t_thrust,('D12 Data'!D187/(m+m_f/2)),0)</f>
        <v>0</v>
      </c>
      <c r="S187" s="1">
        <f t="shared" si="42"/>
        <v>0</v>
      </c>
      <c r="T187" s="1">
        <f t="shared" si="49"/>
        <v>0</v>
      </c>
      <c r="U187" s="1">
        <f t="shared" si="36"/>
        <v>54.073296099666607</v>
      </c>
      <c r="V187" s="1">
        <f t="shared" si="37"/>
        <v>24.49977281813252</v>
      </c>
      <c r="W187" s="1">
        <f t="shared" si="43"/>
        <v>78.573068917799134</v>
      </c>
      <c r="X187" s="1">
        <f t="shared" si="46"/>
        <v>161.89337940742931</v>
      </c>
      <c r="Y187" s="1">
        <f t="shared" si="47"/>
        <v>105.52085389708546</v>
      </c>
      <c r="Z187" s="1">
        <f t="shared" si="48"/>
        <v>1.4431419101484464</v>
      </c>
      <c r="AA187" s="1">
        <f t="shared" si="44"/>
        <v>119.18368710691763</v>
      </c>
      <c r="AB187" s="1">
        <f t="shared" si="45"/>
        <v>80.224390038093532</v>
      </c>
      <c r="AC187" s="1">
        <f t="shared" si="38"/>
        <v>143.66873017251808</v>
      </c>
      <c r="AD187" s="1">
        <f t="shared" si="50"/>
        <v>-54.073296099666607</v>
      </c>
      <c r="AE187" s="1">
        <f t="shared" si="39"/>
        <v>-34.309772818132522</v>
      </c>
      <c r="AF187" s="1">
        <f t="shared" si="40"/>
        <v>64.039689739364633</v>
      </c>
      <c r="AG187" s="1">
        <f t="shared" si="35"/>
        <v>1.8500000000000014</v>
      </c>
      <c r="AH187" s="1">
        <f>SUM($Z$2:Z187)</f>
        <v>193.27271486579932</v>
      </c>
    </row>
    <row r="188" spans="17:34" x14ac:dyDescent="0.3">
      <c r="Q188" s="1">
        <f t="shared" si="41"/>
        <v>1.8600000000000014</v>
      </c>
      <c r="R188" s="1">
        <f>IF(Q188&lt;=t_thrust,('D12 Data'!D188/(m+m_f/2)),0)</f>
        <v>0</v>
      </c>
      <c r="S188" s="1">
        <f t="shared" si="42"/>
        <v>0</v>
      </c>
      <c r="T188" s="1">
        <f t="shared" si="49"/>
        <v>0</v>
      </c>
      <c r="U188" s="1">
        <f t="shared" si="36"/>
        <v>53.583751171437896</v>
      </c>
      <c r="V188" s="1">
        <f t="shared" si="37"/>
        <v>24.290663301576387</v>
      </c>
      <c r="W188" s="1">
        <f t="shared" si="43"/>
        <v>77.874414473014284</v>
      </c>
      <c r="X188" s="1">
        <f t="shared" si="46"/>
        <v>163.08521627849848</v>
      </c>
      <c r="Y188" s="1">
        <f t="shared" si="47"/>
        <v>106.32309779746639</v>
      </c>
      <c r="Z188" s="1">
        <f t="shared" si="48"/>
        <v>1.4366873017251731</v>
      </c>
      <c r="AA188" s="1">
        <f t="shared" si="44"/>
        <v>118.64295414592097</v>
      </c>
      <c r="AB188" s="1">
        <f t="shared" si="45"/>
        <v>79.881292309912212</v>
      </c>
      <c r="AC188" s="1">
        <f t="shared" si="38"/>
        <v>143.0285685783534</v>
      </c>
      <c r="AD188" s="1">
        <f t="shared" si="50"/>
        <v>-53.583751171437896</v>
      </c>
      <c r="AE188" s="1">
        <f t="shared" si="39"/>
        <v>-34.10066330157639</v>
      </c>
      <c r="AF188" s="1">
        <f t="shared" si="40"/>
        <v>63.514357646205092</v>
      </c>
      <c r="AG188" s="1">
        <f t="shared" si="35"/>
        <v>1.8600000000000014</v>
      </c>
      <c r="AH188" s="1">
        <f>SUM($Z$2:Z188)</f>
        <v>194.7094021675245</v>
      </c>
    </row>
    <row r="189" spans="17:34" x14ac:dyDescent="0.3">
      <c r="Q189" s="1">
        <f t="shared" si="41"/>
        <v>1.8700000000000014</v>
      </c>
      <c r="R189" s="1">
        <f>IF(Q189&lt;=t_thrust,('D12 Data'!D189/(m+m_f/2)),0)</f>
        <v>0</v>
      </c>
      <c r="S189" s="1">
        <f t="shared" si="42"/>
        <v>0</v>
      </c>
      <c r="T189" s="1">
        <f t="shared" si="49"/>
        <v>0</v>
      </c>
      <c r="U189" s="1">
        <f t="shared" si="36"/>
        <v>53.100834230718185</v>
      </c>
      <c r="V189" s="1">
        <f t="shared" si="37"/>
        <v>24.083716299239338</v>
      </c>
      <c r="W189" s="1">
        <f t="shared" si="43"/>
        <v>77.184550529957548</v>
      </c>
      <c r="X189" s="1">
        <f t="shared" si="46"/>
        <v>164.27164581995768</v>
      </c>
      <c r="Y189" s="1">
        <f t="shared" si="47"/>
        <v>107.12191072056551</v>
      </c>
      <c r="Z189" s="1">
        <f t="shared" si="48"/>
        <v>1.4302856857835293</v>
      </c>
      <c r="AA189" s="1">
        <f t="shared" si="44"/>
        <v>118.10711663420659</v>
      </c>
      <c r="AB189" s="1">
        <f t="shared" si="45"/>
        <v>79.540285676896445</v>
      </c>
      <c r="AC189" s="1">
        <f t="shared" si="38"/>
        <v>142.39363765705397</v>
      </c>
      <c r="AD189" s="1">
        <f t="shared" si="50"/>
        <v>-53.100834230718185</v>
      </c>
      <c r="AE189" s="1">
        <f t="shared" si="39"/>
        <v>-33.893716299239337</v>
      </c>
      <c r="AF189" s="1">
        <f t="shared" si="40"/>
        <v>62.995893521494992</v>
      </c>
      <c r="AG189" s="1">
        <f t="shared" si="35"/>
        <v>1.8700000000000014</v>
      </c>
      <c r="AH189" s="1">
        <f>SUM($Z$2:Z189)</f>
        <v>196.13968785330803</v>
      </c>
    </row>
    <row r="190" spans="17:34" x14ac:dyDescent="0.3">
      <c r="Q190" s="1">
        <f t="shared" si="41"/>
        <v>1.8800000000000014</v>
      </c>
      <c r="R190" s="1">
        <f>IF(Q190&lt;=t_thrust,('D12 Data'!D190/(m+m_f/2)),0)</f>
        <v>0</v>
      </c>
      <c r="S190" s="1">
        <f t="shared" si="42"/>
        <v>0</v>
      </c>
      <c r="T190" s="1">
        <f t="shared" si="49"/>
        <v>0</v>
      </c>
      <c r="U190" s="1">
        <f t="shared" si="36"/>
        <v>52.624426033024598</v>
      </c>
      <c r="V190" s="1">
        <f t="shared" si="37"/>
        <v>23.878902484475358</v>
      </c>
      <c r="W190" s="1">
        <f t="shared" si="43"/>
        <v>76.503328517499966</v>
      </c>
      <c r="X190" s="1">
        <f t="shared" si="46"/>
        <v>165.45271698629975</v>
      </c>
      <c r="Y190" s="1">
        <f t="shared" si="47"/>
        <v>107.91731357733447</v>
      </c>
      <c r="Z190" s="1">
        <f t="shared" si="48"/>
        <v>1.4239363765705357</v>
      </c>
      <c r="AA190" s="1">
        <f t="shared" si="44"/>
        <v>117.5761082918994</v>
      </c>
      <c r="AB190" s="1">
        <f t="shared" si="45"/>
        <v>79.201348513904051</v>
      </c>
      <c r="AC190" s="1">
        <f t="shared" si="38"/>
        <v>141.76387003566651</v>
      </c>
      <c r="AD190" s="1">
        <f t="shared" si="50"/>
        <v>-52.624426033024598</v>
      </c>
      <c r="AE190" s="1">
        <f t="shared" si="39"/>
        <v>-33.688902484475356</v>
      </c>
      <c r="AF190" s="1">
        <f t="shared" si="40"/>
        <v>62.484176924352347</v>
      </c>
      <c r="AG190" s="1">
        <f t="shared" si="35"/>
        <v>1.8800000000000014</v>
      </c>
      <c r="AH190" s="1">
        <f>SUM($Z$2:Z190)</f>
        <v>197.56362422987857</v>
      </c>
    </row>
    <row r="191" spans="17:34" x14ac:dyDescent="0.3">
      <c r="Q191" s="1">
        <f t="shared" si="41"/>
        <v>1.8900000000000015</v>
      </c>
      <c r="R191" s="1">
        <f>IF(Q191&lt;=t_thrust,('D12 Data'!D191/(m+m_f/2)),0)</f>
        <v>0</v>
      </c>
      <c r="S191" s="1">
        <f t="shared" si="42"/>
        <v>0</v>
      </c>
      <c r="T191" s="1">
        <f t="shared" si="49"/>
        <v>0</v>
      </c>
      <c r="U191" s="1">
        <f t="shared" si="36"/>
        <v>52.154410005902079</v>
      </c>
      <c r="V191" s="1">
        <f t="shared" si="37"/>
        <v>23.676193028438561</v>
      </c>
      <c r="W191" s="1">
        <f t="shared" si="43"/>
        <v>75.830603034340626</v>
      </c>
      <c r="X191" s="1">
        <f t="shared" si="46"/>
        <v>166.62847806921874</v>
      </c>
      <c r="Y191" s="1">
        <f t="shared" si="47"/>
        <v>108.70932706247351</v>
      </c>
      <c r="Z191" s="1">
        <f t="shared" si="48"/>
        <v>1.4176387003566646</v>
      </c>
      <c r="AA191" s="1">
        <f t="shared" si="44"/>
        <v>117.04986403156916</v>
      </c>
      <c r="AB191" s="1">
        <f t="shared" si="45"/>
        <v>78.8644594890593</v>
      </c>
      <c r="AC191" s="1">
        <f t="shared" si="38"/>
        <v>141.13919951703815</v>
      </c>
      <c r="AD191" s="1">
        <f t="shared" si="50"/>
        <v>-52.154410005902079</v>
      </c>
      <c r="AE191" s="1">
        <f t="shared" si="39"/>
        <v>-33.486193028438564</v>
      </c>
      <c r="AF191" s="1">
        <f t="shared" si="40"/>
        <v>61.979090075618132</v>
      </c>
      <c r="AG191" s="1">
        <f t="shared" si="35"/>
        <v>1.8900000000000015</v>
      </c>
      <c r="AH191" s="1">
        <f>SUM($Z$2:Z191)</f>
        <v>198.98126293023523</v>
      </c>
    </row>
    <row r="192" spans="17:34" x14ac:dyDescent="0.3">
      <c r="Q192" s="1">
        <f t="shared" si="41"/>
        <v>1.9000000000000015</v>
      </c>
      <c r="R192" s="1">
        <f>IF(Q192&lt;=t_thrust,('D12 Data'!D192/(m+m_f/2)),0)</f>
        <v>0</v>
      </c>
      <c r="S192" s="1">
        <f t="shared" si="42"/>
        <v>0</v>
      </c>
      <c r="T192" s="1">
        <f t="shared" si="49"/>
        <v>0</v>
      </c>
      <c r="U192" s="1">
        <f t="shared" si="36"/>
        <v>51.690672177341696</v>
      </c>
      <c r="V192" s="1">
        <f t="shared" si="37"/>
        <v>23.475559589979216</v>
      </c>
      <c r="W192" s="1">
        <f t="shared" si="43"/>
        <v>75.166231767320937</v>
      </c>
      <c r="X192" s="1">
        <f t="shared" si="46"/>
        <v>167.79897670953443</v>
      </c>
      <c r="Y192" s="1">
        <f t="shared" si="47"/>
        <v>109.4979716573641</v>
      </c>
      <c r="Z192" s="1">
        <f t="shared" si="48"/>
        <v>1.4113919951703793</v>
      </c>
      <c r="AA192" s="1">
        <f t="shared" si="44"/>
        <v>116.52831993151014</v>
      </c>
      <c r="AB192" s="1">
        <f t="shared" si="45"/>
        <v>78.52959755877491</v>
      </c>
      <c r="AC192" s="1">
        <f t="shared" si="38"/>
        <v>140.51956105398114</v>
      </c>
      <c r="AD192" s="1">
        <f t="shared" si="50"/>
        <v>-51.690672177341696</v>
      </c>
      <c r="AE192" s="1">
        <f t="shared" si="39"/>
        <v>-33.285559589979215</v>
      </c>
      <c r="AF192" s="1">
        <f t="shared" si="40"/>
        <v>61.480517787047503</v>
      </c>
      <c r="AG192" s="1">
        <f t="shared" si="35"/>
        <v>1.9000000000000015</v>
      </c>
      <c r="AH192" s="1">
        <f>SUM($Z$2:Z192)</f>
        <v>200.39265492540562</v>
      </c>
    </row>
    <row r="193" spans="17:34" x14ac:dyDescent="0.3">
      <c r="Q193" s="1">
        <f t="shared" si="41"/>
        <v>1.9100000000000015</v>
      </c>
      <c r="R193" s="1">
        <f>IF(Q193&lt;=t_thrust,('D12 Data'!D193/(m+m_f/2)),0)</f>
        <v>0</v>
      </c>
      <c r="S193" s="1">
        <f t="shared" si="42"/>
        <v>0</v>
      </c>
      <c r="T193" s="1">
        <f t="shared" si="49"/>
        <v>0</v>
      </c>
      <c r="U193" s="1">
        <f t="shared" si="36"/>
        <v>51.233101106427675</v>
      </c>
      <c r="V193" s="1">
        <f t="shared" si="37"/>
        <v>23.276974305778417</v>
      </c>
      <c r="W193" s="1">
        <f t="shared" si="43"/>
        <v>74.510075412206092</v>
      </c>
      <c r="X193" s="1">
        <f t="shared" si="46"/>
        <v>168.96425990884953</v>
      </c>
      <c r="Y193" s="1">
        <f t="shared" si="47"/>
        <v>110.28326763295185</v>
      </c>
      <c r="Z193" s="1">
        <f t="shared" si="48"/>
        <v>1.4051956105398056</v>
      </c>
      <c r="AA193" s="1">
        <f t="shared" si="44"/>
        <v>116.01141320973672</v>
      </c>
      <c r="AB193" s="1">
        <f t="shared" si="45"/>
        <v>78.196741962875123</v>
      </c>
      <c r="AC193" s="1">
        <f t="shared" si="38"/>
        <v>139.90489072412282</v>
      </c>
      <c r="AD193" s="1">
        <f t="shared" si="50"/>
        <v>-51.233101106427675</v>
      </c>
      <c r="AE193" s="1">
        <f t="shared" si="39"/>
        <v>-33.086974305778419</v>
      </c>
      <c r="AF193" s="1">
        <f t="shared" si="40"/>
        <v>60.988347392700206</v>
      </c>
      <c r="AG193" s="1">
        <f t="shared" ref="AG193:AG256" si="51">Q193</f>
        <v>1.9100000000000015</v>
      </c>
      <c r="AH193" s="1">
        <f>SUM($Z$2:Z193)</f>
        <v>201.79785053594543</v>
      </c>
    </row>
    <row r="194" spans="17:34" x14ac:dyDescent="0.3">
      <c r="Q194" s="1">
        <f t="shared" si="41"/>
        <v>1.9200000000000015</v>
      </c>
      <c r="R194" s="1">
        <f>IF(Q194&lt;=t_thrust,('D12 Data'!D194/(m+m_f/2)),0)</f>
        <v>0</v>
      </c>
      <c r="S194" s="1">
        <f t="shared" si="42"/>
        <v>0</v>
      </c>
      <c r="T194" s="1">
        <f t="shared" si="49"/>
        <v>0</v>
      </c>
      <c r="U194" s="1">
        <f t="shared" ref="U194:U257" si="52">IF(t&lt;=t_thrust,(0.5*rho*vx^2*C_D*A)/(m+m_f/2),(0.5*rho*vx^2*C_D*A)/m)</f>
        <v>50.781587816134163</v>
      </c>
      <c r="V194" s="1">
        <f t="shared" ref="V194:V257" si="53">IF(t&lt;=t_thrust,(0.5*rho*vy^2*C_D*A)/(m+m_f/2),(0.5*rho*vy^2*C_D*A)/m)</f>
        <v>23.080409780714874</v>
      </c>
      <c r="W194" s="1">
        <f t="shared" si="43"/>
        <v>73.861997596849051</v>
      </c>
      <c r="X194" s="1">
        <f t="shared" si="46"/>
        <v>170.12437404094689</v>
      </c>
      <c r="Y194" s="1">
        <f t="shared" si="47"/>
        <v>111.0652350525806</v>
      </c>
      <c r="Z194" s="1">
        <f t="shared" si="48"/>
        <v>1.3990489072412273</v>
      </c>
      <c r="AA194" s="1">
        <f t="shared" si="44"/>
        <v>115.49908219867244</v>
      </c>
      <c r="AB194" s="1">
        <f t="shared" si="45"/>
        <v>77.865872219817334</v>
      </c>
      <c r="AC194" s="1">
        <f t="shared" ref="AC194:AC257" si="54">SQRT(vx^2+vy^2)</f>
        <v>139.29512570541948</v>
      </c>
      <c r="AD194" s="1">
        <f t="shared" si="50"/>
        <v>-50.781587816134163</v>
      </c>
      <c r="AE194" s="1">
        <f t="shared" ref="AE194:AE257" si="55">IF(t&gt;t_thrust,IF(vy&gt;0,-ady-g,ady-g),aty-ady-g)</f>
        <v>-32.890409780714876</v>
      </c>
      <c r="AF194" s="1">
        <f t="shared" ref="AF194:AF257" si="56">SQRT(ax^2 + ay^2)</f>
        <v>60.502468682452047</v>
      </c>
      <c r="AG194" s="1">
        <f t="shared" si="51"/>
        <v>1.9200000000000015</v>
      </c>
      <c r="AH194" s="1">
        <f>SUM($Z$2:Z194)</f>
        <v>203.19689944318665</v>
      </c>
    </row>
    <row r="195" spans="17:34" x14ac:dyDescent="0.3">
      <c r="Q195" s="1">
        <f t="shared" ref="Q195:Q258" si="57">Q194+h</f>
        <v>1.9300000000000015</v>
      </c>
      <c r="R195" s="1">
        <f>IF(Q195&lt;=t_thrust,('D12 Data'!D195/(m+m_f/2)),0)</f>
        <v>0</v>
      </c>
      <c r="S195" s="1">
        <f t="shared" ref="S195:S258" si="58">R195*COS($D$3)</f>
        <v>0</v>
      </c>
      <c r="T195" s="1">
        <f t="shared" si="49"/>
        <v>0</v>
      </c>
      <c r="U195" s="1">
        <f t="shared" si="52"/>
        <v>50.336025728195651</v>
      </c>
      <c r="V195" s="1">
        <f t="shared" si="53"/>
        <v>22.885839078457792</v>
      </c>
      <c r="W195" s="1">
        <f t="shared" ref="W195:W258" si="59">IF(Q195&lt;=t_thrust,(0.5*rho*AC195^2*C_D*A)/(m+m_f/2),(0.5*rho*AC195^2*C_D*A)/m)</f>
        <v>73.221864806653429</v>
      </c>
      <c r="X195" s="1">
        <f t="shared" si="46"/>
        <v>171.27936486293362</v>
      </c>
      <c r="Y195" s="1">
        <f t="shared" si="47"/>
        <v>111.84389377477878</v>
      </c>
      <c r="Z195" s="1">
        <f t="shared" si="48"/>
        <v>1.3929512570541986</v>
      </c>
      <c r="AA195" s="1">
        <f t="shared" ref="AA195:AA258" si="60">AA194+AD194*(Q195-Q194)</f>
        <v>114.9912663205111</v>
      </c>
      <c r="AB195" s="1">
        <f t="shared" ref="AB195:AB258" si="61">AB194+AE194*(Q195-Q194)</f>
        <v>77.53696812201018</v>
      </c>
      <c r="AC195" s="1">
        <f t="shared" si="54"/>
        <v>138.69020425231312</v>
      </c>
      <c r="AD195" s="1">
        <f t="shared" si="50"/>
        <v>-50.336025728195651</v>
      </c>
      <c r="AE195" s="1">
        <f t="shared" si="55"/>
        <v>-32.695839078457794</v>
      </c>
      <c r="AF195" s="1">
        <f t="shared" si="56"/>
        <v>60.022773837552542</v>
      </c>
      <c r="AG195" s="1">
        <f t="shared" si="51"/>
        <v>1.9300000000000015</v>
      </c>
      <c r="AH195" s="1">
        <f>SUM($Z$2:Z195)</f>
        <v>204.58985070024085</v>
      </c>
    </row>
    <row r="196" spans="17:34" x14ac:dyDescent="0.3">
      <c r="Q196" s="1">
        <f t="shared" si="57"/>
        <v>1.9400000000000015</v>
      </c>
      <c r="R196" s="1">
        <f>IF(Q196&lt;=t_thrust,('D12 Data'!D196/(m+m_f/2)),0)</f>
        <v>0</v>
      </c>
      <c r="S196" s="1">
        <f t="shared" si="58"/>
        <v>0</v>
      </c>
      <c r="T196" s="1">
        <f t="shared" si="49"/>
        <v>0</v>
      </c>
      <c r="U196" s="1">
        <f t="shared" si="52"/>
        <v>49.896310599978491</v>
      </c>
      <c r="V196" s="1">
        <f t="shared" si="53"/>
        <v>22.693235712279524</v>
      </c>
      <c r="W196" s="1">
        <f t="shared" si="59"/>
        <v>72.589546312258008</v>
      </c>
      <c r="X196" s="1">
        <f t="shared" ref="X196:X259" si="62">X195+AA195*(Q196-Q195)</f>
        <v>172.42927752613872</v>
      </c>
      <c r="Y196" s="1">
        <f t="shared" ref="Y196:Y259" si="63">Y195+AB195*($Q196-$Q195)</f>
        <v>112.61926345599888</v>
      </c>
      <c r="Z196" s="1">
        <f t="shared" ref="Z196:Z259" si="64">SQRT((X196-X195)^2+(Y196-Y195)^2)</f>
        <v>1.3869020425231204</v>
      </c>
      <c r="AA196" s="1">
        <f t="shared" si="60"/>
        <v>114.48790606322915</v>
      </c>
      <c r="AB196" s="1">
        <f t="shared" si="61"/>
        <v>77.210009731225597</v>
      </c>
      <c r="AC196" s="1">
        <f t="shared" si="54"/>
        <v>138.0900656725122</v>
      </c>
      <c r="AD196" s="1">
        <f t="shared" si="50"/>
        <v>-49.896310599978491</v>
      </c>
      <c r="AE196" s="1">
        <f t="shared" si="55"/>
        <v>-32.503235712279526</v>
      </c>
      <c r="AF196" s="1">
        <f t="shared" si="56"/>
        <v>59.549157368157019</v>
      </c>
      <c r="AG196" s="1">
        <f t="shared" si="51"/>
        <v>1.9400000000000015</v>
      </c>
      <c r="AH196" s="1">
        <f>SUM($Z$2:Z196)</f>
        <v>205.97675274276398</v>
      </c>
    </row>
    <row r="197" spans="17:34" x14ac:dyDescent="0.3">
      <c r="Q197" s="1">
        <f t="shared" si="57"/>
        <v>1.9500000000000015</v>
      </c>
      <c r="R197" s="1">
        <f>IF(Q197&lt;=t_thrust,('D12 Data'!D197/(m+m_f/2)),0)</f>
        <v>0</v>
      </c>
      <c r="S197" s="1">
        <f t="shared" si="58"/>
        <v>0</v>
      </c>
      <c r="T197" s="1">
        <f t="shared" si="49"/>
        <v>0</v>
      </c>
      <c r="U197" s="1">
        <f t="shared" si="52"/>
        <v>49.462340463283432</v>
      </c>
      <c r="V197" s="1">
        <f t="shared" si="53"/>
        <v>22.502573636082442</v>
      </c>
      <c r="W197" s="1">
        <f t="shared" si="59"/>
        <v>71.964914099365842</v>
      </c>
      <c r="X197" s="1">
        <f t="shared" si="62"/>
        <v>173.57415658677101</v>
      </c>
      <c r="Y197" s="1">
        <f t="shared" si="63"/>
        <v>113.39136355331114</v>
      </c>
      <c r="Z197" s="1">
        <f t="shared" si="64"/>
        <v>1.3809006567251252</v>
      </c>
      <c r="AA197" s="1">
        <f t="shared" si="60"/>
        <v>113.98894295722936</v>
      </c>
      <c r="AB197" s="1">
        <f t="shared" si="61"/>
        <v>76.884977374102803</v>
      </c>
      <c r="AC197" s="1">
        <f t="shared" si="54"/>
        <v>137.49465030437651</v>
      </c>
      <c r="AD197" s="1">
        <f t="shared" si="50"/>
        <v>-49.462340463283432</v>
      </c>
      <c r="AE197" s="1">
        <f t="shared" si="55"/>
        <v>-32.31257363608244</v>
      </c>
      <c r="AF197" s="1">
        <f t="shared" si="56"/>
        <v>59.081516052764044</v>
      </c>
      <c r="AG197" s="1">
        <f t="shared" si="51"/>
        <v>1.9500000000000015</v>
      </c>
      <c r="AH197" s="1">
        <f>SUM($Z$2:Z197)</f>
        <v>207.3576533994891</v>
      </c>
    </row>
    <row r="198" spans="17:34" x14ac:dyDescent="0.3">
      <c r="Q198" s="1">
        <f t="shared" si="57"/>
        <v>1.9600000000000015</v>
      </c>
      <c r="R198" s="1">
        <f>IF(Q198&lt;=t_thrust,('D12 Data'!D198/(m+m_f/2)),0)</f>
        <v>0</v>
      </c>
      <c r="S198" s="1">
        <f t="shared" si="58"/>
        <v>0</v>
      </c>
      <c r="T198" s="1">
        <f t="shared" si="49"/>
        <v>0</v>
      </c>
      <c r="U198" s="1">
        <f t="shared" si="52"/>
        <v>49.034015565011735</v>
      </c>
      <c r="V198" s="1">
        <f t="shared" si="53"/>
        <v>22.313827235634047</v>
      </c>
      <c r="W198" s="1">
        <f t="shared" si="59"/>
        <v>71.347842800645779</v>
      </c>
      <c r="X198" s="1">
        <f t="shared" si="62"/>
        <v>174.7140460163433</v>
      </c>
      <c r="Y198" s="1">
        <f t="shared" si="63"/>
        <v>114.16021332705216</v>
      </c>
      <c r="Z198" s="1">
        <f t="shared" si="64"/>
        <v>1.3749465030437624</v>
      </c>
      <c r="AA198" s="1">
        <f t="shared" si="60"/>
        <v>113.49431955259652</v>
      </c>
      <c r="AB198" s="1">
        <f t="shared" si="61"/>
        <v>76.561851637741981</v>
      </c>
      <c r="AC198" s="1">
        <f t="shared" si="54"/>
        <v>136.90389949488841</v>
      </c>
      <c r="AD198" s="1">
        <f t="shared" si="50"/>
        <v>-49.034015565011735</v>
      </c>
      <c r="AE198" s="1">
        <f t="shared" si="55"/>
        <v>-32.123827235634046</v>
      </c>
      <c r="AF198" s="1">
        <f t="shared" si="56"/>
        <v>58.619748879491773</v>
      </c>
      <c r="AG198" s="1">
        <f t="shared" si="51"/>
        <v>1.9600000000000015</v>
      </c>
      <c r="AH198" s="1">
        <f>SUM($Z$2:Z198)</f>
        <v>208.73259990253285</v>
      </c>
    </row>
    <row r="199" spans="17:34" x14ac:dyDescent="0.3">
      <c r="Q199" s="1">
        <f t="shared" si="57"/>
        <v>1.9700000000000015</v>
      </c>
      <c r="R199" s="1">
        <f>IF(Q199&lt;=t_thrust,('D12 Data'!D199/(m+m_f/2)),0)</f>
        <v>0</v>
      </c>
      <c r="S199" s="1">
        <f t="shared" si="58"/>
        <v>0</v>
      </c>
      <c r="T199" s="1">
        <f t="shared" si="49"/>
        <v>0</v>
      </c>
      <c r="U199" s="1">
        <f t="shared" si="52"/>
        <v>48.611238309630494</v>
      </c>
      <c r="V199" s="1">
        <f t="shared" si="53"/>
        <v>22.126971320005079</v>
      </c>
      <c r="W199" s="1">
        <f t="shared" si="59"/>
        <v>70.738209629635563</v>
      </c>
      <c r="X199" s="1">
        <f t="shared" si="62"/>
        <v>175.84898921186928</v>
      </c>
      <c r="Y199" s="1">
        <f t="shared" si="63"/>
        <v>114.92583184342958</v>
      </c>
      <c r="Z199" s="1">
        <f t="shared" si="64"/>
        <v>1.3690389949488917</v>
      </c>
      <c r="AA199" s="1">
        <f t="shared" si="60"/>
        <v>113.00397939694641</v>
      </c>
      <c r="AB199" s="1">
        <f t="shared" si="61"/>
        <v>76.240613365385641</v>
      </c>
      <c r="AC199" s="1">
        <f t="shared" si="54"/>
        <v>136.31775557819205</v>
      </c>
      <c r="AD199" s="1">
        <f t="shared" si="50"/>
        <v>-48.611238309630494</v>
      </c>
      <c r="AE199" s="1">
        <f t="shared" si="55"/>
        <v>-31.936971320005078</v>
      </c>
      <c r="AF199" s="1">
        <f t="shared" si="56"/>
        <v>58.163756989129531</v>
      </c>
      <c r="AG199" s="1">
        <f t="shared" si="51"/>
        <v>1.9700000000000015</v>
      </c>
      <c r="AH199" s="1">
        <f>SUM($Z$2:Z199)</f>
        <v>210.10163889748173</v>
      </c>
    </row>
    <row r="200" spans="17:34" x14ac:dyDescent="0.3">
      <c r="Q200" s="1">
        <f t="shared" si="57"/>
        <v>1.9800000000000015</v>
      </c>
      <c r="R200" s="1">
        <f>IF(Q200&lt;=t_thrust,('D12 Data'!D200/(m+m_f/2)),0)</f>
        <v>0</v>
      </c>
      <c r="S200" s="1">
        <f t="shared" si="58"/>
        <v>0</v>
      </c>
      <c r="T200" s="1">
        <f t="shared" si="49"/>
        <v>0</v>
      </c>
      <c r="U200" s="1">
        <f t="shared" si="52"/>
        <v>48.193913203374969</v>
      </c>
      <c r="V200" s="1">
        <f t="shared" si="53"/>
        <v>21.941981113205063</v>
      </c>
      <c r="W200" s="1">
        <f t="shared" si="59"/>
        <v>70.135894316580021</v>
      </c>
      <c r="X200" s="1">
        <f t="shared" si="62"/>
        <v>176.97902900583875</v>
      </c>
      <c r="Y200" s="1">
        <f t="shared" si="63"/>
        <v>115.68823797708343</v>
      </c>
      <c r="Z200" s="1">
        <f t="shared" si="64"/>
        <v>1.363177555781927</v>
      </c>
      <c r="AA200" s="1">
        <f t="shared" si="60"/>
        <v>112.51786701385009</v>
      </c>
      <c r="AB200" s="1">
        <f t="shared" si="61"/>
        <v>75.921243652185595</v>
      </c>
      <c r="AC200" s="1">
        <f t="shared" si="54"/>
        <v>135.73616185468404</v>
      </c>
      <c r="AD200" s="1">
        <f t="shared" si="50"/>
        <v>-48.193913203374969</v>
      </c>
      <c r="AE200" s="1">
        <f t="shared" si="55"/>
        <v>-31.751981113205062</v>
      </c>
      <c r="AF200" s="1">
        <f t="shared" si="56"/>
        <v>57.713443619903423</v>
      </c>
      <c r="AG200" s="1">
        <f t="shared" si="51"/>
        <v>1.9800000000000015</v>
      </c>
      <c r="AH200" s="1">
        <f>SUM($Z$2:Z200)</f>
        <v>211.46481645326367</v>
      </c>
    </row>
    <row r="201" spans="17:34" x14ac:dyDescent="0.3">
      <c r="Q201" s="1">
        <f t="shared" si="57"/>
        <v>1.9900000000000015</v>
      </c>
      <c r="R201" s="1">
        <f>IF(Q201&lt;=t_thrust,('D12 Data'!D201/(m+m_f/2)),0)</f>
        <v>0</v>
      </c>
      <c r="S201" s="1">
        <f t="shared" si="58"/>
        <v>0</v>
      </c>
      <c r="T201" s="1">
        <f t="shared" si="49"/>
        <v>0</v>
      </c>
      <c r="U201" s="1">
        <f t="shared" si="52"/>
        <v>47.781946800128203</v>
      </c>
      <c r="V201" s="1">
        <f t="shared" si="53"/>
        <v>21.758832246010208</v>
      </c>
      <c r="W201" s="1">
        <f t="shared" si="59"/>
        <v>69.540779046138397</v>
      </c>
      <c r="X201" s="1">
        <f t="shared" si="62"/>
        <v>178.10420767597725</v>
      </c>
      <c r="Y201" s="1">
        <f t="shared" si="63"/>
        <v>116.44745041360528</v>
      </c>
      <c r="Z201" s="1">
        <f t="shared" si="64"/>
        <v>1.3573616185468327</v>
      </c>
      <c r="AA201" s="1">
        <f t="shared" si="60"/>
        <v>112.03592788181635</v>
      </c>
      <c r="AB201" s="1">
        <f t="shared" si="61"/>
        <v>75.603723841053551</v>
      </c>
      <c r="AC201" s="1">
        <f t="shared" si="54"/>
        <v>135.15906257063875</v>
      </c>
      <c r="AD201" s="1">
        <f t="shared" si="50"/>
        <v>-47.781946800128203</v>
      </c>
      <c r="AE201" s="1">
        <f t="shared" si="55"/>
        <v>-31.56883224601021</v>
      </c>
      <c r="AF201" s="1">
        <f t="shared" si="56"/>
        <v>57.268714053896964</v>
      </c>
      <c r="AG201" s="1">
        <f t="shared" si="51"/>
        <v>1.9900000000000015</v>
      </c>
      <c r="AH201" s="1">
        <f>SUM($Z$2:Z201)</f>
        <v>212.8221780718105</v>
      </c>
    </row>
    <row r="202" spans="17:34" x14ac:dyDescent="0.3">
      <c r="Q202" s="1">
        <f t="shared" si="57"/>
        <v>2.0000000000000013</v>
      </c>
      <c r="R202" s="1">
        <f>IF(Q202&lt;=t_thrust,('D12 Data'!D202/(m+m_f/2)),0)</f>
        <v>0</v>
      </c>
      <c r="S202" s="1">
        <f t="shared" si="58"/>
        <v>0</v>
      </c>
      <c r="T202" s="1">
        <f t="shared" ref="T202:T265" si="65">R202*SIN($D$3)</f>
        <v>0</v>
      </c>
      <c r="U202" s="1">
        <f t="shared" si="52"/>
        <v>47.37524764892045</v>
      </c>
      <c r="V202" s="1">
        <f t="shared" si="53"/>
        <v>21.577500747978597</v>
      </c>
      <c r="W202" s="1">
        <f t="shared" si="59"/>
        <v>68.952748396899025</v>
      </c>
      <c r="X202" s="1">
        <f t="shared" si="62"/>
        <v>179.22456695479539</v>
      </c>
      <c r="Y202" s="1">
        <f t="shared" si="63"/>
        <v>117.2034876520158</v>
      </c>
      <c r="Z202" s="1">
        <f t="shared" si="64"/>
        <v>1.3515906257063579</v>
      </c>
      <c r="AA202" s="1">
        <f t="shared" si="60"/>
        <v>111.55810841381508</v>
      </c>
      <c r="AB202" s="1">
        <f t="shared" si="61"/>
        <v>75.28803551859346</v>
      </c>
      <c r="AC202" s="1">
        <f t="shared" si="54"/>
        <v>134.58640289835191</v>
      </c>
      <c r="AD202" s="1">
        <f t="shared" ref="AD202:AD265" si="66">S202-U202</f>
        <v>-47.37524764892045</v>
      </c>
      <c r="AE202" s="1">
        <f t="shared" si="55"/>
        <v>-31.387500747978599</v>
      </c>
      <c r="AF202" s="1">
        <f t="shared" si="56"/>
        <v>56.829475565070098</v>
      </c>
      <c r="AG202" s="1">
        <f t="shared" si="51"/>
        <v>2.0000000000000013</v>
      </c>
      <c r="AH202" s="1">
        <f>SUM($Z$2:Z202)</f>
        <v>214.17376869751686</v>
      </c>
    </row>
    <row r="203" spans="17:34" x14ac:dyDescent="0.3">
      <c r="Q203" s="1">
        <f t="shared" si="57"/>
        <v>2.0100000000000011</v>
      </c>
      <c r="R203" s="1">
        <f>IF(Q203&lt;=t_thrust,('D12 Data'!D203/(m+m_f/2)),0)</f>
        <v>0</v>
      </c>
      <c r="S203" s="1">
        <f t="shared" si="58"/>
        <v>0</v>
      </c>
      <c r="T203" s="1">
        <f t="shared" si="65"/>
        <v>0</v>
      </c>
      <c r="U203" s="1">
        <f t="shared" si="52"/>
        <v>46.973726242993408</v>
      </c>
      <c r="V203" s="1">
        <f t="shared" si="53"/>
        <v>21.397963039647742</v>
      </c>
      <c r="W203" s="1">
        <f t="shared" si="59"/>
        <v>68.371689282641142</v>
      </c>
      <c r="X203" s="1">
        <f t="shared" si="62"/>
        <v>180.34014803893351</v>
      </c>
      <c r="Y203" s="1">
        <f t="shared" si="63"/>
        <v>117.95636800720172</v>
      </c>
      <c r="Z203" s="1">
        <f t="shared" si="64"/>
        <v>1.345864028983482</v>
      </c>
      <c r="AA203" s="1">
        <f t="shared" si="60"/>
        <v>111.08435593732588</v>
      </c>
      <c r="AB203" s="1">
        <f t="shared" si="61"/>
        <v>74.974160511113681</v>
      </c>
      <c r="AC203" s="1">
        <f t="shared" si="54"/>
        <v>134.01812891678776</v>
      </c>
      <c r="AD203" s="1">
        <f t="shared" si="66"/>
        <v>-46.973726242993408</v>
      </c>
      <c r="AE203" s="1">
        <f t="shared" si="55"/>
        <v>-31.207963039647744</v>
      </c>
      <c r="AF203" s="1">
        <f t="shared" si="56"/>
        <v>56.395637368822307</v>
      </c>
      <c r="AG203" s="1">
        <f t="shared" si="51"/>
        <v>2.0100000000000011</v>
      </c>
      <c r="AH203" s="1">
        <f>SUM($Z$2:Z203)</f>
        <v>215.51963272650033</v>
      </c>
    </row>
    <row r="204" spans="17:34" x14ac:dyDescent="0.3">
      <c r="Q204" s="1">
        <f t="shared" si="57"/>
        <v>2.0200000000000009</v>
      </c>
      <c r="R204" s="1">
        <f>IF(Q204&lt;=t_thrust,('D12 Data'!D204/(m+m_f/2)),0)</f>
        <v>0</v>
      </c>
      <c r="S204" s="1">
        <f t="shared" si="58"/>
        <v>0</v>
      </c>
      <c r="T204" s="1">
        <f t="shared" si="65"/>
        <v>0</v>
      </c>
      <c r="U204" s="1">
        <f t="shared" si="52"/>
        <v>46.577294970375981</v>
      </c>
      <c r="V204" s="1">
        <f t="shared" si="53"/>
        <v>21.220195924909873</v>
      </c>
      <c r="W204" s="1">
        <f t="shared" si="59"/>
        <v>67.797490895285847</v>
      </c>
      <c r="X204" s="1">
        <f t="shared" si="62"/>
        <v>181.45099159830673</v>
      </c>
      <c r="Y204" s="1">
        <f t="shared" si="63"/>
        <v>118.70610961231284</v>
      </c>
      <c r="Z204" s="1">
        <f t="shared" si="64"/>
        <v>1.3401812891678413</v>
      </c>
      <c r="AA204" s="1">
        <f t="shared" si="60"/>
        <v>110.61461867489595</v>
      </c>
      <c r="AB204" s="1">
        <f t="shared" si="61"/>
        <v>74.662080880717212</v>
      </c>
      <c r="AC204" s="1">
        <f t="shared" si="54"/>
        <v>133.45418759271436</v>
      </c>
      <c r="AD204" s="1">
        <f t="shared" si="66"/>
        <v>-46.577294970375981</v>
      </c>
      <c r="AE204" s="1">
        <f t="shared" si="55"/>
        <v>-31.030195924909876</v>
      </c>
      <c r="AF204" s="1">
        <f t="shared" si="56"/>
        <v>55.967110573047322</v>
      </c>
      <c r="AG204" s="1">
        <f t="shared" si="51"/>
        <v>2.0200000000000009</v>
      </c>
      <c r="AH204" s="1">
        <f>SUM($Z$2:Z204)</f>
        <v>216.85981401566818</v>
      </c>
    </row>
    <row r="205" spans="17:34" x14ac:dyDescent="0.3">
      <c r="Q205" s="1">
        <f t="shared" si="57"/>
        <v>2.0300000000000007</v>
      </c>
      <c r="R205" s="1">
        <f>IF(Q205&lt;=t_thrust,('D12 Data'!D205/(m+m_f/2)),0)</f>
        <v>0</v>
      </c>
      <c r="S205" s="1">
        <f t="shared" si="58"/>
        <v>0</v>
      </c>
      <c r="T205" s="1">
        <f t="shared" si="65"/>
        <v>0</v>
      </c>
      <c r="U205" s="1">
        <f t="shared" si="52"/>
        <v>46.185868065920538</v>
      </c>
      <c r="V205" s="1">
        <f t="shared" si="53"/>
        <v>21.044176583560137</v>
      </c>
      <c r="W205" s="1">
        <f t="shared" si="59"/>
        <v>67.230044649480661</v>
      </c>
      <c r="X205" s="1">
        <f t="shared" si="62"/>
        <v>182.55713778505566</v>
      </c>
      <c r="Y205" s="1">
        <f t="shared" si="63"/>
        <v>119.45273042111999</v>
      </c>
      <c r="Z205" s="1">
        <f t="shared" si="64"/>
        <v>1.3345418759271075</v>
      </c>
      <c r="AA205" s="1">
        <f t="shared" si="60"/>
        <v>110.1488457251922</v>
      </c>
      <c r="AB205" s="1">
        <f t="shared" si="61"/>
        <v>74.351778921468124</v>
      </c>
      <c r="AC205" s="1">
        <f t="shared" si="54"/>
        <v>132.89452676231275</v>
      </c>
      <c r="AD205" s="1">
        <f t="shared" si="66"/>
        <v>-46.185868065920538</v>
      </c>
      <c r="AE205" s="1">
        <f t="shared" si="55"/>
        <v>-30.85417658356014</v>
      </c>
      <c r="AF205" s="1">
        <f t="shared" si="56"/>
        <v>55.54380813062901</v>
      </c>
      <c r="AG205" s="1">
        <f t="shared" si="51"/>
        <v>2.0300000000000007</v>
      </c>
      <c r="AH205" s="1">
        <f>SUM($Z$2:Z205)</f>
        <v>218.19435589159528</v>
      </c>
    </row>
    <row r="206" spans="17:34" x14ac:dyDescent="0.3">
      <c r="Q206" s="1">
        <f t="shared" si="57"/>
        <v>2.0400000000000005</v>
      </c>
      <c r="R206" s="1">
        <f>IF(Q206&lt;=t_thrust,('D12 Data'!D206/(m+m_f/2)),0)</f>
        <v>0</v>
      </c>
      <c r="S206" s="1">
        <f t="shared" si="58"/>
        <v>0</v>
      </c>
      <c r="T206" s="1">
        <f t="shared" si="65"/>
        <v>0</v>
      </c>
      <c r="U206" s="1">
        <f t="shared" si="52"/>
        <v>45.799361564750569</v>
      </c>
      <c r="V206" s="1">
        <f t="shared" si="53"/>
        <v>20.869882564013466</v>
      </c>
      <c r="W206" s="1">
        <f t="shared" si="59"/>
        <v>66.669244128764035</v>
      </c>
      <c r="X206" s="1">
        <f t="shared" si="62"/>
        <v>183.65862624230755</v>
      </c>
      <c r="Y206" s="1">
        <f t="shared" si="63"/>
        <v>120.19624821033466</v>
      </c>
      <c r="Z206" s="1">
        <f t="shared" si="64"/>
        <v>1.3289452676230911</v>
      </c>
      <c r="AA206" s="1">
        <f t="shared" si="60"/>
        <v>109.68698704453301</v>
      </c>
      <c r="AB206" s="1">
        <f t="shared" si="61"/>
        <v>74.043237155632525</v>
      </c>
      <c r="AC206" s="1">
        <f t="shared" si="54"/>
        <v>132.33909511324609</v>
      </c>
      <c r="AD206" s="1">
        <f t="shared" si="66"/>
        <v>-45.799361564750569</v>
      </c>
      <c r="AE206" s="1">
        <f t="shared" si="55"/>
        <v>-30.679882564013468</v>
      </c>
      <c r="AF206" s="1">
        <f t="shared" si="56"/>
        <v>55.125644793330167</v>
      </c>
      <c r="AG206" s="1">
        <f t="shared" si="51"/>
        <v>2.0400000000000005</v>
      </c>
      <c r="AH206" s="1">
        <f>SUM($Z$2:Z206)</f>
        <v>219.52330115921836</v>
      </c>
    </row>
    <row r="207" spans="17:34" x14ac:dyDescent="0.3">
      <c r="Q207" s="1">
        <f t="shared" si="57"/>
        <v>2.0500000000000003</v>
      </c>
      <c r="R207" s="1">
        <f>IF(Q207&lt;=t_thrust,('D12 Data'!D207/(m+m_f/2)),0)</f>
        <v>0</v>
      </c>
      <c r="S207" s="1">
        <f t="shared" si="58"/>
        <v>0</v>
      </c>
      <c r="T207" s="1">
        <f t="shared" si="65"/>
        <v>0</v>
      </c>
      <c r="U207" s="1">
        <f t="shared" si="52"/>
        <v>45.417693257072372</v>
      </c>
      <c r="V207" s="1">
        <f t="shared" si="53"/>
        <v>20.697291776185626</v>
      </c>
      <c r="W207" s="1">
        <f t="shared" si="59"/>
        <v>66.114985033258009</v>
      </c>
      <c r="X207" s="1">
        <f t="shared" si="62"/>
        <v>184.75549611275287</v>
      </c>
      <c r="Y207" s="1">
        <f t="shared" si="63"/>
        <v>120.93668058189097</v>
      </c>
      <c r="Z207" s="1">
        <f t="shared" si="64"/>
        <v>1.3233909511324415</v>
      </c>
      <c r="AA207" s="1">
        <f t="shared" si="60"/>
        <v>109.22899342888552</v>
      </c>
      <c r="AB207" s="1">
        <f t="shared" si="61"/>
        <v>73.736438329992396</v>
      </c>
      <c r="AC207" s="1">
        <f t="shared" si="54"/>
        <v>131.78784216717523</v>
      </c>
      <c r="AD207" s="1">
        <f t="shared" si="66"/>
        <v>-45.417693257072372</v>
      </c>
      <c r="AE207" s="1">
        <f t="shared" si="55"/>
        <v>-30.507291776185625</v>
      </c>
      <c r="AF207" s="1">
        <f t="shared" si="56"/>
        <v>54.712537067027334</v>
      </c>
      <c r="AG207" s="1">
        <f t="shared" si="51"/>
        <v>2.0500000000000003</v>
      </c>
      <c r="AH207" s="1">
        <f>SUM($Z$2:Z207)</f>
        <v>220.8466921103508</v>
      </c>
    </row>
    <row r="208" spans="17:34" x14ac:dyDescent="0.3">
      <c r="Q208" s="1">
        <f t="shared" si="57"/>
        <v>2.06</v>
      </c>
      <c r="R208" s="1">
        <f>IF(Q208&lt;=t_thrust,('D12 Data'!D208/(m+m_f/2)),0)</f>
        <v>0</v>
      </c>
      <c r="S208" s="1">
        <f t="shared" si="58"/>
        <v>0</v>
      </c>
      <c r="T208" s="1">
        <f t="shared" si="65"/>
        <v>0</v>
      </c>
      <c r="U208" s="1">
        <f t="shared" si="52"/>
        <v>45.04078264430543</v>
      </c>
      <c r="V208" s="1">
        <f t="shared" si="53"/>
        <v>20.52638248453426</v>
      </c>
      <c r="W208" s="1">
        <f t="shared" si="59"/>
        <v>65.56716512883969</v>
      </c>
      <c r="X208" s="1">
        <f t="shared" si="62"/>
        <v>185.84778604704169</v>
      </c>
      <c r="Y208" s="1">
        <f t="shared" si="63"/>
        <v>121.67404496519087</v>
      </c>
      <c r="Z208" s="1">
        <f t="shared" si="64"/>
        <v>1.3178784216717196</v>
      </c>
      <c r="AA208" s="1">
        <f t="shared" si="60"/>
        <v>108.7748164963148</v>
      </c>
      <c r="AB208" s="1">
        <f t="shared" si="61"/>
        <v>73.431365412230548</v>
      </c>
      <c r="AC208" s="1">
        <f t="shared" si="54"/>
        <v>131.24071826270796</v>
      </c>
      <c r="AD208" s="1">
        <f t="shared" si="66"/>
        <v>-45.04078264430543</v>
      </c>
      <c r="AE208" s="1">
        <f t="shared" si="55"/>
        <v>-30.336382484534262</v>
      </c>
      <c r="AF208" s="1">
        <f t="shared" si="56"/>
        <v>54.30440316824707</v>
      </c>
      <c r="AG208" s="1">
        <f t="shared" si="51"/>
        <v>2.06</v>
      </c>
      <c r="AH208" s="1">
        <f>SUM($Z$2:Z208)</f>
        <v>222.16457053202251</v>
      </c>
    </row>
    <row r="209" spans="17:34" x14ac:dyDescent="0.3">
      <c r="Q209" s="1">
        <f t="shared" si="57"/>
        <v>2.0699999999999998</v>
      </c>
      <c r="R209" s="1">
        <f>IF(Q209&lt;=t_thrust,('D12 Data'!D209/(m+m_f/2)),0)</f>
        <v>0</v>
      </c>
      <c r="S209" s="1">
        <f t="shared" si="58"/>
        <v>0</v>
      </c>
      <c r="T209" s="1">
        <f t="shared" si="65"/>
        <v>0</v>
      </c>
      <c r="U209" s="1">
        <f t="shared" si="52"/>
        <v>44.668550896487361</v>
      </c>
      <c r="V209" s="1">
        <f t="shared" si="53"/>
        <v>20.357133301255843</v>
      </c>
      <c r="W209" s="1">
        <f t="shared" si="59"/>
        <v>65.025684197743203</v>
      </c>
      <c r="X209" s="1">
        <f t="shared" si="62"/>
        <v>186.93553421200482</v>
      </c>
      <c r="Y209" s="1">
        <f t="shared" si="63"/>
        <v>122.40835861931316</v>
      </c>
      <c r="Z209" s="1">
        <f t="shared" si="64"/>
        <v>1.312407182627056</v>
      </c>
      <c r="AA209" s="1">
        <f t="shared" si="60"/>
        <v>108.32440866987176</v>
      </c>
      <c r="AB209" s="1">
        <f t="shared" si="61"/>
        <v>73.128001587385214</v>
      </c>
      <c r="AC209" s="1">
        <f t="shared" si="54"/>
        <v>130.69767453876906</v>
      </c>
      <c r="AD209" s="1">
        <f t="shared" si="66"/>
        <v>-44.668550896487361</v>
      </c>
      <c r="AE209" s="1">
        <f t="shared" si="55"/>
        <v>-30.167133301255845</v>
      </c>
      <c r="AF209" s="1">
        <f t="shared" si="56"/>
        <v>53.901162981960056</v>
      </c>
      <c r="AG209" s="1">
        <f t="shared" si="51"/>
        <v>2.0699999999999998</v>
      </c>
      <c r="AH209" s="1">
        <f>SUM($Z$2:Z209)</f>
        <v>223.47697771464956</v>
      </c>
    </row>
    <row r="210" spans="17:34" x14ac:dyDescent="0.3">
      <c r="Q210" s="1">
        <f t="shared" si="57"/>
        <v>2.0799999999999996</v>
      </c>
      <c r="R210" s="1">
        <f>IF(Q210&lt;=t_thrust,('D12 Data'!D210/(m+m_f/2)),0)</f>
        <v>0</v>
      </c>
      <c r="S210" s="1">
        <f t="shared" si="58"/>
        <v>0</v>
      </c>
      <c r="T210" s="1">
        <f t="shared" si="65"/>
        <v>0</v>
      </c>
      <c r="U210" s="1">
        <f t="shared" si="52"/>
        <v>44.300920810911599</v>
      </c>
      <c r="V210" s="1">
        <f t="shared" si="53"/>
        <v>20.189523179634556</v>
      </c>
      <c r="W210" s="1">
        <f t="shared" si="59"/>
        <v>64.490443990546154</v>
      </c>
      <c r="X210" s="1">
        <f t="shared" si="62"/>
        <v>188.01877829870352</v>
      </c>
      <c r="Y210" s="1">
        <f t="shared" si="63"/>
        <v>123.139638635187</v>
      </c>
      <c r="Z210" s="1">
        <f t="shared" si="64"/>
        <v>1.3069767453876655</v>
      </c>
      <c r="AA210" s="1">
        <f t="shared" si="60"/>
        <v>107.8777231609069</v>
      </c>
      <c r="AB210" s="1">
        <f t="shared" si="61"/>
        <v>72.826330254372664</v>
      </c>
      <c r="AC210" s="1">
        <f t="shared" si="54"/>
        <v>130.15866291837906</v>
      </c>
      <c r="AD210" s="1">
        <f t="shared" si="66"/>
        <v>-44.300920810911599</v>
      </c>
      <c r="AE210" s="1">
        <f t="shared" si="55"/>
        <v>-29.999523179634558</v>
      </c>
      <c r="AF210" s="1">
        <f t="shared" si="56"/>
        <v>53.502738020591913</v>
      </c>
      <c r="AG210" s="1">
        <f t="shared" si="51"/>
        <v>2.0799999999999996</v>
      </c>
      <c r="AH210" s="1">
        <f>SUM($Z$2:Z210)</f>
        <v>224.78395446003722</v>
      </c>
    </row>
    <row r="211" spans="17:34" x14ac:dyDescent="0.3">
      <c r="Q211" s="1">
        <f t="shared" si="57"/>
        <v>2.0899999999999994</v>
      </c>
      <c r="R211" s="1">
        <f>IF(Q211&lt;=t_thrust,('D12 Data'!D211/(m+m_f/2)),0)</f>
        <v>0</v>
      </c>
      <c r="S211" s="1">
        <f t="shared" si="58"/>
        <v>0</v>
      </c>
      <c r="T211" s="1">
        <f t="shared" si="65"/>
        <v>0</v>
      </c>
      <c r="U211" s="1">
        <f t="shared" si="52"/>
        <v>43.93781677195696</v>
      </c>
      <c r="V211" s="1">
        <f t="shared" si="53"/>
        <v>20.023531407539188</v>
      </c>
      <c r="W211" s="1">
        <f t="shared" si="59"/>
        <v>63.961348179496142</v>
      </c>
      <c r="X211" s="1">
        <f t="shared" si="62"/>
        <v>189.09755553031258</v>
      </c>
      <c r="Y211" s="1">
        <f t="shared" si="63"/>
        <v>123.86790193773071</v>
      </c>
      <c r="Z211" s="1">
        <f t="shared" si="64"/>
        <v>1.3015866291837672</v>
      </c>
      <c r="AA211" s="1">
        <f t="shared" si="60"/>
        <v>107.43471395279779</v>
      </c>
      <c r="AB211" s="1">
        <f t="shared" si="61"/>
        <v>72.526335022576319</v>
      </c>
      <c r="AC211" s="1">
        <f t="shared" si="54"/>
        <v>129.62363609283017</v>
      </c>
      <c r="AD211" s="1">
        <f t="shared" si="66"/>
        <v>-43.93781677195696</v>
      </c>
      <c r="AE211" s="1">
        <f t="shared" si="55"/>
        <v>-29.833531407539191</v>
      </c>
      <c r="AF211" s="1">
        <f t="shared" si="56"/>
        <v>53.109051384210296</v>
      </c>
      <c r="AG211" s="1">
        <f t="shared" si="51"/>
        <v>2.0899999999999994</v>
      </c>
      <c r="AH211" s="1">
        <f>SUM($Z$2:Z211)</f>
        <v>226.08554108922098</v>
      </c>
    </row>
    <row r="212" spans="17:34" x14ac:dyDescent="0.3">
      <c r="Q212" s="1">
        <f t="shared" si="57"/>
        <v>2.0999999999999992</v>
      </c>
      <c r="R212" s="1">
        <f>IF(Q212&lt;=t_thrust,('D12 Data'!D212/(m+m_f/2)),0)</f>
        <v>0</v>
      </c>
      <c r="S212" s="1">
        <f t="shared" si="58"/>
        <v>0</v>
      </c>
      <c r="T212" s="1">
        <f t="shared" si="65"/>
        <v>0</v>
      </c>
      <c r="U212" s="1">
        <f t="shared" si="52"/>
        <v>43.579164712070089</v>
      </c>
      <c r="V212" s="1">
        <f t="shared" si="53"/>
        <v>19.859137601064411</v>
      </c>
      <c r="W212" s="1">
        <f t="shared" si="59"/>
        <v>63.438302313134493</v>
      </c>
      <c r="X212" s="1">
        <f t="shared" si="62"/>
        <v>190.17190266984053</v>
      </c>
      <c r="Y212" s="1">
        <f t="shared" si="63"/>
        <v>124.59316528795645</v>
      </c>
      <c r="Z212" s="1">
        <f t="shared" si="64"/>
        <v>1.2962363609282757</v>
      </c>
      <c r="AA212" s="1">
        <f t="shared" si="60"/>
        <v>106.99533578507824</v>
      </c>
      <c r="AB212" s="1">
        <f t="shared" si="61"/>
        <v>72.227999708500931</v>
      </c>
      <c r="AC212" s="1">
        <f t="shared" si="54"/>
        <v>129.09254750624783</v>
      </c>
      <c r="AD212" s="1">
        <f t="shared" si="66"/>
        <v>-43.579164712070089</v>
      </c>
      <c r="AE212" s="1">
        <f t="shared" si="55"/>
        <v>-29.669137601064413</v>
      </c>
      <c r="AF212" s="1">
        <f t="shared" si="56"/>
        <v>52.720027721849966</v>
      </c>
      <c r="AG212" s="1">
        <f t="shared" si="51"/>
        <v>2.0999999999999992</v>
      </c>
      <c r="AH212" s="1">
        <f>SUM($Z$2:Z212)</f>
        <v>227.38177745014926</v>
      </c>
    </row>
    <row r="213" spans="17:34" x14ac:dyDescent="0.3">
      <c r="Q213" s="1">
        <f t="shared" si="57"/>
        <v>2.109999999999999</v>
      </c>
      <c r="R213" s="1">
        <f>IF(Q213&lt;=t_thrust,('D12 Data'!D213/(m+m_f/2)),0)</f>
        <v>0</v>
      </c>
      <c r="S213" s="1">
        <f t="shared" si="58"/>
        <v>0</v>
      </c>
      <c r="T213" s="1">
        <f t="shared" si="65"/>
        <v>0</v>
      </c>
      <c r="U213" s="1">
        <f t="shared" si="52"/>
        <v>43.224892073862975</v>
      </c>
      <c r="V213" s="1">
        <f t="shared" si="53"/>
        <v>19.696321698312605</v>
      </c>
      <c r="W213" s="1">
        <f t="shared" si="59"/>
        <v>62.921213772175584</v>
      </c>
      <c r="X213" s="1">
        <f t="shared" si="62"/>
        <v>191.24185602769128</v>
      </c>
      <c r="Y213" s="1">
        <f t="shared" si="63"/>
        <v>125.31544528504145</v>
      </c>
      <c r="Z213" s="1">
        <f t="shared" si="64"/>
        <v>1.2909254750624441</v>
      </c>
      <c r="AA213" s="1">
        <f t="shared" si="60"/>
        <v>106.55954413795754</v>
      </c>
      <c r="AB213" s="1">
        <f t="shared" si="61"/>
        <v>71.931308332490289</v>
      </c>
      <c r="AC213" s="1">
        <f t="shared" si="54"/>
        <v>128.56535134052683</v>
      </c>
      <c r="AD213" s="1">
        <f t="shared" si="66"/>
        <v>-43.224892073862975</v>
      </c>
      <c r="AE213" s="1">
        <f t="shared" si="55"/>
        <v>-29.506321698312604</v>
      </c>
      <c r="AF213" s="1">
        <f t="shared" si="56"/>
        <v>52.335593193938436</v>
      </c>
      <c r="AG213" s="1">
        <f t="shared" si="51"/>
        <v>2.109999999999999</v>
      </c>
      <c r="AH213" s="1">
        <f>SUM($Z$2:Z213)</f>
        <v>228.67270292521169</v>
      </c>
    </row>
    <row r="214" spans="17:34" x14ac:dyDescent="0.3">
      <c r="Q214" s="1">
        <f t="shared" si="57"/>
        <v>2.1199999999999988</v>
      </c>
      <c r="R214" s="1">
        <f>IF(Q214&lt;=t_thrust,('D12 Data'!D214/(m+m_f/2)),0)</f>
        <v>0</v>
      </c>
      <c r="S214" s="1">
        <f t="shared" si="58"/>
        <v>0</v>
      </c>
      <c r="T214" s="1">
        <f t="shared" si="65"/>
        <v>0</v>
      </c>
      <c r="U214" s="1">
        <f t="shared" si="52"/>
        <v>42.874927773289585</v>
      </c>
      <c r="V214" s="1">
        <f t="shared" si="53"/>
        <v>19.535063953312878</v>
      </c>
      <c r="W214" s="1">
        <f t="shared" si="59"/>
        <v>62.40999172660247</v>
      </c>
      <c r="X214" s="1">
        <f t="shared" si="62"/>
        <v>192.30745146907083</v>
      </c>
      <c r="Y214" s="1">
        <f t="shared" si="63"/>
        <v>126.03475836836634</v>
      </c>
      <c r="Z214" s="1">
        <f t="shared" si="64"/>
        <v>1.2856535134052349</v>
      </c>
      <c r="AA214" s="1">
        <f t="shared" si="60"/>
        <v>106.12729521721893</v>
      </c>
      <c r="AB214" s="1">
        <f t="shared" si="61"/>
        <v>71.636245115507165</v>
      </c>
      <c r="AC214" s="1">
        <f t="shared" si="54"/>
        <v>128.04200250063167</v>
      </c>
      <c r="AD214" s="1">
        <f t="shared" si="66"/>
        <v>-42.874927773289585</v>
      </c>
      <c r="AE214" s="1">
        <f t="shared" si="55"/>
        <v>-29.345063953312881</v>
      </c>
      <c r="AF214" s="1">
        <f t="shared" si="56"/>
        <v>51.955675435786816</v>
      </c>
      <c r="AG214" s="1">
        <f t="shared" si="51"/>
        <v>2.1199999999999988</v>
      </c>
      <c r="AH214" s="1">
        <f>SUM($Z$2:Z214)</f>
        <v>229.95835643861693</v>
      </c>
    </row>
    <row r="215" spans="17:34" x14ac:dyDescent="0.3">
      <c r="Q215" s="1">
        <f t="shared" si="57"/>
        <v>2.1299999999999986</v>
      </c>
      <c r="R215" s="1">
        <f>IF(Q215&lt;=t_thrust,('D12 Data'!D215/(m+m_f/2)),0)</f>
        <v>0</v>
      </c>
      <c r="S215" s="1">
        <f t="shared" si="58"/>
        <v>0</v>
      </c>
      <c r="T215" s="1">
        <f t="shared" si="65"/>
        <v>0</v>
      </c>
      <c r="U215" s="1">
        <f t="shared" si="52"/>
        <v>42.52920216386601</v>
      </c>
      <c r="V215" s="1">
        <f t="shared" si="53"/>
        <v>19.375344930073677</v>
      </c>
      <c r="W215" s="1">
        <f t="shared" si="59"/>
        <v>61.904547093939684</v>
      </c>
      <c r="X215" s="1">
        <f t="shared" si="62"/>
        <v>193.368724421243</v>
      </c>
      <c r="Y215" s="1">
        <f t="shared" si="63"/>
        <v>126.75112081952139</v>
      </c>
      <c r="Z215" s="1">
        <f t="shared" si="64"/>
        <v>1.280420025006292</v>
      </c>
      <c r="AA215" s="1">
        <f t="shared" si="60"/>
        <v>105.69854593948604</v>
      </c>
      <c r="AB215" s="1">
        <f t="shared" si="61"/>
        <v>71.342794475974046</v>
      </c>
      <c r="AC215" s="1">
        <f t="shared" si="54"/>
        <v>127.52245660025027</v>
      </c>
      <c r="AD215" s="1">
        <f t="shared" si="66"/>
        <v>-42.52920216386601</v>
      </c>
      <c r="AE215" s="1">
        <f t="shared" si="55"/>
        <v>-29.185344930073676</v>
      </c>
      <c r="AF215" s="1">
        <f t="shared" si="56"/>
        <v>51.580203522110715</v>
      </c>
      <c r="AG215" s="1">
        <f t="shared" si="51"/>
        <v>2.1299999999999986</v>
      </c>
      <c r="AH215" s="1">
        <f>SUM($Z$2:Z215)</f>
        <v>231.23877646362322</v>
      </c>
    </row>
    <row r="216" spans="17:34" x14ac:dyDescent="0.3">
      <c r="Q216" s="1">
        <f t="shared" si="57"/>
        <v>2.1399999999999983</v>
      </c>
      <c r="R216" s="1">
        <f>IF(Q216&lt;=t_thrust,('D12 Data'!D216/(m+m_f/2)),0)</f>
        <v>0</v>
      </c>
      <c r="S216" s="1">
        <f t="shared" si="58"/>
        <v>0</v>
      </c>
      <c r="T216" s="1">
        <f t="shared" si="65"/>
        <v>0</v>
      </c>
      <c r="U216" s="1">
        <f t="shared" si="52"/>
        <v>42.187647001901261</v>
      </c>
      <c r="V216" s="1">
        <f t="shared" si="53"/>
        <v>19.217145496765738</v>
      </c>
      <c r="W216" s="1">
        <f t="shared" si="59"/>
        <v>61.404792498667007</v>
      </c>
      <c r="X216" s="1">
        <f t="shared" si="62"/>
        <v>194.42570988063784</v>
      </c>
      <c r="Y216" s="1">
        <f t="shared" si="63"/>
        <v>127.46454876428112</v>
      </c>
      <c r="Z216" s="1">
        <f t="shared" si="64"/>
        <v>1.2752245660024777</v>
      </c>
      <c r="AA216" s="1">
        <f t="shared" si="60"/>
        <v>105.27325391784738</v>
      </c>
      <c r="AB216" s="1">
        <f t="shared" si="61"/>
        <v>71.050941026673314</v>
      </c>
      <c r="AC216" s="1">
        <f t="shared" si="54"/>
        <v>127.00666994779203</v>
      </c>
      <c r="AD216" s="1">
        <f t="shared" si="66"/>
        <v>-42.187647001901261</v>
      </c>
      <c r="AE216" s="1">
        <f t="shared" si="55"/>
        <v>-29.027145496765741</v>
      </c>
      <c r="AF216" s="1">
        <f t="shared" si="56"/>
        <v>51.209107932548839</v>
      </c>
      <c r="AG216" s="1">
        <f t="shared" si="51"/>
        <v>2.1399999999999983</v>
      </c>
      <c r="AH216" s="1">
        <f>SUM($Z$2:Z216)</f>
        <v>232.51400102962569</v>
      </c>
    </row>
    <row r="217" spans="17:34" x14ac:dyDescent="0.3">
      <c r="Q217" s="1">
        <f t="shared" si="57"/>
        <v>2.1499999999999981</v>
      </c>
      <c r="R217" s="1">
        <f>IF(Q217&lt;=t_thrust,('D12 Data'!D217/(m+m_f/2)),0)</f>
        <v>0</v>
      </c>
      <c r="S217" s="1">
        <f t="shared" si="58"/>
        <v>0</v>
      </c>
      <c r="T217" s="1">
        <f t="shared" si="65"/>
        <v>0</v>
      </c>
      <c r="U217" s="1">
        <f t="shared" si="52"/>
        <v>41.850195412705382</v>
      </c>
      <c r="V217" s="1">
        <f t="shared" si="53"/>
        <v>19.060446820032134</v>
      </c>
      <c r="W217" s="1">
        <f t="shared" si="59"/>
        <v>60.910642232737509</v>
      </c>
      <c r="X217" s="1">
        <f t="shared" si="62"/>
        <v>195.4784424198163</v>
      </c>
      <c r="Y217" s="1">
        <f t="shared" si="63"/>
        <v>128.17505817454784</v>
      </c>
      <c r="Z217" s="1">
        <f t="shared" si="64"/>
        <v>1.2700666994779071</v>
      </c>
      <c r="AA217" s="1">
        <f t="shared" si="60"/>
        <v>104.85137744782838</v>
      </c>
      <c r="AB217" s="1">
        <f t="shared" si="61"/>
        <v>70.760669571705662</v>
      </c>
      <c r="AC217" s="1">
        <f t="shared" si="54"/>
        <v>126.49459953271952</v>
      </c>
      <c r="AD217" s="1">
        <f t="shared" si="66"/>
        <v>-41.850195412705382</v>
      </c>
      <c r="AE217" s="1">
        <f t="shared" si="55"/>
        <v>-28.870446820032136</v>
      </c>
      <c r="AF217" s="1">
        <f t="shared" si="56"/>
        <v>50.842320518146401</v>
      </c>
      <c r="AG217" s="1">
        <f t="shared" si="51"/>
        <v>2.1499999999999981</v>
      </c>
      <c r="AH217" s="1">
        <f>SUM($Z$2:Z217)</f>
        <v>233.78406772910358</v>
      </c>
    </row>
    <row r="218" spans="17:34" x14ac:dyDescent="0.3">
      <c r="Q218" s="1">
        <f t="shared" si="57"/>
        <v>2.1599999999999979</v>
      </c>
      <c r="R218" s="1">
        <f>IF(Q218&lt;=t_thrust,('D12 Data'!D218/(m+m_f/2)),0)</f>
        <v>0</v>
      </c>
      <c r="S218" s="1">
        <f t="shared" si="58"/>
        <v>0</v>
      </c>
      <c r="T218" s="1">
        <f t="shared" si="65"/>
        <v>0</v>
      </c>
      <c r="U218" s="1">
        <f t="shared" si="52"/>
        <v>41.516781857744249</v>
      </c>
      <c r="V218" s="1">
        <f t="shared" si="53"/>
        <v>18.905230359422124</v>
      </c>
      <c r="W218" s="1">
        <f t="shared" si="59"/>
        <v>60.422012217166383</v>
      </c>
      <c r="X218" s="1">
        <f t="shared" si="62"/>
        <v>196.52695619429457</v>
      </c>
      <c r="Y218" s="1">
        <f t="shared" si="63"/>
        <v>128.88266487026488</v>
      </c>
      <c r="Z218" s="1">
        <f t="shared" si="64"/>
        <v>1.2649459953271671</v>
      </c>
      <c r="AA218" s="1">
        <f t="shared" si="60"/>
        <v>104.43287549370135</v>
      </c>
      <c r="AB218" s="1">
        <f t="shared" si="61"/>
        <v>70.47196510350534</v>
      </c>
      <c r="AC218" s="1">
        <f t="shared" si="54"/>
        <v>125.98620301220528</v>
      </c>
      <c r="AD218" s="1">
        <f t="shared" si="66"/>
        <v>-41.516781857744249</v>
      </c>
      <c r="AE218" s="1">
        <f t="shared" si="55"/>
        <v>-28.715230359422122</v>
      </c>
      <c r="AF218" s="1">
        <f t="shared" si="56"/>
        <v>50.479774468773137</v>
      </c>
      <c r="AG218" s="1">
        <f t="shared" si="51"/>
        <v>2.1599999999999979</v>
      </c>
      <c r="AH218" s="1">
        <f>SUM($Z$2:Z218)</f>
        <v>235.04901372443075</v>
      </c>
    </row>
    <row r="219" spans="17:34" x14ac:dyDescent="0.3">
      <c r="Q219" s="1">
        <f t="shared" si="57"/>
        <v>2.1699999999999977</v>
      </c>
      <c r="R219" s="1">
        <f>IF(Q219&lt;=t_thrust,('D12 Data'!D219/(m+m_f/2)),0)</f>
        <v>0</v>
      </c>
      <c r="S219" s="1">
        <f t="shared" si="58"/>
        <v>0</v>
      </c>
      <c r="T219" s="1">
        <f t="shared" si="65"/>
        <v>0</v>
      </c>
      <c r="U219" s="1">
        <f t="shared" si="52"/>
        <v>41.187342102710474</v>
      </c>
      <c r="V219" s="1">
        <f t="shared" si="53"/>
        <v>18.751477861945926</v>
      </c>
      <c r="W219" s="1">
        <f t="shared" si="59"/>
        <v>59.938819964656389</v>
      </c>
      <c r="X219" s="1">
        <f t="shared" si="62"/>
        <v>197.57128494923157</v>
      </c>
      <c r="Y219" s="1">
        <f t="shared" si="63"/>
        <v>129.58738452129992</v>
      </c>
      <c r="Z219" s="1">
        <f t="shared" si="64"/>
        <v>1.2598620301220378</v>
      </c>
      <c r="AA219" s="1">
        <f t="shared" si="60"/>
        <v>104.01770767512392</v>
      </c>
      <c r="AB219" s="1">
        <f t="shared" si="61"/>
        <v>70.184812799911128</v>
      </c>
      <c r="AC219" s="1">
        <f t="shared" si="54"/>
        <v>125.48143869810428</v>
      </c>
      <c r="AD219" s="1">
        <f t="shared" si="66"/>
        <v>-41.187342102710474</v>
      </c>
      <c r="AE219" s="1">
        <f t="shared" si="55"/>
        <v>-28.561477861945924</v>
      </c>
      <c r="AF219" s="1">
        <f t="shared" si="56"/>
        <v>50.121404281445805</v>
      </c>
      <c r="AG219" s="1">
        <f t="shared" si="51"/>
        <v>2.1699999999999977</v>
      </c>
      <c r="AH219" s="1">
        <f>SUM($Z$2:Z219)</f>
        <v>236.30887575455279</v>
      </c>
    </row>
    <row r="220" spans="17:34" x14ac:dyDescent="0.3">
      <c r="Q220" s="1">
        <f t="shared" si="57"/>
        <v>2.1799999999999975</v>
      </c>
      <c r="R220" s="1">
        <f>IF(Q220&lt;=t_thrust,('D12 Data'!D220/(m+m_f/2)),0)</f>
        <v>0</v>
      </c>
      <c r="S220" s="1">
        <f t="shared" si="58"/>
        <v>0</v>
      </c>
      <c r="T220" s="1">
        <f t="shared" si="65"/>
        <v>0</v>
      </c>
      <c r="U220" s="1">
        <f t="shared" si="52"/>
        <v>40.861813186481328</v>
      </c>
      <c r="V220" s="1">
        <f t="shared" si="53"/>
        <v>18.599171356747235</v>
      </c>
      <c r="W220" s="1">
        <f t="shared" si="59"/>
        <v>59.46098454322857</v>
      </c>
      <c r="X220" s="1">
        <f t="shared" si="62"/>
        <v>198.61146202598277</v>
      </c>
      <c r="Y220" s="1">
        <f t="shared" si="63"/>
        <v>130.28923264929901</v>
      </c>
      <c r="Z220" s="1">
        <f t="shared" si="64"/>
        <v>1.2548143869810007</v>
      </c>
      <c r="AA220" s="1">
        <f t="shared" si="60"/>
        <v>103.60583425409682</v>
      </c>
      <c r="AB220" s="1">
        <f t="shared" si="61"/>
        <v>69.899198021291681</v>
      </c>
      <c r="AC220" s="1">
        <f t="shared" si="54"/>
        <v>124.98026554423353</v>
      </c>
      <c r="AD220" s="1">
        <f t="shared" si="66"/>
        <v>-40.861813186481328</v>
      </c>
      <c r="AE220" s="1">
        <f t="shared" si="55"/>
        <v>-28.409171356747237</v>
      </c>
      <c r="AF220" s="1">
        <f t="shared" si="56"/>
        <v>49.76714572952649</v>
      </c>
      <c r="AG220" s="1">
        <f t="shared" si="51"/>
        <v>2.1799999999999975</v>
      </c>
      <c r="AH220" s="1">
        <f>SUM($Z$2:Z220)</f>
        <v>237.56369014153378</v>
      </c>
    </row>
    <row r="221" spans="17:34" x14ac:dyDescent="0.3">
      <c r="Q221" s="1">
        <f t="shared" si="57"/>
        <v>2.1899999999999973</v>
      </c>
      <c r="R221" s="1">
        <f>IF(Q221&lt;=t_thrust,('D12 Data'!D221/(m+m_f/2)),0)</f>
        <v>0</v>
      </c>
      <c r="S221" s="1">
        <f t="shared" si="58"/>
        <v>0</v>
      </c>
      <c r="T221" s="1">
        <f t="shared" si="65"/>
        <v>0</v>
      </c>
      <c r="U221" s="1">
        <f t="shared" si="52"/>
        <v>40.540133390935999</v>
      </c>
      <c r="V221" s="1">
        <f t="shared" si="53"/>
        <v>18.448293149890713</v>
      </c>
      <c r="W221" s="1">
        <f t="shared" si="59"/>
        <v>58.988426540826708</v>
      </c>
      <c r="X221" s="1">
        <f t="shared" si="62"/>
        <v>199.64752036852371</v>
      </c>
      <c r="Y221" s="1">
        <f t="shared" si="63"/>
        <v>130.9882246295119</v>
      </c>
      <c r="Z221" s="1">
        <f t="shared" si="64"/>
        <v>1.2498026554423001</v>
      </c>
      <c r="AA221" s="1">
        <f t="shared" si="60"/>
        <v>103.19721612223202</v>
      </c>
      <c r="AB221" s="1">
        <f t="shared" si="61"/>
        <v>69.615106307724218</v>
      </c>
      <c r="AC221" s="1">
        <f t="shared" si="54"/>
        <v>124.48264313395023</v>
      </c>
      <c r="AD221" s="1">
        <f t="shared" si="66"/>
        <v>-40.540133390935999</v>
      </c>
      <c r="AE221" s="1">
        <f t="shared" si="55"/>
        <v>-28.258293149890712</v>
      </c>
      <c r="AF221" s="1">
        <f t="shared" si="56"/>
        <v>49.416935832769362</v>
      </c>
      <c r="AG221" s="1">
        <f t="shared" si="51"/>
        <v>2.1899999999999973</v>
      </c>
      <c r="AH221" s="1">
        <f>SUM($Z$2:Z221)</f>
        <v>238.81349279697608</v>
      </c>
    </row>
    <row r="222" spans="17:34" x14ac:dyDescent="0.3">
      <c r="Q222" s="1">
        <f t="shared" si="57"/>
        <v>2.1999999999999971</v>
      </c>
      <c r="R222" s="1">
        <f>IF(Q222&lt;=t_thrust,('D12 Data'!D222/(m+m_f/2)),0)</f>
        <v>0</v>
      </c>
      <c r="S222" s="1">
        <f t="shared" si="58"/>
        <v>0</v>
      </c>
      <c r="T222" s="1">
        <f t="shared" si="65"/>
        <v>0</v>
      </c>
      <c r="U222" s="1">
        <f t="shared" si="52"/>
        <v>40.222242211604467</v>
      </c>
      <c r="V222" s="1">
        <f t="shared" si="53"/>
        <v>18.298825819261577</v>
      </c>
      <c r="W222" s="1">
        <f t="shared" si="59"/>
        <v>58.521068030866054</v>
      </c>
      <c r="X222" s="1">
        <f t="shared" si="62"/>
        <v>200.679492529746</v>
      </c>
      <c r="Y222" s="1">
        <f t="shared" si="63"/>
        <v>131.68437569258913</v>
      </c>
      <c r="Z222" s="1">
        <f t="shared" si="64"/>
        <v>1.244826431339463</v>
      </c>
      <c r="AA222" s="1">
        <f t="shared" si="60"/>
        <v>102.79181478832267</v>
      </c>
      <c r="AB222" s="1">
        <f t="shared" si="61"/>
        <v>69.332523376225311</v>
      </c>
      <c r="AC222" s="1">
        <f t="shared" si="54"/>
        <v>123.98853166802026</v>
      </c>
      <c r="AD222" s="1">
        <f t="shared" si="66"/>
        <v>-40.222242211604467</v>
      </c>
      <c r="AE222" s="1">
        <f t="shared" si="55"/>
        <v>-28.108825819261575</v>
      </c>
      <c r="AF222" s="1">
        <f t="shared" si="56"/>
        <v>49.07071282818869</v>
      </c>
      <c r="AG222" s="1">
        <f t="shared" si="51"/>
        <v>2.1999999999999971</v>
      </c>
      <c r="AH222" s="1">
        <f>SUM($Z$2:Z222)</f>
        <v>240.05831922831555</v>
      </c>
    </row>
    <row r="223" spans="17:34" x14ac:dyDescent="0.3">
      <c r="Q223" s="1">
        <f t="shared" si="57"/>
        <v>2.2099999999999969</v>
      </c>
      <c r="R223" s="1">
        <f>IF(Q223&lt;=t_thrust,('D12 Data'!D223/(m+m_f/2)),0)</f>
        <v>0</v>
      </c>
      <c r="S223" s="1">
        <f t="shared" si="58"/>
        <v>0</v>
      </c>
      <c r="T223" s="1">
        <f t="shared" si="65"/>
        <v>0</v>
      </c>
      <c r="U223" s="1">
        <f t="shared" si="52"/>
        <v>39.908080329122463</v>
      </c>
      <c r="V223" s="1">
        <f t="shared" si="53"/>
        <v>18.150752209574531</v>
      </c>
      <c r="W223" s="1">
        <f t="shared" si="59"/>
        <v>58.058832538696997</v>
      </c>
      <c r="X223" s="1">
        <f t="shared" si="62"/>
        <v>201.70741067762921</v>
      </c>
      <c r="Y223" s="1">
        <f t="shared" si="63"/>
        <v>132.37770092635137</v>
      </c>
      <c r="Z223" s="1">
        <f t="shared" si="64"/>
        <v>1.2398853166801824</v>
      </c>
      <c r="AA223" s="1">
        <f t="shared" si="60"/>
        <v>102.38959236620663</v>
      </c>
      <c r="AB223" s="1">
        <f t="shared" si="61"/>
        <v>69.0514351180327</v>
      </c>
      <c r="AC223" s="1">
        <f t="shared" si="54"/>
        <v>123.49789195276914</v>
      </c>
      <c r="AD223" s="1">
        <f t="shared" si="66"/>
        <v>-39.908080329122463</v>
      </c>
      <c r="AE223" s="1">
        <f t="shared" si="55"/>
        <v>-27.96075220957453</v>
      </c>
      <c r="AF223" s="1">
        <f t="shared" si="56"/>
        <v>48.728416141722867</v>
      </c>
      <c r="AG223" s="1">
        <f t="shared" si="51"/>
        <v>2.2099999999999969</v>
      </c>
      <c r="AH223" s="1">
        <f>SUM($Z$2:Z223)</f>
        <v>241.29820454499574</v>
      </c>
    </row>
    <row r="224" spans="17:34" x14ac:dyDescent="0.3">
      <c r="Q224" s="1">
        <f t="shared" si="57"/>
        <v>2.2199999999999966</v>
      </c>
      <c r="R224" s="1">
        <f>IF(Q224&lt;=t_thrust,('D12 Data'!D224/(m+m_f/2)),0)</f>
        <v>0</v>
      </c>
      <c r="S224" s="1">
        <f t="shared" si="58"/>
        <v>0</v>
      </c>
      <c r="T224" s="1">
        <f t="shared" si="65"/>
        <v>0</v>
      </c>
      <c r="U224" s="1">
        <f t="shared" si="52"/>
        <v>39.597589581467005</v>
      </c>
      <c r="V224" s="1">
        <f t="shared" si="53"/>
        <v>18.004055427489366</v>
      </c>
      <c r="W224" s="1">
        <f t="shared" si="59"/>
        <v>57.601645008956375</v>
      </c>
      <c r="X224" s="1">
        <f t="shared" si="62"/>
        <v>202.73130660129127</v>
      </c>
      <c r="Y224" s="1">
        <f t="shared" si="63"/>
        <v>133.06821527753169</v>
      </c>
      <c r="Z224" s="1">
        <f t="shared" si="64"/>
        <v>1.2349789195276797</v>
      </c>
      <c r="AA224" s="1">
        <f t="shared" si="60"/>
        <v>101.99051156291542</v>
      </c>
      <c r="AB224" s="1">
        <f t="shared" si="61"/>
        <v>68.771827595936955</v>
      </c>
      <c r="AC224" s="1">
        <f t="shared" si="54"/>
        <v>123.01068538850785</v>
      </c>
      <c r="AD224" s="1">
        <f t="shared" si="66"/>
        <v>-39.597589581467005</v>
      </c>
      <c r="AE224" s="1">
        <f t="shared" si="55"/>
        <v>-27.814055427489365</v>
      </c>
      <c r="AF224" s="1">
        <f t="shared" si="56"/>
        <v>48.389986360669241</v>
      </c>
      <c r="AG224" s="1">
        <f t="shared" si="51"/>
        <v>2.2199999999999966</v>
      </c>
      <c r="AH224" s="1">
        <f>SUM($Z$2:Z224)</f>
        <v>242.53318346452343</v>
      </c>
    </row>
    <row r="225" spans="17:34" x14ac:dyDescent="0.3">
      <c r="Q225" s="1">
        <f t="shared" si="57"/>
        <v>2.2299999999999964</v>
      </c>
      <c r="R225" s="1">
        <f>IF(Q225&lt;=t_thrust,('D12 Data'!D225/(m+m_f/2)),0)</f>
        <v>0</v>
      </c>
      <c r="S225" s="1">
        <f t="shared" si="58"/>
        <v>0</v>
      </c>
      <c r="T225" s="1">
        <f t="shared" si="65"/>
        <v>0</v>
      </c>
      <c r="U225" s="1">
        <f t="shared" si="52"/>
        <v>39.290712936948275</v>
      </c>
      <c r="V225" s="1">
        <f t="shared" si="53"/>
        <v>17.858718836830672</v>
      </c>
      <c r="W225" s="1">
        <f t="shared" si="59"/>
        <v>57.14943177377895</v>
      </c>
      <c r="X225" s="1">
        <f t="shared" si="62"/>
        <v>203.75121171692041</v>
      </c>
      <c r="Y225" s="1">
        <f t="shared" si="63"/>
        <v>133.75593355349105</v>
      </c>
      <c r="Z225" s="1">
        <f t="shared" si="64"/>
        <v>1.2301068538850615</v>
      </c>
      <c r="AA225" s="1">
        <f t="shared" si="60"/>
        <v>101.59453566710076</v>
      </c>
      <c r="AB225" s="1">
        <f t="shared" si="61"/>
        <v>68.493687041662071</v>
      </c>
      <c r="AC225" s="1">
        <f t="shared" si="54"/>
        <v>122.52687395822581</v>
      </c>
      <c r="AD225" s="1">
        <f t="shared" si="66"/>
        <v>-39.290712936948275</v>
      </c>
      <c r="AE225" s="1">
        <f t="shared" si="55"/>
        <v>-27.668718836830671</v>
      </c>
      <c r="AF225" s="1">
        <f t="shared" si="56"/>
        <v>48.055365206865957</v>
      </c>
      <c r="AG225" s="1">
        <f t="shared" si="51"/>
        <v>2.2299999999999964</v>
      </c>
      <c r="AH225" s="1">
        <f>SUM($Z$2:Z225)</f>
        <v>243.76329031840851</v>
      </c>
    </row>
    <row r="226" spans="17:34" x14ac:dyDescent="0.3">
      <c r="Q226" s="1">
        <f t="shared" si="57"/>
        <v>2.2399999999999962</v>
      </c>
      <c r="R226" s="1">
        <f>IF(Q226&lt;=t_thrust,('D12 Data'!D226/(m+m_f/2)),0)</f>
        <v>0</v>
      </c>
      <c r="S226" s="1">
        <f t="shared" si="58"/>
        <v>0</v>
      </c>
      <c r="T226" s="1">
        <f t="shared" si="65"/>
        <v>0</v>
      </c>
      <c r="U226" s="1">
        <f t="shared" si="52"/>
        <v>38.987394467934323</v>
      </c>
      <c r="V226" s="1">
        <f t="shared" si="53"/>
        <v>17.714726053909065</v>
      </c>
      <c r="W226" s="1">
        <f t="shared" si="59"/>
        <v>56.702120521843383</v>
      </c>
      <c r="X226" s="1">
        <f t="shared" si="62"/>
        <v>204.76715707359139</v>
      </c>
      <c r="Y226" s="1">
        <f t="shared" si="63"/>
        <v>134.44087042390765</v>
      </c>
      <c r="Z226" s="1">
        <f t="shared" si="64"/>
        <v>1.2252687395822297</v>
      </c>
      <c r="AA226" s="1">
        <f t="shared" si="60"/>
        <v>101.20162853773128</v>
      </c>
      <c r="AB226" s="1">
        <f t="shared" si="61"/>
        <v>68.216999853293771</v>
      </c>
      <c r="AC226" s="1">
        <f t="shared" si="54"/>
        <v>122.04642021654395</v>
      </c>
      <c r="AD226" s="1">
        <f t="shared" si="66"/>
        <v>-38.987394467934323</v>
      </c>
      <c r="AE226" s="1">
        <f t="shared" si="55"/>
        <v>-27.524726053909063</v>
      </c>
      <c r="AF226" s="1">
        <f t="shared" si="56"/>
        <v>47.724495510597656</v>
      </c>
      <c r="AG226" s="1">
        <f t="shared" si="51"/>
        <v>2.2399999999999962</v>
      </c>
      <c r="AH226" s="1">
        <f>SUM($Z$2:Z226)</f>
        <v>244.98855905799073</v>
      </c>
    </row>
    <row r="227" spans="17:34" x14ac:dyDescent="0.3">
      <c r="Q227" s="1">
        <f t="shared" si="57"/>
        <v>2.249999999999996</v>
      </c>
      <c r="R227" s="1">
        <f>IF(Q227&lt;=t_thrust,('D12 Data'!D227/(m+m_f/2)),0)</f>
        <v>0</v>
      </c>
      <c r="S227" s="1">
        <f t="shared" si="58"/>
        <v>0</v>
      </c>
      <c r="T227" s="1">
        <f t="shared" si="65"/>
        <v>0</v>
      </c>
      <c r="U227" s="1">
        <f t="shared" si="52"/>
        <v>38.687579325286059</v>
      </c>
      <c r="V227" s="1">
        <f t="shared" si="53"/>
        <v>17.572060942941544</v>
      </c>
      <c r="W227" s="1">
        <f t="shared" si="59"/>
        <v>56.259640268227606</v>
      </c>
      <c r="X227" s="1">
        <f t="shared" si="62"/>
        <v>205.77917335896868</v>
      </c>
      <c r="Y227" s="1">
        <f t="shared" si="63"/>
        <v>135.12304042244057</v>
      </c>
      <c r="Z227" s="1">
        <f t="shared" si="64"/>
        <v>1.2204642021654033</v>
      </c>
      <c r="AA227" s="1">
        <f t="shared" si="60"/>
        <v>100.81175459305194</v>
      </c>
      <c r="AB227" s="1">
        <f t="shared" si="61"/>
        <v>67.941752592754682</v>
      </c>
      <c r="AC227" s="1">
        <f t="shared" si="54"/>
        <v>121.56928727892098</v>
      </c>
      <c r="AD227" s="1">
        <f t="shared" si="66"/>
        <v>-38.687579325286059</v>
      </c>
      <c r="AE227" s="1">
        <f t="shared" si="55"/>
        <v>-27.382060942941543</v>
      </c>
      <c r="AF227" s="1">
        <f t="shared" si="56"/>
        <v>47.397321185202713</v>
      </c>
      <c r="AG227" s="1">
        <f t="shared" si="51"/>
        <v>2.249999999999996</v>
      </c>
      <c r="AH227" s="1">
        <f>SUM($Z$2:Z227)</f>
        <v>246.20902326015613</v>
      </c>
    </row>
    <row r="228" spans="17:34" x14ac:dyDescent="0.3">
      <c r="Q228" s="1">
        <f t="shared" si="57"/>
        <v>2.2599999999999958</v>
      </c>
      <c r="R228" s="1">
        <f>IF(Q228&lt;=t_thrust,('D12 Data'!D228/(m+m_f/2)),0)</f>
        <v>0</v>
      </c>
      <c r="S228" s="1">
        <f t="shared" si="58"/>
        <v>0</v>
      </c>
      <c r="T228" s="1">
        <f t="shared" si="65"/>
        <v>0</v>
      </c>
      <c r="U228" s="1">
        <f t="shared" si="52"/>
        <v>38.391213713480553</v>
      </c>
      <c r="V228" s="1">
        <f t="shared" si="53"/>
        <v>17.430707611568518</v>
      </c>
      <c r="W228" s="1">
        <f t="shared" si="59"/>
        <v>55.821921325049068</v>
      </c>
      <c r="X228" s="1">
        <f t="shared" si="62"/>
        <v>206.78729090489918</v>
      </c>
      <c r="Y228" s="1">
        <f t="shared" si="63"/>
        <v>135.8024579483681</v>
      </c>
      <c r="Z228" s="1">
        <f t="shared" si="64"/>
        <v>1.2156928727891885</v>
      </c>
      <c r="AA228" s="1">
        <f t="shared" si="60"/>
        <v>100.42487879979909</v>
      </c>
      <c r="AB228" s="1">
        <f t="shared" si="61"/>
        <v>67.667931983325275</v>
      </c>
      <c r="AC228" s="1">
        <f t="shared" si="54"/>
        <v>121.09543881110581</v>
      </c>
      <c r="AD228" s="1">
        <f t="shared" si="66"/>
        <v>-38.391213713480553</v>
      </c>
      <c r="AE228" s="1">
        <f t="shared" si="55"/>
        <v>-27.240707611568517</v>
      </c>
      <c r="AF228" s="1">
        <f t="shared" si="56"/>
        <v>47.073787202360343</v>
      </c>
      <c r="AG228" s="1">
        <f t="shared" si="51"/>
        <v>2.2599999999999958</v>
      </c>
      <c r="AH228" s="1">
        <f>SUM($Z$2:Z228)</f>
        <v>247.42471613294532</v>
      </c>
    </row>
    <row r="229" spans="17:34" x14ac:dyDescent="0.3">
      <c r="Q229" s="1">
        <f t="shared" si="57"/>
        <v>2.2699999999999956</v>
      </c>
      <c r="R229" s="1">
        <f>IF(Q229&lt;=t_thrust,('D12 Data'!D229/(m+m_f/2)),0)</f>
        <v>0</v>
      </c>
      <c r="S229" s="1">
        <f t="shared" si="58"/>
        <v>0</v>
      </c>
      <c r="T229" s="1">
        <f t="shared" si="65"/>
        <v>0</v>
      </c>
      <c r="U229" s="1">
        <f t="shared" si="52"/>
        <v>38.098244866401572</v>
      </c>
      <c r="V229" s="1">
        <f t="shared" si="53"/>
        <v>17.290650406465272</v>
      </c>
      <c r="W229" s="1">
        <f t="shared" si="59"/>
        <v>55.38889527286684</v>
      </c>
      <c r="X229" s="1">
        <f t="shared" si="62"/>
        <v>207.79153969289715</v>
      </c>
      <c r="Y229" s="1">
        <f t="shared" si="63"/>
        <v>136.47913726820133</v>
      </c>
      <c r="Z229" s="1">
        <f t="shared" si="64"/>
        <v>1.210954388111023</v>
      </c>
      <c r="AA229" s="1">
        <f t="shared" si="60"/>
        <v>100.04096666266429</v>
      </c>
      <c r="AB229" s="1">
        <f t="shared" si="61"/>
        <v>67.395524907209591</v>
      </c>
      <c r="AC229" s="1">
        <f t="shared" si="54"/>
        <v>120.62483901882985</v>
      </c>
      <c r="AD229" s="1">
        <f t="shared" si="66"/>
        <v>-38.098244866401572</v>
      </c>
      <c r="AE229" s="1">
        <f t="shared" si="55"/>
        <v>-27.10065040646527</v>
      </c>
      <c r="AF229" s="1">
        <f t="shared" si="56"/>
        <v>46.753839568036973</v>
      </c>
      <c r="AG229" s="1">
        <f t="shared" si="51"/>
        <v>2.2699999999999956</v>
      </c>
      <c r="AH229" s="1">
        <f>SUM($Z$2:Z229)</f>
        <v>248.63567052105634</v>
      </c>
    </row>
    <row r="230" spans="17:34" x14ac:dyDescent="0.3">
      <c r="Q230" s="1">
        <f t="shared" si="57"/>
        <v>2.2799999999999954</v>
      </c>
      <c r="R230" s="1">
        <f>IF(Q230&lt;=t_thrust,('D12 Data'!D230/(m+m_f/2)),0)</f>
        <v>0</v>
      </c>
      <c r="S230" s="1">
        <f t="shared" si="58"/>
        <v>0</v>
      </c>
      <c r="T230" s="1">
        <f t="shared" si="65"/>
        <v>0</v>
      </c>
      <c r="U230" s="1">
        <f t="shared" si="52"/>
        <v>37.808621023777029</v>
      </c>
      <c r="V230" s="1">
        <f t="shared" si="53"/>
        <v>17.151873909045438</v>
      </c>
      <c r="W230" s="1">
        <f t="shared" si="59"/>
        <v>54.960494932822463</v>
      </c>
      <c r="X230" s="1">
        <f t="shared" si="62"/>
        <v>208.79194935952376</v>
      </c>
      <c r="Y230" s="1">
        <f t="shared" si="63"/>
        <v>137.15309251727342</v>
      </c>
      <c r="Z230" s="1">
        <f t="shared" si="64"/>
        <v>1.2062483901882695</v>
      </c>
      <c r="AA230" s="1">
        <f t="shared" si="60"/>
        <v>99.659984214000275</v>
      </c>
      <c r="AB230" s="1">
        <f t="shared" si="61"/>
        <v>67.124518403144947</v>
      </c>
      <c r="AC230" s="1">
        <f t="shared" si="54"/>
        <v>120.1574526377325</v>
      </c>
      <c r="AD230" s="1">
        <f t="shared" si="66"/>
        <v>-37.808621023777029</v>
      </c>
      <c r="AE230" s="1">
        <f t="shared" si="55"/>
        <v>-26.961873909045437</v>
      </c>
      <c r="AF230" s="1">
        <f t="shared" si="56"/>
        <v>46.437425299071641</v>
      </c>
      <c r="AG230" s="1">
        <f t="shared" si="51"/>
        <v>2.2799999999999954</v>
      </c>
      <c r="AH230" s="1">
        <f>SUM($Z$2:Z230)</f>
        <v>249.84191891124462</v>
      </c>
    </row>
    <row r="231" spans="17:34" x14ac:dyDescent="0.3">
      <c r="Q231" s="1">
        <f t="shared" si="57"/>
        <v>2.2899999999999952</v>
      </c>
      <c r="R231" s="1">
        <f>IF(Q231&lt;=t_thrust,('D12 Data'!D231/(m+m_f/2)),0)</f>
        <v>0</v>
      </c>
      <c r="S231" s="1">
        <f t="shared" si="58"/>
        <v>0</v>
      </c>
      <c r="T231" s="1">
        <f t="shared" si="65"/>
        <v>0</v>
      </c>
      <c r="U231" s="1">
        <f t="shared" si="52"/>
        <v>37.522291408243454</v>
      </c>
      <c r="V231" s="1">
        <f t="shared" si="53"/>
        <v>17.014362931254482</v>
      </c>
      <c r="W231" s="1">
        <f t="shared" si="59"/>
        <v>54.536654339497929</v>
      </c>
      <c r="X231" s="1">
        <f t="shared" si="62"/>
        <v>209.78854920166373</v>
      </c>
      <c r="Y231" s="1">
        <f t="shared" si="63"/>
        <v>137.82433770130487</v>
      </c>
      <c r="Z231" s="1">
        <f t="shared" si="64"/>
        <v>1.2015745263772988</v>
      </c>
      <c r="AA231" s="1">
        <f t="shared" si="60"/>
        <v>99.281898003762507</v>
      </c>
      <c r="AB231" s="1">
        <f t="shared" si="61"/>
        <v>66.8548996640545</v>
      </c>
      <c r="AC231" s="1">
        <f t="shared" si="54"/>
        <v>119.69324492351394</v>
      </c>
      <c r="AD231" s="1">
        <f t="shared" si="66"/>
        <v>-37.522291408243454</v>
      </c>
      <c r="AE231" s="1">
        <f t="shared" si="55"/>
        <v>-26.824362931254484</v>
      </c>
      <c r="AF231" s="1">
        <f t="shared" si="56"/>
        <v>46.124492400380952</v>
      </c>
      <c r="AG231" s="1">
        <f t="shared" si="51"/>
        <v>2.2899999999999952</v>
      </c>
      <c r="AH231" s="1">
        <f>SUM($Z$2:Z231)</f>
        <v>251.04349343762192</v>
      </c>
    </row>
    <row r="232" spans="17:34" x14ac:dyDescent="0.3">
      <c r="Q232" s="1">
        <f t="shared" si="57"/>
        <v>2.2999999999999949</v>
      </c>
      <c r="R232" s="1">
        <f>IF(Q232&lt;=t_thrust,('D12 Data'!D232/(m+m_f/2)),0)</f>
        <v>0</v>
      </c>
      <c r="S232" s="1">
        <f t="shared" si="58"/>
        <v>0</v>
      </c>
      <c r="T232" s="1">
        <f t="shared" si="65"/>
        <v>0</v>
      </c>
      <c r="U232" s="1">
        <f t="shared" si="52"/>
        <v>37.239206203018867</v>
      </c>
      <c r="V232" s="1">
        <f t="shared" si="53"/>
        <v>16.878102511450884</v>
      </c>
      <c r="W232" s="1">
        <f t="shared" si="59"/>
        <v>54.117308714469765</v>
      </c>
      <c r="X232" s="1">
        <f t="shared" si="62"/>
        <v>210.78136818170134</v>
      </c>
      <c r="Y232" s="1">
        <f t="shared" si="63"/>
        <v>138.49288669794541</v>
      </c>
      <c r="Z232" s="1">
        <f t="shared" si="64"/>
        <v>1.1969324492351248</v>
      </c>
      <c r="AA232" s="1">
        <f t="shared" si="60"/>
        <v>98.906675089680078</v>
      </c>
      <c r="AB232" s="1">
        <f t="shared" si="61"/>
        <v>66.586656034741964</v>
      </c>
      <c r="AC232" s="1">
        <f t="shared" si="54"/>
        <v>119.23218164230906</v>
      </c>
      <c r="AD232" s="1">
        <f t="shared" si="66"/>
        <v>-37.239206203018867</v>
      </c>
      <c r="AE232" s="1">
        <f t="shared" si="55"/>
        <v>-26.688102511450886</v>
      </c>
      <c r="AF232" s="1">
        <f t="shared" si="56"/>
        <v>45.814989842765108</v>
      </c>
      <c r="AG232" s="1">
        <f t="shared" si="51"/>
        <v>2.2999999999999949</v>
      </c>
      <c r="AH232" s="1">
        <f>SUM($Z$2:Z232)</f>
        <v>252.24042588685705</v>
      </c>
    </row>
    <row r="233" spans="17:34" x14ac:dyDescent="0.3">
      <c r="Q233" s="1">
        <f t="shared" si="57"/>
        <v>2.3099999999999947</v>
      </c>
      <c r="R233" s="1">
        <f>IF(Q233&lt;=t_thrust,('D12 Data'!D233/(m+m_f/2)),0)</f>
        <v>0</v>
      </c>
      <c r="S233" s="1">
        <f t="shared" si="58"/>
        <v>0</v>
      </c>
      <c r="T233" s="1">
        <f t="shared" si="65"/>
        <v>0</v>
      </c>
      <c r="U233" s="1">
        <f t="shared" si="52"/>
        <v>36.959316530165218</v>
      </c>
      <c r="V233" s="1">
        <f t="shared" si="53"/>
        <v>16.743077910373025</v>
      </c>
      <c r="W233" s="1">
        <f t="shared" si="59"/>
        <v>53.702394440538228</v>
      </c>
      <c r="X233" s="1">
        <f t="shared" si="62"/>
        <v>211.77043493259811</v>
      </c>
      <c r="Y233" s="1">
        <f t="shared" si="63"/>
        <v>139.15875325829282</v>
      </c>
      <c r="Z233" s="1">
        <f t="shared" si="64"/>
        <v>1.1923218164230585</v>
      </c>
      <c r="AA233" s="1">
        <f t="shared" si="60"/>
        <v>98.534283027649892</v>
      </c>
      <c r="AB233" s="1">
        <f t="shared" si="61"/>
        <v>66.319775009627463</v>
      </c>
      <c r="AC233" s="1">
        <f t="shared" si="54"/>
        <v>118.77422906127667</v>
      </c>
      <c r="AD233" s="1">
        <f t="shared" si="66"/>
        <v>-36.959316530165218</v>
      </c>
      <c r="AE233" s="1">
        <f t="shared" si="55"/>
        <v>-26.553077910373027</v>
      </c>
      <c r="AF233" s="1">
        <f t="shared" si="56"/>
        <v>45.508867541296652</v>
      </c>
      <c r="AG233" s="1">
        <f t="shared" si="51"/>
        <v>2.3099999999999947</v>
      </c>
      <c r="AH233" s="1">
        <f>SUM($Z$2:Z233)</f>
        <v>253.43274770328011</v>
      </c>
    </row>
    <row r="234" spans="17:34" x14ac:dyDescent="0.3">
      <c r="Q234" s="1">
        <f t="shared" si="57"/>
        <v>2.3199999999999945</v>
      </c>
      <c r="R234" s="1">
        <f>IF(Q234&lt;=t_thrust,('D12 Data'!D234/(m+m_f/2)),0)</f>
        <v>0</v>
      </c>
      <c r="S234" s="1">
        <f t="shared" si="58"/>
        <v>0</v>
      </c>
      <c r="T234" s="1">
        <f t="shared" si="65"/>
        <v>0</v>
      </c>
      <c r="U234" s="1">
        <f t="shared" si="52"/>
        <v>36.6825744294229</v>
      </c>
      <c r="V234" s="1">
        <f t="shared" si="53"/>
        <v>16.6092746071897</v>
      </c>
      <c r="W234" s="1">
        <f t="shared" si="59"/>
        <v>53.291849036612589</v>
      </c>
      <c r="X234" s="1">
        <f t="shared" si="62"/>
        <v>212.75577776287457</v>
      </c>
      <c r="Y234" s="1">
        <f t="shared" si="63"/>
        <v>139.82195100838908</v>
      </c>
      <c r="Z234" s="1">
        <f t="shared" si="64"/>
        <v>1.1877422906127304</v>
      </c>
      <c r="AA234" s="1">
        <f t="shared" si="60"/>
        <v>98.164689862348254</v>
      </c>
      <c r="AB234" s="1">
        <f t="shared" si="61"/>
        <v>66.054244230523736</v>
      </c>
      <c r="AC234" s="1">
        <f t="shared" si="54"/>
        <v>118.31935393939867</v>
      </c>
      <c r="AD234" s="1">
        <f t="shared" si="66"/>
        <v>-36.6825744294229</v>
      </c>
      <c r="AE234" s="1">
        <f t="shared" si="55"/>
        <v>-26.419274607189699</v>
      </c>
      <c r="AF234" s="1">
        <f t="shared" si="56"/>
        <v>45.206076334274456</v>
      </c>
      <c r="AG234" s="1">
        <f t="shared" si="51"/>
        <v>2.3199999999999945</v>
      </c>
      <c r="AH234" s="1">
        <f>SUM($Z$2:Z234)</f>
        <v>254.62048999389285</v>
      </c>
    </row>
    <row r="235" spans="17:34" x14ac:dyDescent="0.3">
      <c r="Q235" s="1">
        <f t="shared" si="57"/>
        <v>2.3299999999999943</v>
      </c>
      <c r="R235" s="1">
        <f>IF(Q235&lt;=t_thrust,('D12 Data'!D235/(m+m_f/2)),0)</f>
        <v>0</v>
      </c>
      <c r="S235" s="1">
        <f t="shared" si="58"/>
        <v>0</v>
      </c>
      <c r="T235" s="1">
        <f t="shared" si="65"/>
        <v>0</v>
      </c>
      <c r="U235" s="1">
        <f t="shared" si="52"/>
        <v>36.408932837600283</v>
      </c>
      <c r="V235" s="1">
        <f t="shared" si="53"/>
        <v>16.476678295632354</v>
      </c>
      <c r="W235" s="1">
        <f t="shared" si="59"/>
        <v>52.885611133232636</v>
      </c>
      <c r="X235" s="1">
        <f t="shared" si="62"/>
        <v>213.73742466149804</v>
      </c>
      <c r="Y235" s="1">
        <f t="shared" si="63"/>
        <v>140.48249345069431</v>
      </c>
      <c r="Z235" s="1">
        <f t="shared" si="64"/>
        <v>1.1831935393939688</v>
      </c>
      <c r="AA235" s="1">
        <f t="shared" si="60"/>
        <v>97.797864118054036</v>
      </c>
      <c r="AB235" s="1">
        <f t="shared" si="61"/>
        <v>65.790051484451851</v>
      </c>
      <c r="AC235" s="1">
        <f t="shared" si="54"/>
        <v>117.86752351848318</v>
      </c>
      <c r="AD235" s="1">
        <f t="shared" si="66"/>
        <v>-36.408932837600283</v>
      </c>
      <c r="AE235" s="1">
        <f t="shared" si="55"/>
        <v>-26.286678295632356</v>
      </c>
      <c r="AF235" s="1">
        <f t="shared" si="56"/>
        <v>44.906567962726314</v>
      </c>
      <c r="AG235" s="1">
        <f t="shared" si="51"/>
        <v>2.3299999999999943</v>
      </c>
      <c r="AH235" s="1">
        <f>SUM($Z$2:Z235)</f>
        <v>255.8036835332868</v>
      </c>
    </row>
    <row r="236" spans="17:34" x14ac:dyDescent="0.3">
      <c r="Q236" s="1">
        <f t="shared" si="57"/>
        <v>2.3399999999999941</v>
      </c>
      <c r="R236" s="1">
        <f>IF(Q236&lt;=t_thrust,('D12 Data'!D236/(m+m_f/2)),0)</f>
        <v>0</v>
      </c>
      <c r="S236" s="1">
        <f t="shared" si="58"/>
        <v>0</v>
      </c>
      <c r="T236" s="1">
        <f t="shared" si="65"/>
        <v>0</v>
      </c>
      <c r="U236" s="1">
        <f t="shared" si="52"/>
        <v>36.138345568501435</v>
      </c>
      <c r="V236" s="1">
        <f t="shared" si="53"/>
        <v>16.345274880206944</v>
      </c>
      <c r="W236" s="1">
        <f t="shared" si="59"/>
        <v>52.483620448708379</v>
      </c>
      <c r="X236" s="1">
        <f t="shared" si="62"/>
        <v>214.71540330267857</v>
      </c>
      <c r="Y236" s="1">
        <f t="shared" si="63"/>
        <v>141.14039396553881</v>
      </c>
      <c r="Z236" s="1">
        <f t="shared" si="64"/>
        <v>1.1786752351848104</v>
      </c>
      <c r="AA236" s="1">
        <f t="shared" si="60"/>
        <v>97.43377478967804</v>
      </c>
      <c r="AB236" s="1">
        <f t="shared" si="61"/>
        <v>65.527184701495528</v>
      </c>
      <c r="AC236" s="1">
        <f t="shared" si="54"/>
        <v>117.41870551436688</v>
      </c>
      <c r="AD236" s="1">
        <f t="shared" si="66"/>
        <v>-36.138345568501435</v>
      </c>
      <c r="AE236" s="1">
        <f t="shared" si="55"/>
        <v>-26.155274880206946</v>
      </c>
      <c r="AF236" s="1">
        <f t="shared" si="56"/>
        <v>44.610295050443362</v>
      </c>
      <c r="AG236" s="1">
        <f t="shared" si="51"/>
        <v>2.3399999999999941</v>
      </c>
      <c r="AH236" s="1">
        <f>SUM($Z$2:Z236)</f>
        <v>256.98235876847161</v>
      </c>
    </row>
    <row r="237" spans="17:34" x14ac:dyDescent="0.3">
      <c r="Q237" s="1">
        <f t="shared" si="57"/>
        <v>2.3499999999999939</v>
      </c>
      <c r="R237" s="1">
        <f>IF(Q237&lt;=t_thrust,('D12 Data'!D237/(m+m_f/2)),0)</f>
        <v>0</v>
      </c>
      <c r="S237" s="1">
        <f t="shared" si="58"/>
        <v>0</v>
      </c>
      <c r="T237" s="1">
        <f t="shared" si="65"/>
        <v>0</v>
      </c>
      <c r="U237" s="1">
        <f t="shared" si="52"/>
        <v>35.870767293376204</v>
      </c>
      <c r="V237" s="1">
        <f t="shared" si="53"/>
        <v>16.215050472483814</v>
      </c>
      <c r="W237" s="1">
        <f t="shared" si="59"/>
        <v>52.085817765860028</v>
      </c>
      <c r="X237" s="1">
        <f t="shared" si="62"/>
        <v>215.68974105057532</v>
      </c>
      <c r="Y237" s="1">
        <f t="shared" si="63"/>
        <v>141.79566581255375</v>
      </c>
      <c r="Z237" s="1">
        <f t="shared" si="64"/>
        <v>1.1741870551436413</v>
      </c>
      <c r="AA237" s="1">
        <f t="shared" si="60"/>
        <v>97.072391333993039</v>
      </c>
      <c r="AB237" s="1">
        <f t="shared" si="61"/>
        <v>65.265631952693468</v>
      </c>
      <c r="AC237" s="1">
        <f t="shared" si="54"/>
        <v>116.97286810831103</v>
      </c>
      <c r="AD237" s="1">
        <f t="shared" si="66"/>
        <v>-35.870767293376204</v>
      </c>
      <c r="AE237" s="1">
        <f t="shared" si="55"/>
        <v>-26.025050472483812</v>
      </c>
      <c r="AF237" s="1">
        <f t="shared" si="56"/>
        <v>44.31721108453101</v>
      </c>
      <c r="AG237" s="1">
        <f t="shared" si="51"/>
        <v>2.3499999999999939</v>
      </c>
      <c r="AH237" s="1">
        <f>SUM($Z$2:Z237)</f>
        <v>258.15654582361526</v>
      </c>
    </row>
    <row r="238" spans="17:34" x14ac:dyDescent="0.3">
      <c r="Q238" s="1">
        <f t="shared" si="57"/>
        <v>2.3599999999999937</v>
      </c>
      <c r="R238" s="1">
        <f>IF(Q238&lt;=t_thrust,('D12 Data'!D238/(m+m_f/2)),0)</f>
        <v>0</v>
      </c>
      <c r="S238" s="1">
        <f t="shared" si="58"/>
        <v>0</v>
      </c>
      <c r="T238" s="1">
        <f t="shared" si="65"/>
        <v>0</v>
      </c>
      <c r="U238" s="1">
        <f t="shared" si="52"/>
        <v>35.606153521877125</v>
      </c>
      <c r="V238" s="1">
        <f t="shared" si="53"/>
        <v>16.085991387463505</v>
      </c>
      <c r="W238" s="1">
        <f t="shared" si="59"/>
        <v>51.69214490934062</v>
      </c>
      <c r="X238" s="1">
        <f t="shared" si="62"/>
        <v>216.66046496391522</v>
      </c>
      <c r="Y238" s="1">
        <f t="shared" si="63"/>
        <v>142.44832213208068</v>
      </c>
      <c r="Z238" s="1">
        <f t="shared" si="64"/>
        <v>1.1697286810830769</v>
      </c>
      <c r="AA238" s="1">
        <f t="shared" si="60"/>
        <v>96.713683661059278</v>
      </c>
      <c r="AB238" s="1">
        <f t="shared" si="61"/>
        <v>65.005381447968631</v>
      </c>
      <c r="AC238" s="1">
        <f t="shared" si="54"/>
        <v>116.52997993858639</v>
      </c>
      <c r="AD238" s="1">
        <f t="shared" si="66"/>
        <v>-35.606153521877125</v>
      </c>
      <c r="AE238" s="1">
        <f t="shared" si="55"/>
        <v>-25.895991387463503</v>
      </c>
      <c r="AF238" s="1">
        <f t="shared" si="56"/>
        <v>44.027270396460722</v>
      </c>
      <c r="AG238" s="1">
        <f t="shared" si="51"/>
        <v>2.3599999999999937</v>
      </c>
      <c r="AH238" s="1">
        <f>SUM($Z$2:Z238)</f>
        <v>259.32627450469835</v>
      </c>
    </row>
    <row r="239" spans="17:34" x14ac:dyDescent="0.3">
      <c r="Q239" s="1">
        <f t="shared" si="57"/>
        <v>2.3699999999999934</v>
      </c>
      <c r="R239" s="1">
        <f>IF(Q239&lt;=t_thrust,('D12 Data'!D239/(m+m_f/2)),0)</f>
        <v>0</v>
      </c>
      <c r="S239" s="1">
        <f t="shared" si="58"/>
        <v>0</v>
      </c>
      <c r="T239" s="1">
        <f t="shared" si="65"/>
        <v>0</v>
      </c>
      <c r="U239" s="1">
        <f t="shared" si="52"/>
        <v>35.344460583508187</v>
      </c>
      <c r="V239" s="1">
        <f t="shared" si="53"/>
        <v>15.958084140016895</v>
      </c>
      <c r="W239" s="1">
        <f t="shared" si="59"/>
        <v>51.302544723525081</v>
      </c>
      <c r="X239" s="1">
        <f t="shared" si="62"/>
        <v>217.62760180052578</v>
      </c>
      <c r="Y239" s="1">
        <f t="shared" si="63"/>
        <v>143.09837594656034</v>
      </c>
      <c r="Z239" s="1">
        <f t="shared" si="64"/>
        <v>1.1652997993858265</v>
      </c>
      <c r="AA239" s="1">
        <f t="shared" si="60"/>
        <v>96.357622125840521</v>
      </c>
      <c r="AB239" s="1">
        <f t="shared" si="61"/>
        <v>64.746421534093997</v>
      </c>
      <c r="AC239" s="1">
        <f t="shared" si="54"/>
        <v>116.09001009224205</v>
      </c>
      <c r="AD239" s="1">
        <f t="shared" si="66"/>
        <v>-35.344460583508187</v>
      </c>
      <c r="AE239" s="1">
        <f t="shared" si="55"/>
        <v>-25.768084140016896</v>
      </c>
      <c r="AF239" s="1">
        <f t="shared" si="56"/>
        <v>43.74042814360822</v>
      </c>
      <c r="AG239" s="1">
        <f t="shared" si="51"/>
        <v>2.3699999999999934</v>
      </c>
      <c r="AH239" s="1">
        <f>SUM($Z$2:Z239)</f>
        <v>260.49157430408417</v>
      </c>
    </row>
    <row r="240" spans="17:34" x14ac:dyDescent="0.3">
      <c r="Q240" s="1">
        <f t="shared" si="57"/>
        <v>2.3799999999999932</v>
      </c>
      <c r="R240" s="1">
        <f>IF(Q240&lt;=t_thrust,('D12 Data'!D240/(m+m_f/2)),0)</f>
        <v>0</v>
      </c>
      <c r="S240" s="1">
        <f t="shared" si="58"/>
        <v>0</v>
      </c>
      <c r="T240" s="1">
        <f t="shared" si="65"/>
        <v>0</v>
      </c>
      <c r="U240" s="1">
        <f t="shared" si="52"/>
        <v>35.085645609550859</v>
      </c>
      <c r="V240" s="1">
        <f t="shared" si="53"/>
        <v>15.831315441397841</v>
      </c>
      <c r="W240" s="1">
        <f t="shared" si="59"/>
        <v>50.9169610509487</v>
      </c>
      <c r="X240" s="1">
        <f t="shared" si="62"/>
        <v>218.59117802178417</v>
      </c>
      <c r="Y240" s="1">
        <f t="shared" si="63"/>
        <v>143.74584016190127</v>
      </c>
      <c r="Z240" s="1">
        <f t="shared" si="64"/>
        <v>1.1609001009224056</v>
      </c>
      <c r="AA240" s="1">
        <f t="shared" si="60"/>
        <v>96.004177520005442</v>
      </c>
      <c r="AB240" s="1">
        <f t="shared" si="61"/>
        <v>64.488740692693838</v>
      </c>
      <c r="AC240" s="1">
        <f t="shared" si="54"/>
        <v>115.65292809705349</v>
      </c>
      <c r="AD240" s="1">
        <f t="shared" si="66"/>
        <v>-35.085645609550859</v>
      </c>
      <c r="AE240" s="1">
        <f t="shared" si="55"/>
        <v>-25.641315441397843</v>
      </c>
      <c r="AF240" s="1">
        <f t="shared" si="56"/>
        <v>43.456640291263462</v>
      </c>
      <c r="AG240" s="1">
        <f t="shared" si="51"/>
        <v>2.3799999999999932</v>
      </c>
      <c r="AH240" s="1">
        <f>SUM($Z$2:Z240)</f>
        <v>261.65247440500656</v>
      </c>
    </row>
    <row r="241" spans="17:34" x14ac:dyDescent="0.3">
      <c r="Q241" s="1">
        <f t="shared" si="57"/>
        <v>2.389999999999993</v>
      </c>
      <c r="R241" s="1">
        <f>IF(Q241&lt;=t_thrust,('D12 Data'!D241/(m+m_f/2)),0)</f>
        <v>0</v>
      </c>
      <c r="S241" s="1">
        <f t="shared" si="58"/>
        <v>0</v>
      </c>
      <c r="T241" s="1">
        <f t="shared" si="65"/>
        <v>0</v>
      </c>
      <c r="U241" s="1">
        <f t="shared" si="52"/>
        <v>34.829666515453773</v>
      </c>
      <c r="V241" s="1">
        <f t="shared" si="53"/>
        <v>15.705672195826695</v>
      </c>
      <c r="W241" s="1">
        <f t="shared" si="59"/>
        <v>50.535338711280481</v>
      </c>
      <c r="X241" s="1">
        <f t="shared" si="62"/>
        <v>219.55121979698421</v>
      </c>
      <c r="Y241" s="1">
        <f t="shared" si="63"/>
        <v>144.3907275688282</v>
      </c>
      <c r="Z241" s="1">
        <f t="shared" si="64"/>
        <v>1.1565292809705159</v>
      </c>
      <c r="AA241" s="1">
        <f t="shared" si="60"/>
        <v>95.653321063909942</v>
      </c>
      <c r="AB241" s="1">
        <f t="shared" si="61"/>
        <v>64.232327538279861</v>
      </c>
      <c r="AC241" s="1">
        <f t="shared" si="54"/>
        <v>115.21870391364548</v>
      </c>
      <c r="AD241" s="1">
        <f t="shared" si="66"/>
        <v>-34.829666515453773</v>
      </c>
      <c r="AE241" s="1">
        <f t="shared" si="55"/>
        <v>-25.515672195826696</v>
      </c>
      <c r="AF241" s="1">
        <f t="shared" si="56"/>
        <v>43.175863595099116</v>
      </c>
      <c r="AG241" s="1">
        <f t="shared" si="51"/>
        <v>2.389999999999993</v>
      </c>
      <c r="AH241" s="1">
        <f>SUM($Z$2:Z241)</f>
        <v>262.80900368597707</v>
      </c>
    </row>
    <row r="242" spans="17:34" x14ac:dyDescent="0.3">
      <c r="Q242" s="1">
        <f t="shared" si="57"/>
        <v>2.3999999999999928</v>
      </c>
      <c r="R242" s="1">
        <f>IF(Q242&lt;=t_thrust,('D12 Data'!D242/(m+m_f/2)),0)</f>
        <v>0</v>
      </c>
      <c r="S242" s="1">
        <f t="shared" si="58"/>
        <v>0</v>
      </c>
      <c r="T242" s="1">
        <f t="shared" si="65"/>
        <v>0</v>
      </c>
      <c r="U242" s="1">
        <f t="shared" si="52"/>
        <v>34.576481983672018</v>
      </c>
      <c r="V242" s="1">
        <f t="shared" si="53"/>
        <v>15.581141497143037</v>
      </c>
      <c r="W242" s="1">
        <f t="shared" si="59"/>
        <v>50.157623480815047</v>
      </c>
      <c r="X242" s="1">
        <f t="shared" si="62"/>
        <v>220.50775300762328</v>
      </c>
      <c r="Y242" s="1">
        <f t="shared" si="63"/>
        <v>145.03305084421098</v>
      </c>
      <c r="Z242" s="1">
        <f t="shared" si="64"/>
        <v>1.1521870391364157</v>
      </c>
      <c r="AA242" s="1">
        <f t="shared" si="60"/>
        <v>95.305024398755407</v>
      </c>
      <c r="AB242" s="1">
        <f t="shared" si="61"/>
        <v>63.977170816321603</v>
      </c>
      <c r="AC242" s="1">
        <f t="shared" si="54"/>
        <v>114.78730792778509</v>
      </c>
      <c r="AD242" s="1">
        <f t="shared" si="66"/>
        <v>-34.576481983672018</v>
      </c>
      <c r="AE242" s="1">
        <f t="shared" si="55"/>
        <v>-25.391141497143039</v>
      </c>
      <c r="AF242" s="1">
        <f t="shared" si="56"/>
        <v>42.8980555840837</v>
      </c>
      <c r="AG242" s="1">
        <f t="shared" si="51"/>
        <v>2.3999999999999928</v>
      </c>
      <c r="AH242" s="1">
        <f>SUM($Z$2:Z242)</f>
        <v>263.96119072511351</v>
      </c>
    </row>
    <row r="243" spans="17:34" x14ac:dyDescent="0.3">
      <c r="Q243" s="1">
        <f t="shared" si="57"/>
        <v>2.4099999999999926</v>
      </c>
      <c r="R243" s="1">
        <f>IF(Q243&lt;=t_thrust,('D12 Data'!D243/(m+m_f/2)),0)</f>
        <v>0</v>
      </c>
      <c r="S243" s="1">
        <f t="shared" si="58"/>
        <v>0</v>
      </c>
      <c r="T243" s="1">
        <f t="shared" si="65"/>
        <v>0</v>
      </c>
      <c r="U243" s="1">
        <f t="shared" si="52"/>
        <v>34.326051446943218</v>
      </c>
      <c r="V243" s="1">
        <f t="shared" si="53"/>
        <v>15.457710625525984</v>
      </c>
      <c r="W243" s="1">
        <f t="shared" si="59"/>
        <v>49.783762072469194</v>
      </c>
      <c r="X243" s="1">
        <f t="shared" si="62"/>
        <v>221.46080325161083</v>
      </c>
      <c r="Y243" s="1">
        <f t="shared" si="63"/>
        <v>145.67282255237419</v>
      </c>
      <c r="Z243" s="1">
        <f t="shared" si="64"/>
        <v>1.147873079277842</v>
      </c>
      <c r="AA243" s="1">
        <f t="shared" si="60"/>
        <v>94.95925957891869</v>
      </c>
      <c r="AB243" s="1">
        <f t="shared" si="61"/>
        <v>63.723259401350177</v>
      </c>
      <c r="AC243" s="1">
        <f t="shared" si="54"/>
        <v>114.35871094284083</v>
      </c>
      <c r="AD243" s="1">
        <f t="shared" si="66"/>
        <v>-34.326051446943218</v>
      </c>
      <c r="AE243" s="1">
        <f t="shared" si="55"/>
        <v>-25.267710625525986</v>
      </c>
      <c r="AF243" s="1">
        <f t="shared" si="56"/>
        <v>42.623174543826643</v>
      </c>
      <c r="AG243" s="1">
        <f t="shared" si="51"/>
        <v>2.4099999999999926</v>
      </c>
      <c r="AH243" s="1">
        <f>SUM($Z$2:Z243)</f>
        <v>265.10906380439133</v>
      </c>
    </row>
    <row r="244" spans="17:34" x14ac:dyDescent="0.3">
      <c r="Q244" s="1">
        <f t="shared" si="57"/>
        <v>2.4199999999999924</v>
      </c>
      <c r="R244" s="1">
        <f>IF(Q244&lt;=t_thrust,('D12 Data'!D244/(m+m_f/2)),0)</f>
        <v>0</v>
      </c>
      <c r="S244" s="1">
        <f t="shared" si="58"/>
        <v>0</v>
      </c>
      <c r="T244" s="1">
        <f t="shared" si="65"/>
        <v>0</v>
      </c>
      <c r="U244" s="1">
        <f t="shared" si="52"/>
        <v>34.078335071987915</v>
      </c>
      <c r="V244" s="1">
        <f t="shared" si="53"/>
        <v>15.335367044280627</v>
      </c>
      <c r="W244" s="1">
        <f t="shared" si="59"/>
        <v>49.413702116268539</v>
      </c>
      <c r="X244" s="1">
        <f t="shared" si="62"/>
        <v>222.4103958474</v>
      </c>
      <c r="Y244" s="1">
        <f t="shared" si="63"/>
        <v>146.31005514638767</v>
      </c>
      <c r="Z244" s="1">
        <f t="shared" si="64"/>
        <v>1.1435871094283838</v>
      </c>
      <c r="AA244" s="1">
        <f t="shared" si="60"/>
        <v>94.615999064449269</v>
      </c>
      <c r="AB244" s="1">
        <f t="shared" si="61"/>
        <v>63.470582295094921</v>
      </c>
      <c r="AC244" s="1">
        <f t="shared" si="54"/>
        <v>113.93288417240336</v>
      </c>
      <c r="AD244" s="1">
        <f t="shared" si="66"/>
        <v>-34.078335071987915</v>
      </c>
      <c r="AE244" s="1">
        <f t="shared" si="55"/>
        <v>-25.145367044280626</v>
      </c>
      <c r="AF244" s="1">
        <f t="shared" si="56"/>
        <v>42.351179500343029</v>
      </c>
      <c r="AG244" s="1">
        <f t="shared" si="51"/>
        <v>2.4199999999999924</v>
      </c>
      <c r="AH244" s="1">
        <f>SUM($Z$2:Z244)</f>
        <v>266.25265091381971</v>
      </c>
    </row>
    <row r="245" spans="17:34" x14ac:dyDescent="0.3">
      <c r="Q245" s="1">
        <f t="shared" si="57"/>
        <v>2.4299999999999922</v>
      </c>
      <c r="R245" s="1">
        <f>IF(Q245&lt;=t_thrust,('D12 Data'!D245/(m+m_f/2)),0)</f>
        <v>0</v>
      </c>
      <c r="S245" s="1">
        <f t="shared" si="58"/>
        <v>0</v>
      </c>
      <c r="T245" s="1">
        <f t="shared" si="65"/>
        <v>0</v>
      </c>
      <c r="U245" s="1">
        <f t="shared" si="52"/>
        <v>33.833293743621503</v>
      </c>
      <c r="V245" s="1">
        <f t="shared" si="53"/>
        <v>15.21409839668895</v>
      </c>
      <c r="W245" s="1">
        <f t="shared" si="59"/>
        <v>49.047392140310457</v>
      </c>
      <c r="X245" s="1">
        <f t="shared" si="62"/>
        <v>223.35655583804447</v>
      </c>
      <c r="Y245" s="1">
        <f t="shared" si="63"/>
        <v>146.9447609693386</v>
      </c>
      <c r="Z245" s="1">
        <f t="shared" si="64"/>
        <v>1.1393288417240104</v>
      </c>
      <c r="AA245" s="1">
        <f t="shared" si="60"/>
        <v>94.275215713729395</v>
      </c>
      <c r="AB245" s="1">
        <f t="shared" si="61"/>
        <v>63.219128624652122</v>
      </c>
      <c r="AC245" s="1">
        <f t="shared" si="54"/>
        <v>113.5097992330641</v>
      </c>
      <c r="AD245" s="1">
        <f t="shared" si="66"/>
        <v>-33.833293743621503</v>
      </c>
      <c r="AE245" s="1">
        <f t="shared" si="55"/>
        <v>-25.024098396688949</v>
      </c>
      <c r="AF245" s="1">
        <f t="shared" si="56"/>
        <v>42.082030204225518</v>
      </c>
      <c r="AG245" s="1">
        <f t="shared" si="51"/>
        <v>2.4299999999999922</v>
      </c>
      <c r="AH245" s="1">
        <f>SUM($Z$2:Z245)</f>
        <v>267.39197975554373</v>
      </c>
    </row>
    <row r="246" spans="17:34" x14ac:dyDescent="0.3">
      <c r="Q246" s="1">
        <f t="shared" si="57"/>
        <v>2.439999999999992</v>
      </c>
      <c r="R246" s="1">
        <f>IF(Q246&lt;=t_thrust,('D12 Data'!D246/(m+m_f/2)),0)</f>
        <v>0</v>
      </c>
      <c r="S246" s="1">
        <f t="shared" si="58"/>
        <v>0</v>
      </c>
      <c r="T246" s="1">
        <f t="shared" si="65"/>
        <v>0</v>
      </c>
      <c r="U246" s="1">
        <f t="shared" si="52"/>
        <v>33.590889049266423</v>
      </c>
      <c r="V246" s="1">
        <f t="shared" si="53"/>
        <v>15.093892502923826</v>
      </c>
      <c r="W246" s="1">
        <f t="shared" si="59"/>
        <v>48.684781552190245</v>
      </c>
      <c r="X246" s="1">
        <f t="shared" si="62"/>
        <v>224.29930799518175</v>
      </c>
      <c r="Y246" s="1">
        <f t="shared" si="63"/>
        <v>147.5769522555851</v>
      </c>
      <c r="Z246" s="1">
        <f t="shared" si="64"/>
        <v>1.1350979923306133</v>
      </c>
      <c r="AA246" s="1">
        <f t="shared" si="60"/>
        <v>93.936882776293189</v>
      </c>
      <c r="AB246" s="1">
        <f t="shared" si="61"/>
        <v>62.968887640685239</v>
      </c>
      <c r="AC246" s="1">
        <f t="shared" si="54"/>
        <v>113.08942813734753</v>
      </c>
      <c r="AD246" s="1">
        <f t="shared" si="66"/>
        <v>-33.590889049266423</v>
      </c>
      <c r="AE246" s="1">
        <f t="shared" si="55"/>
        <v>-24.903892502923824</v>
      </c>
      <c r="AF246" s="1">
        <f t="shared" si="56"/>
        <v>41.815687115212064</v>
      </c>
      <c r="AG246" s="1">
        <f t="shared" si="51"/>
        <v>2.439999999999992</v>
      </c>
      <c r="AH246" s="1">
        <f>SUM($Z$2:Z246)</f>
        <v>268.52707774787433</v>
      </c>
    </row>
    <row r="247" spans="17:34" x14ac:dyDescent="0.3">
      <c r="Q247" s="1">
        <f t="shared" si="57"/>
        <v>2.4499999999999917</v>
      </c>
      <c r="R247" s="1">
        <f>IF(Q247&lt;=t_thrust,('D12 Data'!D247/(m+m_f/2)),0)</f>
        <v>0</v>
      </c>
      <c r="S247" s="1">
        <f t="shared" si="58"/>
        <v>0</v>
      </c>
      <c r="T247" s="1">
        <f t="shared" si="65"/>
        <v>0</v>
      </c>
      <c r="U247" s="1">
        <f t="shared" si="52"/>
        <v>33.351083263852665</v>
      </c>
      <c r="V247" s="1">
        <f t="shared" si="53"/>
        <v>14.974737357024644</v>
      </c>
      <c r="W247" s="1">
        <f t="shared" si="59"/>
        <v>48.325820620877316</v>
      </c>
      <c r="X247" s="1">
        <f t="shared" si="62"/>
        <v>225.23867682294465</v>
      </c>
      <c r="Y247" s="1">
        <f t="shared" si="63"/>
        <v>148.20664113199194</v>
      </c>
      <c r="Z247" s="1">
        <f t="shared" si="64"/>
        <v>1.1308942813734493</v>
      </c>
      <c r="AA247" s="1">
        <f t="shared" si="60"/>
        <v>93.600973885800528</v>
      </c>
      <c r="AB247" s="1">
        <f t="shared" si="61"/>
        <v>62.719848715656006</v>
      </c>
      <c r="AC247" s="1">
        <f t="shared" si="54"/>
        <v>112.67174328679347</v>
      </c>
      <c r="AD247" s="1">
        <f t="shared" si="66"/>
        <v>-33.351083263852665</v>
      </c>
      <c r="AE247" s="1">
        <f t="shared" si="55"/>
        <v>-24.784737357024646</v>
      </c>
      <c r="AF247" s="1">
        <f t="shared" si="56"/>
        <v>41.552111387138034</v>
      </c>
      <c r="AG247" s="1">
        <f t="shared" si="51"/>
        <v>2.4499999999999917</v>
      </c>
      <c r="AH247" s="1">
        <f>SUM($Z$2:Z247)</f>
        <v>269.65797202924779</v>
      </c>
    </row>
    <row r="248" spans="17:34" x14ac:dyDescent="0.3">
      <c r="Q248" s="1">
        <f t="shared" si="57"/>
        <v>2.4599999999999915</v>
      </c>
      <c r="R248" s="1">
        <f>IF(Q248&lt;=t_thrust,('D12 Data'!D248/(m+m_f/2)),0)</f>
        <v>0</v>
      </c>
      <c r="S248" s="1">
        <f t="shared" si="58"/>
        <v>0</v>
      </c>
      <c r="T248" s="1">
        <f t="shared" si="65"/>
        <v>0</v>
      </c>
      <c r="U248" s="1">
        <f t="shared" si="52"/>
        <v>33.113839335095868</v>
      </c>
      <c r="V248" s="1">
        <f t="shared" si="53"/>
        <v>14.856621123933179</v>
      </c>
      <c r="W248" s="1">
        <f t="shared" si="59"/>
        <v>47.970460459029049</v>
      </c>
      <c r="X248" s="1">
        <f t="shared" si="62"/>
        <v>226.17468656180264</v>
      </c>
      <c r="Y248" s="1">
        <f t="shared" si="63"/>
        <v>148.83383961914848</v>
      </c>
      <c r="Z248" s="1">
        <f t="shared" si="64"/>
        <v>1.1267174328679075</v>
      </c>
      <c r="AA248" s="1">
        <f t="shared" si="60"/>
        <v>93.267463053162004</v>
      </c>
      <c r="AB248" s="1">
        <f t="shared" si="61"/>
        <v>62.472001342085768</v>
      </c>
      <c r="AC248" s="1">
        <f t="shared" si="54"/>
        <v>112.2567174651856</v>
      </c>
      <c r="AD248" s="1">
        <f t="shared" si="66"/>
        <v>-33.113839335095868</v>
      </c>
      <c r="AE248" s="1">
        <f t="shared" si="55"/>
        <v>-24.666621123933179</v>
      </c>
      <c r="AF248" s="1">
        <f t="shared" si="56"/>
        <v>41.291264853261744</v>
      </c>
      <c r="AG248" s="1">
        <f t="shared" si="51"/>
        <v>2.4599999999999915</v>
      </c>
      <c r="AH248" s="1">
        <f>SUM($Z$2:Z248)</f>
        <v>270.78468946211569</v>
      </c>
    </row>
    <row r="249" spans="17:34" x14ac:dyDescent="0.3">
      <c r="Q249" s="1">
        <f t="shared" si="57"/>
        <v>2.4699999999999913</v>
      </c>
      <c r="R249" s="1">
        <f>IF(Q249&lt;=t_thrust,('D12 Data'!D249/(m+m_f/2)),0)</f>
        <v>0</v>
      </c>
      <c r="S249" s="1">
        <f t="shared" si="58"/>
        <v>0</v>
      </c>
      <c r="T249" s="1">
        <f t="shared" si="65"/>
        <v>0</v>
      </c>
      <c r="U249" s="1">
        <f t="shared" si="52"/>
        <v>32.879120869141921</v>
      </c>
      <c r="V249" s="1">
        <f t="shared" si="53"/>
        <v>14.739532136588259</v>
      </c>
      <c r="W249" s="1">
        <f t="shared" si="59"/>
        <v>47.618653005730188</v>
      </c>
      <c r="X249" s="1">
        <f t="shared" si="62"/>
        <v>227.10736119233425</v>
      </c>
      <c r="Y249" s="1">
        <f t="shared" si="63"/>
        <v>149.45855963256932</v>
      </c>
      <c r="Z249" s="1">
        <f t="shared" si="64"/>
        <v>1.1225671746518366</v>
      </c>
      <c r="AA249" s="1">
        <f t="shared" si="60"/>
        <v>92.936324659811049</v>
      </c>
      <c r="AB249" s="1">
        <f t="shared" si="61"/>
        <v>62.225335130846439</v>
      </c>
      <c r="AC249" s="1">
        <f t="shared" si="54"/>
        <v>111.84432383192254</v>
      </c>
      <c r="AD249" s="1">
        <f t="shared" si="66"/>
        <v>-32.879120869141921</v>
      </c>
      <c r="AE249" s="1">
        <f t="shared" si="55"/>
        <v>-24.549532136588262</v>
      </c>
      <c r="AF249" s="1">
        <f t="shared" si="56"/>
        <v>41.033110011952829</v>
      </c>
      <c r="AG249" s="1">
        <f t="shared" si="51"/>
        <v>2.4699999999999913</v>
      </c>
      <c r="AH249" s="1">
        <f>SUM($Z$2:Z249)</f>
        <v>271.90725663676756</v>
      </c>
    </row>
    <row r="250" spans="17:34" x14ac:dyDescent="0.3">
      <c r="Q250" s="1">
        <f t="shared" si="57"/>
        <v>2.4799999999999911</v>
      </c>
      <c r="R250" s="1">
        <f>IF(Q250&lt;=t_thrust,('D12 Data'!D250/(m+m_f/2)),0)</f>
        <v>0</v>
      </c>
      <c r="S250" s="1">
        <f t="shared" si="58"/>
        <v>0</v>
      </c>
      <c r="T250" s="1">
        <f t="shared" si="65"/>
        <v>0</v>
      </c>
      <c r="U250" s="1">
        <f t="shared" si="52"/>
        <v>32.646892116567955</v>
      </c>
      <c r="V250" s="1">
        <f t="shared" si="53"/>
        <v>14.623458893078032</v>
      </c>
      <c r="W250" s="1">
        <f t="shared" si="59"/>
        <v>47.270351009645992</v>
      </c>
      <c r="X250" s="1">
        <f t="shared" si="62"/>
        <v>228.03672443893234</v>
      </c>
      <c r="Y250" s="1">
        <f t="shared" si="63"/>
        <v>150.08081298387776</v>
      </c>
      <c r="Z250" s="1">
        <f t="shared" si="64"/>
        <v>1.118443238319194</v>
      </c>
      <c r="AA250" s="1">
        <f t="shared" si="60"/>
        <v>92.607533451119636</v>
      </c>
      <c r="AB250" s="1">
        <f t="shared" si="61"/>
        <v>61.979839809480559</v>
      </c>
      <c r="AC250" s="1">
        <f t="shared" si="54"/>
        <v>111.43453591552806</v>
      </c>
      <c r="AD250" s="1">
        <f t="shared" si="66"/>
        <v>-32.646892116567955</v>
      </c>
      <c r="AE250" s="1">
        <f t="shared" si="55"/>
        <v>-24.433458893078033</v>
      </c>
      <c r="AF250" s="1">
        <f t="shared" si="56"/>
        <v>40.77761001273322</v>
      </c>
      <c r="AG250" s="1">
        <f t="shared" si="51"/>
        <v>2.4799999999999911</v>
      </c>
      <c r="AH250" s="1">
        <f>SUM($Z$2:Z250)</f>
        <v>273.02569987508673</v>
      </c>
    </row>
    <row r="251" spans="17:34" x14ac:dyDescent="0.3">
      <c r="Q251" s="1">
        <f t="shared" si="57"/>
        <v>2.4899999999999909</v>
      </c>
      <c r="R251" s="1">
        <f>IF(Q251&lt;=t_thrust,('D12 Data'!D251/(m+m_f/2)),0)</f>
        <v>0</v>
      </c>
      <c r="S251" s="1">
        <f t="shared" si="58"/>
        <v>0</v>
      </c>
      <c r="T251" s="1">
        <f t="shared" si="65"/>
        <v>0</v>
      </c>
      <c r="U251" s="1">
        <f t="shared" si="52"/>
        <v>32.417117958729463</v>
      </c>
      <c r="V251" s="1">
        <f t="shared" si="53"/>
        <v>14.508390053848391</v>
      </c>
      <c r="W251" s="1">
        <f t="shared" si="59"/>
        <v>46.925508012577843</v>
      </c>
      <c r="X251" s="1">
        <f t="shared" si="62"/>
        <v>228.96279977344352</v>
      </c>
      <c r="Y251" s="1">
        <f t="shared" si="63"/>
        <v>150.70061138197255</v>
      </c>
      <c r="Z251" s="1">
        <f t="shared" si="64"/>
        <v>1.1143453591552586</v>
      </c>
      <c r="AA251" s="1">
        <f t="shared" si="60"/>
        <v>92.281064529953966</v>
      </c>
      <c r="AB251" s="1">
        <f t="shared" si="61"/>
        <v>61.735505220549783</v>
      </c>
      <c r="AC251" s="1">
        <f t="shared" si="54"/>
        <v>111.02732760729701</v>
      </c>
      <c r="AD251" s="1">
        <f t="shared" si="66"/>
        <v>-32.417117958729463</v>
      </c>
      <c r="AE251" s="1">
        <f t="shared" si="55"/>
        <v>-24.31839005384839</v>
      </c>
      <c r="AF251" s="1">
        <f t="shared" si="56"/>
        <v>40.524728642660797</v>
      </c>
      <c r="AG251" s="1">
        <f t="shared" si="51"/>
        <v>2.4899999999999909</v>
      </c>
      <c r="AH251" s="1">
        <f>SUM($Z$2:Z251)</f>
        <v>274.140045234242</v>
      </c>
    </row>
    <row r="252" spans="17:34" x14ac:dyDescent="0.3">
      <c r="Q252" s="1">
        <f t="shared" si="57"/>
        <v>2.4999999999999907</v>
      </c>
      <c r="R252" s="1">
        <f>IF(Q252&lt;=t_thrust,('D12 Data'!D252/(m+m_f/2)),0)</f>
        <v>0</v>
      </c>
      <c r="S252" s="1">
        <f t="shared" si="58"/>
        <v>0</v>
      </c>
      <c r="T252" s="1">
        <f t="shared" si="65"/>
        <v>0</v>
      </c>
      <c r="U252" s="1">
        <f t="shared" si="52"/>
        <v>32.189763894443843</v>
      </c>
      <c r="V252" s="1">
        <f t="shared" si="53"/>
        <v>14.394314438966397</v>
      </c>
      <c r="W252" s="1">
        <f t="shared" si="59"/>
        <v>46.584078333410247</v>
      </c>
      <c r="X252" s="1">
        <f t="shared" si="62"/>
        <v>229.88561041874303</v>
      </c>
      <c r="Y252" s="1">
        <f t="shared" si="63"/>
        <v>151.31796643417803</v>
      </c>
      <c r="Z252" s="1">
        <f t="shared" si="64"/>
        <v>1.1102732760729339</v>
      </c>
      <c r="AA252" s="1">
        <f t="shared" si="60"/>
        <v>91.956893350366684</v>
      </c>
      <c r="AB252" s="1">
        <f t="shared" si="61"/>
        <v>61.492321320011307</v>
      </c>
      <c r="AC252" s="1">
        <f t="shared" si="54"/>
        <v>110.62267315507356</v>
      </c>
      <c r="AD252" s="1">
        <f t="shared" si="66"/>
        <v>-32.189763894443843</v>
      </c>
      <c r="AE252" s="1">
        <f t="shared" si="55"/>
        <v>-24.204314438966399</v>
      </c>
      <c r="AF252" s="1">
        <f t="shared" si="56"/>
        <v>40.27443031304599</v>
      </c>
      <c r="AG252" s="1">
        <f t="shared" si="51"/>
        <v>2.4999999999999907</v>
      </c>
      <c r="AH252" s="1">
        <f>SUM($Z$2:Z252)</f>
        <v>275.25031851031491</v>
      </c>
    </row>
    <row r="253" spans="17:34" x14ac:dyDescent="0.3">
      <c r="Q253" s="1">
        <f t="shared" si="57"/>
        <v>2.5099999999999905</v>
      </c>
      <c r="R253" s="1">
        <f>IF(Q253&lt;=t_thrust,('D12 Data'!D253/(m+m_f/2)),0)</f>
        <v>0</v>
      </c>
      <c r="S253" s="1">
        <f t="shared" si="58"/>
        <v>0</v>
      </c>
      <c r="T253" s="1">
        <f t="shared" si="65"/>
        <v>0</v>
      </c>
      <c r="U253" s="1">
        <f t="shared" si="52"/>
        <v>31.964796027000972</v>
      </c>
      <c r="V253" s="1">
        <f t="shared" si="53"/>
        <v>14.281221025437402</v>
      </c>
      <c r="W253" s="1">
        <f t="shared" si="59"/>
        <v>46.246017052438376</v>
      </c>
      <c r="X253" s="1">
        <f t="shared" si="62"/>
        <v>230.80517935224668</v>
      </c>
      <c r="Y253" s="1">
        <f t="shared" si="63"/>
        <v>151.93288964737812</v>
      </c>
      <c r="Z253" s="1">
        <f t="shared" si="64"/>
        <v>1.1062267315507104</v>
      </c>
      <c r="AA253" s="1">
        <f t="shared" si="60"/>
        <v>91.634995711422249</v>
      </c>
      <c r="AB253" s="1">
        <f t="shared" si="61"/>
        <v>61.250278175621645</v>
      </c>
      <c r="AC253" s="1">
        <f t="shared" si="54"/>
        <v>110.22054715715852</v>
      </c>
      <c r="AD253" s="1">
        <f t="shared" si="66"/>
        <v>-31.964796027000972</v>
      </c>
      <c r="AE253" s="1">
        <f t="shared" si="55"/>
        <v>-24.091221025437402</v>
      </c>
      <c r="AF253" s="1">
        <f t="shared" si="56"/>
        <v>40.026680046492167</v>
      </c>
      <c r="AG253" s="1">
        <f t="shared" si="51"/>
        <v>2.5099999999999905</v>
      </c>
      <c r="AH253" s="1">
        <f>SUM($Z$2:Z253)</f>
        <v>276.3565452418656</v>
      </c>
    </row>
    <row r="254" spans="17:34" x14ac:dyDescent="0.3">
      <c r="Q254" s="1">
        <f t="shared" si="57"/>
        <v>2.5199999999999902</v>
      </c>
      <c r="R254" s="1">
        <f>IF(Q254&lt;=t_thrust,('D12 Data'!D254/(m+m_f/2)),0)</f>
        <v>0</v>
      </c>
      <c r="S254" s="1">
        <f t="shared" si="58"/>
        <v>0</v>
      </c>
      <c r="T254" s="1">
        <f t="shared" si="65"/>
        <v>0</v>
      </c>
      <c r="U254" s="1">
        <f t="shared" si="52"/>
        <v>31.742181051491674</v>
      </c>
      <c r="V254" s="1">
        <f t="shared" si="53"/>
        <v>14.169098944574735</v>
      </c>
      <c r="W254" s="1">
        <f t="shared" si="59"/>
        <v>45.911279996066398</v>
      </c>
      <c r="X254" s="1">
        <f t="shared" si="62"/>
        <v>231.72152930936088</v>
      </c>
      <c r="Y254" s="1">
        <f t="shared" si="63"/>
        <v>152.54539242913432</v>
      </c>
      <c r="Z254" s="1">
        <f t="shared" si="64"/>
        <v>1.1022054715715546</v>
      </c>
      <c r="AA254" s="1">
        <f t="shared" si="60"/>
        <v>91.315347751152245</v>
      </c>
      <c r="AB254" s="1">
        <f t="shared" si="61"/>
        <v>61.009365965367273</v>
      </c>
      <c r="AC254" s="1">
        <f t="shared" si="54"/>
        <v>109.82092455634299</v>
      </c>
      <c r="AD254" s="1">
        <f t="shared" si="66"/>
        <v>-31.742181051491674</v>
      </c>
      <c r="AE254" s="1">
        <f t="shared" si="55"/>
        <v>-23.979098944574737</v>
      </c>
      <c r="AF254" s="1">
        <f t="shared" si="56"/>
        <v>39.781443464250792</v>
      </c>
      <c r="AG254" s="1">
        <f t="shared" si="51"/>
        <v>2.5199999999999902</v>
      </c>
      <c r="AH254" s="1">
        <f>SUM($Z$2:Z254)</f>
        <v>277.45875071343715</v>
      </c>
    </row>
    <row r="255" spans="17:34" x14ac:dyDescent="0.3">
      <c r="Q255" s="1">
        <f t="shared" si="57"/>
        <v>2.52999999999999</v>
      </c>
      <c r="R255" s="1">
        <f>IF(Q255&lt;=t_thrust,('D12 Data'!D255/(m+m_f/2)),0)</f>
        <v>0</v>
      </c>
      <c r="S255" s="1">
        <f t="shared" si="58"/>
        <v>0</v>
      </c>
      <c r="T255" s="1">
        <f t="shared" si="65"/>
        <v>0</v>
      </c>
      <c r="U255" s="1">
        <f t="shared" si="52"/>
        <v>31.521886242444978</v>
      </c>
      <c r="V255" s="1">
        <f t="shared" si="53"/>
        <v>14.057937479420699</v>
      </c>
      <c r="W255" s="1">
        <f t="shared" si="59"/>
        <v>45.579823721865687</v>
      </c>
      <c r="X255" s="1">
        <f t="shared" si="62"/>
        <v>232.63468278687239</v>
      </c>
      <c r="Y255" s="1">
        <f t="shared" si="63"/>
        <v>153.155486088788</v>
      </c>
      <c r="Z255" s="1">
        <f t="shared" si="64"/>
        <v>1.0982092455634223</v>
      </c>
      <c r="AA255" s="1">
        <f t="shared" si="60"/>
        <v>90.99792594063733</v>
      </c>
      <c r="AB255" s="1">
        <f t="shared" si="61"/>
        <v>60.769574975921529</v>
      </c>
      <c r="AC255" s="1">
        <f t="shared" si="54"/>
        <v>109.42378063406449</v>
      </c>
      <c r="AD255" s="1">
        <f t="shared" si="66"/>
        <v>-31.521886242444978</v>
      </c>
      <c r="AE255" s="1">
        <f t="shared" si="55"/>
        <v>-23.8679374794207</v>
      </c>
      <c r="AF255" s="1">
        <f t="shared" si="56"/>
        <v>39.538686773882326</v>
      </c>
      <c r="AG255" s="1">
        <f t="shared" si="51"/>
        <v>2.52999999999999</v>
      </c>
      <c r="AH255" s="1">
        <f>SUM($Z$2:Z255)</f>
        <v>278.55695995900055</v>
      </c>
    </row>
    <row r="256" spans="17:34" x14ac:dyDescent="0.3">
      <c r="Q256" s="1">
        <f t="shared" si="57"/>
        <v>2.5399999999999898</v>
      </c>
      <c r="R256" s="1">
        <f>IF(Q256&lt;=t_thrust,('D12 Data'!D256/(m+m_f/2)),0)</f>
        <v>0</v>
      </c>
      <c r="S256" s="1">
        <f t="shared" si="58"/>
        <v>0</v>
      </c>
      <c r="T256" s="1">
        <f t="shared" si="65"/>
        <v>0</v>
      </c>
      <c r="U256" s="1">
        <f t="shared" si="52"/>
        <v>31.303879441765986</v>
      </c>
      <c r="V256" s="1">
        <f t="shared" si="53"/>
        <v>13.947726062217793</v>
      </c>
      <c r="W256" s="1">
        <f t="shared" si="59"/>
        <v>45.251605503983782</v>
      </c>
      <c r="X256" s="1">
        <f t="shared" si="62"/>
        <v>233.54466204627875</v>
      </c>
      <c r="Y256" s="1">
        <f t="shared" si="63"/>
        <v>153.76318183854721</v>
      </c>
      <c r="Z256" s="1">
        <f t="shared" si="64"/>
        <v>1.0942378063406306</v>
      </c>
      <c r="AA256" s="1">
        <f t="shared" si="60"/>
        <v>90.682707078212886</v>
      </c>
      <c r="AB256" s="1">
        <f t="shared" si="61"/>
        <v>60.530895601127327</v>
      </c>
      <c r="AC256" s="1">
        <f t="shared" si="54"/>
        <v>109.02909100468341</v>
      </c>
      <c r="AD256" s="1">
        <f t="shared" si="66"/>
        <v>-31.303879441765986</v>
      </c>
      <c r="AE256" s="1">
        <f t="shared" si="55"/>
        <v>-23.757726062217792</v>
      </c>
      <c r="AF256" s="1">
        <f t="shared" si="56"/>
        <v>39.298376757214818</v>
      </c>
      <c r="AG256" s="1">
        <f t="shared" si="51"/>
        <v>2.5399999999999898</v>
      </c>
      <c r="AH256" s="1">
        <f>SUM($Z$2:Z256)</f>
        <v>279.65119776534118</v>
      </c>
    </row>
    <row r="257" spans="17:34" x14ac:dyDescent="0.3">
      <c r="Q257" s="1">
        <f t="shared" si="57"/>
        <v>2.5499999999999896</v>
      </c>
      <c r="R257" s="1">
        <f>IF(Q257&lt;=t_thrust,('D12 Data'!D257/(m+m_f/2)),0)</f>
        <v>0</v>
      </c>
      <c r="S257" s="1">
        <f t="shared" si="58"/>
        <v>0</v>
      </c>
      <c r="T257" s="1">
        <f t="shared" si="65"/>
        <v>0</v>
      </c>
      <c r="U257" s="1">
        <f t="shared" si="52"/>
        <v>31.088129046965726</v>
      </c>
      <c r="V257" s="1">
        <f t="shared" si="53"/>
        <v>13.838454271929043</v>
      </c>
      <c r="W257" s="1">
        <f t="shared" si="59"/>
        <v>44.926583318894757</v>
      </c>
      <c r="X257" s="1">
        <f t="shared" si="62"/>
        <v>234.45148911706085</v>
      </c>
      <c r="Y257" s="1">
        <f t="shared" si="63"/>
        <v>154.36849079455848</v>
      </c>
      <c r="Z257" s="1">
        <f t="shared" si="64"/>
        <v>1.090290910046809</v>
      </c>
      <c r="AA257" s="1">
        <f t="shared" si="60"/>
        <v>90.369668283795235</v>
      </c>
      <c r="AB257" s="1">
        <f t="shared" si="61"/>
        <v>60.293318340505152</v>
      </c>
      <c r="AC257" s="1">
        <f t="shared" si="54"/>
        <v>108.63683160987658</v>
      </c>
      <c r="AD257" s="1">
        <f t="shared" si="66"/>
        <v>-31.088129046965726</v>
      </c>
      <c r="AE257" s="1">
        <f t="shared" si="55"/>
        <v>-23.648454271929044</v>
      </c>
      <c r="AF257" s="1">
        <f t="shared" si="56"/>
        <v>39.060480758591709</v>
      </c>
      <c r="AG257" s="1">
        <f t="shared" ref="AG257:AG320" si="67">Q257</f>
        <v>2.5499999999999896</v>
      </c>
      <c r="AH257" s="1">
        <f>SUM($Z$2:Z257)</f>
        <v>280.74148867538798</v>
      </c>
    </row>
    <row r="258" spans="17:34" x14ac:dyDescent="0.3">
      <c r="Q258" s="1">
        <f t="shared" si="57"/>
        <v>2.5599999999999894</v>
      </c>
      <c r="R258" s="1">
        <f>IF(Q258&lt;=t_thrust,('D12 Data'!D258/(m+m_f/2)),0)</f>
        <v>0</v>
      </c>
      <c r="S258" s="1">
        <f t="shared" si="58"/>
        <v>0</v>
      </c>
      <c r="T258" s="1">
        <f t="shared" si="65"/>
        <v>0</v>
      </c>
      <c r="U258" s="1">
        <f t="shared" ref="U258:U321" si="68">IF(t&lt;=t_thrust,(0.5*rho*vx^2*C_D*A)/(m+m_f/2),(0.5*rho*vx^2*C_D*A)/m)</f>
        <v>30.874603999674981</v>
      </c>
      <c r="V258" s="1">
        <f t="shared" ref="V258:V321" si="69">IF(t&lt;=t_thrust,(0.5*rho*vy^2*C_D*A)/(m+m_f/2),(0.5*rho*vy^2*C_D*A)/m)</f>
        <v>13.730111831806317</v>
      </c>
      <c r="W258" s="1">
        <f t="shared" si="59"/>
        <v>44.6047158314813</v>
      </c>
      <c r="X258" s="1">
        <f t="shared" si="62"/>
        <v>235.35518579989878</v>
      </c>
      <c r="Y258" s="1">
        <f t="shared" si="63"/>
        <v>154.97142397796352</v>
      </c>
      <c r="Z258" s="1">
        <f t="shared" si="64"/>
        <v>1.0863683160987441</v>
      </c>
      <c r="AA258" s="1">
        <f t="shared" si="60"/>
        <v>90.058786993325583</v>
      </c>
      <c r="AB258" s="1">
        <f t="shared" si="61"/>
        <v>60.05683379778587</v>
      </c>
      <c r="AC258" s="1">
        <f t="shared" ref="AC258:AC321" si="70">SQRT(vx^2+vy^2)</f>
        <v>108.24697871314498</v>
      </c>
      <c r="AD258" s="1">
        <f t="shared" si="66"/>
        <v>-30.874603999674981</v>
      </c>
      <c r="AE258" s="1">
        <f t="shared" ref="AE258:AE321" si="71">IF(t&gt;t_thrust,IF(vy&gt;0,-ady-g,ady-g),aty-ady-g)</f>
        <v>-23.540111831806318</v>
      </c>
      <c r="AF258" s="1">
        <f t="shared" ref="AF258:AF321" si="72">SQRT(ax^2 + ay^2)</f>
        <v>38.824966673400944</v>
      </c>
      <c r="AG258" s="1">
        <f t="shared" si="67"/>
        <v>2.5599999999999894</v>
      </c>
      <c r="AH258" s="1">
        <f>SUM($Z$2:Z258)</f>
        <v>281.82785699148673</v>
      </c>
    </row>
    <row r="259" spans="17:34" x14ac:dyDescent="0.3">
      <c r="Q259" s="1">
        <f t="shared" ref="Q259:Q322" si="73">Q258+h</f>
        <v>2.5699999999999892</v>
      </c>
      <c r="R259" s="1">
        <f>IF(Q259&lt;=t_thrust,('D12 Data'!D259/(m+m_f/2)),0)</f>
        <v>0</v>
      </c>
      <c r="S259" s="1">
        <f t="shared" ref="S259:S322" si="74">R259*COS($D$3)</f>
        <v>0</v>
      </c>
      <c r="T259" s="1">
        <f t="shared" si="65"/>
        <v>0</v>
      </c>
      <c r="U259" s="1">
        <f t="shared" si="68"/>
        <v>30.663273774434451</v>
      </c>
      <c r="V259" s="1">
        <f t="shared" si="69"/>
        <v>13.622688607005601</v>
      </c>
      <c r="W259" s="1">
        <f t="shared" ref="W259:W322" si="75">IF(Q259&lt;=t_thrust,(0.5*rho*AC259^2*C_D*A)/(m+m_f/2),(0.5*rho*AC259^2*C_D*A)/m)</f>
        <v>44.285962381440051</v>
      </c>
      <c r="X259" s="1">
        <f t="shared" si="62"/>
        <v>236.25577366983202</v>
      </c>
      <c r="Y259" s="1">
        <f t="shared" si="63"/>
        <v>155.57199231594137</v>
      </c>
      <c r="Z259" s="1">
        <f t="shared" si="64"/>
        <v>1.0824697871314364</v>
      </c>
      <c r="AA259" s="1">
        <f t="shared" ref="AA259:AA322" si="76">AA258+AD258*(Q259-Q258)</f>
        <v>89.750040953328835</v>
      </c>
      <c r="AB259" s="1">
        <f t="shared" ref="AB259:AB322" si="77">AB258+AE258*(Q259-Q258)</f>
        <v>59.821432679467812</v>
      </c>
      <c r="AC259" s="1">
        <f t="shared" si="70"/>
        <v>107.85950889443315</v>
      </c>
      <c r="AD259" s="1">
        <f t="shared" si="66"/>
        <v>-30.663273774434451</v>
      </c>
      <c r="AE259" s="1">
        <f t="shared" si="71"/>
        <v>-23.432688607005602</v>
      </c>
      <c r="AF259" s="1">
        <f t="shared" si="72"/>
        <v>38.591802936877798</v>
      </c>
      <c r="AG259" s="1">
        <f t="shared" si="67"/>
        <v>2.5699999999999892</v>
      </c>
      <c r="AH259" s="1">
        <f>SUM($Z$2:Z259)</f>
        <v>282.91032677861818</v>
      </c>
    </row>
    <row r="260" spans="17:34" x14ac:dyDescent="0.3">
      <c r="Q260" s="1">
        <f t="shared" si="73"/>
        <v>2.579999999999989</v>
      </c>
      <c r="R260" s="1">
        <f>IF(Q260&lt;=t_thrust,('D12 Data'!D260/(m+m_f/2)),0)</f>
        <v>0</v>
      </c>
      <c r="S260" s="1">
        <f t="shared" si="74"/>
        <v>0</v>
      </c>
      <c r="T260" s="1">
        <f t="shared" si="65"/>
        <v>0</v>
      </c>
      <c r="U260" s="1">
        <f t="shared" si="68"/>
        <v>30.454108367753435</v>
      </c>
      <c r="V260" s="1">
        <f t="shared" si="69"/>
        <v>13.516174602248203</v>
      </c>
      <c r="W260" s="1">
        <f t="shared" si="75"/>
        <v>43.970282970001634</v>
      </c>
      <c r="X260" s="1">
        <f t="shared" ref="X260:X323" si="78">X259+AA259*(Q260-Q259)</f>
        <v>237.1532740793653</v>
      </c>
      <c r="Y260" s="1">
        <f t="shared" ref="Y260:Y323" si="79">Y259+AB259*($Q260-$Q259)</f>
        <v>156.17020664273605</v>
      </c>
      <c r="Z260" s="1">
        <f t="shared" ref="Z260:Z323" si="80">SQRT((X260-X259)^2+(Y260-Y259)^2)</f>
        <v>1.0785950889443223</v>
      </c>
      <c r="AA260" s="1">
        <f t="shared" si="76"/>
        <v>89.443408215584498</v>
      </c>
      <c r="AB260" s="1">
        <f t="shared" si="77"/>
        <v>59.587105793397761</v>
      </c>
      <c r="AC260" s="1">
        <f t="shared" si="70"/>
        <v>107.47439904485749</v>
      </c>
      <c r="AD260" s="1">
        <f t="shared" si="66"/>
        <v>-30.454108367753435</v>
      </c>
      <c r="AE260" s="1">
        <f t="shared" si="71"/>
        <v>-23.326174602248201</v>
      </c>
      <c r="AF260" s="1">
        <f t="shared" si="72"/>
        <v>38.360958513173763</v>
      </c>
      <c r="AG260" s="1">
        <f t="shared" si="67"/>
        <v>2.579999999999989</v>
      </c>
      <c r="AH260" s="1">
        <f>SUM($Z$2:Z260)</f>
        <v>283.98892186756251</v>
      </c>
    </row>
    <row r="261" spans="17:34" x14ac:dyDescent="0.3">
      <c r="Q261" s="1">
        <f t="shared" si="73"/>
        <v>2.5899999999999888</v>
      </c>
      <c r="R261" s="1">
        <f>IF(Q261&lt;=t_thrust,('D12 Data'!D261/(m+m_f/2)),0)</f>
        <v>0</v>
      </c>
      <c r="S261" s="1">
        <f t="shared" si="74"/>
        <v>0</v>
      </c>
      <c r="T261" s="1">
        <f t="shared" si="65"/>
        <v>0</v>
      </c>
      <c r="U261" s="1">
        <f t="shared" si="68"/>
        <v>30.247078287429886</v>
      </c>
      <c r="V261" s="1">
        <f t="shared" si="69"/>
        <v>13.410559959526841</v>
      </c>
      <c r="W261" s="1">
        <f t="shared" si="75"/>
        <v>43.657638246956729</v>
      </c>
      <c r="X261" s="1">
        <f t="shared" si="78"/>
        <v>238.04770816152114</v>
      </c>
      <c r="Y261" s="1">
        <f t="shared" si="79"/>
        <v>156.76607770067002</v>
      </c>
      <c r="Z261" s="1">
        <f t="shared" si="80"/>
        <v>1.0747439904485701</v>
      </c>
      <c r="AA261" s="1">
        <f t="shared" si="76"/>
        <v>89.138867131906963</v>
      </c>
      <c r="AB261" s="1">
        <f t="shared" si="77"/>
        <v>59.353844047375283</v>
      </c>
      <c r="AC261" s="1">
        <f t="shared" si="70"/>
        <v>107.09162636154103</v>
      </c>
      <c r="AD261" s="1">
        <f t="shared" si="66"/>
        <v>-30.247078287429886</v>
      </c>
      <c r="AE261" s="1">
        <f t="shared" si="71"/>
        <v>-23.220559959526842</v>
      </c>
      <c r="AF261" s="1">
        <f t="shared" si="72"/>
        <v>38.132402884684488</v>
      </c>
      <c r="AG261" s="1">
        <f t="shared" si="67"/>
        <v>2.5899999999999888</v>
      </c>
      <c r="AH261" s="1">
        <f>SUM($Z$2:Z261)</f>
        <v>285.06366585801106</v>
      </c>
    </row>
    <row r="262" spans="17:34" x14ac:dyDescent="0.3">
      <c r="Q262" s="1">
        <f t="shared" si="73"/>
        <v>2.5999999999999885</v>
      </c>
      <c r="R262" s="1">
        <f>IF(Q262&lt;=t_thrust,('D12 Data'!D262/(m+m_f/2)),0)</f>
        <v>0</v>
      </c>
      <c r="S262" s="1">
        <f t="shared" si="74"/>
        <v>0</v>
      </c>
      <c r="T262" s="1">
        <f t="shared" si="65"/>
        <v>0</v>
      </c>
      <c r="U262" s="1">
        <f t="shared" si="68"/>
        <v>30.042154542124702</v>
      </c>
      <c r="V262" s="1">
        <f t="shared" si="69"/>
        <v>13.305834955855678</v>
      </c>
      <c r="W262" s="1">
        <f t="shared" si="75"/>
        <v>43.347989497980386</v>
      </c>
      <c r="X262" s="1">
        <f t="shared" si="78"/>
        <v>238.93909683284019</v>
      </c>
      <c r="Y262" s="1">
        <f t="shared" si="79"/>
        <v>157.35961614114376</v>
      </c>
      <c r="Z262" s="1">
        <f t="shared" si="80"/>
        <v>1.0709162636153842</v>
      </c>
      <c r="AA262" s="1">
        <f t="shared" si="76"/>
        <v>88.836396349032668</v>
      </c>
      <c r="AB262" s="1">
        <f t="shared" si="77"/>
        <v>59.121638447780022</v>
      </c>
      <c r="AC262" s="1">
        <f t="shared" si="70"/>
        <v>106.71116834255187</v>
      </c>
      <c r="AD262" s="1">
        <f t="shared" si="66"/>
        <v>-30.042154542124702</v>
      </c>
      <c r="AE262" s="1">
        <f t="shared" si="71"/>
        <v>-23.115834955855679</v>
      </c>
      <c r="AF262" s="1">
        <f t="shared" si="72"/>
        <v>37.906106041629535</v>
      </c>
      <c r="AG262" s="1">
        <f t="shared" si="67"/>
        <v>2.5999999999999885</v>
      </c>
      <c r="AH262" s="1">
        <f>SUM($Z$2:Z262)</f>
        <v>286.13458212162647</v>
      </c>
    </row>
    <row r="263" spans="17:34" x14ac:dyDescent="0.3">
      <c r="Q263" s="1">
        <f t="shared" si="73"/>
        <v>2.6099999999999883</v>
      </c>
      <c r="R263" s="1">
        <f>IF(Q263&lt;=t_thrust,('D12 Data'!D263/(m+m_f/2)),0)</f>
        <v>0</v>
      </c>
      <c r="S263" s="1">
        <f t="shared" si="74"/>
        <v>0</v>
      </c>
      <c r="T263" s="1">
        <f t="shared" si="65"/>
        <v>0</v>
      </c>
      <c r="U263" s="1">
        <f t="shared" si="68"/>
        <v>29.839308631183201</v>
      </c>
      <c r="V263" s="1">
        <f t="shared" si="69"/>
        <v>13.201990001063308</v>
      </c>
      <c r="W263" s="1">
        <f t="shared" si="75"/>
        <v>43.041298632246516</v>
      </c>
      <c r="X263" s="1">
        <f t="shared" si="78"/>
        <v>239.82746079633051</v>
      </c>
      <c r="Y263" s="1">
        <f t="shared" si="79"/>
        <v>157.95083252562154</v>
      </c>
      <c r="Z263" s="1">
        <f t="shared" si="80"/>
        <v>1.0671116834254997</v>
      </c>
      <c r="AA263" s="1">
        <f t="shared" si="76"/>
        <v>88.535974803611424</v>
      </c>
      <c r="AB263" s="1">
        <f t="shared" si="77"/>
        <v>58.890480098221467</v>
      </c>
      <c r="AC263" s="1">
        <f t="shared" si="70"/>
        <v>106.33300278194318</v>
      </c>
      <c r="AD263" s="1">
        <f t="shared" si="66"/>
        <v>-29.839308631183201</v>
      </c>
      <c r="AE263" s="1">
        <f t="shared" si="71"/>
        <v>-23.01199000106331</v>
      </c>
      <c r="AF263" s="1">
        <f t="shared" si="72"/>
        <v>37.682038471877313</v>
      </c>
      <c r="AG263" s="1">
        <f t="shared" si="67"/>
        <v>2.6099999999999883</v>
      </c>
      <c r="AH263" s="1">
        <f>SUM($Z$2:Z263)</f>
        <v>287.20169380505195</v>
      </c>
    </row>
    <row r="264" spans="17:34" x14ac:dyDescent="0.3">
      <c r="Q264" s="1">
        <f t="shared" si="73"/>
        <v>2.6199999999999881</v>
      </c>
      <c r="R264" s="1">
        <f>IF(Q264&lt;=t_thrust,('D12 Data'!D264/(m+m_f/2)),0)</f>
        <v>0</v>
      </c>
      <c r="S264" s="1">
        <f t="shared" si="74"/>
        <v>0</v>
      </c>
      <c r="T264" s="1">
        <f t="shared" si="65"/>
        <v>0</v>
      </c>
      <c r="U264" s="1">
        <f t="shared" si="68"/>
        <v>29.638512534697355</v>
      </c>
      <c r="V264" s="1">
        <f t="shared" si="69"/>
        <v>13.099015635627783</v>
      </c>
      <c r="W264" s="1">
        <f t="shared" si="75"/>
        <v>42.737528170325135</v>
      </c>
      <c r="X264" s="1">
        <f t="shared" si="78"/>
        <v>240.71282054436662</v>
      </c>
      <c r="Y264" s="1">
        <f t="shared" si="79"/>
        <v>158.53973732660373</v>
      </c>
      <c r="Z264" s="1">
        <f t="shared" si="80"/>
        <v>1.0633300278194147</v>
      </c>
      <c r="AA264" s="1">
        <f t="shared" si="76"/>
        <v>88.237581717299605</v>
      </c>
      <c r="AB264" s="1">
        <f t="shared" si="77"/>
        <v>58.660360198210839</v>
      </c>
      <c r="AC264" s="1">
        <f t="shared" si="70"/>
        <v>105.95710776489213</v>
      </c>
      <c r="AD264" s="1">
        <f t="shared" si="66"/>
        <v>-29.638512534697355</v>
      </c>
      <c r="AE264" s="1">
        <f t="shared" si="71"/>
        <v>-22.909015635627782</v>
      </c>
      <c r="AF264" s="1">
        <f t="shared" si="72"/>
        <v>37.46017115100851</v>
      </c>
      <c r="AG264" s="1">
        <f t="shared" si="67"/>
        <v>2.6199999999999881</v>
      </c>
      <c r="AH264" s="1">
        <f>SUM($Z$2:Z264)</f>
        <v>288.26502383287135</v>
      </c>
    </row>
    <row r="265" spans="17:34" x14ac:dyDescent="0.3">
      <c r="Q265" s="1">
        <f t="shared" si="73"/>
        <v>2.6299999999999879</v>
      </c>
      <c r="R265" s="1">
        <f>IF(Q265&lt;=t_thrust,('D12 Data'!D265/(m+m_f/2)),0)</f>
        <v>0</v>
      </c>
      <c r="S265" s="1">
        <f t="shared" si="74"/>
        <v>0</v>
      </c>
      <c r="T265" s="1">
        <f t="shared" si="65"/>
        <v>0</v>
      </c>
      <c r="U265" s="1">
        <f t="shared" si="68"/>
        <v>29.439738703802025</v>
      </c>
      <c r="V265" s="1">
        <f t="shared" si="69"/>
        <v>12.99690252855275</v>
      </c>
      <c r="W265" s="1">
        <f t="shared" si="75"/>
        <v>42.436641232354773</v>
      </c>
      <c r="X265" s="1">
        <f t="shared" si="78"/>
        <v>241.59519636153959</v>
      </c>
      <c r="Y265" s="1">
        <f t="shared" si="79"/>
        <v>159.12634092858582</v>
      </c>
      <c r="Z265" s="1">
        <f t="shared" si="80"/>
        <v>1.0595710776488907</v>
      </c>
      <c r="AA265" s="1">
        <f t="shared" si="76"/>
        <v>87.941196591952632</v>
      </c>
      <c r="AB265" s="1">
        <f t="shared" si="77"/>
        <v>58.431270041854567</v>
      </c>
      <c r="AC265" s="1">
        <f t="shared" si="70"/>
        <v>105.58346166293559</v>
      </c>
      <c r="AD265" s="1">
        <f t="shared" si="66"/>
        <v>-29.439738703802025</v>
      </c>
      <c r="AE265" s="1">
        <f t="shared" si="71"/>
        <v>-22.806902528552751</v>
      </c>
      <c r="AF265" s="1">
        <f t="shared" si="72"/>
        <v>37.240475532611619</v>
      </c>
      <c r="AG265" s="1">
        <f t="shared" si="67"/>
        <v>2.6299999999999879</v>
      </c>
      <c r="AH265" s="1">
        <f>SUM($Z$2:Z265)</f>
        <v>289.32459491052026</v>
      </c>
    </row>
    <row r="266" spans="17:34" x14ac:dyDescent="0.3">
      <c r="Q266" s="1">
        <f t="shared" si="73"/>
        <v>2.6399999999999877</v>
      </c>
      <c r="R266" s="1">
        <f>IF(Q266&lt;=t_thrust,('D12 Data'!D266/(m+m_f/2)),0)</f>
        <v>0</v>
      </c>
      <c r="S266" s="1">
        <f t="shared" si="74"/>
        <v>0</v>
      </c>
      <c r="T266" s="1">
        <f t="shared" ref="T266:T329" si="81">R266*SIN($D$3)</f>
        <v>0</v>
      </c>
      <c r="U266" s="1">
        <f t="shared" si="68"/>
        <v>29.242960051199177</v>
      </c>
      <c r="V266" s="1">
        <f t="shared" si="69"/>
        <v>12.895641475283838</v>
      </c>
      <c r="W266" s="1">
        <f t="shared" si="75"/>
        <v>42.138601526483001</v>
      </c>
      <c r="X266" s="1">
        <f t="shared" si="78"/>
        <v>242.47460832745909</v>
      </c>
      <c r="Y266" s="1">
        <f t="shared" si="79"/>
        <v>159.71065362900436</v>
      </c>
      <c r="Z266" s="1">
        <f t="shared" si="80"/>
        <v>1.0558346166293304</v>
      </c>
      <c r="AA266" s="1">
        <f t="shared" si="76"/>
        <v>87.646799204914615</v>
      </c>
      <c r="AB266" s="1">
        <f t="shared" si="77"/>
        <v>58.203201016569047</v>
      </c>
      <c r="AC266" s="1">
        <f t="shared" si="70"/>
        <v>105.21204312930038</v>
      </c>
      <c r="AD266" s="1">
        <f t="shared" ref="AD266:AD329" si="82">S266-U266</f>
        <v>-29.242960051199177</v>
      </c>
      <c r="AE266" s="1">
        <f t="shared" si="71"/>
        <v>-22.705641475283841</v>
      </c>
      <c r="AF266" s="1">
        <f t="shared" si="72"/>
        <v>37.022923538804449</v>
      </c>
      <c r="AG266" s="1">
        <f t="shared" si="67"/>
        <v>2.6399999999999877</v>
      </c>
      <c r="AH266" s="1">
        <f>SUM($Z$2:Z266)</f>
        <v>290.3804295271496</v>
      </c>
    </row>
    <row r="267" spans="17:34" x14ac:dyDescent="0.3">
      <c r="Q267" s="1">
        <f t="shared" si="73"/>
        <v>2.6499999999999875</v>
      </c>
      <c r="R267" s="1">
        <f>IF(Q267&lt;=t_thrust,('D12 Data'!D267/(m+m_f/2)),0)</f>
        <v>0</v>
      </c>
      <c r="S267" s="1">
        <f t="shared" si="74"/>
        <v>0</v>
      </c>
      <c r="T267" s="1">
        <f t="shared" si="81"/>
        <v>0</v>
      </c>
      <c r="U267" s="1">
        <f t="shared" si="68"/>
        <v>29.048149941903741</v>
      </c>
      <c r="V267" s="1">
        <f t="shared" si="69"/>
        <v>12.795223395664374</v>
      </c>
      <c r="W267" s="1">
        <f t="shared" si="75"/>
        <v>41.84337333756811</v>
      </c>
      <c r="X267" s="1">
        <f t="shared" si="78"/>
        <v>243.35107631950822</v>
      </c>
      <c r="Y267" s="1">
        <f t="shared" si="79"/>
        <v>160.29268563917003</v>
      </c>
      <c r="Z267" s="1">
        <f t="shared" si="80"/>
        <v>1.0521204312929817</v>
      </c>
      <c r="AA267" s="1">
        <f t="shared" si="76"/>
        <v>87.354369604402635</v>
      </c>
      <c r="AB267" s="1">
        <f t="shared" si="77"/>
        <v>57.976144601816216</v>
      </c>
      <c r="AC267" s="1">
        <f t="shared" si="70"/>
        <v>104.84283109432559</v>
      </c>
      <c r="AD267" s="1">
        <f t="shared" si="82"/>
        <v>-29.048149941903741</v>
      </c>
      <c r="AE267" s="1">
        <f t="shared" si="71"/>
        <v>-22.605223395664375</v>
      </c>
      <c r="AF267" s="1">
        <f t="shared" si="72"/>
        <v>36.807487550975473</v>
      </c>
      <c r="AG267" s="1">
        <f t="shared" si="67"/>
        <v>2.6499999999999875</v>
      </c>
      <c r="AH267" s="1">
        <f>SUM($Z$2:Z267)</f>
        <v>291.43254995844256</v>
      </c>
    </row>
    <row r="268" spans="17:34" x14ac:dyDescent="0.3">
      <c r="Q268" s="1">
        <f t="shared" si="73"/>
        <v>2.6599999999999873</v>
      </c>
      <c r="R268" s="1">
        <f>IF(Q268&lt;=t_thrust,('D12 Data'!D268/(m+m_f/2)),0)</f>
        <v>0</v>
      </c>
      <c r="S268" s="1">
        <f t="shared" si="74"/>
        <v>0</v>
      </c>
      <c r="T268" s="1">
        <f t="shared" si="81"/>
        <v>0</v>
      </c>
      <c r="U268" s="1">
        <f t="shared" si="68"/>
        <v>28.855282184205411</v>
      </c>
      <c r="V268" s="1">
        <f t="shared" si="69"/>
        <v>12.695639331929636</v>
      </c>
      <c r="W268" s="1">
        <f t="shared" si="75"/>
        <v>41.550921516135041</v>
      </c>
      <c r="X268" s="1">
        <f t="shared" si="78"/>
        <v>244.22462001555223</v>
      </c>
      <c r="Y268" s="1">
        <f t="shared" si="79"/>
        <v>160.87244708518818</v>
      </c>
      <c r="Z268" s="1">
        <f t="shared" si="80"/>
        <v>1.0484283109432373</v>
      </c>
      <c r="AA268" s="1">
        <f t="shared" si="76"/>
        <v>87.063888104983604</v>
      </c>
      <c r="AB268" s="1">
        <f t="shared" si="77"/>
        <v>57.75009236785958</v>
      </c>
      <c r="AC268" s="1">
        <f t="shared" si="70"/>
        <v>104.47580476097525</v>
      </c>
      <c r="AD268" s="1">
        <f t="shared" si="82"/>
        <v>-28.855282184205411</v>
      </c>
      <c r="AE268" s="1">
        <f t="shared" si="71"/>
        <v>-22.505639331929636</v>
      </c>
      <c r="AF268" s="1">
        <f t="shared" si="72"/>
        <v>36.594140400739299</v>
      </c>
      <c r="AG268" s="1">
        <f t="shared" si="67"/>
        <v>2.6599999999999873</v>
      </c>
      <c r="AH268" s="1">
        <f>SUM($Z$2:Z268)</f>
        <v>292.48097826938579</v>
      </c>
    </row>
    <row r="269" spans="17:34" x14ac:dyDescent="0.3">
      <c r="Q269" s="1">
        <f t="shared" si="73"/>
        <v>2.6699999999999871</v>
      </c>
      <c r="R269" s="1">
        <f>IF(Q269&lt;=t_thrust,('D12 Data'!D269/(m+m_f/2)),0)</f>
        <v>0</v>
      </c>
      <c r="S269" s="1">
        <f t="shared" si="74"/>
        <v>0</v>
      </c>
      <c r="T269" s="1">
        <f t="shared" si="81"/>
        <v>0</v>
      </c>
      <c r="U269" s="1">
        <f t="shared" si="68"/>
        <v>28.664331020840443</v>
      </c>
      <c r="V269" s="1">
        <f t="shared" si="69"/>
        <v>12.596880446738774</v>
      </c>
      <c r="W269" s="1">
        <f t="shared" si="75"/>
        <v>41.26121146757923</v>
      </c>
      <c r="X269" s="1">
        <f t="shared" si="78"/>
        <v>245.09525889660205</v>
      </c>
      <c r="Y269" s="1">
        <f t="shared" si="79"/>
        <v>161.44994800886676</v>
      </c>
      <c r="Z269" s="1">
        <f t="shared" si="80"/>
        <v>1.0447580476097202</v>
      </c>
      <c r="AA269" s="1">
        <f t="shared" si="76"/>
        <v>86.775335283141558</v>
      </c>
      <c r="AB269" s="1">
        <f t="shared" si="77"/>
        <v>57.525035974540287</v>
      </c>
      <c r="AC269" s="1">
        <f t="shared" si="70"/>
        <v>104.11094360043899</v>
      </c>
      <c r="AD269" s="1">
        <f t="shared" si="82"/>
        <v>-28.664331020840443</v>
      </c>
      <c r="AE269" s="1">
        <f t="shared" si="71"/>
        <v>-22.406880446738775</v>
      </c>
      <c r="AF269" s="1">
        <f t="shared" si="72"/>
        <v>36.382855361100511</v>
      </c>
      <c r="AG269" s="1">
        <f t="shared" si="67"/>
        <v>2.6699999999999871</v>
      </c>
      <c r="AH269" s="1">
        <f>SUM($Z$2:Z269)</f>
        <v>293.52573631699551</v>
      </c>
    </row>
    <row r="270" spans="17:34" x14ac:dyDescent="0.3">
      <c r="Q270" s="1">
        <f t="shared" si="73"/>
        <v>2.6799999999999868</v>
      </c>
      <c r="R270" s="1">
        <f>IF(Q270&lt;=t_thrust,('D12 Data'!D270/(m+m_f/2)),0)</f>
        <v>0</v>
      </c>
      <c r="S270" s="1">
        <f t="shared" si="74"/>
        <v>0</v>
      </c>
      <c r="T270" s="1">
        <f t="shared" si="81"/>
        <v>0</v>
      </c>
      <c r="U270" s="1">
        <f t="shared" si="68"/>
        <v>28.475271120368124</v>
      </c>
      <c r="V270" s="1">
        <f t="shared" si="69"/>
        <v>12.498938021243649</v>
      </c>
      <c r="W270" s="1">
        <f t="shared" si="75"/>
        <v>40.97420914161178</v>
      </c>
      <c r="X270" s="1">
        <f t="shared" si="78"/>
        <v>245.96301224943343</v>
      </c>
      <c r="Y270" s="1">
        <f t="shared" si="79"/>
        <v>162.02519836861214</v>
      </c>
      <c r="Z270" s="1">
        <f t="shared" si="80"/>
        <v>1.0411094360043538</v>
      </c>
      <c r="AA270" s="1">
        <f t="shared" si="76"/>
        <v>86.488691972933154</v>
      </c>
      <c r="AB270" s="1">
        <f t="shared" si="77"/>
        <v>57.300967170072902</v>
      </c>
      <c r="AC270" s="1">
        <f t="shared" si="70"/>
        <v>103.74822734781874</v>
      </c>
      <c r="AD270" s="1">
        <f t="shared" si="82"/>
        <v>-28.475271120368124</v>
      </c>
      <c r="AE270" s="1">
        <f t="shared" si="71"/>
        <v>-22.308938021243648</v>
      </c>
      <c r="AF270" s="1">
        <f t="shared" si="72"/>
        <v>36.17360613782045</v>
      </c>
      <c r="AG270" s="1">
        <f t="shared" si="67"/>
        <v>2.6799999999999868</v>
      </c>
      <c r="AH270" s="1">
        <f>SUM($Z$2:Z270)</f>
        <v>294.56684575299988</v>
      </c>
    </row>
    <row r="271" spans="17:34" x14ac:dyDescent="0.3">
      <c r="Q271" s="1">
        <f t="shared" si="73"/>
        <v>2.6899999999999866</v>
      </c>
      <c r="R271" s="1">
        <f>IF(Q271&lt;=t_thrust,('D12 Data'!D271/(m+m_f/2)),0)</f>
        <v>0</v>
      </c>
      <c r="S271" s="1">
        <f t="shared" si="74"/>
        <v>0</v>
      </c>
      <c r="T271" s="1">
        <f t="shared" si="81"/>
        <v>0</v>
      </c>
      <c r="U271" s="1">
        <f t="shared" si="68"/>
        <v>28.288077568746214</v>
      </c>
      <c r="V271" s="1">
        <f t="shared" si="69"/>
        <v>12.401803453193704</v>
      </c>
      <c r="W271" s="1">
        <f t="shared" si="75"/>
        <v>40.689881021939911</v>
      </c>
      <c r="X271" s="1">
        <f t="shared" si="78"/>
        <v>246.82789916916275</v>
      </c>
      <c r="Y271" s="1">
        <f t="shared" si="79"/>
        <v>162.59820804031284</v>
      </c>
      <c r="Z271" s="1">
        <f t="shared" si="80"/>
        <v>1.0374822734781592</v>
      </c>
      <c r="AA271" s="1">
        <f t="shared" si="76"/>
        <v>86.203939261729474</v>
      </c>
      <c r="AB271" s="1">
        <f t="shared" si="77"/>
        <v>57.077877789860473</v>
      </c>
      <c r="AC271" s="1">
        <f t="shared" si="70"/>
        <v>103.38763599789962</v>
      </c>
      <c r="AD271" s="1">
        <f t="shared" si="82"/>
        <v>-28.288077568746214</v>
      </c>
      <c r="AE271" s="1">
        <f t="shared" si="71"/>
        <v>-22.211803453193703</v>
      </c>
      <c r="AF271" s="1">
        <f t="shared" si="72"/>
        <v>35.96636686098153</v>
      </c>
      <c r="AG271" s="1">
        <f t="shared" si="67"/>
        <v>2.6899999999999866</v>
      </c>
      <c r="AH271" s="1">
        <f>SUM($Z$2:Z271)</f>
        <v>295.60432802647802</v>
      </c>
    </row>
    <row r="272" spans="17:34" x14ac:dyDescent="0.3">
      <c r="Q272" s="1">
        <f t="shared" si="73"/>
        <v>2.6999999999999864</v>
      </c>
      <c r="R272" s="1">
        <f>IF(Q272&lt;=t_thrust,('D12 Data'!D272/(m+m_f/2)),0)</f>
        <v>0</v>
      </c>
      <c r="S272" s="1">
        <f t="shared" si="74"/>
        <v>0</v>
      </c>
      <c r="T272" s="1">
        <f t="shared" si="81"/>
        <v>0</v>
      </c>
      <c r="U272" s="1">
        <f t="shared" si="68"/>
        <v>28.102725861100467</v>
      </c>
      <c r="V272" s="1">
        <f t="shared" si="69"/>
        <v>12.305468255076187</v>
      </c>
      <c r="W272" s="1">
        <f t="shared" si="75"/>
        <v>40.408194116176659</v>
      </c>
      <c r="X272" s="1">
        <f t="shared" si="78"/>
        <v>247.68993856178002</v>
      </c>
      <c r="Y272" s="1">
        <f t="shared" si="79"/>
        <v>163.16898681821144</v>
      </c>
      <c r="Z272" s="1">
        <f t="shared" si="80"/>
        <v>1.0338763599789764</v>
      </c>
      <c r="AA272" s="1">
        <f t="shared" si="76"/>
        <v>85.921058486042014</v>
      </c>
      <c r="AB272" s="1">
        <f t="shared" si="77"/>
        <v>56.855759755328542</v>
      </c>
      <c r="AC272" s="1">
        <f t="shared" si="70"/>
        <v>103.02914980100287</v>
      </c>
      <c r="AD272" s="1">
        <f t="shared" si="82"/>
        <v>-28.102725861100467</v>
      </c>
      <c r="AE272" s="1">
        <f t="shared" si="71"/>
        <v>-22.115468255076188</v>
      </c>
      <c r="AF272" s="1">
        <f t="shared" si="72"/>
        <v>35.761112076744027</v>
      </c>
      <c r="AG272" s="1">
        <f t="shared" si="67"/>
        <v>2.6999999999999864</v>
      </c>
      <c r="AH272" s="1">
        <f>SUM($Z$2:Z272)</f>
        <v>296.63820438645701</v>
      </c>
    </row>
    <row r="273" spans="17:34" x14ac:dyDescent="0.3">
      <c r="Q273" s="1">
        <f t="shared" si="73"/>
        <v>2.7099999999999862</v>
      </c>
      <c r="R273" s="1">
        <f>IF(Q273&lt;=t_thrust,('D12 Data'!D273/(m+m_f/2)),0)</f>
        <v>0</v>
      </c>
      <c r="S273" s="1">
        <f t="shared" si="74"/>
        <v>0</v>
      </c>
      <c r="T273" s="1">
        <f t="shared" si="81"/>
        <v>0</v>
      </c>
      <c r="U273" s="1">
        <f t="shared" si="68"/>
        <v>27.919191893682818</v>
      </c>
      <c r="V273" s="1">
        <f t="shared" si="69"/>
        <v>12.209924052290971</v>
      </c>
      <c r="W273" s="1">
        <f t="shared" si="75"/>
        <v>40.129115945973787</v>
      </c>
      <c r="X273" s="1">
        <f t="shared" si="78"/>
        <v>248.54914914664042</v>
      </c>
      <c r="Y273" s="1">
        <f t="shared" si="79"/>
        <v>163.73754441576472</v>
      </c>
      <c r="Z273" s="1">
        <f t="shared" si="80"/>
        <v>1.0302914980100022</v>
      </c>
      <c r="AA273" s="1">
        <f t="shared" si="76"/>
        <v>85.64003122743101</v>
      </c>
      <c r="AB273" s="1">
        <f t="shared" si="77"/>
        <v>56.634605072777788</v>
      </c>
      <c r="AC273" s="1">
        <f t="shared" si="70"/>
        <v>102.67274925891907</v>
      </c>
      <c r="AD273" s="1">
        <f t="shared" si="82"/>
        <v>-27.919191893682818</v>
      </c>
      <c r="AE273" s="1">
        <f t="shared" si="71"/>
        <v>-22.019924052290971</v>
      </c>
      <c r="AF273" s="1">
        <f t="shared" si="72"/>
        <v>35.55781673929021</v>
      </c>
      <c r="AG273" s="1">
        <f t="shared" si="67"/>
        <v>2.7099999999999862</v>
      </c>
      <c r="AH273" s="1">
        <f>SUM($Z$2:Z273)</f>
        <v>297.66849588446701</v>
      </c>
    </row>
    <row r="274" spans="17:34" x14ac:dyDescent="0.3">
      <c r="Q274" s="1">
        <f t="shared" si="73"/>
        <v>2.719999999999986</v>
      </c>
      <c r="R274" s="1">
        <f>IF(Q274&lt;=t_thrust,('D12 Data'!D274/(m+m_f/2)),0)</f>
        <v>0</v>
      </c>
      <c r="S274" s="1">
        <f t="shared" si="74"/>
        <v>0</v>
      </c>
      <c r="T274" s="1">
        <f t="shared" si="81"/>
        <v>0</v>
      </c>
      <c r="U274" s="1">
        <f t="shared" si="68"/>
        <v>27.737451956013533</v>
      </c>
      <c r="V274" s="1">
        <f t="shared" si="69"/>
        <v>12.115162581359161</v>
      </c>
      <c r="W274" s="1">
        <f t="shared" si="75"/>
        <v>39.852614537372695</v>
      </c>
      <c r="X274" s="1">
        <f t="shared" si="78"/>
        <v>249.40554945891472</v>
      </c>
      <c r="Y274" s="1">
        <f t="shared" si="79"/>
        <v>164.30389046649248</v>
      </c>
      <c r="Z274" s="1">
        <f t="shared" si="80"/>
        <v>1.0267274925891745</v>
      </c>
      <c r="AA274" s="1">
        <f t="shared" si="76"/>
        <v>85.360839308494192</v>
      </c>
      <c r="AB274" s="1">
        <f t="shared" si="77"/>
        <v>56.414405832254886</v>
      </c>
      <c r="AC274" s="1">
        <f t="shared" si="70"/>
        <v>102.31841512092005</v>
      </c>
      <c r="AD274" s="1">
        <f t="shared" si="82"/>
        <v>-27.737451956013533</v>
      </c>
      <c r="AE274" s="1">
        <f t="shared" si="71"/>
        <v>-21.92516258135916</v>
      </c>
      <c r="AF274" s="1">
        <f t="shared" si="72"/>
        <v>35.35645620295098</v>
      </c>
      <c r="AG274" s="1">
        <f t="shared" si="67"/>
        <v>2.719999999999986</v>
      </c>
      <c r="AH274" s="1">
        <f>SUM($Z$2:Z274)</f>
        <v>298.69522337705621</v>
      </c>
    </row>
    <row r="275" spans="17:34" x14ac:dyDescent="0.3">
      <c r="Q275" s="1">
        <f t="shared" si="73"/>
        <v>2.7299999999999858</v>
      </c>
      <c r="R275" s="1">
        <f>IF(Q275&lt;=t_thrust,('D12 Data'!D275/(m+m_f/2)),0)</f>
        <v>0</v>
      </c>
      <c r="S275" s="1">
        <f t="shared" si="74"/>
        <v>0</v>
      </c>
      <c r="T275" s="1">
        <f t="shared" si="81"/>
        <v>0</v>
      </c>
      <c r="U275" s="1">
        <f t="shared" si="68"/>
        <v>27.557482723202391</v>
      </c>
      <c r="V275" s="1">
        <f t="shared" si="69"/>
        <v>12.021175688164883</v>
      </c>
      <c r="W275" s="1">
        <f t="shared" si="75"/>
        <v>39.578658411367279</v>
      </c>
      <c r="X275" s="1">
        <f t="shared" si="78"/>
        <v>250.25915785199965</v>
      </c>
      <c r="Y275" s="1">
        <f t="shared" si="79"/>
        <v>164.86803452481502</v>
      </c>
      <c r="Z275" s="1">
        <f t="shared" si="80"/>
        <v>1.0231841512091824</v>
      </c>
      <c r="AA275" s="1">
        <f t="shared" si="76"/>
        <v>85.083464788934066</v>
      </c>
      <c r="AB275" s="1">
        <f t="shared" si="77"/>
        <v>56.195154206441302</v>
      </c>
      <c r="AC275" s="1">
        <f t="shared" si="70"/>
        <v>101.96612837984731</v>
      </c>
      <c r="AD275" s="1">
        <f t="shared" si="82"/>
        <v>-27.557482723202391</v>
      </c>
      <c r="AE275" s="1">
        <f t="shared" si="71"/>
        <v>-21.831175688164883</v>
      </c>
      <c r="AF275" s="1">
        <f t="shared" si="72"/>
        <v>35.157006214510353</v>
      </c>
      <c r="AG275" s="1">
        <f t="shared" si="67"/>
        <v>2.7299999999999858</v>
      </c>
      <c r="AH275" s="1">
        <f>SUM($Z$2:Z275)</f>
        <v>299.7184075282654</v>
      </c>
    </row>
    <row r="276" spans="17:34" x14ac:dyDescent="0.3">
      <c r="Q276" s="1">
        <f t="shared" si="73"/>
        <v>2.7399999999999856</v>
      </c>
      <c r="R276" s="1">
        <f>IF(Q276&lt;=t_thrust,('D12 Data'!D276/(m+m_f/2)),0)</f>
        <v>0</v>
      </c>
      <c r="S276" s="1">
        <f t="shared" si="74"/>
        <v>0</v>
      </c>
      <c r="T276" s="1">
        <f t="shared" si="81"/>
        <v>0</v>
      </c>
      <c r="U276" s="1">
        <f t="shared" si="68"/>
        <v>27.379261248444344</v>
      </c>
      <c r="V276" s="1">
        <f t="shared" si="69"/>
        <v>11.927955326229428</v>
      </c>
      <c r="W276" s="1">
        <f t="shared" si="75"/>
        <v>39.307216574673767</v>
      </c>
      <c r="X276" s="1">
        <f t="shared" si="78"/>
        <v>251.10999249988896</v>
      </c>
      <c r="Y276" s="1">
        <f t="shared" si="79"/>
        <v>165.42998606687942</v>
      </c>
      <c r="Z276" s="1">
        <f t="shared" si="80"/>
        <v>1.0196612837984476</v>
      </c>
      <c r="AA276" s="1">
        <f t="shared" si="76"/>
        <v>84.807889961702045</v>
      </c>
      <c r="AB276" s="1">
        <f t="shared" si="77"/>
        <v>55.976842449559655</v>
      </c>
      <c r="AC276" s="1">
        <f t="shared" si="70"/>
        <v>101.61587026827544</v>
      </c>
      <c r="AD276" s="1">
        <f t="shared" si="82"/>
        <v>-27.379261248444344</v>
      </c>
      <c r="AE276" s="1">
        <f t="shared" si="71"/>
        <v>-21.737955326229429</v>
      </c>
      <c r="AF276" s="1">
        <f t="shared" si="72"/>
        <v>34.959442905683048</v>
      </c>
      <c r="AG276" s="1">
        <f t="shared" si="67"/>
        <v>2.7399999999999856</v>
      </c>
      <c r="AH276" s="1">
        <f>SUM($Z$2:Z276)</f>
        <v>300.73806881206383</v>
      </c>
    </row>
    <row r="277" spans="17:34" x14ac:dyDescent="0.3">
      <c r="Q277" s="1">
        <f t="shared" si="73"/>
        <v>2.7499999999999853</v>
      </c>
      <c r="R277" s="1">
        <f>IF(Q277&lt;=t_thrust,('D12 Data'!D277/(m+m_f/2)),0)</f>
        <v>0</v>
      </c>
      <c r="S277" s="1">
        <f t="shared" si="74"/>
        <v>0</v>
      </c>
      <c r="T277" s="1">
        <f t="shared" si="81"/>
        <v>0</v>
      </c>
      <c r="U277" s="1">
        <f t="shared" si="68"/>
        <v>27.202764955685073</v>
      </c>
      <c r="V277" s="1">
        <f t="shared" si="69"/>
        <v>11.835493555017234</v>
      </c>
      <c r="W277" s="1">
        <f t="shared" si="75"/>
        <v>39.038258510702299</v>
      </c>
      <c r="X277" s="1">
        <f t="shared" si="78"/>
        <v>251.95807139950597</v>
      </c>
      <c r="Y277" s="1">
        <f t="shared" si="79"/>
        <v>165.98975449137501</v>
      </c>
      <c r="Z277" s="1">
        <f t="shared" si="80"/>
        <v>1.0161587026827388</v>
      </c>
      <c r="AA277" s="1">
        <f t="shared" si="76"/>
        <v>84.534097349217603</v>
      </c>
      <c r="AB277" s="1">
        <f t="shared" si="77"/>
        <v>55.759462896297364</v>
      </c>
      <c r="AC277" s="1">
        <f t="shared" si="70"/>
        <v>101.26762225474913</v>
      </c>
      <c r="AD277" s="1">
        <f t="shared" si="82"/>
        <v>-27.202764955685073</v>
      </c>
      <c r="AE277" s="1">
        <f t="shared" si="71"/>
        <v>-21.645493555017232</v>
      </c>
      <c r="AF277" s="1">
        <f t="shared" si="72"/>
        <v>34.763742785760861</v>
      </c>
      <c r="AG277" s="1">
        <f t="shared" si="67"/>
        <v>2.7499999999999853</v>
      </c>
      <c r="AH277" s="1">
        <f>SUM($Z$2:Z277)</f>
        <v>301.75422751474656</v>
      </c>
    </row>
    <row r="278" spans="17:34" x14ac:dyDescent="0.3">
      <c r="Q278" s="1">
        <f t="shared" si="73"/>
        <v>2.7599999999999851</v>
      </c>
      <c r="R278" s="1">
        <f>IF(Q278&lt;=t_thrust,('D12 Data'!D278/(m+m_f/2)),0)</f>
        <v>0</v>
      </c>
      <c r="S278" s="1">
        <f t="shared" si="74"/>
        <v>0</v>
      </c>
      <c r="T278" s="1">
        <f t="shared" si="81"/>
        <v>0</v>
      </c>
      <c r="U278" s="1">
        <f t="shared" si="68"/>
        <v>27.027971632452093</v>
      </c>
      <c r="V278" s="1">
        <f t="shared" si="69"/>
        <v>11.743782538272839</v>
      </c>
      <c r="W278" s="1">
        <f t="shared" si="75"/>
        <v>38.771754170724947</v>
      </c>
      <c r="X278" s="1">
        <f t="shared" si="78"/>
        <v>252.80341237299814</v>
      </c>
      <c r="Y278" s="1">
        <f t="shared" si="79"/>
        <v>166.54734912033797</v>
      </c>
      <c r="Z278" s="1">
        <f t="shared" si="80"/>
        <v>1.0126762225474792</v>
      </c>
      <c r="AA278" s="1">
        <f t="shared" si="76"/>
        <v>84.262069699660756</v>
      </c>
      <c r="AB278" s="1">
        <f t="shared" si="77"/>
        <v>55.543007960747197</v>
      </c>
      <c r="AC278" s="1">
        <f t="shared" si="70"/>
        <v>100.9213660400914</v>
      </c>
      <c r="AD278" s="1">
        <f t="shared" si="82"/>
        <v>-27.027971632452093</v>
      </c>
      <c r="AE278" s="1">
        <f t="shared" si="71"/>
        <v>-21.553782538272841</v>
      </c>
      <c r="AF278" s="1">
        <f t="shared" si="72"/>
        <v>34.569882734423473</v>
      </c>
      <c r="AG278" s="1">
        <f t="shared" si="67"/>
        <v>2.7599999999999851</v>
      </c>
      <c r="AH278" s="1">
        <f>SUM($Z$2:Z278)</f>
        <v>302.76690373729406</v>
      </c>
    </row>
    <row r="279" spans="17:34" x14ac:dyDescent="0.3">
      <c r="Q279" s="1">
        <f t="shared" si="73"/>
        <v>2.7699999999999849</v>
      </c>
      <c r="R279" s="1">
        <f>IF(Q279&lt;=t_thrust,('D12 Data'!D279/(m+m_f/2)),0)</f>
        <v>0</v>
      </c>
      <c r="S279" s="1">
        <f t="shared" si="74"/>
        <v>0</v>
      </c>
      <c r="T279" s="1">
        <f t="shared" si="81"/>
        <v>0</v>
      </c>
      <c r="U279" s="1">
        <f t="shared" si="68"/>
        <v>26.854859422847117</v>
      </c>
      <c r="V279" s="1">
        <f t="shared" si="69"/>
        <v>11.652814542388368</v>
      </c>
      <c r="W279" s="1">
        <f t="shared" si="75"/>
        <v>38.50767396523549</v>
      </c>
      <c r="X279" s="1">
        <f t="shared" si="78"/>
        <v>253.64603306999473</v>
      </c>
      <c r="Y279" s="1">
        <f t="shared" si="79"/>
        <v>167.10277919994542</v>
      </c>
      <c r="Z279" s="1">
        <f t="shared" si="80"/>
        <v>1.0092136604008861</v>
      </c>
      <c r="AA279" s="1">
        <f t="shared" si="76"/>
        <v>83.991789983336247</v>
      </c>
      <c r="AB279" s="1">
        <f t="shared" si="77"/>
        <v>55.327470135364472</v>
      </c>
      <c r="AC279" s="1">
        <f t="shared" si="70"/>
        <v>100.57708355378233</v>
      </c>
      <c r="AD279" s="1">
        <f t="shared" si="82"/>
        <v>-26.854859422847117</v>
      </c>
      <c r="AE279" s="1">
        <f t="shared" si="71"/>
        <v>-21.462814542388369</v>
      </c>
      <c r="AF279" s="1">
        <f t="shared" si="72"/>
        <v>34.377839994709355</v>
      </c>
      <c r="AG279" s="1">
        <f t="shared" si="67"/>
        <v>2.7699999999999849</v>
      </c>
      <c r="AH279" s="1">
        <f>SUM($Z$2:Z279)</f>
        <v>303.77611739769492</v>
      </c>
    </row>
    <row r="280" spans="17:34" x14ac:dyDescent="0.3">
      <c r="Q280" s="1">
        <f t="shared" si="73"/>
        <v>2.7799999999999847</v>
      </c>
      <c r="R280" s="1">
        <f>IF(Q280&lt;=t_thrust,('D12 Data'!D280/(m+m_f/2)),0)</f>
        <v>0</v>
      </c>
      <c r="S280" s="1">
        <f t="shared" si="74"/>
        <v>0</v>
      </c>
      <c r="T280" s="1">
        <f t="shared" si="81"/>
        <v>0</v>
      </c>
      <c r="U280" s="1">
        <f t="shared" si="68"/>
        <v>26.683406820695513</v>
      </c>
      <c r="V280" s="1">
        <f t="shared" si="69"/>
        <v>11.562581934800738</v>
      </c>
      <c r="W280" s="1">
        <f t="shared" si="75"/>
        <v>38.245988755496249</v>
      </c>
      <c r="X280" s="1">
        <f t="shared" si="78"/>
        <v>254.48595096982808</v>
      </c>
      <c r="Y280" s="1">
        <f t="shared" si="79"/>
        <v>167.65605390129906</v>
      </c>
      <c r="Z280" s="1">
        <f t="shared" si="80"/>
        <v>1.0057708355378143</v>
      </c>
      <c r="AA280" s="1">
        <f t="shared" si="76"/>
        <v>83.723241389107784</v>
      </c>
      <c r="AB280" s="1">
        <f t="shared" si="77"/>
        <v>55.112841989940591</v>
      </c>
      <c r="AC280" s="1">
        <f t="shared" si="70"/>
        <v>100.23475695040602</v>
      </c>
      <c r="AD280" s="1">
        <f t="shared" si="82"/>
        <v>-26.683406820695513</v>
      </c>
      <c r="AE280" s="1">
        <f t="shared" si="71"/>
        <v>-21.372581934800738</v>
      </c>
      <c r="AF280" s="1">
        <f t="shared" si="72"/>
        <v>34.187592166142835</v>
      </c>
      <c r="AG280" s="1">
        <f t="shared" si="67"/>
        <v>2.7799999999999847</v>
      </c>
      <c r="AH280" s="1">
        <f>SUM($Z$2:Z280)</f>
        <v>304.78188823323273</v>
      </c>
    </row>
    <row r="281" spans="17:34" x14ac:dyDescent="0.3">
      <c r="Q281" s="1">
        <f t="shared" si="73"/>
        <v>2.7899999999999845</v>
      </c>
      <c r="R281" s="1">
        <f>IF(Q281&lt;=t_thrust,('D12 Data'!D281/(m+m_f/2)),0)</f>
        <v>0</v>
      </c>
      <c r="S281" s="1">
        <f t="shared" si="74"/>
        <v>0</v>
      </c>
      <c r="T281" s="1">
        <f t="shared" si="81"/>
        <v>0</v>
      </c>
      <c r="U281" s="1">
        <f t="shared" si="68"/>
        <v>26.513592662849046</v>
      </c>
      <c r="V281" s="1">
        <f t="shared" si="69"/>
        <v>11.473077182418059</v>
      </c>
      <c r="W281" s="1">
        <f t="shared" si="75"/>
        <v>37.986669845267109</v>
      </c>
      <c r="X281" s="1">
        <f t="shared" si="78"/>
        <v>255.32318338371914</v>
      </c>
      <c r="Y281" s="1">
        <f t="shared" si="79"/>
        <v>168.20718232119845</v>
      </c>
      <c r="Z281" s="1">
        <f t="shared" si="80"/>
        <v>1.0023475695040327</v>
      </c>
      <c r="AA281" s="1">
        <f t="shared" si="76"/>
        <v>83.456407320900837</v>
      </c>
      <c r="AB281" s="1">
        <f t="shared" si="77"/>
        <v>54.899116170592592</v>
      </c>
      <c r="AC281" s="1">
        <f t="shared" si="70"/>
        <v>99.894368606164846</v>
      </c>
      <c r="AD281" s="1">
        <f t="shared" si="82"/>
        <v>-26.513592662849046</v>
      </c>
      <c r="AE281" s="1">
        <f t="shared" si="71"/>
        <v>-21.283077182418062</v>
      </c>
      <c r="AF281" s="1">
        <f t="shared" si="72"/>
        <v>33.999117198013344</v>
      </c>
      <c r="AG281" s="1">
        <f t="shared" si="67"/>
        <v>2.7899999999999845</v>
      </c>
      <c r="AH281" s="1">
        <f>SUM($Z$2:Z281)</f>
        <v>305.78423580273676</v>
      </c>
    </row>
    <row r="282" spans="17:34" x14ac:dyDescent="0.3">
      <c r="Q282" s="1">
        <f t="shared" si="73"/>
        <v>2.7999999999999843</v>
      </c>
      <c r="R282" s="1">
        <f>IF(Q282&lt;=t_thrust,('D12 Data'!D282/(m+m_f/2)),0)</f>
        <v>0</v>
      </c>
      <c r="S282" s="1">
        <f t="shared" si="74"/>
        <v>0</v>
      </c>
      <c r="T282" s="1">
        <f t="shared" si="81"/>
        <v>0</v>
      </c>
      <c r="U282" s="1">
        <f t="shared" si="68"/>
        <v>26.345396122637645</v>
      </c>
      <c r="V282" s="1">
        <f t="shared" si="69"/>
        <v>11.384292850074644</v>
      </c>
      <c r="W282" s="1">
        <f t="shared" si="75"/>
        <v>37.729688972712289</v>
      </c>
      <c r="X282" s="1">
        <f t="shared" si="78"/>
        <v>256.15774745692812</v>
      </c>
      <c r="Y282" s="1">
        <f t="shared" si="79"/>
        <v>168.75617348290436</v>
      </c>
      <c r="Z282" s="1">
        <f t="shared" si="80"/>
        <v>0.99894368606161832</v>
      </c>
      <c r="AA282" s="1">
        <f t="shared" si="76"/>
        <v>83.191271394272349</v>
      </c>
      <c r="AB282" s="1">
        <f t="shared" si="77"/>
        <v>54.686285398768419</v>
      </c>
      <c r="AC282" s="1">
        <f t="shared" si="70"/>
        <v>99.555901115458894</v>
      </c>
      <c r="AD282" s="1">
        <f t="shared" si="82"/>
        <v>-26.345396122637645</v>
      </c>
      <c r="AE282" s="1">
        <f t="shared" si="71"/>
        <v>-21.194292850074646</v>
      </c>
      <c r="AF282" s="1">
        <f t="shared" si="72"/>
        <v>33.812393382802938</v>
      </c>
      <c r="AG282" s="1">
        <f t="shared" si="67"/>
        <v>2.7999999999999843</v>
      </c>
      <c r="AH282" s="1">
        <f>SUM($Z$2:Z282)</f>
        <v>306.7831794887984</v>
      </c>
    </row>
    <row r="283" spans="17:34" x14ac:dyDescent="0.3">
      <c r="Q283" s="1">
        <f t="shared" si="73"/>
        <v>2.8099999999999841</v>
      </c>
      <c r="R283" s="1">
        <f>IF(Q283&lt;=t_thrust,('D12 Data'!D283/(m+m_f/2)),0)</f>
        <v>0</v>
      </c>
      <c r="S283" s="1">
        <f t="shared" si="74"/>
        <v>0</v>
      </c>
      <c r="T283" s="1">
        <f t="shared" si="81"/>
        <v>0</v>
      </c>
      <c r="U283" s="1">
        <f t="shared" si="68"/>
        <v>26.178796703466752</v>
      </c>
      <c r="V283" s="1">
        <f t="shared" si="69"/>
        <v>11.29622159901392</v>
      </c>
      <c r="W283" s="1">
        <f t="shared" si="75"/>
        <v>37.47501830248067</v>
      </c>
      <c r="X283" s="1">
        <f t="shared" si="78"/>
        <v>256.98966017087082</v>
      </c>
      <c r="Y283" s="1">
        <f t="shared" si="79"/>
        <v>169.30303633689203</v>
      </c>
      <c r="Z283" s="1">
        <f t="shared" si="80"/>
        <v>0.99555901115456447</v>
      </c>
      <c r="AA283" s="1">
        <f t="shared" si="76"/>
        <v>82.927817433045973</v>
      </c>
      <c r="AB283" s="1">
        <f t="shared" si="77"/>
        <v>54.474342470267679</v>
      </c>
      <c r="AC283" s="1">
        <f t="shared" si="70"/>
        <v>99.219337287529854</v>
      </c>
      <c r="AD283" s="1">
        <f t="shared" si="82"/>
        <v>-26.178796703466752</v>
      </c>
      <c r="AE283" s="1">
        <f t="shared" si="71"/>
        <v>-21.106221599013921</v>
      </c>
      <c r="AF283" s="1">
        <f t="shared" si="72"/>
        <v>33.627399349758278</v>
      </c>
      <c r="AG283" s="1">
        <f t="shared" si="67"/>
        <v>2.8099999999999841</v>
      </c>
      <c r="AH283" s="1">
        <f>SUM($Z$2:Z283)</f>
        <v>307.77873849995296</v>
      </c>
    </row>
    <row r="284" spans="17:34" x14ac:dyDescent="0.3">
      <c r="Q284" s="1">
        <f t="shared" si="73"/>
        <v>2.8199999999999839</v>
      </c>
      <c r="R284" s="1">
        <f>IF(Q284&lt;=t_thrust,('D12 Data'!D284/(m+m_f/2)),0)</f>
        <v>0</v>
      </c>
      <c r="S284" s="1">
        <f t="shared" si="74"/>
        <v>0</v>
      </c>
      <c r="T284" s="1">
        <f t="shared" si="81"/>
        <v>0</v>
      </c>
      <c r="U284" s="1">
        <f t="shared" si="68"/>
        <v>26.013774232556365</v>
      </c>
      <c r="V284" s="1">
        <f t="shared" si="69"/>
        <v>11.20885618539883</v>
      </c>
      <c r="W284" s="1">
        <f t="shared" si="75"/>
        <v>37.222630417955202</v>
      </c>
      <c r="X284" s="1">
        <f t="shared" si="78"/>
        <v>257.81893834520127</v>
      </c>
      <c r="Y284" s="1">
        <f t="shared" si="79"/>
        <v>169.84777976159469</v>
      </c>
      <c r="Z284" s="1">
        <f t="shared" si="80"/>
        <v>0.99219337287528453</v>
      </c>
      <c r="AA284" s="1">
        <f t="shared" si="76"/>
        <v>82.66602946601131</v>
      </c>
      <c r="AB284" s="1">
        <f t="shared" si="77"/>
        <v>54.263280254277547</v>
      </c>
      <c r="AC284" s="1">
        <f t="shared" si="70"/>
        <v>98.884660143167395</v>
      </c>
      <c r="AD284" s="1">
        <f t="shared" si="82"/>
        <v>-26.013774232556365</v>
      </c>
      <c r="AE284" s="1">
        <f t="shared" si="71"/>
        <v>-21.018856185398832</v>
      </c>
      <c r="AF284" s="1">
        <f t="shared" si="72"/>
        <v>33.444114058603681</v>
      </c>
      <c r="AG284" s="1">
        <f t="shared" si="67"/>
        <v>2.8199999999999839</v>
      </c>
      <c r="AH284" s="1">
        <f>SUM($Z$2:Z284)</f>
        <v>308.77093187282827</v>
      </c>
    </row>
    <row r="285" spans="17:34" x14ac:dyDescent="0.3">
      <c r="Q285" s="1">
        <f t="shared" si="73"/>
        <v>2.8299999999999836</v>
      </c>
      <c r="R285" s="1">
        <f>IF(Q285&lt;=t_thrust,('D12 Data'!D285/(m+m_f/2)),0)</f>
        <v>0</v>
      </c>
      <c r="S285" s="1">
        <f t="shared" si="74"/>
        <v>0</v>
      </c>
      <c r="T285" s="1">
        <f t="shared" si="81"/>
        <v>0</v>
      </c>
      <c r="U285" s="1">
        <f t="shared" si="68"/>
        <v>25.850308854818248</v>
      </c>
      <c r="V285" s="1">
        <f t="shared" si="69"/>
        <v>11.122189458848982</v>
      </c>
      <c r="W285" s="1">
        <f t="shared" si="75"/>
        <v>36.972498313667231</v>
      </c>
      <c r="X285" s="1">
        <f t="shared" si="78"/>
        <v>258.64559863986136</v>
      </c>
      <c r="Y285" s="1">
        <f t="shared" si="79"/>
        <v>170.39041256413745</v>
      </c>
      <c r="Z285" s="1">
        <f t="shared" si="80"/>
        <v>0.98884660143164094</v>
      </c>
      <c r="AA285" s="1">
        <f t="shared" si="76"/>
        <v>82.405891723685755</v>
      </c>
      <c r="AB285" s="1">
        <f t="shared" si="77"/>
        <v>54.053091692423564</v>
      </c>
      <c r="AC285" s="1">
        <f t="shared" si="70"/>
        <v>98.551852911476857</v>
      </c>
      <c r="AD285" s="1">
        <f t="shared" si="82"/>
        <v>-25.850308854818248</v>
      </c>
      <c r="AE285" s="1">
        <f t="shared" si="71"/>
        <v>-20.932189458848981</v>
      </c>
      <c r="AF285" s="1">
        <f t="shared" si="72"/>
        <v>33.26251679339137</v>
      </c>
      <c r="AG285" s="1">
        <f t="shared" si="67"/>
        <v>2.8299999999999836</v>
      </c>
      <c r="AH285" s="1">
        <f>SUM($Z$2:Z285)</f>
        <v>309.75977847425992</v>
      </c>
    </row>
    <row r="286" spans="17:34" x14ac:dyDescent="0.3">
      <c r="Q286" s="1">
        <f t="shared" si="73"/>
        <v>2.8399999999999834</v>
      </c>
      <c r="R286" s="1">
        <f>IF(Q286&lt;=t_thrust,('D12 Data'!D286/(m+m_f/2)),0)</f>
        <v>0</v>
      </c>
      <c r="S286" s="1">
        <f t="shared" si="74"/>
        <v>0</v>
      </c>
      <c r="T286" s="1">
        <f t="shared" si="81"/>
        <v>0</v>
      </c>
      <c r="U286" s="1">
        <f t="shared" si="68"/>
        <v>25.688381026867859</v>
      </c>
      <c r="V286" s="1">
        <f t="shared" si="69"/>
        <v>11.036214361004166</v>
      </c>
      <c r="W286" s="1">
        <f t="shared" si="75"/>
        <v>36.724595387872029</v>
      </c>
      <c r="X286" s="1">
        <f t="shared" si="78"/>
        <v>259.46965755709817</v>
      </c>
      <c r="Y286" s="1">
        <f t="shared" si="79"/>
        <v>170.93094348106166</v>
      </c>
      <c r="Z286" s="1">
        <f t="shared" si="80"/>
        <v>0.98551852911471716</v>
      </c>
      <c r="AA286" s="1">
        <f t="shared" si="76"/>
        <v>82.147388635137574</v>
      </c>
      <c r="AB286" s="1">
        <f t="shared" si="77"/>
        <v>53.84376979783508</v>
      </c>
      <c r="AC286" s="1">
        <f t="shared" si="70"/>
        <v>98.220899026707073</v>
      </c>
      <c r="AD286" s="1">
        <f t="shared" si="82"/>
        <v>-25.688381026867859</v>
      </c>
      <c r="AE286" s="1">
        <f t="shared" si="71"/>
        <v>-20.846214361004165</v>
      </c>
      <c r="AF286" s="1">
        <f t="shared" si="72"/>
        <v>33.082587156485829</v>
      </c>
      <c r="AG286" s="1">
        <f t="shared" si="67"/>
        <v>2.8399999999999834</v>
      </c>
      <c r="AH286" s="1">
        <f>SUM($Z$2:Z286)</f>
        <v>310.74529700337462</v>
      </c>
    </row>
    <row r="287" spans="17:34" x14ac:dyDescent="0.3">
      <c r="Q287" s="1">
        <f t="shared" si="73"/>
        <v>2.8499999999999832</v>
      </c>
      <c r="R287" s="1">
        <f>IF(Q287&lt;=t_thrust,('D12 Data'!D287/(m+m_f/2)),0)</f>
        <v>0</v>
      </c>
      <c r="S287" s="1">
        <f t="shared" si="74"/>
        <v>0</v>
      </c>
      <c r="T287" s="1">
        <f t="shared" si="81"/>
        <v>0</v>
      </c>
      <c r="U287" s="1">
        <f t="shared" si="68"/>
        <v>25.527971511167642</v>
      </c>
      <c r="V287" s="1">
        <f t="shared" si="69"/>
        <v>10.950923924113559</v>
      </c>
      <c r="W287" s="1">
        <f t="shared" si="75"/>
        <v>36.478895435281203</v>
      </c>
      <c r="X287" s="1">
        <f t="shared" si="78"/>
        <v>260.29113144344956</v>
      </c>
      <c r="Y287" s="1">
        <f t="shared" si="79"/>
        <v>171.46938117904</v>
      </c>
      <c r="Z287" s="1">
        <f t="shared" si="80"/>
        <v>0.9822089902670712</v>
      </c>
      <c r="AA287" s="1">
        <f t="shared" si="76"/>
        <v>81.890504824868898</v>
      </c>
      <c r="AB287" s="1">
        <f t="shared" si="77"/>
        <v>53.635307654225045</v>
      </c>
      <c r="AC287" s="1">
        <f t="shared" si="70"/>
        <v>97.891782125136771</v>
      </c>
      <c r="AD287" s="1">
        <f t="shared" si="82"/>
        <v>-25.527971511167642</v>
      </c>
      <c r="AE287" s="1">
        <f t="shared" si="71"/>
        <v>-20.760923924113559</v>
      </c>
      <c r="AF287" s="1">
        <f t="shared" si="72"/>
        <v>32.904305062678617</v>
      </c>
      <c r="AG287" s="1">
        <f t="shared" si="67"/>
        <v>2.8499999999999832</v>
      </c>
      <c r="AH287" s="1">
        <f>SUM($Z$2:Z287)</f>
        <v>311.72750599364167</v>
      </c>
    </row>
    <row r="288" spans="17:34" x14ac:dyDescent="0.3">
      <c r="Q288" s="1">
        <f t="shared" si="73"/>
        <v>2.859999999999983</v>
      </c>
      <c r="R288" s="1">
        <f>IF(Q288&lt;=t_thrust,('D12 Data'!D288/(m+m_f/2)),0)</f>
        <v>0</v>
      </c>
      <c r="S288" s="1">
        <f t="shared" si="74"/>
        <v>0</v>
      </c>
      <c r="T288" s="1">
        <f t="shared" si="81"/>
        <v>0</v>
      </c>
      <c r="U288" s="1">
        <f t="shared" si="68"/>
        <v>25.369061370298287</v>
      </c>
      <c r="V288" s="1">
        <f t="shared" si="69"/>
        <v>10.866311269650163</v>
      </c>
      <c r="W288" s="1">
        <f t="shared" si="75"/>
        <v>36.235372639948451</v>
      </c>
      <c r="X288" s="1">
        <f t="shared" si="78"/>
        <v>261.11003649169822</v>
      </c>
      <c r="Y288" s="1">
        <f t="shared" si="79"/>
        <v>172.00573425558224</v>
      </c>
      <c r="Z288" s="1">
        <f t="shared" si="80"/>
        <v>0.97891782125134374</v>
      </c>
      <c r="AA288" s="1">
        <f t="shared" si="76"/>
        <v>81.635225109757229</v>
      </c>
      <c r="AB288" s="1">
        <f t="shared" si="77"/>
        <v>53.427698414983915</v>
      </c>
      <c r="AC288" s="1">
        <f t="shared" si="70"/>
        <v>97.564486042018444</v>
      </c>
      <c r="AD288" s="1">
        <f t="shared" si="82"/>
        <v>-25.369061370298287</v>
      </c>
      <c r="AE288" s="1">
        <f t="shared" si="71"/>
        <v>-20.676311269650164</v>
      </c>
      <c r="AF288" s="1">
        <f t="shared" si="72"/>
        <v>32.727650733430643</v>
      </c>
      <c r="AG288" s="1">
        <f t="shared" si="67"/>
        <v>2.859999999999983</v>
      </c>
      <c r="AH288" s="1">
        <f>SUM($Z$2:Z288)</f>
        <v>312.70642381489301</v>
      </c>
    </row>
    <row r="289" spans="17:34" x14ac:dyDescent="0.3">
      <c r="Q289" s="1">
        <f t="shared" si="73"/>
        <v>2.8699999999999828</v>
      </c>
      <c r="R289" s="1">
        <f>IF(Q289&lt;=t_thrust,('D12 Data'!D289/(m+m_f/2)),0)</f>
        <v>0</v>
      </c>
      <c r="S289" s="1">
        <f t="shared" si="74"/>
        <v>0</v>
      </c>
      <c r="T289" s="1">
        <f t="shared" si="81"/>
        <v>0</v>
      </c>
      <c r="U289" s="1">
        <f t="shared" si="68"/>
        <v>25.211631961354875</v>
      </c>
      <c r="V289" s="1">
        <f t="shared" si="69"/>
        <v>10.782369606949983</v>
      </c>
      <c r="W289" s="1">
        <f t="shared" si="75"/>
        <v>35.99400156830486</v>
      </c>
      <c r="X289" s="1">
        <f t="shared" si="78"/>
        <v>261.92638874279578</v>
      </c>
      <c r="Y289" s="1">
        <f t="shared" si="79"/>
        <v>172.54001123973208</v>
      </c>
      <c r="Z289" s="1">
        <f t="shared" si="80"/>
        <v>0.97564486042017129</v>
      </c>
      <c r="AA289" s="1">
        <f t="shared" si="76"/>
        <v>81.381534496054257</v>
      </c>
      <c r="AB289" s="1">
        <f t="shared" si="77"/>
        <v>53.220935302287415</v>
      </c>
      <c r="AC289" s="1">
        <f t="shared" si="70"/>
        <v>97.238994808578369</v>
      </c>
      <c r="AD289" s="1">
        <f t="shared" si="82"/>
        <v>-25.211631961354875</v>
      </c>
      <c r="AE289" s="1">
        <f t="shared" si="71"/>
        <v>-20.592369606949983</v>
      </c>
      <c r="AF289" s="1">
        <f t="shared" si="72"/>
        <v>32.552604691238585</v>
      </c>
      <c r="AG289" s="1">
        <f t="shared" si="67"/>
        <v>2.8699999999999828</v>
      </c>
      <c r="AH289" s="1">
        <f>SUM($Z$2:Z289)</f>
        <v>313.68206867531319</v>
      </c>
    </row>
    <row r="290" spans="17:34" x14ac:dyDescent="0.3">
      <c r="Q290" s="1">
        <f t="shared" si="73"/>
        <v>2.8799999999999826</v>
      </c>
      <c r="R290" s="1">
        <f>IF(Q290&lt;=t_thrust,('D12 Data'!D290/(m+m_f/2)),0)</f>
        <v>0</v>
      </c>
      <c r="S290" s="1">
        <f t="shared" si="74"/>
        <v>0</v>
      </c>
      <c r="T290" s="1">
        <f t="shared" si="81"/>
        <v>0</v>
      </c>
      <c r="U290" s="1">
        <f t="shared" si="68"/>
        <v>25.055664930464783</v>
      </c>
      <c r="V290" s="1">
        <f t="shared" si="69"/>
        <v>10.699092231875385</v>
      </c>
      <c r="W290" s="1">
        <f t="shared" si="75"/>
        <v>35.754757162340169</v>
      </c>
      <c r="X290" s="1">
        <f t="shared" si="78"/>
        <v>262.7402040877563</v>
      </c>
      <c r="Y290" s="1">
        <f t="shared" si="79"/>
        <v>173.07222059275495</v>
      </c>
      <c r="Z290" s="1">
        <f t="shared" si="80"/>
        <v>0.97238994808575696</v>
      </c>
      <c r="AA290" s="1">
        <f t="shared" si="76"/>
        <v>81.129418176440709</v>
      </c>
      <c r="AB290" s="1">
        <f t="shared" si="77"/>
        <v>53.015011606217918</v>
      </c>
      <c r="AC290" s="1">
        <f t="shared" si="70"/>
        <v>96.915292649071688</v>
      </c>
      <c r="AD290" s="1">
        <f t="shared" si="82"/>
        <v>-25.055664930464783</v>
      </c>
      <c r="AE290" s="1">
        <f t="shared" si="71"/>
        <v>-20.509092231875385</v>
      </c>
      <c r="AF290" s="1">
        <f t="shared" si="72"/>
        <v>32.379147754122471</v>
      </c>
      <c r="AG290" s="1">
        <f t="shared" si="67"/>
        <v>2.8799999999999826</v>
      </c>
      <c r="AH290" s="1">
        <f>SUM($Z$2:Z290)</f>
        <v>314.65445862339897</v>
      </c>
    </row>
    <row r="291" spans="17:34" x14ac:dyDescent="0.3">
      <c r="Q291" s="1">
        <f t="shared" si="73"/>
        <v>2.8899999999999824</v>
      </c>
      <c r="R291" s="1">
        <f>IF(Q291&lt;=t_thrust,('D12 Data'!D291/(m+m_f/2)),0)</f>
        <v>0</v>
      </c>
      <c r="S291" s="1">
        <f t="shared" si="74"/>
        <v>0</v>
      </c>
      <c r="T291" s="1">
        <f t="shared" si="81"/>
        <v>0</v>
      </c>
      <c r="U291" s="1">
        <f t="shared" si="68"/>
        <v>24.901142207424346</v>
      </c>
      <c r="V291" s="1">
        <f t="shared" si="69"/>
        <v>10.616472525502152</v>
      </c>
      <c r="W291" s="1">
        <f t="shared" si="75"/>
        <v>35.517614732926496</v>
      </c>
      <c r="X291" s="1">
        <f t="shared" si="78"/>
        <v>263.55149826952066</v>
      </c>
      <c r="Y291" s="1">
        <f t="shared" si="79"/>
        <v>173.60237070881712</v>
      </c>
      <c r="Z291" s="1">
        <f t="shared" si="80"/>
        <v>0.96915292649068074</v>
      </c>
      <c r="AA291" s="1">
        <f t="shared" si="76"/>
        <v>80.878861527136067</v>
      </c>
      <c r="AB291" s="1">
        <f t="shared" si="77"/>
        <v>52.809920683899172</v>
      </c>
      <c r="AC291" s="1">
        <f t="shared" si="70"/>
        <v>96.593363977891215</v>
      </c>
      <c r="AD291" s="1">
        <f t="shared" si="82"/>
        <v>-24.901142207424346</v>
      </c>
      <c r="AE291" s="1">
        <f t="shared" si="71"/>
        <v>-20.426472525502152</v>
      </c>
      <c r="AF291" s="1">
        <f t="shared" si="72"/>
        <v>32.207261030231436</v>
      </c>
      <c r="AG291" s="1">
        <f t="shared" si="67"/>
        <v>2.8899999999999824</v>
      </c>
      <c r="AH291" s="1">
        <f>SUM($Z$2:Z291)</f>
        <v>315.62361154988963</v>
      </c>
    </row>
    <row r="292" spans="17:34" x14ac:dyDescent="0.3">
      <c r="Q292" s="1">
        <f t="shared" si="73"/>
        <v>2.8999999999999821</v>
      </c>
      <c r="R292" s="1">
        <f>IF(Q292&lt;=t_thrust,('D12 Data'!D292/(m+m_f/2)),0)</f>
        <v>0</v>
      </c>
      <c r="S292" s="1">
        <f t="shared" si="74"/>
        <v>0</v>
      </c>
      <c r="T292" s="1">
        <f t="shared" si="81"/>
        <v>0</v>
      </c>
      <c r="U292" s="1">
        <f t="shared" si="68"/>
        <v>24.748046000451243</v>
      </c>
      <c r="V292" s="1">
        <f t="shared" si="69"/>
        <v>10.534503952829805</v>
      </c>
      <c r="W292" s="1">
        <f t="shared" si="75"/>
        <v>35.282549953281048</v>
      </c>
      <c r="X292" s="1">
        <f t="shared" si="78"/>
        <v>264.360286884792</v>
      </c>
      <c r="Y292" s="1">
        <f t="shared" si="79"/>
        <v>174.13046991565611</v>
      </c>
      <c r="Z292" s="1">
        <f t="shared" si="80"/>
        <v>0.96593363977889224</v>
      </c>
      <c r="AA292" s="1">
        <f t="shared" si="76"/>
        <v>80.629850105061834</v>
      </c>
      <c r="AB292" s="1">
        <f t="shared" si="77"/>
        <v>52.605655958644157</v>
      </c>
      <c r="AC292" s="1">
        <f t="shared" si="70"/>
        <v>96.273193396728942</v>
      </c>
      <c r="AD292" s="1">
        <f t="shared" si="82"/>
        <v>-24.748046000451243</v>
      </c>
      <c r="AE292" s="1">
        <f t="shared" si="71"/>
        <v>-20.344503952829804</v>
      </c>
      <c r="AF292" s="1">
        <f t="shared" si="72"/>
        <v>32.036925912564676</v>
      </c>
      <c r="AG292" s="1">
        <f t="shared" si="67"/>
        <v>2.8999999999999821</v>
      </c>
      <c r="AH292" s="1">
        <f>SUM($Z$2:Z292)</f>
        <v>316.58954518966851</v>
      </c>
    </row>
    <row r="293" spans="17:34" x14ac:dyDescent="0.3">
      <c r="Q293" s="1">
        <f t="shared" si="73"/>
        <v>2.9099999999999819</v>
      </c>
      <c r="R293" s="1">
        <f>IF(Q293&lt;=t_thrust,('D12 Data'!D293/(m+m_f/2)),0)</f>
        <v>0</v>
      </c>
      <c r="S293" s="1">
        <f t="shared" si="74"/>
        <v>0</v>
      </c>
      <c r="T293" s="1">
        <f t="shared" si="81"/>
        <v>0</v>
      </c>
      <c r="U293" s="1">
        <f t="shared" si="68"/>
        <v>24.596358791049894</v>
      </c>
      <c r="V293" s="1">
        <f t="shared" si="69"/>
        <v>10.453180061514688</v>
      </c>
      <c r="W293" s="1">
        <f t="shared" si="75"/>
        <v>35.049538852564595</v>
      </c>
      <c r="X293" s="1">
        <f t="shared" si="78"/>
        <v>265.16658538584261</v>
      </c>
      <c r="Y293" s="1">
        <f t="shared" si="79"/>
        <v>174.65652647524254</v>
      </c>
      <c r="Z293" s="1">
        <f t="shared" si="80"/>
        <v>0.96273193396727574</v>
      </c>
      <c r="AA293" s="1">
        <f t="shared" si="76"/>
        <v>80.382369645057324</v>
      </c>
      <c r="AB293" s="1">
        <f t="shared" si="77"/>
        <v>52.402210919115866</v>
      </c>
      <c r="AC293" s="1">
        <f t="shared" si="70"/>
        <v>95.954765691789063</v>
      </c>
      <c r="AD293" s="1">
        <f t="shared" si="82"/>
        <v>-24.596358791049894</v>
      </c>
      <c r="AE293" s="1">
        <f t="shared" si="71"/>
        <v>-20.263180061514689</v>
      </c>
      <c r="AF293" s="1">
        <f t="shared" si="72"/>
        <v>31.868124073804907</v>
      </c>
      <c r="AG293" s="1">
        <f t="shared" si="67"/>
        <v>2.9099999999999819</v>
      </c>
      <c r="AH293" s="1">
        <f>SUM($Z$2:Z293)</f>
        <v>317.5522771236358</v>
      </c>
    </row>
    <row r="294" spans="17:34" x14ac:dyDescent="0.3">
      <c r="Q294" s="1">
        <f t="shared" si="73"/>
        <v>2.9199999999999817</v>
      </c>
      <c r="R294" s="1">
        <f>IF(Q294&lt;=t_thrust,('D12 Data'!D294/(m+m_f/2)),0)</f>
        <v>0</v>
      </c>
      <c r="S294" s="1">
        <f t="shared" si="74"/>
        <v>0</v>
      </c>
      <c r="T294" s="1">
        <f t="shared" si="81"/>
        <v>0</v>
      </c>
      <c r="U294" s="1">
        <f t="shared" si="68"/>
        <v>24.446063328987083</v>
      </c>
      <c r="V294" s="1">
        <f t="shared" si="69"/>
        <v>10.372494480625342</v>
      </c>
      <c r="W294" s="1">
        <f t="shared" si="75"/>
        <v>34.818557809612422</v>
      </c>
      <c r="X294" s="1">
        <f t="shared" si="78"/>
        <v>265.97040908229314</v>
      </c>
      <c r="Y294" s="1">
        <f t="shared" si="79"/>
        <v>175.18054858443369</v>
      </c>
      <c r="Z294" s="1">
        <f t="shared" si="80"/>
        <v>0.95954765691785504</v>
      </c>
      <c r="AA294" s="1">
        <f t="shared" si="76"/>
        <v>80.136406057146829</v>
      </c>
      <c r="AB294" s="1">
        <f t="shared" si="77"/>
        <v>52.199579118500722</v>
      </c>
      <c r="AC294" s="1">
        <f t="shared" si="70"/>
        <v>95.638065831051478</v>
      </c>
      <c r="AD294" s="1">
        <f t="shared" si="82"/>
        <v>-24.446063328987083</v>
      </c>
      <c r="AE294" s="1">
        <f t="shared" si="71"/>
        <v>-20.182494480625344</v>
      </c>
      <c r="AF294" s="1">
        <f t="shared" si="72"/>
        <v>31.700837461261486</v>
      </c>
      <c r="AG294" s="1">
        <f t="shared" si="67"/>
        <v>2.9199999999999817</v>
      </c>
      <c r="AH294" s="1">
        <f>SUM($Z$2:Z294)</f>
        <v>318.51182478055364</v>
      </c>
    </row>
    <row r="295" spans="17:34" x14ac:dyDescent="0.3">
      <c r="Q295" s="1">
        <f t="shared" si="73"/>
        <v>2.9299999999999815</v>
      </c>
      <c r="R295" s="1">
        <f>IF(Q295&lt;=t_thrust,('D12 Data'!D295/(m+m_f/2)),0)</f>
        <v>0</v>
      </c>
      <c r="S295" s="1">
        <f t="shared" si="74"/>
        <v>0</v>
      </c>
      <c r="T295" s="1">
        <f t="shared" si="81"/>
        <v>0</v>
      </c>
      <c r="U295" s="1">
        <f t="shared" si="68"/>
        <v>24.297142627374971</v>
      </c>
      <c r="V295" s="1">
        <f t="shared" si="69"/>
        <v>10.292440919419759</v>
      </c>
      <c r="W295" s="1">
        <f t="shared" si="75"/>
        <v>34.589583546794721</v>
      </c>
      <c r="X295" s="1">
        <f t="shared" si="78"/>
        <v>266.77177314286462</v>
      </c>
      <c r="Y295" s="1">
        <f t="shared" si="79"/>
        <v>175.70254437561869</v>
      </c>
      <c r="Z295" s="1">
        <f t="shared" si="80"/>
        <v>0.95638065831051</v>
      </c>
      <c r="AA295" s="1">
        <f t="shared" si="76"/>
        <v>79.891945423856967</v>
      </c>
      <c r="AB295" s="1">
        <f t="shared" si="77"/>
        <v>51.997754173694474</v>
      </c>
      <c r="AC295" s="1">
        <f t="shared" si="70"/>
        <v>95.323078961584642</v>
      </c>
      <c r="AD295" s="1">
        <f t="shared" si="82"/>
        <v>-24.297142627374971</v>
      </c>
      <c r="AE295" s="1">
        <f t="shared" si="71"/>
        <v>-20.10244091941976</v>
      </c>
      <c r="AF295" s="1">
        <f t="shared" si="72"/>
        <v>31.535048291920592</v>
      </c>
      <c r="AG295" s="1">
        <f t="shared" si="67"/>
        <v>2.9299999999999815</v>
      </c>
      <c r="AH295" s="1">
        <f>SUM($Z$2:Z295)</f>
        <v>319.46820543886417</v>
      </c>
    </row>
    <row r="296" spans="17:34" x14ac:dyDescent="0.3">
      <c r="Q296" s="1">
        <f t="shared" si="73"/>
        <v>2.9399999999999813</v>
      </c>
      <c r="R296" s="1">
        <f>IF(Q296&lt;=t_thrust,('D12 Data'!D296/(m+m_f/2)),0)</f>
        <v>0</v>
      </c>
      <c r="S296" s="1">
        <f t="shared" si="74"/>
        <v>0</v>
      </c>
      <c r="T296" s="1">
        <f t="shared" si="81"/>
        <v>0</v>
      </c>
      <c r="U296" s="1">
        <f t="shared" si="68"/>
        <v>24.149579957859018</v>
      </c>
      <c r="V296" s="1">
        <f t="shared" si="69"/>
        <v>10.213013166144044</v>
      </c>
      <c r="W296" s="1">
        <f t="shared" si="75"/>
        <v>34.36259312400307</v>
      </c>
      <c r="X296" s="1">
        <f t="shared" si="78"/>
        <v>267.57069259710318</v>
      </c>
      <c r="Y296" s="1">
        <f t="shared" si="79"/>
        <v>176.22252191735561</v>
      </c>
      <c r="Z296" s="1">
        <f t="shared" si="80"/>
        <v>0.95323078961582342</v>
      </c>
      <c r="AA296" s="1">
        <f t="shared" si="76"/>
        <v>79.648973997583226</v>
      </c>
      <c r="AB296" s="1">
        <f t="shared" si="77"/>
        <v>51.796729764500284</v>
      </c>
      <c r="AC296" s="1">
        <f t="shared" si="70"/>
        <v>95.009790406906802</v>
      </c>
      <c r="AD296" s="1">
        <f t="shared" si="82"/>
        <v>-24.149579957859018</v>
      </c>
      <c r="AE296" s="1">
        <f t="shared" si="71"/>
        <v>-20.023013166144047</v>
      </c>
      <c r="AF296" s="1">
        <f t="shared" si="72"/>
        <v>31.370739047599816</v>
      </c>
      <c r="AG296" s="1">
        <f t="shared" si="67"/>
        <v>2.9399999999999813</v>
      </c>
      <c r="AH296" s="1">
        <f>SUM($Z$2:Z296)</f>
        <v>320.42143622847999</v>
      </c>
    </row>
    <row r="297" spans="17:34" x14ac:dyDescent="0.3">
      <c r="Q297" s="1">
        <f t="shared" si="73"/>
        <v>2.9499999999999811</v>
      </c>
      <c r="R297" s="1">
        <f>IF(Q297&lt;=t_thrust,('D12 Data'!D297/(m+m_f/2)),0)</f>
        <v>0</v>
      </c>
      <c r="S297" s="1">
        <f t="shared" si="74"/>
        <v>0</v>
      </c>
      <c r="T297" s="1">
        <f t="shared" si="81"/>
        <v>0</v>
      </c>
      <c r="U297" s="1">
        <f t="shared" si="68"/>
        <v>24.003358845908263</v>
      </c>
      <c r="V297" s="1">
        <f t="shared" si="69"/>
        <v>10.134205086852081</v>
      </c>
      <c r="W297" s="1">
        <f t="shared" si="75"/>
        <v>34.137563932760337</v>
      </c>
      <c r="X297" s="1">
        <f t="shared" si="78"/>
        <v>268.36718233707899</v>
      </c>
      <c r="Y297" s="1">
        <f t="shared" si="79"/>
        <v>176.74048921500059</v>
      </c>
      <c r="Z297" s="1">
        <f t="shared" si="80"/>
        <v>0.95009790406904171</v>
      </c>
      <c r="AA297" s="1">
        <f t="shared" si="76"/>
        <v>79.40747819800464</v>
      </c>
      <c r="AB297" s="1">
        <f t="shared" si="77"/>
        <v>51.596499632838849</v>
      </c>
      <c r="AC297" s="1">
        <f t="shared" si="70"/>
        <v>94.698185664394444</v>
      </c>
      <c r="AD297" s="1">
        <f t="shared" si="82"/>
        <v>-24.003358845908263</v>
      </c>
      <c r="AE297" s="1">
        <f t="shared" si="71"/>
        <v>-19.944205086852079</v>
      </c>
      <c r="AF297" s="1">
        <f t="shared" si="72"/>
        <v>31.207892470204694</v>
      </c>
      <c r="AG297" s="1">
        <f t="shared" si="67"/>
        <v>2.9499999999999811</v>
      </c>
      <c r="AH297" s="1">
        <f>SUM($Z$2:Z297)</f>
        <v>321.37153413254902</v>
      </c>
    </row>
    <row r="298" spans="17:34" x14ac:dyDescent="0.3">
      <c r="Q298" s="1">
        <f t="shared" si="73"/>
        <v>2.9599999999999809</v>
      </c>
      <c r="R298" s="1">
        <f>IF(Q298&lt;=t_thrust,('D12 Data'!D298/(m+m_f/2)),0)</f>
        <v>0</v>
      </c>
      <c r="S298" s="1">
        <f t="shared" si="74"/>
        <v>0</v>
      </c>
      <c r="T298" s="1">
        <f t="shared" si="81"/>
        <v>0</v>
      </c>
      <c r="U298" s="1">
        <f t="shared" si="68"/>
        <v>23.858463066205392</v>
      </c>
      <c r="V298" s="1">
        <f t="shared" si="69"/>
        <v>10.056010624245788</v>
      </c>
      <c r="W298" s="1">
        <f t="shared" si="75"/>
        <v>33.914473690451189</v>
      </c>
      <c r="X298" s="1">
        <f t="shared" si="78"/>
        <v>269.16125711905903</v>
      </c>
      <c r="Y298" s="1">
        <f t="shared" si="79"/>
        <v>177.25645421132896</v>
      </c>
      <c r="Z298" s="1">
        <f t="shared" si="80"/>
        <v>0.94698185664392875</v>
      </c>
      <c r="AA298" s="1">
        <f t="shared" si="76"/>
        <v>79.167444609545555</v>
      </c>
      <c r="AB298" s="1">
        <f t="shared" si="77"/>
        <v>51.39705758197033</v>
      </c>
      <c r="AC298" s="1">
        <f t="shared" si="70"/>
        <v>94.388250402737299</v>
      </c>
      <c r="AD298" s="1">
        <f t="shared" si="82"/>
        <v>-23.858463066205392</v>
      </c>
      <c r="AE298" s="1">
        <f t="shared" si="71"/>
        <v>-19.866010624245789</v>
      </c>
      <c r="AF298" s="1">
        <f t="shared" si="72"/>
        <v>31.046491557084732</v>
      </c>
      <c r="AG298" s="1">
        <f t="shared" si="67"/>
        <v>2.9599999999999809</v>
      </c>
      <c r="AH298" s="1">
        <f>SUM($Z$2:Z298)</f>
        <v>322.31851598919292</v>
      </c>
    </row>
    <row r="299" spans="17:34" x14ac:dyDescent="0.3">
      <c r="Q299" s="1">
        <f t="shared" si="73"/>
        <v>2.9699999999999807</v>
      </c>
      <c r="R299" s="1">
        <f>IF(Q299&lt;=t_thrust,('D12 Data'!D299/(m+m_f/2)),0)</f>
        <v>0</v>
      </c>
      <c r="S299" s="1">
        <f t="shared" si="74"/>
        <v>0</v>
      </c>
      <c r="T299" s="1">
        <f t="shared" si="81"/>
        <v>0</v>
      </c>
      <c r="U299" s="1">
        <f t="shared" si="68"/>
        <v>23.714876638134253</v>
      </c>
      <c r="V299" s="1">
        <f t="shared" si="69"/>
        <v>9.9784237965355107</v>
      </c>
      <c r="W299" s="1">
        <f t="shared" si="75"/>
        <v>33.693300434669766</v>
      </c>
      <c r="X299" s="1">
        <f t="shared" si="78"/>
        <v>269.95293156515447</v>
      </c>
      <c r="Y299" s="1">
        <f t="shared" si="79"/>
        <v>177.77042478714864</v>
      </c>
      <c r="Z299" s="1">
        <f t="shared" si="80"/>
        <v>0.94388250402735097</v>
      </c>
      <c r="AA299" s="1">
        <f t="shared" si="76"/>
        <v>78.928859978883509</v>
      </c>
      <c r="AB299" s="1">
        <f t="shared" si="77"/>
        <v>51.198397475727873</v>
      </c>
      <c r="AC299" s="1">
        <f t="shared" si="70"/>
        <v>94.079970459438485</v>
      </c>
      <c r="AD299" s="1">
        <f t="shared" si="82"/>
        <v>-23.714876638134253</v>
      </c>
      <c r="AE299" s="1">
        <f t="shared" si="71"/>
        <v>-19.788423796535511</v>
      </c>
      <c r="AF299" s="1">
        <f t="shared" si="72"/>
        <v>30.88651955648643</v>
      </c>
      <c r="AG299" s="1">
        <f t="shared" si="67"/>
        <v>2.9699999999999807</v>
      </c>
      <c r="AH299" s="1">
        <f>SUM($Z$2:Z299)</f>
        <v>323.26239849322025</v>
      </c>
    </row>
    <row r="300" spans="17:34" x14ac:dyDescent="0.3">
      <c r="Q300" s="1">
        <f t="shared" si="73"/>
        <v>2.9799999999999804</v>
      </c>
      <c r="R300" s="1">
        <f>IF(Q300&lt;=t_thrust,('D12 Data'!D300/(m+m_f/2)),0)</f>
        <v>0</v>
      </c>
      <c r="S300" s="1">
        <f t="shared" si="74"/>
        <v>0</v>
      </c>
      <c r="T300" s="1">
        <f t="shared" si="81"/>
        <v>0</v>
      </c>
      <c r="U300" s="1">
        <f t="shared" si="68"/>
        <v>23.572583821362418</v>
      </c>
      <c r="V300" s="1">
        <f t="shared" si="69"/>
        <v>9.9014386963202163</v>
      </c>
      <c r="W300" s="1">
        <f t="shared" si="75"/>
        <v>33.474022517682634</v>
      </c>
      <c r="X300" s="1">
        <f t="shared" si="78"/>
        <v>270.74222016494326</v>
      </c>
      <c r="Y300" s="1">
        <f t="shared" si="79"/>
        <v>178.28240876190591</v>
      </c>
      <c r="Z300" s="1">
        <f t="shared" si="80"/>
        <v>0.94079970459434303</v>
      </c>
      <c r="AA300" s="1">
        <f t="shared" si="76"/>
        <v>78.69171121250217</v>
      </c>
      <c r="AB300" s="1">
        <f t="shared" si="77"/>
        <v>51.000513237762519</v>
      </c>
      <c r="AC300" s="1">
        <f t="shared" si="70"/>
        <v>93.773331838359198</v>
      </c>
      <c r="AD300" s="1">
        <f t="shared" si="82"/>
        <v>-23.572583821362418</v>
      </c>
      <c r="AE300" s="1">
        <f t="shared" si="71"/>
        <v>-19.711438696320215</v>
      </c>
      <c r="AF300" s="1">
        <f t="shared" si="72"/>
        <v>30.727959963101149</v>
      </c>
      <c r="AG300" s="1">
        <f t="shared" si="67"/>
        <v>2.9799999999999804</v>
      </c>
      <c r="AH300" s="1">
        <f>SUM($Z$2:Z300)</f>
        <v>324.20319819781457</v>
      </c>
    </row>
    <row r="301" spans="17:34" x14ac:dyDescent="0.3">
      <c r="Q301" s="1">
        <f t="shared" si="73"/>
        <v>2.9899999999999802</v>
      </c>
      <c r="R301" s="1">
        <f>IF(Q301&lt;=t_thrust,('D12 Data'!D301/(m+m_f/2)),0)</f>
        <v>0</v>
      </c>
      <c r="S301" s="1">
        <f t="shared" si="74"/>
        <v>0</v>
      </c>
      <c r="T301" s="1">
        <f t="shared" si="81"/>
        <v>0</v>
      </c>
      <c r="U301" s="1">
        <f t="shared" si="68"/>
        <v>23.431569111516602</v>
      </c>
      <c r="V301" s="1">
        <f t="shared" si="69"/>
        <v>9.825049489487041</v>
      </c>
      <c r="W301" s="1">
        <f t="shared" si="75"/>
        <v>33.25661860100363</v>
      </c>
      <c r="X301" s="1">
        <f t="shared" si="78"/>
        <v>271.52913727706829</v>
      </c>
      <c r="Y301" s="1">
        <f t="shared" si="79"/>
        <v>178.79241389428353</v>
      </c>
      <c r="Z301" s="1">
        <f t="shared" si="80"/>
        <v>0.93773331838358842</v>
      </c>
      <c r="AA301" s="1">
        <f t="shared" si="76"/>
        <v>78.455985374288545</v>
      </c>
      <c r="AB301" s="1">
        <f t="shared" si="77"/>
        <v>50.803398850799319</v>
      </c>
      <c r="AC301" s="1">
        <f t="shared" si="70"/>
        <v>93.468320707306887</v>
      </c>
      <c r="AD301" s="1">
        <f t="shared" si="82"/>
        <v>-23.431569111516602</v>
      </c>
      <c r="AE301" s="1">
        <f t="shared" si="71"/>
        <v>-19.635049489487042</v>
      </c>
      <c r="AF301" s="1">
        <f t="shared" si="72"/>
        <v>30.570796513705432</v>
      </c>
      <c r="AG301" s="1">
        <f t="shared" si="67"/>
        <v>2.9899999999999802</v>
      </c>
      <c r="AH301" s="1">
        <f>SUM($Z$2:Z301)</f>
        <v>325.14093151619818</v>
      </c>
    </row>
    <row r="302" spans="17:34" x14ac:dyDescent="0.3">
      <c r="Q302" s="1">
        <f t="shared" si="73"/>
        <v>2.99999999999998</v>
      </c>
      <c r="R302" s="1">
        <f>IF(Q302&lt;=t_thrust,('D12 Data'!D302/(m+m_f/2)),0)</f>
        <v>0</v>
      </c>
      <c r="S302" s="1">
        <f t="shared" si="74"/>
        <v>0</v>
      </c>
      <c r="T302" s="1">
        <f t="shared" si="81"/>
        <v>0</v>
      </c>
      <c r="U302" s="1">
        <f t="shared" si="68"/>
        <v>23.291817235948614</v>
      </c>
      <c r="V302" s="1">
        <f t="shared" si="69"/>
        <v>9.7492504141298504</v>
      </c>
      <c r="W302" s="1">
        <f t="shared" si="75"/>
        <v>33.041067650078453</v>
      </c>
      <c r="X302" s="1">
        <f t="shared" si="78"/>
        <v>272.31369713081114</v>
      </c>
      <c r="Y302" s="1">
        <f t="shared" si="79"/>
        <v>179.3004478827915</v>
      </c>
      <c r="Z302" s="1">
        <f t="shared" si="80"/>
        <v>0.93468320707302832</v>
      </c>
      <c r="AA302" s="1">
        <f t="shared" si="76"/>
        <v>78.221669683173388</v>
      </c>
      <c r="AB302" s="1">
        <f t="shared" si="77"/>
        <v>50.607048355904453</v>
      </c>
      <c r="AC302" s="1">
        <f t="shared" si="70"/>
        <v>93.164923395666122</v>
      </c>
      <c r="AD302" s="1">
        <f t="shared" si="82"/>
        <v>-23.291817235948614</v>
      </c>
      <c r="AE302" s="1">
        <f t="shared" si="71"/>
        <v>-19.559250414129849</v>
      </c>
      <c r="AF302" s="1">
        <f t="shared" si="72"/>
        <v>30.415013182891631</v>
      </c>
      <c r="AG302" s="1">
        <f t="shared" si="67"/>
        <v>2.99999999999998</v>
      </c>
      <c r="AH302" s="1">
        <f>SUM($Z$2:Z302)</f>
        <v>326.0756147232712</v>
      </c>
    </row>
    <row r="303" spans="17:34" x14ac:dyDescent="0.3">
      <c r="Q303" s="1">
        <f t="shared" si="73"/>
        <v>3.0099999999999798</v>
      </c>
      <c r="R303" s="1">
        <f>IF(Q303&lt;=t_thrust,('D12 Data'!D303/(m+m_f/2)),0)</f>
        <v>0</v>
      </c>
      <c r="S303" s="1">
        <f t="shared" si="74"/>
        <v>0</v>
      </c>
      <c r="T303" s="1">
        <f t="shared" si="81"/>
        <v>0</v>
      </c>
      <c r="U303" s="1">
        <f t="shared" si="68"/>
        <v>23.153313149589689</v>
      </c>
      <c r="V303" s="1">
        <f t="shared" si="69"/>
        <v>9.6740357794864114</v>
      </c>
      <c r="W303" s="1">
        <f t="shared" si="75"/>
        <v>32.827348929076095</v>
      </c>
      <c r="X303" s="1">
        <f t="shared" si="78"/>
        <v>273.09591382764285</v>
      </c>
      <c r="Y303" s="1">
        <f t="shared" si="79"/>
        <v>179.80651836635053</v>
      </c>
      <c r="Z303" s="1">
        <f t="shared" si="80"/>
        <v>0.93164923395663302</v>
      </c>
      <c r="AA303" s="1">
        <f t="shared" si="76"/>
        <v>77.988751510813913</v>
      </c>
      <c r="AB303" s="1">
        <f t="shared" si="77"/>
        <v>50.411455851763158</v>
      </c>
      <c r="AC303" s="1">
        <f t="shared" si="70"/>
        <v>92.863126392070953</v>
      </c>
      <c r="AD303" s="1">
        <f t="shared" si="82"/>
        <v>-23.153313149589689</v>
      </c>
      <c r="AE303" s="1">
        <f t="shared" si="71"/>
        <v>-19.484035779486412</v>
      </c>
      <c r="AF303" s="1">
        <f t="shared" si="72"/>
        <v>30.260594178886663</v>
      </c>
      <c r="AG303" s="1">
        <f t="shared" si="67"/>
        <v>3.0099999999999798</v>
      </c>
      <c r="AH303" s="1">
        <f>SUM($Z$2:Z303)</f>
        <v>327.00726395722785</v>
      </c>
    </row>
    <row r="304" spans="17:34" x14ac:dyDescent="0.3">
      <c r="Q304" s="1">
        <f t="shared" si="73"/>
        <v>3.0199999999999796</v>
      </c>
      <c r="R304" s="1">
        <f>IF(Q304&lt;=t_thrust,('D12 Data'!D304/(m+m_f/2)),0)</f>
        <v>0</v>
      </c>
      <c r="S304" s="1">
        <f t="shared" si="74"/>
        <v>0</v>
      </c>
      <c r="T304" s="1">
        <f t="shared" si="81"/>
        <v>0</v>
      </c>
      <c r="U304" s="1">
        <f t="shared" si="68"/>
        <v>23.01604203089121</v>
      </c>
      <c r="V304" s="1">
        <f t="shared" si="69"/>
        <v>9.5993999648938235</v>
      </c>
      <c r="W304" s="1">
        <f t="shared" si="75"/>
        <v>32.615441995785041</v>
      </c>
      <c r="X304" s="1">
        <f t="shared" si="78"/>
        <v>273.87580134275095</v>
      </c>
      <c r="Y304" s="1">
        <f t="shared" si="79"/>
        <v>180.31063292486814</v>
      </c>
      <c r="Z304" s="1">
        <f t="shared" si="80"/>
        <v>0.92863126392066764</v>
      </c>
      <c r="AA304" s="1">
        <f t="shared" si="76"/>
        <v>77.757218379318019</v>
      </c>
      <c r="AB304" s="1">
        <f t="shared" si="77"/>
        <v>50.216615493968298</v>
      </c>
      <c r="AC304" s="1">
        <f t="shared" si="70"/>
        <v>92.562916342118399</v>
      </c>
      <c r="AD304" s="1">
        <f t="shared" si="82"/>
        <v>-23.01604203089121</v>
      </c>
      <c r="AE304" s="1">
        <f t="shared" si="71"/>
        <v>-19.409399964893822</v>
      </c>
      <c r="AF304" s="1">
        <f t="shared" si="72"/>
        <v>30.107523939456911</v>
      </c>
      <c r="AG304" s="1">
        <f t="shared" si="67"/>
        <v>3.0199999999999796</v>
      </c>
      <c r="AH304" s="1">
        <f>SUM($Z$2:Z304)</f>
        <v>327.93589522114854</v>
      </c>
    </row>
    <row r="305" spans="17:34" x14ac:dyDescent="0.3">
      <c r="Q305" s="1">
        <f t="shared" si="73"/>
        <v>3.0299999999999794</v>
      </c>
      <c r="R305" s="1">
        <f>IF(Q305&lt;=t_thrust,('D12 Data'!D305/(m+m_f/2)),0)</f>
        <v>0</v>
      </c>
      <c r="S305" s="1">
        <f t="shared" si="74"/>
        <v>0</v>
      </c>
      <c r="T305" s="1">
        <f t="shared" si="81"/>
        <v>0</v>
      </c>
      <c r="U305" s="1">
        <f t="shared" si="68"/>
        <v>22.879989277849617</v>
      </c>
      <c r="V305" s="1">
        <f t="shared" si="69"/>
        <v>9.5253374187618629</v>
      </c>
      <c r="W305" s="1">
        <f t="shared" si="75"/>
        <v>32.405326696611482</v>
      </c>
      <c r="X305" s="1">
        <f t="shared" si="78"/>
        <v>274.6533735265441</v>
      </c>
      <c r="Y305" s="1">
        <f t="shared" si="79"/>
        <v>180.8127990798078</v>
      </c>
      <c r="Z305" s="1">
        <f t="shared" si="80"/>
        <v>0.92562916342114865</v>
      </c>
      <c r="AA305" s="1">
        <f t="shared" si="76"/>
        <v>77.527057959009113</v>
      </c>
      <c r="AB305" s="1">
        <f t="shared" si="77"/>
        <v>50.022521494319363</v>
      </c>
      <c r="AC305" s="1">
        <f t="shared" si="70"/>
        <v>92.264280046121854</v>
      </c>
      <c r="AD305" s="1">
        <f t="shared" si="82"/>
        <v>-22.879989277849617</v>
      </c>
      <c r="AE305" s="1">
        <f t="shared" si="71"/>
        <v>-19.335337418761863</v>
      </c>
      <c r="AF305" s="1">
        <f t="shared" si="72"/>
        <v>29.955787127897111</v>
      </c>
      <c r="AG305" s="1">
        <f t="shared" si="67"/>
        <v>3.0299999999999794</v>
      </c>
      <c r="AH305" s="1">
        <f>SUM($Z$2:Z305)</f>
        <v>328.86152438456969</v>
      </c>
    </row>
    <row r="306" spans="17:34" x14ac:dyDescent="0.3">
      <c r="Q306" s="1">
        <f t="shared" si="73"/>
        <v>3.0399999999999792</v>
      </c>
      <c r="R306" s="1">
        <f>IF(Q306&lt;=t_thrust,('D12 Data'!D306/(m+m_f/2)),0)</f>
        <v>0</v>
      </c>
      <c r="S306" s="1">
        <f t="shared" si="74"/>
        <v>0</v>
      </c>
      <c r="T306" s="1">
        <f t="shared" si="81"/>
        <v>0</v>
      </c>
      <c r="U306" s="1">
        <f t="shared" si="68"/>
        <v>22.745140504113593</v>
      </c>
      <c r="V306" s="1">
        <f t="shared" si="69"/>
        <v>9.4518426575638514</v>
      </c>
      <c r="W306" s="1">
        <f t="shared" si="75"/>
        <v>32.196983161677444</v>
      </c>
      <c r="X306" s="1">
        <f t="shared" si="78"/>
        <v>275.42864410613419</v>
      </c>
      <c r="Y306" s="1">
        <f t="shared" si="79"/>
        <v>181.31302429475099</v>
      </c>
      <c r="Z306" s="1">
        <f t="shared" si="80"/>
        <v>0.92264280046120917</v>
      </c>
      <c r="AA306" s="1">
        <f t="shared" si="76"/>
        <v>77.298258066230616</v>
      </c>
      <c r="AB306" s="1">
        <f t="shared" si="77"/>
        <v>49.829168120131747</v>
      </c>
      <c r="AC306" s="1">
        <f t="shared" si="70"/>
        <v>91.967204456903772</v>
      </c>
      <c r="AD306" s="1">
        <f t="shared" si="82"/>
        <v>-22.745140504113593</v>
      </c>
      <c r="AE306" s="1">
        <f t="shared" si="71"/>
        <v>-19.261842657563854</v>
      </c>
      <c r="AF306" s="1">
        <f t="shared" si="72"/>
        <v>29.805368629101292</v>
      </c>
      <c r="AG306" s="1">
        <f t="shared" si="67"/>
        <v>3.0399999999999792</v>
      </c>
      <c r="AH306" s="1">
        <f>SUM($Z$2:Z306)</f>
        <v>329.78416718503092</v>
      </c>
    </row>
    <row r="307" spans="17:34" x14ac:dyDescent="0.3">
      <c r="Q307" s="1">
        <f t="shared" si="73"/>
        <v>3.049999999999979</v>
      </c>
      <c r="R307" s="1">
        <f>IF(Q307&lt;=t_thrust,('D12 Data'!D307/(m+m_f/2)),0)</f>
        <v>0</v>
      </c>
      <c r="S307" s="1">
        <f t="shared" si="74"/>
        <v>0</v>
      </c>
      <c r="T307" s="1">
        <f t="shared" si="81"/>
        <v>0</v>
      </c>
      <c r="U307" s="1">
        <f t="shared" si="68"/>
        <v>22.611481535171635</v>
      </c>
      <c r="V307" s="1">
        <f t="shared" si="69"/>
        <v>9.3789102648447482</v>
      </c>
      <c r="W307" s="1">
        <f t="shared" si="75"/>
        <v>31.990391800016383</v>
      </c>
      <c r="X307" s="1">
        <f t="shared" si="78"/>
        <v>276.20162668679649</v>
      </c>
      <c r="Y307" s="1">
        <f t="shared" si="79"/>
        <v>181.81131597595228</v>
      </c>
      <c r="Z307" s="1">
        <f t="shared" si="80"/>
        <v>0.91967204456902107</v>
      </c>
      <c r="AA307" s="1">
        <f t="shared" si="76"/>
        <v>77.070806661189479</v>
      </c>
      <c r="AB307" s="1">
        <f t="shared" si="77"/>
        <v>49.636549693556113</v>
      </c>
      <c r="AC307" s="1">
        <f t="shared" si="70"/>
        <v>91.671676677626621</v>
      </c>
      <c r="AD307" s="1">
        <f t="shared" si="82"/>
        <v>-22.611481535171635</v>
      </c>
      <c r="AE307" s="1">
        <f t="shared" si="71"/>
        <v>-19.18891026484475</v>
      </c>
      <c r="AF307" s="1">
        <f t="shared" si="72"/>
        <v>29.656253545713962</v>
      </c>
      <c r="AG307" s="1">
        <f t="shared" si="67"/>
        <v>3.049999999999979</v>
      </c>
      <c r="AH307" s="1">
        <f>SUM($Z$2:Z307)</f>
        <v>330.70383922959996</v>
      </c>
    </row>
    <row r="308" spans="17:34" x14ac:dyDescent="0.3">
      <c r="Q308" s="1">
        <f t="shared" si="73"/>
        <v>3.0599999999999787</v>
      </c>
      <c r="R308" s="1">
        <f>IF(Q308&lt;=t_thrust,('D12 Data'!D308/(m+m_f/2)),0)</f>
        <v>0</v>
      </c>
      <c r="S308" s="1">
        <f t="shared" si="74"/>
        <v>0</v>
      </c>
      <c r="T308" s="1">
        <f t="shared" si="81"/>
        <v>0</v>
      </c>
      <c r="U308" s="1">
        <f t="shared" si="68"/>
        <v>22.478998404617954</v>
      </c>
      <c r="V308" s="1">
        <f t="shared" si="69"/>
        <v>9.3065348902461196</v>
      </c>
      <c r="W308" s="1">
        <f t="shared" si="75"/>
        <v>31.785533294864088</v>
      </c>
      <c r="X308" s="1">
        <f t="shared" si="78"/>
        <v>276.97233475340835</v>
      </c>
      <c r="Y308" s="1">
        <f t="shared" si="79"/>
        <v>182.30768147288782</v>
      </c>
      <c r="Z308" s="1">
        <f t="shared" si="80"/>
        <v>0.91671676677622493</v>
      </c>
      <c r="AA308" s="1">
        <f t="shared" si="76"/>
        <v>76.844691845837772</v>
      </c>
      <c r="AB308" s="1">
        <f t="shared" si="77"/>
        <v>49.444660590907667</v>
      </c>
      <c r="AC308" s="1">
        <f t="shared" si="70"/>
        <v>91.377683959661752</v>
      </c>
      <c r="AD308" s="1">
        <f t="shared" si="82"/>
        <v>-22.478998404617954</v>
      </c>
      <c r="AE308" s="1">
        <f t="shared" si="71"/>
        <v>-19.116534890246122</v>
      </c>
      <c r="AF308" s="1">
        <f t="shared" si="72"/>
        <v>29.508427194359477</v>
      </c>
      <c r="AG308" s="1">
        <f t="shared" si="67"/>
        <v>3.0599999999999787</v>
      </c>
      <c r="AH308" s="1">
        <f>SUM($Z$2:Z308)</f>
        <v>331.6205559963762</v>
      </c>
    </row>
    <row r="309" spans="17:34" x14ac:dyDescent="0.3">
      <c r="Q309" s="1">
        <f t="shared" si="73"/>
        <v>3.0699999999999785</v>
      </c>
      <c r="R309" s="1">
        <f>IF(Q309&lt;=t_thrust,('D12 Data'!D309/(m+m_f/2)),0)</f>
        <v>0</v>
      </c>
      <c r="S309" s="1">
        <f t="shared" si="74"/>
        <v>0</v>
      </c>
      <c r="T309" s="1">
        <f t="shared" si="81"/>
        <v>0</v>
      </c>
      <c r="U309" s="1">
        <f t="shared" si="68"/>
        <v>22.347677350495061</v>
      </c>
      <c r="V309" s="1">
        <f t="shared" si="69"/>
        <v>9.2347112485476561</v>
      </c>
      <c r="W309" s="1">
        <f t="shared" si="75"/>
        <v>31.582388599042719</v>
      </c>
      <c r="X309" s="1">
        <f t="shared" si="78"/>
        <v>277.74078167186673</v>
      </c>
      <c r="Y309" s="1">
        <f t="shared" si="79"/>
        <v>182.8021280787969</v>
      </c>
      <c r="Z309" s="1">
        <f t="shared" si="80"/>
        <v>0.91377683959661926</v>
      </c>
      <c r="AA309" s="1">
        <f t="shared" si="76"/>
        <v>76.619901861791604</v>
      </c>
      <c r="AB309" s="1">
        <f t="shared" si="77"/>
        <v>49.253495242005208</v>
      </c>
      <c r="AC309" s="1">
        <f t="shared" si="70"/>
        <v>91.085213700494805</v>
      </c>
      <c r="AD309" s="1">
        <f t="shared" si="82"/>
        <v>-22.347677350495061</v>
      </c>
      <c r="AE309" s="1">
        <f t="shared" si="71"/>
        <v>-19.044711248547657</v>
      </c>
      <c r="AF309" s="1">
        <f t="shared" si="72"/>
        <v>29.361875101947895</v>
      </c>
      <c r="AG309" s="1">
        <f t="shared" si="67"/>
        <v>3.0699999999999785</v>
      </c>
      <c r="AH309" s="1">
        <f>SUM($Z$2:Z309)</f>
        <v>332.5343328359728</v>
      </c>
    </row>
    <row r="310" spans="17:34" x14ac:dyDescent="0.3">
      <c r="Q310" s="1">
        <f t="shared" si="73"/>
        <v>3.0799999999999783</v>
      </c>
      <c r="R310" s="1">
        <f>IF(Q310&lt;=t_thrust,('D12 Data'!D310/(m+m_f/2)),0)</f>
        <v>0</v>
      </c>
      <c r="S310" s="1">
        <f t="shared" si="74"/>
        <v>0</v>
      </c>
      <c r="T310" s="1">
        <f t="shared" si="81"/>
        <v>0</v>
      </c>
      <c r="U310" s="1">
        <f t="shared" si="68"/>
        <v>22.217504811711112</v>
      </c>
      <c r="V310" s="1">
        <f t="shared" si="69"/>
        <v>9.1634341187248918</v>
      </c>
      <c r="W310" s="1">
        <f t="shared" si="75"/>
        <v>31.380938930435999</v>
      </c>
      <c r="X310" s="1">
        <f t="shared" si="78"/>
        <v>278.50698069048462</v>
      </c>
      <c r="Y310" s="1">
        <f t="shared" si="79"/>
        <v>183.29466303121694</v>
      </c>
      <c r="Z310" s="1">
        <f t="shared" si="80"/>
        <v>0.91085213700492762</v>
      </c>
      <c r="AA310" s="1">
        <f t="shared" si="76"/>
        <v>76.396425088286662</v>
      </c>
      <c r="AB310" s="1">
        <f t="shared" si="77"/>
        <v>49.063048129519736</v>
      </c>
      <c r="AC310" s="1">
        <f t="shared" si="70"/>
        <v>90.794253441667578</v>
      </c>
      <c r="AD310" s="1">
        <f t="shared" si="82"/>
        <v>-22.217504811711112</v>
      </c>
      <c r="AE310" s="1">
        <f t="shared" si="71"/>
        <v>-18.973434118724892</v>
      </c>
      <c r="AF310" s="1">
        <f t="shared" si="72"/>
        <v>29.216583002055533</v>
      </c>
      <c r="AG310" s="1">
        <f t="shared" si="67"/>
        <v>3.0799999999999783</v>
      </c>
      <c r="AH310" s="1">
        <f>SUM($Z$2:Z310)</f>
        <v>333.44518497297776</v>
      </c>
    </row>
    <row r="311" spans="17:34" x14ac:dyDescent="0.3">
      <c r="Q311" s="1">
        <f t="shared" si="73"/>
        <v>3.0899999999999781</v>
      </c>
      <c r="R311" s="1">
        <f>IF(Q311&lt;=t_thrust,('D12 Data'!D311/(m+m_f/2)),0)</f>
        <v>0</v>
      </c>
      <c r="S311" s="1">
        <f t="shared" si="74"/>
        <v>0</v>
      </c>
      <c r="T311" s="1">
        <f t="shared" si="81"/>
        <v>0</v>
      </c>
      <c r="U311" s="1">
        <f t="shared" si="68"/>
        <v>22.088467424530329</v>
      </c>
      <c r="V311" s="1">
        <f t="shared" si="69"/>
        <v>9.0926983430228621</v>
      </c>
      <c r="W311" s="1">
        <f t="shared" si="75"/>
        <v>31.181165767553185</v>
      </c>
      <c r="X311" s="1">
        <f t="shared" si="78"/>
        <v>279.27094494136747</v>
      </c>
      <c r="Y311" s="1">
        <f t="shared" si="79"/>
        <v>183.78529351251214</v>
      </c>
      <c r="Z311" s="1">
        <f t="shared" si="80"/>
        <v>0.90794253441666262</v>
      </c>
      <c r="AA311" s="1">
        <f t="shared" si="76"/>
        <v>76.174250040169554</v>
      </c>
      <c r="AB311" s="1">
        <f t="shared" si="77"/>
        <v>48.873313788332489</v>
      </c>
      <c r="AC311" s="1">
        <f t="shared" si="70"/>
        <v>90.504790866755116</v>
      </c>
      <c r="AD311" s="1">
        <f t="shared" si="82"/>
        <v>-22.088467424530329</v>
      </c>
      <c r="AE311" s="1">
        <f t="shared" si="71"/>
        <v>-18.902698343022863</v>
      </c>
      <c r="AF311" s="1">
        <f t="shared" si="72"/>
        <v>29.072536831378454</v>
      </c>
      <c r="AG311" s="1">
        <f t="shared" si="67"/>
        <v>3.0899999999999781</v>
      </c>
      <c r="AH311" s="1">
        <f>SUM($Z$2:Z311)</f>
        <v>334.35312750739445</v>
      </c>
    </row>
    <row r="312" spans="17:34" x14ac:dyDescent="0.3">
      <c r="Q312" s="1">
        <f t="shared" si="73"/>
        <v>3.0999999999999779</v>
      </c>
      <c r="R312" s="1">
        <f>IF(Q312&lt;=t_thrust,('D12 Data'!D312/(m+m_f/2)),0)</f>
        <v>0</v>
      </c>
      <c r="S312" s="1">
        <f t="shared" si="74"/>
        <v>0</v>
      </c>
      <c r="T312" s="1">
        <f t="shared" si="81"/>
        <v>0</v>
      </c>
      <c r="U312" s="1">
        <f t="shared" si="68"/>
        <v>21.960552019134802</v>
      </c>
      <c r="V312" s="1">
        <f t="shared" si="69"/>
        <v>9.0224988260453767</v>
      </c>
      <c r="W312" s="1">
        <f t="shared" si="75"/>
        <v>30.983050845180184</v>
      </c>
      <c r="X312" s="1">
        <f t="shared" si="78"/>
        <v>280.03268744176916</v>
      </c>
      <c r="Y312" s="1">
        <f t="shared" si="79"/>
        <v>184.27402665039546</v>
      </c>
      <c r="Z312" s="1">
        <f t="shared" si="80"/>
        <v>0.90504790866753371</v>
      </c>
      <c r="AA312" s="1">
        <f t="shared" si="76"/>
        <v>75.953365365924256</v>
      </c>
      <c r="AB312" s="1">
        <f t="shared" si="77"/>
        <v>48.684286804902264</v>
      </c>
      <c r="AC312" s="1">
        <f t="shared" si="70"/>
        <v>90.216813799377576</v>
      </c>
      <c r="AD312" s="1">
        <f t="shared" si="82"/>
        <v>-21.960552019134802</v>
      </c>
      <c r="AE312" s="1">
        <f t="shared" si="71"/>
        <v>-18.832498826045377</v>
      </c>
      <c r="AF312" s="1">
        <f t="shared" si="72"/>
        <v>28.929722726257264</v>
      </c>
      <c r="AG312" s="1">
        <f t="shared" si="67"/>
        <v>3.0999999999999779</v>
      </c>
      <c r="AH312" s="1">
        <f>SUM($Z$2:Z312)</f>
        <v>335.25817541606199</v>
      </c>
    </row>
    <row r="313" spans="17:34" x14ac:dyDescent="0.3">
      <c r="Q313" s="1">
        <f t="shared" si="73"/>
        <v>3.1099999999999777</v>
      </c>
      <c r="R313" s="1">
        <f>IF(Q313&lt;=t_thrust,('D12 Data'!D313/(m+m_f/2)),0)</f>
        <v>0</v>
      </c>
      <c r="S313" s="1">
        <f t="shared" si="74"/>
        <v>0</v>
      </c>
      <c r="T313" s="1">
        <f t="shared" si="81"/>
        <v>0</v>
      </c>
      <c r="U313" s="1">
        <f t="shared" si="68"/>
        <v>21.833745616255936</v>
      </c>
      <c r="V313" s="1">
        <f t="shared" si="69"/>
        <v>8.9528305338595668</v>
      </c>
      <c r="W313" s="1">
        <f t="shared" si="75"/>
        <v>30.786576150115508</v>
      </c>
      <c r="X313" s="1">
        <f t="shared" si="78"/>
        <v>280.79222109542837</v>
      </c>
      <c r="Y313" s="1">
        <f t="shared" si="79"/>
        <v>184.76086951844448</v>
      </c>
      <c r="Z313" s="1">
        <f t="shared" si="80"/>
        <v>0.90216813799375617</v>
      </c>
      <c r="AA313" s="1">
        <f t="shared" si="76"/>
        <v>75.733759845732919</v>
      </c>
      <c r="AB313" s="1">
        <f t="shared" si="77"/>
        <v>48.495961816641817</v>
      </c>
      <c r="AC313" s="1">
        <f t="shared" si="70"/>
        <v>89.930310201246002</v>
      </c>
      <c r="AD313" s="1">
        <f t="shared" si="82"/>
        <v>-21.833745616255936</v>
      </c>
      <c r="AE313" s="1">
        <f t="shared" si="71"/>
        <v>-18.762830533859567</v>
      </c>
      <c r="AF313" s="1">
        <f t="shared" si="72"/>
        <v>28.788127019271471</v>
      </c>
      <c r="AG313" s="1">
        <f t="shared" si="67"/>
        <v>3.1099999999999777</v>
      </c>
      <c r="AH313" s="1">
        <f>SUM($Z$2:Z313)</f>
        <v>336.16034355405577</v>
      </c>
    </row>
    <row r="314" spans="17:34" x14ac:dyDescent="0.3">
      <c r="Q314" s="1">
        <f t="shared" si="73"/>
        <v>3.1199999999999775</v>
      </c>
      <c r="R314" s="1">
        <f>IF(Q314&lt;=t_thrust,('D12 Data'!D314/(m+m_f/2)),0)</f>
        <v>0</v>
      </c>
      <c r="S314" s="1">
        <f t="shared" si="74"/>
        <v>0</v>
      </c>
      <c r="T314" s="1">
        <f t="shared" si="81"/>
        <v>0</v>
      </c>
      <c r="U314" s="1">
        <f t="shared" si="68"/>
        <v>21.708035423874062</v>
      </c>
      <c r="V314" s="1">
        <f t="shared" si="69"/>
        <v>8.8836884931154732</v>
      </c>
      <c r="W314" s="1">
        <f t="shared" si="75"/>
        <v>30.591723916989544</v>
      </c>
      <c r="X314" s="1">
        <f t="shared" si="78"/>
        <v>281.54955869388567</v>
      </c>
      <c r="Y314" s="1">
        <f t="shared" si="79"/>
        <v>185.24582913661089</v>
      </c>
      <c r="Z314" s="1">
        <f t="shared" si="80"/>
        <v>0.89930310201243113</v>
      </c>
      <c r="AA314" s="1">
        <f t="shared" si="76"/>
        <v>75.515422389570361</v>
      </c>
      <c r="AB314" s="1">
        <f t="shared" si="77"/>
        <v>48.308333511303225</v>
      </c>
      <c r="AC314" s="1">
        <f t="shared" si="70"/>
        <v>89.645268170241579</v>
      </c>
      <c r="AD314" s="1">
        <f t="shared" si="82"/>
        <v>-21.708035423874062</v>
      </c>
      <c r="AE314" s="1">
        <f t="shared" si="71"/>
        <v>-18.693688493115474</v>
      </c>
      <c r="AF314" s="1">
        <f t="shared" si="72"/>
        <v>28.647736235901942</v>
      </c>
      <c r="AG314" s="1">
        <f t="shared" si="67"/>
        <v>3.1199999999999775</v>
      </c>
      <c r="AH314" s="1">
        <f>SUM($Z$2:Z314)</f>
        <v>337.0596466560682</v>
      </c>
    </row>
    <row r="315" spans="17:34" x14ac:dyDescent="0.3">
      <c r="Q315" s="1">
        <f t="shared" si="73"/>
        <v>3.1299999999999772</v>
      </c>
      <c r="R315" s="1">
        <f>IF(Q315&lt;=t_thrust,('D12 Data'!D315/(m+m_f/2)),0)</f>
        <v>0</v>
      </c>
      <c r="S315" s="1">
        <f t="shared" si="74"/>
        <v>0</v>
      </c>
      <c r="T315" s="1">
        <f t="shared" si="81"/>
        <v>0</v>
      </c>
      <c r="U315" s="1">
        <f t="shared" si="68"/>
        <v>21.583408833984553</v>
      </c>
      <c r="V315" s="1">
        <f t="shared" si="69"/>
        <v>8.8150677901803611</v>
      </c>
      <c r="W315" s="1">
        <f t="shared" si="75"/>
        <v>30.39847662416491</v>
      </c>
      <c r="X315" s="1">
        <f t="shared" si="78"/>
        <v>282.30471291778139</v>
      </c>
      <c r="Y315" s="1">
        <f t="shared" si="79"/>
        <v>185.7289124717239</v>
      </c>
      <c r="Z315" s="1">
        <f t="shared" si="80"/>
        <v>0.89645268170241266</v>
      </c>
      <c r="AA315" s="1">
        <f t="shared" si="76"/>
        <v>75.298342035331629</v>
      </c>
      <c r="AB315" s="1">
        <f t="shared" si="77"/>
        <v>48.121396626372075</v>
      </c>
      <c r="AC315" s="1">
        <f t="shared" si="70"/>
        <v>89.361675938527497</v>
      </c>
      <c r="AD315" s="1">
        <f t="shared" si="82"/>
        <v>-21.583408833984553</v>
      </c>
      <c r="AE315" s="1">
        <f t="shared" si="71"/>
        <v>-18.62506779018036</v>
      </c>
      <c r="AF315" s="1">
        <f t="shared" si="72"/>
        <v>28.508537091259811</v>
      </c>
      <c r="AG315" s="1">
        <f t="shared" si="67"/>
        <v>3.1299999999999772</v>
      </c>
      <c r="AH315" s="1">
        <f>SUM($Z$2:Z315)</f>
        <v>337.95609933777058</v>
      </c>
    </row>
    <row r="316" spans="17:34" x14ac:dyDescent="0.3">
      <c r="Q316" s="1">
        <f t="shared" si="73"/>
        <v>3.139999999999977</v>
      </c>
      <c r="R316" s="1">
        <f>IF(Q316&lt;=t_thrust,('D12 Data'!D316/(m+m_f/2)),0)</f>
        <v>0</v>
      </c>
      <c r="S316" s="1">
        <f t="shared" si="74"/>
        <v>0</v>
      </c>
      <c r="T316" s="1">
        <f t="shared" si="81"/>
        <v>0</v>
      </c>
      <c r="U316" s="1">
        <f t="shared" si="68"/>
        <v>21.459853419428917</v>
      </c>
      <c r="V316" s="1">
        <f t="shared" si="69"/>
        <v>8.7469635702874733</v>
      </c>
      <c r="W316" s="1">
        <f t="shared" si="75"/>
        <v>30.206816989716387</v>
      </c>
      <c r="X316" s="1">
        <f t="shared" si="78"/>
        <v>283.05769633813469</v>
      </c>
      <c r="Y316" s="1">
        <f t="shared" si="79"/>
        <v>186.21012643798761</v>
      </c>
      <c r="Z316" s="1">
        <f t="shared" si="80"/>
        <v>0.89361675938525753</v>
      </c>
      <c r="AA316" s="1">
        <f t="shared" si="76"/>
        <v>75.082507946991782</v>
      </c>
      <c r="AB316" s="1">
        <f t="shared" si="77"/>
        <v>47.935145948470279</v>
      </c>
      <c r="AC316" s="1">
        <f t="shared" si="70"/>
        <v>89.079521870692759</v>
      </c>
      <c r="AD316" s="1">
        <f t="shared" si="82"/>
        <v>-21.459853419428917</v>
      </c>
      <c r="AE316" s="1">
        <f t="shared" si="71"/>
        <v>-18.556963570287472</v>
      </c>
      <c r="AF316" s="1">
        <f t="shared" si="72"/>
        <v>28.370516486880376</v>
      </c>
      <c r="AG316" s="1">
        <f t="shared" si="67"/>
        <v>3.139999999999977</v>
      </c>
      <c r="AH316" s="1">
        <f>SUM($Z$2:Z316)</f>
        <v>338.84971609715586</v>
      </c>
    </row>
    <row r="317" spans="17:34" x14ac:dyDescent="0.3">
      <c r="Q317" s="1">
        <f t="shared" si="73"/>
        <v>3.1499999999999768</v>
      </c>
      <c r="R317" s="1">
        <f>IF(Q317&lt;=t_thrust,('D12 Data'!D317/(m+m_f/2)),0)</f>
        <v>0</v>
      </c>
      <c r="S317" s="1">
        <f t="shared" si="74"/>
        <v>0</v>
      </c>
      <c r="T317" s="1">
        <f t="shared" si="81"/>
        <v>0</v>
      </c>
      <c r="U317" s="1">
        <f t="shared" si="68"/>
        <v>21.33735693078944</v>
      </c>
      <c r="V317" s="1">
        <f t="shared" si="69"/>
        <v>8.6793710366989494</v>
      </c>
      <c r="W317" s="1">
        <f t="shared" si="75"/>
        <v>30.016727967488389</v>
      </c>
      <c r="X317" s="1">
        <f t="shared" si="78"/>
        <v>283.8085214176046</v>
      </c>
      <c r="Y317" s="1">
        <f t="shared" si="79"/>
        <v>186.6894778974723</v>
      </c>
      <c r="Z317" s="1">
        <f t="shared" si="80"/>
        <v>0.89079521870690992</v>
      </c>
      <c r="AA317" s="1">
        <f t="shared" si="76"/>
        <v>74.867909412797502</v>
      </c>
      <c r="AB317" s="1">
        <f t="shared" si="77"/>
        <v>47.74957631276741</v>
      </c>
      <c r="AC317" s="1">
        <f t="shared" si="70"/>
        <v>88.798794461927528</v>
      </c>
      <c r="AD317" s="1">
        <f t="shared" si="82"/>
        <v>-21.33735693078944</v>
      </c>
      <c r="AE317" s="1">
        <f t="shared" si="71"/>
        <v>-18.489371036698948</v>
      </c>
      <c r="AF317" s="1">
        <f t="shared" si="72"/>
        <v>28.233661507580454</v>
      </c>
      <c r="AG317" s="1">
        <f t="shared" si="67"/>
        <v>3.1499999999999768</v>
      </c>
      <c r="AH317" s="1">
        <f>SUM($Z$2:Z317)</f>
        <v>339.74051131586276</v>
      </c>
    </row>
    <row r="318" spans="17:34" x14ac:dyDescent="0.3">
      <c r="Q318" s="1">
        <f t="shared" si="73"/>
        <v>3.1599999999999766</v>
      </c>
      <c r="R318" s="1">
        <f>IF(Q318&lt;=t_thrust,('D12 Data'!D318/(m+m_f/2)),0)</f>
        <v>0</v>
      </c>
      <c r="S318" s="1">
        <f t="shared" si="74"/>
        <v>0</v>
      </c>
      <c r="T318" s="1">
        <f t="shared" si="81"/>
        <v>0</v>
      </c>
      <c r="U318" s="1">
        <f t="shared" si="68"/>
        <v>21.21590729334585</v>
      </c>
      <c r="V318" s="1">
        <f t="shared" si="69"/>
        <v>8.6122854498826698</v>
      </c>
      <c r="W318" s="1">
        <f t="shared" si="75"/>
        <v>29.828192743228517</v>
      </c>
      <c r="X318" s="1">
        <f t="shared" si="78"/>
        <v>284.55720051173256</v>
      </c>
      <c r="Y318" s="1">
        <f t="shared" si="79"/>
        <v>187.16697366059998</v>
      </c>
      <c r="Z318" s="1">
        <f t="shared" si="80"/>
        <v>0.88798794461926889</v>
      </c>
      <c r="AA318" s="1">
        <f t="shared" si="76"/>
        <v>74.654535843489612</v>
      </c>
      <c r="AB318" s="1">
        <f t="shared" si="77"/>
        <v>47.564682602400424</v>
      </c>
      <c r="AC318" s="1">
        <f t="shared" si="70"/>
        <v>88.519482336229061</v>
      </c>
      <c r="AD318" s="1">
        <f t="shared" si="82"/>
        <v>-21.21590729334585</v>
      </c>
      <c r="AE318" s="1">
        <f t="shared" si="71"/>
        <v>-18.422285449882672</v>
      </c>
      <c r="AF318" s="1">
        <f t="shared" si="72"/>
        <v>28.09795941837778</v>
      </c>
      <c r="AG318" s="1">
        <f t="shared" si="67"/>
        <v>3.1599999999999766</v>
      </c>
      <c r="AH318" s="1">
        <f>SUM($Z$2:Z318)</f>
        <v>340.62849926048204</v>
      </c>
    </row>
    <row r="319" spans="17:34" x14ac:dyDescent="0.3">
      <c r="Q319" s="1">
        <f t="shared" si="73"/>
        <v>3.1699999999999764</v>
      </c>
      <c r="R319" s="1">
        <f>IF(Q319&lt;=t_thrust,('D12 Data'!D319/(m+m_f/2)),0)</f>
        <v>0</v>
      </c>
      <c r="S319" s="1">
        <f t="shared" si="74"/>
        <v>0</v>
      </c>
      <c r="T319" s="1">
        <f t="shared" si="81"/>
        <v>0</v>
      </c>
      <c r="U319" s="1">
        <f t="shared" si="68"/>
        <v>21.095492604092627</v>
      </c>
      <c r="V319" s="1">
        <f t="shared" si="69"/>
        <v>8.5457021267027269</v>
      </c>
      <c r="W319" s="1">
        <f t="shared" si="75"/>
        <v>29.641194730795355</v>
      </c>
      <c r="X319" s="1">
        <f t="shared" si="78"/>
        <v>285.30374587016746</v>
      </c>
      <c r="Y319" s="1">
        <f t="shared" si="79"/>
        <v>187.64262048662397</v>
      </c>
      <c r="Z319" s="1">
        <f t="shared" si="80"/>
        <v>0.88519482336228672</v>
      </c>
      <c r="AA319" s="1">
        <f t="shared" si="76"/>
        <v>74.442376770556152</v>
      </c>
      <c r="AB319" s="1">
        <f t="shared" si="77"/>
        <v>47.380459747901604</v>
      </c>
      <c r="AC319" s="1">
        <f t="shared" si="70"/>
        <v>88.241574244638016</v>
      </c>
      <c r="AD319" s="1">
        <f t="shared" si="82"/>
        <v>-21.095492604092627</v>
      </c>
      <c r="AE319" s="1">
        <f t="shared" si="71"/>
        <v>-18.355702126702727</v>
      </c>
      <c r="AF319" s="1">
        <f t="shared" si="72"/>
        <v>27.96339766147107</v>
      </c>
      <c r="AG319" s="1">
        <f t="shared" si="67"/>
        <v>3.1699999999999764</v>
      </c>
      <c r="AH319" s="1">
        <f>SUM($Z$2:Z319)</f>
        <v>341.51369408384431</v>
      </c>
    </row>
    <row r="320" spans="17:34" x14ac:dyDescent="0.3">
      <c r="Q320" s="1">
        <f t="shared" si="73"/>
        <v>3.1799999999999762</v>
      </c>
      <c r="R320" s="1">
        <f>IF(Q320&lt;=t_thrust,('D12 Data'!D320/(m+m_f/2)),0)</f>
        <v>0</v>
      </c>
      <c r="S320" s="1">
        <f t="shared" si="74"/>
        <v>0</v>
      </c>
      <c r="T320" s="1">
        <f t="shared" si="81"/>
        <v>0</v>
      </c>
      <c r="U320" s="1">
        <f t="shared" si="68"/>
        <v>20.976101128815628</v>
      </c>
      <c r="V320" s="1">
        <f t="shared" si="69"/>
        <v>8.4796164396232818</v>
      </c>
      <c r="W320" s="1">
        <f t="shared" si="75"/>
        <v>29.45571756843891</v>
      </c>
      <c r="X320" s="1">
        <f t="shared" si="78"/>
        <v>286.048169637873</v>
      </c>
      <c r="Y320" s="1">
        <f t="shared" si="79"/>
        <v>188.11642508410299</v>
      </c>
      <c r="Z320" s="1">
        <f t="shared" si="80"/>
        <v>0.88241574244636334</v>
      </c>
      <c r="AA320" s="1">
        <f t="shared" si="76"/>
        <v>74.231421844515225</v>
      </c>
      <c r="AB320" s="1">
        <f t="shared" si="77"/>
        <v>47.196902726634583</v>
      </c>
      <c r="AC320" s="1">
        <f t="shared" si="70"/>
        <v>87.965059063504185</v>
      </c>
      <c r="AD320" s="1">
        <f t="shared" si="82"/>
        <v>-20.976101128815628</v>
      </c>
      <c r="AE320" s="1">
        <f t="shared" si="71"/>
        <v>-18.289616439623281</v>
      </c>
      <c r="AF320" s="1">
        <f t="shared" si="72"/>
        <v>27.829963853279406</v>
      </c>
      <c r="AG320" s="1">
        <f t="shared" si="67"/>
        <v>3.1799999999999762</v>
      </c>
      <c r="AH320" s="1">
        <f>SUM($Z$2:Z320)</f>
        <v>342.39610982629068</v>
      </c>
    </row>
    <row r="321" spans="17:34" x14ac:dyDescent="0.3">
      <c r="Q321" s="1">
        <f t="shared" si="73"/>
        <v>3.189999999999976</v>
      </c>
      <c r="R321" s="1">
        <f>IF(Q321&lt;=t_thrust,('D12 Data'!D321/(m+m_f/2)),0)</f>
        <v>0</v>
      </c>
      <c r="S321" s="1">
        <f t="shared" si="74"/>
        <v>0</v>
      </c>
      <c r="T321" s="1">
        <f t="shared" si="81"/>
        <v>0</v>
      </c>
      <c r="U321" s="1">
        <f t="shared" si="68"/>
        <v>20.85772129922659</v>
      </c>
      <c r="V321" s="1">
        <f t="shared" si="69"/>
        <v>8.4140238159255425</v>
      </c>
      <c r="W321" s="1">
        <f t="shared" si="75"/>
        <v>29.27174511515214</v>
      </c>
      <c r="X321" s="1">
        <f t="shared" si="78"/>
        <v>286.79048385631813</v>
      </c>
      <c r="Y321" s="1">
        <f t="shared" si="79"/>
        <v>188.58839411136933</v>
      </c>
      <c r="Z321" s="1">
        <f t="shared" si="80"/>
        <v>0.8796505906350206</v>
      </c>
      <c r="AA321" s="1">
        <f t="shared" si="76"/>
        <v>74.021660833227074</v>
      </c>
      <c r="AB321" s="1">
        <f t="shared" si="77"/>
        <v>47.014006562238357</v>
      </c>
      <c r="AC321" s="1">
        <f t="shared" si="70"/>
        <v>87.689925792781324</v>
      </c>
      <c r="AD321" s="1">
        <f t="shared" si="82"/>
        <v>-20.85772129922659</v>
      </c>
      <c r="AE321" s="1">
        <f t="shared" si="71"/>
        <v>-18.224023815925541</v>
      </c>
      <c r="AF321" s="1">
        <f t="shared" si="72"/>
        <v>27.697645781539482</v>
      </c>
      <c r="AG321" s="1">
        <f t="shared" ref="AG321:AG384" si="83">Q321</f>
        <v>3.189999999999976</v>
      </c>
      <c r="AH321" s="1">
        <f>SUM($Z$2:Z321)</f>
        <v>343.27576041692572</v>
      </c>
    </row>
    <row r="322" spans="17:34" x14ac:dyDescent="0.3">
      <c r="Q322" s="1">
        <f t="shared" si="73"/>
        <v>3.1999999999999758</v>
      </c>
      <c r="R322" s="1">
        <f>IF(Q322&lt;=t_thrust,('D12 Data'!D322/(m+m_f/2)),0)</f>
        <v>0</v>
      </c>
      <c r="S322" s="1">
        <f t="shared" si="74"/>
        <v>0</v>
      </c>
      <c r="T322" s="1">
        <f t="shared" si="81"/>
        <v>0</v>
      </c>
      <c r="U322" s="1">
        <f t="shared" ref="U322:U385" si="84">IF(t&lt;=t_thrust,(0.5*rho*vx^2*C_D*A)/(m+m_f/2),(0.5*rho*vx^2*C_D*A)/m)</f>
        <v>20.740341710154244</v>
      </c>
      <c r="V322" s="1">
        <f t="shared" ref="V322:V385" si="85">IF(t&lt;=t_thrust,(0.5*rho*vy^2*C_D*A)/(m+m_f/2),(0.5*rho*vy^2*C_D*A)/m)</f>
        <v>8.3489197369376438</v>
      </c>
      <c r="W322" s="1">
        <f t="shared" si="75"/>
        <v>29.089261447091882</v>
      </c>
      <c r="X322" s="1">
        <f t="shared" si="78"/>
        <v>287.53070046465041</v>
      </c>
      <c r="Y322" s="1">
        <f t="shared" si="79"/>
        <v>189.05853417699169</v>
      </c>
      <c r="Z322" s="1">
        <f t="shared" si="80"/>
        <v>0.87689925792780443</v>
      </c>
      <c r="AA322" s="1">
        <f t="shared" si="76"/>
        <v>73.813083620234806</v>
      </c>
      <c r="AB322" s="1">
        <f t="shared" si="77"/>
        <v>46.831766324079105</v>
      </c>
      <c r="AC322" s="1">
        <f t="shared" ref="AC322:AC385" si="86">SQRT(vx^2+vy^2)</f>
        <v>87.416163554350319</v>
      </c>
      <c r="AD322" s="1">
        <f t="shared" si="82"/>
        <v>-20.740341710154244</v>
      </c>
      <c r="AE322" s="1">
        <f t="shared" ref="AE322:AE385" si="87">IF(t&gt;t_thrust,IF(vy&gt;0,-ady-g,ady-g),aty-ady-g)</f>
        <v>-18.158919736937644</v>
      </c>
      <c r="AF322" s="1">
        <f t="shared" ref="AF322:AF385" si="88">SQRT(ax^2 + ay^2)</f>
        <v>27.566431402459539</v>
      </c>
      <c r="AG322" s="1">
        <f t="shared" si="83"/>
        <v>3.1999999999999758</v>
      </c>
      <c r="AH322" s="1">
        <f>SUM($Z$2:Z322)</f>
        <v>344.15265967485351</v>
      </c>
    </row>
    <row r="323" spans="17:34" x14ac:dyDescent="0.3">
      <c r="Q323" s="1">
        <f t="shared" ref="Q323:Q386" si="89">Q322+h</f>
        <v>3.2099999999999755</v>
      </c>
      <c r="R323" s="1">
        <f>IF(Q323&lt;=t_thrust,('D12 Data'!D323/(m+m_f/2)),0)</f>
        <v>0</v>
      </c>
      <c r="S323" s="1">
        <f t="shared" ref="S323:S386" si="90">R323*COS($D$3)</f>
        <v>0</v>
      </c>
      <c r="T323" s="1">
        <f t="shared" si="81"/>
        <v>0</v>
      </c>
      <c r="U323" s="1">
        <f t="shared" si="84"/>
        <v>20.623951116790803</v>
      </c>
      <c r="V323" s="1">
        <f t="shared" si="85"/>
        <v>8.284299737277161</v>
      </c>
      <c r="W323" s="1">
        <f t="shared" ref="W323:W386" si="91">IF(Q323&lt;=t_thrust,(0.5*rho*AC323^2*C_D*A)/(m+m_f/2),(0.5*rho*AC323^2*C_D*A)/m)</f>
        <v>28.908250854067973</v>
      </c>
      <c r="X323" s="1">
        <f t="shared" si="78"/>
        <v>288.26883130085275</v>
      </c>
      <c r="Y323" s="1">
        <f t="shared" si="79"/>
        <v>189.52685184023247</v>
      </c>
      <c r="Z323" s="1">
        <f t="shared" si="80"/>
        <v>0.87416163554349557</v>
      </c>
      <c r="AA323" s="1">
        <f t="shared" ref="AA323:AA386" si="92">AA322+AD322*(Q323-Q322)</f>
        <v>73.605680203133275</v>
      </c>
      <c r="AB323" s="1">
        <f t="shared" ref="AB323:AB386" si="93">AB322+AE322*(Q323-Q322)</f>
        <v>46.650177126709735</v>
      </c>
      <c r="AC323" s="1">
        <f t="shared" si="86"/>
        <v>87.143761590370417</v>
      </c>
      <c r="AD323" s="1">
        <f t="shared" si="82"/>
        <v>-20.623951116790803</v>
      </c>
      <c r="AE323" s="1">
        <f t="shared" si="87"/>
        <v>-18.094299737277161</v>
      </c>
      <c r="AF323" s="1">
        <f t="shared" si="88"/>
        <v>27.436308837928706</v>
      </c>
      <c r="AG323" s="1">
        <f t="shared" si="83"/>
        <v>3.2099999999999755</v>
      </c>
      <c r="AH323" s="1">
        <f>SUM($Z$2:Z323)</f>
        <v>345.026821310397</v>
      </c>
    </row>
    <row r="324" spans="17:34" x14ac:dyDescent="0.3">
      <c r="Q324" s="1">
        <f t="shared" si="89"/>
        <v>3.2199999999999753</v>
      </c>
      <c r="R324" s="1">
        <f>IF(Q324&lt;=t_thrust,('D12 Data'!D324/(m+m_f/2)),0)</f>
        <v>0</v>
      </c>
      <c r="S324" s="1">
        <f t="shared" si="90"/>
        <v>0</v>
      </c>
      <c r="T324" s="1">
        <f t="shared" si="81"/>
        <v>0</v>
      </c>
      <c r="U324" s="1">
        <f t="shared" si="84"/>
        <v>20.508538431992527</v>
      </c>
      <c r="V324" s="1">
        <f t="shared" si="85"/>
        <v>8.2201594041060311</v>
      </c>
      <c r="W324" s="1">
        <f t="shared" si="91"/>
        <v>28.728697836098554</v>
      </c>
      <c r="X324" s="1">
        <f t="shared" ref="X324:X387" si="94">X323+AA323*(Q324-Q323)</f>
        <v>289.00488810288408</v>
      </c>
      <c r="Y324" s="1">
        <f t="shared" ref="Y324:Y387" si="95">Y323+AB323*($Q324-$Q323)</f>
        <v>189.99335361149954</v>
      </c>
      <c r="Z324" s="1">
        <f t="shared" ref="Z324:Z387" si="96">SQRT((X324-X323)^2+(Y324-Y323)^2)</f>
        <v>0.87143761590368873</v>
      </c>
      <c r="AA324" s="1">
        <f t="shared" si="92"/>
        <v>73.399440691965367</v>
      </c>
      <c r="AB324" s="1">
        <f t="shared" si="93"/>
        <v>46.469234129336968</v>
      </c>
      <c r="AC324" s="1">
        <f t="shared" si="86"/>
        <v>86.872709261657519</v>
      </c>
      <c r="AD324" s="1">
        <f t="shared" si="82"/>
        <v>-20.508538431992527</v>
      </c>
      <c r="AE324" s="1">
        <f t="shared" si="87"/>
        <v>-18.03015940410603</v>
      </c>
      <c r="AF324" s="1">
        <f t="shared" si="88"/>
        <v>27.307266372780482</v>
      </c>
      <c r="AG324" s="1">
        <f t="shared" si="83"/>
        <v>3.2199999999999753</v>
      </c>
      <c r="AH324" s="1">
        <f>SUM($Z$2:Z324)</f>
        <v>345.89825892630068</v>
      </c>
    </row>
    <row r="325" spans="17:34" x14ac:dyDescent="0.3">
      <c r="Q325" s="1">
        <f t="shared" si="89"/>
        <v>3.2299999999999751</v>
      </c>
      <c r="R325" s="1">
        <f>IF(Q325&lt;=t_thrust,('D12 Data'!D325/(m+m_f/2)),0)</f>
        <v>0</v>
      </c>
      <c r="S325" s="1">
        <f t="shared" si="90"/>
        <v>0</v>
      </c>
      <c r="T325" s="1">
        <f t="shared" si="81"/>
        <v>0</v>
      </c>
      <c r="U325" s="1">
        <f t="shared" si="84"/>
        <v>20.394092723633186</v>
      </c>
      <c r="V325" s="1">
        <f t="shared" si="85"/>
        <v>8.1564943763976441</v>
      </c>
      <c r="W325" s="1">
        <f t="shared" si="91"/>
        <v>28.550587100030832</v>
      </c>
      <c r="X325" s="1">
        <f t="shared" si="94"/>
        <v>289.73888250980372</v>
      </c>
      <c r="Y325" s="1">
        <f t="shared" si="95"/>
        <v>190.4580459527929</v>
      </c>
      <c r="Z325" s="1">
        <f t="shared" si="96"/>
        <v>0.86872709261655279</v>
      </c>
      <c r="AA325" s="1">
        <f t="shared" si="92"/>
        <v>73.194355307645452</v>
      </c>
      <c r="AB325" s="1">
        <f t="shared" si="93"/>
        <v>46.288932535295913</v>
      </c>
      <c r="AC325" s="1">
        <f t="shared" si="86"/>
        <v>86.602996046089672</v>
      </c>
      <c r="AD325" s="1">
        <f t="shared" si="82"/>
        <v>-20.394092723633186</v>
      </c>
      <c r="AE325" s="1">
        <f t="shared" si="87"/>
        <v>-17.966494376397645</v>
      </c>
      <c r="AF325" s="1">
        <f t="shared" si="88"/>
        <v>27.179292452109131</v>
      </c>
      <c r="AG325" s="1">
        <f t="shared" si="83"/>
        <v>3.2299999999999751</v>
      </c>
      <c r="AH325" s="1">
        <f>SUM($Z$2:Z325)</f>
        <v>346.76698601891724</v>
      </c>
    </row>
    <row r="326" spans="17:34" x14ac:dyDescent="0.3">
      <c r="Q326" s="1">
        <f t="shared" si="89"/>
        <v>3.2399999999999749</v>
      </c>
      <c r="R326" s="1">
        <f>IF(Q326&lt;=t_thrust,('D12 Data'!D326/(m+m_f/2)),0)</f>
        <v>0</v>
      </c>
      <c r="S326" s="1">
        <f t="shared" si="90"/>
        <v>0</v>
      </c>
      <c r="T326" s="1">
        <f t="shared" si="81"/>
        <v>0</v>
      </c>
      <c r="U326" s="1">
        <f t="shared" si="84"/>
        <v>20.280603212009193</v>
      </c>
      <c r="V326" s="1">
        <f t="shared" si="85"/>
        <v>8.0933003442158817</v>
      </c>
      <c r="W326" s="1">
        <f t="shared" si="91"/>
        <v>28.37390355622507</v>
      </c>
      <c r="X326" s="1">
        <f t="shared" si="94"/>
        <v>290.47082606288018</v>
      </c>
      <c r="Y326" s="1">
        <f t="shared" si="95"/>
        <v>190.92093527814586</v>
      </c>
      <c r="Z326" s="1">
        <f t="shared" si="96"/>
        <v>0.86602996046090419</v>
      </c>
      <c r="AA326" s="1">
        <f t="shared" si="92"/>
        <v>72.990414380409121</v>
      </c>
      <c r="AB326" s="1">
        <f t="shared" si="93"/>
        <v>46.109267591531939</v>
      </c>
      <c r="AC326" s="1">
        <f t="shared" si="86"/>
        <v>86.334611537038441</v>
      </c>
      <c r="AD326" s="1">
        <f t="shared" si="82"/>
        <v>-20.280603212009193</v>
      </c>
      <c r="AE326" s="1">
        <f t="shared" si="87"/>
        <v>-17.903300344215882</v>
      </c>
      <c r="AF326" s="1">
        <f t="shared" si="88"/>
        <v>27.05237567863788</v>
      </c>
      <c r="AG326" s="1">
        <f t="shared" si="83"/>
        <v>3.2399999999999749</v>
      </c>
      <c r="AH326" s="1">
        <f>SUM($Z$2:Z326)</f>
        <v>347.63301597937811</v>
      </c>
    </row>
    <row r="327" spans="17:34" x14ac:dyDescent="0.3">
      <c r="Q327" s="1">
        <f t="shared" si="89"/>
        <v>3.2499999999999747</v>
      </c>
      <c r="R327" s="1">
        <f>IF(Q327&lt;=t_thrust,('D12 Data'!D327/(m+m_f/2)),0)</f>
        <v>0</v>
      </c>
      <c r="S327" s="1">
        <f t="shared" si="90"/>
        <v>0</v>
      </c>
      <c r="T327" s="1">
        <f t="shared" si="81"/>
        <v>0</v>
      </c>
      <c r="U327" s="1">
        <f t="shared" si="84"/>
        <v>20.168059267295366</v>
      </c>
      <c r="V327" s="1">
        <f t="shared" si="85"/>
        <v>8.030573048005909</v>
      </c>
      <c r="W327" s="1">
        <f t="shared" si="91"/>
        <v>28.198632315301271</v>
      </c>
      <c r="X327" s="1">
        <f t="shared" si="94"/>
        <v>291.20073020668423</v>
      </c>
      <c r="Y327" s="1">
        <f t="shared" si="95"/>
        <v>191.38202795406116</v>
      </c>
      <c r="Z327" s="1">
        <f t="shared" si="96"/>
        <v>0.86334611537033634</v>
      </c>
      <c r="AA327" s="1">
        <f t="shared" si="92"/>
        <v>72.787608348289027</v>
      </c>
      <c r="AB327" s="1">
        <f t="shared" si="93"/>
        <v>45.930234588089782</v>
      </c>
      <c r="AC327" s="1">
        <f t="shared" si="86"/>
        <v>86.067545441826525</v>
      </c>
      <c r="AD327" s="1">
        <f t="shared" si="82"/>
        <v>-20.168059267295366</v>
      </c>
      <c r="AE327" s="1">
        <f t="shared" si="87"/>
        <v>-17.840573048005908</v>
      </c>
      <c r="AF327" s="1">
        <f t="shared" si="88"/>
        <v>26.926504810137786</v>
      </c>
      <c r="AG327" s="1">
        <f t="shared" si="83"/>
        <v>3.2499999999999747</v>
      </c>
      <c r="AH327" s="1">
        <f>SUM($Z$2:Z327)</f>
        <v>348.49636209474846</v>
      </c>
    </row>
    <row r="328" spans="17:34" x14ac:dyDescent="0.3">
      <c r="Q328" s="1">
        <f t="shared" si="89"/>
        <v>3.2599999999999745</v>
      </c>
      <c r="R328" s="1">
        <f>IF(Q328&lt;=t_thrust,('D12 Data'!D328/(m+m_f/2)),0)</f>
        <v>0</v>
      </c>
      <c r="S328" s="1">
        <f t="shared" si="90"/>
        <v>0</v>
      </c>
      <c r="T328" s="1">
        <f t="shared" si="81"/>
        <v>0</v>
      </c>
      <c r="U328" s="1">
        <f t="shared" si="84"/>
        <v>20.056450407050033</v>
      </c>
      <c r="V328" s="1">
        <f t="shared" si="85"/>
        <v>7.9683082778964334</v>
      </c>
      <c r="W328" s="1">
        <f t="shared" si="91"/>
        <v>28.024758684946473</v>
      </c>
      <c r="X328" s="1">
        <f t="shared" si="94"/>
        <v>291.92860629016712</v>
      </c>
      <c r="Y328" s="1">
        <f t="shared" si="95"/>
        <v>191.84133029994206</v>
      </c>
      <c r="Z328" s="1">
        <f t="shared" si="96"/>
        <v>0.86067545441827231</v>
      </c>
      <c r="AA328" s="1">
        <f t="shared" si="92"/>
        <v>72.585927755616083</v>
      </c>
      <c r="AB328" s="1">
        <f t="shared" si="93"/>
        <v>45.751828857609723</v>
      </c>
      <c r="AC328" s="1">
        <f t="shared" si="86"/>
        <v>85.801787580210288</v>
      </c>
      <c r="AD328" s="1">
        <f t="shared" si="82"/>
        <v>-20.056450407050033</v>
      </c>
      <c r="AE328" s="1">
        <f t="shared" si="87"/>
        <v>-17.778308277896436</v>
      </c>
      <c r="AF328" s="1">
        <f t="shared" si="88"/>
        <v>26.80166875689606</v>
      </c>
      <c r="AG328" s="1">
        <f t="shared" si="83"/>
        <v>3.2599999999999745</v>
      </c>
      <c r="AH328" s="1">
        <f>SUM($Z$2:Z328)</f>
        <v>349.35703754916676</v>
      </c>
    </row>
    <row r="329" spans="17:34" x14ac:dyDescent="0.3">
      <c r="Q329" s="1">
        <f t="shared" si="89"/>
        <v>3.2699999999999743</v>
      </c>
      <c r="R329" s="1">
        <f>IF(Q329&lt;=t_thrust,('D12 Data'!D329/(m+m_f/2)),0)</f>
        <v>0</v>
      </c>
      <c r="S329" s="1">
        <f t="shared" si="90"/>
        <v>0</v>
      </c>
      <c r="T329" s="1">
        <f t="shared" si="81"/>
        <v>0</v>
      </c>
      <c r="U329" s="1">
        <f t="shared" si="84"/>
        <v>19.945766293768514</v>
      </c>
      <c r="V329" s="1">
        <f t="shared" si="85"/>
        <v>7.9065018730132879</v>
      </c>
      <c r="W329" s="1">
        <f t="shared" si="91"/>
        <v>27.852268166781801</v>
      </c>
      <c r="X329" s="1">
        <f t="shared" si="94"/>
        <v>292.65446556772326</v>
      </c>
      <c r="Y329" s="1">
        <f t="shared" si="95"/>
        <v>192.29884858851815</v>
      </c>
      <c r="Z329" s="1">
        <f t="shared" si="96"/>
        <v>0.85801787580208455</v>
      </c>
      <c r="AA329" s="1">
        <f t="shared" si="92"/>
        <v>72.385363251545584</v>
      </c>
      <c r="AB329" s="1">
        <f t="shared" si="93"/>
        <v>45.574045774830765</v>
      </c>
      <c r="AC329" s="1">
        <f t="shared" si="86"/>
        <v>85.53732788288734</v>
      </c>
      <c r="AD329" s="1">
        <f t="shared" si="82"/>
        <v>-19.945766293768514</v>
      </c>
      <c r="AE329" s="1">
        <f t="shared" si="87"/>
        <v>-17.716501873013289</v>
      </c>
      <c r="AF329" s="1">
        <f t="shared" si="88"/>
        <v>26.677856579232813</v>
      </c>
      <c r="AG329" s="1">
        <f t="shared" si="83"/>
        <v>3.2699999999999743</v>
      </c>
      <c r="AH329" s="1">
        <f>SUM($Z$2:Z329)</f>
        <v>350.21505542496885</v>
      </c>
    </row>
    <row r="330" spans="17:34" x14ac:dyDescent="0.3">
      <c r="Q330" s="1">
        <f t="shared" si="89"/>
        <v>3.279999999999974</v>
      </c>
      <c r="R330" s="1">
        <f>IF(Q330&lt;=t_thrust,('D12 Data'!D330/(m+m_f/2)),0)</f>
        <v>0</v>
      </c>
      <c r="S330" s="1">
        <f t="shared" si="90"/>
        <v>0</v>
      </c>
      <c r="T330" s="1">
        <f t="shared" ref="T330:T393" si="97">R330*SIN($D$3)</f>
        <v>0</v>
      </c>
      <c r="U330" s="1">
        <f t="shared" si="84"/>
        <v>19.835996732483888</v>
      </c>
      <c r="V330" s="1">
        <f t="shared" si="85"/>
        <v>7.8451497208040939</v>
      </c>
      <c r="W330" s="1">
        <f t="shared" si="91"/>
        <v>27.681146453287983</v>
      </c>
      <c r="X330" s="1">
        <f t="shared" si="94"/>
        <v>293.37831920023871</v>
      </c>
      <c r="Y330" s="1">
        <f t="shared" si="95"/>
        <v>192.75458904626646</v>
      </c>
      <c r="Z330" s="1">
        <f t="shared" si="96"/>
        <v>0.85537327882886116</v>
      </c>
      <c r="AA330" s="1">
        <f t="shared" si="92"/>
        <v>72.185905588607909</v>
      </c>
      <c r="AB330" s="1">
        <f t="shared" si="93"/>
        <v>45.396880756100636</v>
      </c>
      <c r="AC330" s="1">
        <f t="shared" si="86"/>
        <v>85.27415639002848</v>
      </c>
      <c r="AD330" s="1">
        <f t="shared" ref="AD330:AD393" si="98">S330-U330</f>
        <v>-19.835996732483888</v>
      </c>
      <c r="AE330" s="1">
        <f t="shared" si="87"/>
        <v>-17.655149720804094</v>
      </c>
      <c r="AF330" s="1">
        <f t="shared" si="88"/>
        <v>26.555057485065255</v>
      </c>
      <c r="AG330" s="1">
        <f t="shared" si="83"/>
        <v>3.279999999999974</v>
      </c>
      <c r="AH330" s="1">
        <f>SUM($Z$2:Z330)</f>
        <v>351.07042870379769</v>
      </c>
    </row>
    <row r="331" spans="17:34" x14ac:dyDescent="0.3">
      <c r="Q331" s="1">
        <f t="shared" si="89"/>
        <v>3.2899999999999738</v>
      </c>
      <c r="R331" s="1">
        <f>IF(Q331&lt;=t_thrust,('D12 Data'!D331/(m+m_f/2)),0)</f>
        <v>0</v>
      </c>
      <c r="S331" s="1">
        <f t="shared" si="90"/>
        <v>0</v>
      </c>
      <c r="T331" s="1">
        <f t="shared" si="97"/>
        <v>0</v>
      </c>
      <c r="U331" s="1">
        <f t="shared" si="84"/>
        <v>19.727131668413943</v>
      </c>
      <c r="V331" s="1">
        <f t="shared" si="85"/>
        <v>7.7842477563738131</v>
      </c>
      <c r="W331" s="1">
        <f t="shared" si="91"/>
        <v>27.511379424787755</v>
      </c>
      <c r="X331" s="1">
        <f t="shared" si="94"/>
        <v>294.10017825612476</v>
      </c>
      <c r="Y331" s="1">
        <f t="shared" si="95"/>
        <v>193.20855785382744</v>
      </c>
      <c r="Z331" s="1">
        <f t="shared" si="96"/>
        <v>0.85274156390025369</v>
      </c>
      <c r="AA331" s="1">
        <f t="shared" si="92"/>
        <v>71.987545621283076</v>
      </c>
      <c r="AB331" s="1">
        <f t="shared" si="93"/>
        <v>45.220329258892598</v>
      </c>
      <c r="AC331" s="1">
        <f t="shared" si="86"/>
        <v>85.012263249833367</v>
      </c>
      <c r="AD331" s="1">
        <f t="shared" si="98"/>
        <v>-19.727131668413943</v>
      </c>
      <c r="AE331" s="1">
        <f t="shared" si="87"/>
        <v>-17.594247756373814</v>
      </c>
      <c r="AF331" s="1">
        <f t="shared" si="88"/>
        <v>26.433260827518147</v>
      </c>
      <c r="AG331" s="1">
        <f t="shared" si="83"/>
        <v>3.2899999999999738</v>
      </c>
      <c r="AH331" s="1">
        <f>SUM($Z$2:Z331)</f>
        <v>351.92317026769797</v>
      </c>
    </row>
    <row r="332" spans="17:34" x14ac:dyDescent="0.3">
      <c r="Q332" s="1">
        <f t="shared" si="89"/>
        <v>3.2999999999999736</v>
      </c>
      <c r="R332" s="1">
        <f>IF(Q332&lt;=t_thrust,('D12 Data'!D332/(m+m_f/2)),0)</f>
        <v>0</v>
      </c>
      <c r="S332" s="1">
        <f t="shared" si="90"/>
        <v>0</v>
      </c>
      <c r="T332" s="1">
        <f t="shared" si="97"/>
        <v>0</v>
      </c>
      <c r="U332" s="1">
        <f t="shared" si="84"/>
        <v>19.61916118465339</v>
      </c>
      <c r="V332" s="1">
        <f t="shared" si="85"/>
        <v>7.723791961830976</v>
      </c>
      <c r="W332" s="1">
        <f t="shared" si="91"/>
        <v>27.342953146484362</v>
      </c>
      <c r="X332" s="1">
        <f t="shared" si="94"/>
        <v>294.8200537123376</v>
      </c>
      <c r="Y332" s="1">
        <f t="shared" si="95"/>
        <v>193.66076114641635</v>
      </c>
      <c r="Z332" s="1">
        <f t="shared" si="96"/>
        <v>0.85012263249832443</v>
      </c>
      <c r="AA332" s="1">
        <f t="shared" si="92"/>
        <v>71.790274304598938</v>
      </c>
      <c r="AB332" s="1">
        <f t="shared" si="93"/>
        <v>45.044386781328861</v>
      </c>
      <c r="AC332" s="1">
        <f t="shared" si="86"/>
        <v>84.751638717109842</v>
      </c>
      <c r="AD332" s="1">
        <f t="shared" si="98"/>
        <v>-19.61916118465339</v>
      </c>
      <c r="AE332" s="1">
        <f t="shared" si="87"/>
        <v>-17.533791961830978</v>
      </c>
      <c r="AF332" s="1">
        <f t="shared" si="88"/>
        <v>26.312456102579606</v>
      </c>
      <c r="AG332" s="1">
        <f t="shared" si="83"/>
        <v>3.2999999999999736</v>
      </c>
      <c r="AH332" s="1">
        <f>SUM($Z$2:Z332)</f>
        <v>352.77329290019628</v>
      </c>
    </row>
    <row r="333" spans="17:34" x14ac:dyDescent="0.3">
      <c r="Q333" s="1">
        <f t="shared" si="89"/>
        <v>3.3099999999999734</v>
      </c>
      <c r="R333" s="1">
        <f>IF(Q333&lt;=t_thrust,('D12 Data'!D333/(m+m_f/2)),0)</f>
        <v>0</v>
      </c>
      <c r="S333" s="1">
        <f t="shared" si="90"/>
        <v>0</v>
      </c>
      <c r="T333" s="1">
        <f t="shared" si="97"/>
        <v>0</v>
      </c>
      <c r="U333" s="1">
        <f t="shared" si="84"/>
        <v>19.512075499910239</v>
      </c>
      <c r="V333" s="1">
        <f t="shared" si="85"/>
        <v>7.6637783656444096</v>
      </c>
      <c r="W333" s="1">
        <f t="shared" si="91"/>
        <v>27.17585386555464</v>
      </c>
      <c r="X333" s="1">
        <f t="shared" si="94"/>
        <v>295.53795645538355</v>
      </c>
      <c r="Y333" s="1">
        <f t="shared" si="95"/>
        <v>194.11120501422963</v>
      </c>
      <c r="Z333" s="1">
        <f t="shared" si="96"/>
        <v>0.84751638717106259</v>
      </c>
      <c r="AA333" s="1">
        <f t="shared" si="92"/>
        <v>71.594082692752409</v>
      </c>
      <c r="AB333" s="1">
        <f t="shared" si="93"/>
        <v>44.869048861710553</v>
      </c>
      <c r="AC333" s="1">
        <f t="shared" si="86"/>
        <v>84.492273151876077</v>
      </c>
      <c r="AD333" s="1">
        <f t="shared" si="98"/>
        <v>-19.512075499910239</v>
      </c>
      <c r="AE333" s="1">
        <f t="shared" si="87"/>
        <v>-17.47377836564441</v>
      </c>
      <c r="AF333" s="1">
        <f t="shared" si="88"/>
        <v>26.192632946801282</v>
      </c>
      <c r="AG333" s="1">
        <f t="shared" si="83"/>
        <v>3.3099999999999734</v>
      </c>
      <c r="AH333" s="1">
        <f>SUM($Z$2:Z333)</f>
        <v>353.62080928736736</v>
      </c>
    </row>
    <row r="334" spans="17:34" x14ac:dyDescent="0.3">
      <c r="Q334" s="1">
        <f t="shared" si="89"/>
        <v>3.3199999999999732</v>
      </c>
      <c r="R334" s="1">
        <f>IF(Q334&lt;=t_thrust,('D12 Data'!D334/(m+m_f/2)),0)</f>
        <v>0</v>
      </c>
      <c r="S334" s="1">
        <f t="shared" si="90"/>
        <v>0</v>
      </c>
      <c r="T334" s="1">
        <f t="shared" si="97"/>
        <v>0</v>
      </c>
      <c r="U334" s="1">
        <f t="shared" si="84"/>
        <v>19.40586496628546</v>
      </c>
      <c r="V334" s="1">
        <f t="shared" si="85"/>
        <v>7.6042030420102531</v>
      </c>
      <c r="W334" s="1">
        <f t="shared" si="91"/>
        <v>27.010068008295715</v>
      </c>
      <c r="X334" s="1">
        <f t="shared" si="94"/>
        <v>296.25389728231107</v>
      </c>
      <c r="Y334" s="1">
        <f t="shared" si="95"/>
        <v>194.55989550284673</v>
      </c>
      <c r="Z334" s="1">
        <f t="shared" si="96"/>
        <v>0.84492273151875763</v>
      </c>
      <c r="AA334" s="1">
        <f t="shared" si="92"/>
        <v>71.398961937753313</v>
      </c>
      <c r="AB334" s="1">
        <f t="shared" si="93"/>
        <v>44.694311078054113</v>
      </c>
      <c r="AC334" s="1">
        <f t="shared" si="86"/>
        <v>84.234157017985382</v>
      </c>
      <c r="AD334" s="1">
        <f t="shared" si="98"/>
        <v>-19.40586496628546</v>
      </c>
      <c r="AE334" s="1">
        <f t="shared" si="87"/>
        <v>-17.414203042010254</v>
      </c>
      <c r="AF334" s="1">
        <f t="shared" si="88"/>
        <v>26.073781135041855</v>
      </c>
      <c r="AG334" s="1">
        <f t="shared" si="83"/>
        <v>3.3199999999999732</v>
      </c>
      <c r="AH334" s="1">
        <f>SUM($Z$2:Z334)</f>
        <v>354.46573201888611</v>
      </c>
    </row>
    <row r="335" spans="17:34" x14ac:dyDescent="0.3">
      <c r="Q335" s="1">
        <f t="shared" si="89"/>
        <v>3.329999999999973</v>
      </c>
      <c r="R335" s="1">
        <f>IF(Q335&lt;=t_thrust,('D12 Data'!D335/(m+m_f/2)),0)</f>
        <v>0</v>
      </c>
      <c r="S335" s="1">
        <f t="shared" si="90"/>
        <v>0</v>
      </c>
      <c r="T335" s="1">
        <f t="shared" si="97"/>
        <v>0</v>
      </c>
      <c r="U335" s="1">
        <f t="shared" si="84"/>
        <v>19.300520067095004</v>
      </c>
      <c r="V335" s="1">
        <f t="shared" si="85"/>
        <v>7.5450621102290798</v>
      </c>
      <c r="W335" s="1">
        <f t="shared" si="91"/>
        <v>26.845582177324076</v>
      </c>
      <c r="X335" s="1">
        <f t="shared" si="94"/>
        <v>296.96788690168859</v>
      </c>
      <c r="Y335" s="1">
        <f t="shared" si="95"/>
        <v>195.00683861362725</v>
      </c>
      <c r="Z335" s="1">
        <f t="shared" si="96"/>
        <v>0.84234157017982869</v>
      </c>
      <c r="AA335" s="1">
        <f t="shared" si="92"/>
        <v>71.204903288090463</v>
      </c>
      <c r="AB335" s="1">
        <f t="shared" si="93"/>
        <v>44.520169047634013</v>
      </c>
      <c r="AC335" s="1">
        <f t="shared" si="86"/>
        <v>83.977280881773169</v>
      </c>
      <c r="AD335" s="1">
        <f t="shared" si="98"/>
        <v>-19.300520067095004</v>
      </c>
      <c r="AE335" s="1">
        <f t="shared" si="87"/>
        <v>-17.355062110229081</v>
      </c>
      <c r="AF335" s="1">
        <f t="shared" si="88"/>
        <v>25.955890578253062</v>
      </c>
      <c r="AG335" s="1">
        <f t="shared" si="83"/>
        <v>3.329999999999973</v>
      </c>
      <c r="AH335" s="1">
        <f>SUM($Z$2:Z335)</f>
        <v>355.30807358906594</v>
      </c>
    </row>
    <row r="336" spans="17:34" x14ac:dyDescent="0.3">
      <c r="Q336" s="1">
        <f t="shared" si="89"/>
        <v>3.3399999999999728</v>
      </c>
      <c r="R336" s="1">
        <f>IF(Q336&lt;=t_thrust,('D12 Data'!D336/(m+m_f/2)),0)</f>
        <v>0</v>
      </c>
      <c r="S336" s="1">
        <f t="shared" si="90"/>
        <v>0</v>
      </c>
      <c r="T336" s="1">
        <f t="shared" si="97"/>
        <v>0</v>
      </c>
      <c r="U336" s="1">
        <f t="shared" si="84"/>
        <v>19.196031414733099</v>
      </c>
      <c r="V336" s="1">
        <f t="shared" si="85"/>
        <v>7.4863517340929597</v>
      </c>
      <c r="W336" s="1">
        <f t="shared" si="91"/>
        <v>26.682383148826062</v>
      </c>
      <c r="X336" s="1">
        <f t="shared" si="94"/>
        <v>297.67993593456947</v>
      </c>
      <c r="Y336" s="1">
        <f t="shared" si="95"/>
        <v>195.45204030410358</v>
      </c>
      <c r="Z336" s="1">
        <f t="shared" si="96"/>
        <v>0.83977280881770588</v>
      </c>
      <c r="AA336" s="1">
        <f t="shared" si="92"/>
        <v>71.011898087419524</v>
      </c>
      <c r="AB336" s="1">
        <f t="shared" si="93"/>
        <v>44.346618426531727</v>
      </c>
      <c r="AC336" s="1">
        <f t="shared" si="86"/>
        <v>83.721635410725582</v>
      </c>
      <c r="AD336" s="1">
        <f t="shared" si="98"/>
        <v>-19.196031414733099</v>
      </c>
      <c r="AE336" s="1">
        <f t="shared" si="87"/>
        <v>-17.296351734092958</v>
      </c>
      <c r="AF336" s="1">
        <f t="shared" si="88"/>
        <v>25.83895132130715</v>
      </c>
      <c r="AG336" s="1">
        <f t="shared" si="83"/>
        <v>3.3399999999999728</v>
      </c>
      <c r="AH336" s="1">
        <f>SUM($Z$2:Z336)</f>
        <v>356.14784639788365</v>
      </c>
    </row>
    <row r="337" spans="17:34" x14ac:dyDescent="0.3">
      <c r="Q337" s="1">
        <f t="shared" si="89"/>
        <v>3.3499999999999726</v>
      </c>
      <c r="R337" s="1">
        <f>IF(Q337&lt;=t_thrust,('D12 Data'!D337/(m+m_f/2)),0)</f>
        <v>0</v>
      </c>
      <c r="S337" s="1">
        <f t="shared" si="90"/>
        <v>0</v>
      </c>
      <c r="T337" s="1">
        <f t="shared" si="97"/>
        <v>0</v>
      </c>
      <c r="U337" s="1">
        <f t="shared" si="84"/>
        <v>19.092389748576149</v>
      </c>
      <c r="V337" s="1">
        <f t="shared" si="85"/>
        <v>7.428068121282263</v>
      </c>
      <c r="W337" s="1">
        <f t="shared" si="91"/>
        <v>26.520457869858408</v>
      </c>
      <c r="X337" s="1">
        <f t="shared" si="94"/>
        <v>298.39005491544367</v>
      </c>
      <c r="Y337" s="1">
        <f t="shared" si="95"/>
        <v>195.89550648836888</v>
      </c>
      <c r="Z337" s="1">
        <f t="shared" si="96"/>
        <v>0.83721635410725237</v>
      </c>
      <c r="AA337" s="1">
        <f t="shared" si="92"/>
        <v>70.819937773272201</v>
      </c>
      <c r="AB337" s="1">
        <f t="shared" si="93"/>
        <v>44.173654909190802</v>
      </c>
      <c r="AC337" s="1">
        <f t="shared" si="86"/>
        <v>83.467211372169501</v>
      </c>
      <c r="AD337" s="1">
        <f t="shared" si="98"/>
        <v>-19.092389748576149</v>
      </c>
      <c r="AE337" s="1">
        <f t="shared" si="87"/>
        <v>-17.238068121282264</v>
      </c>
      <c r="AF337" s="1">
        <f t="shared" si="88"/>
        <v>25.722953540865081</v>
      </c>
      <c r="AG337" s="1">
        <f t="shared" si="83"/>
        <v>3.3499999999999726</v>
      </c>
      <c r="AH337" s="1">
        <f>SUM($Z$2:Z337)</f>
        <v>356.98506275199088</v>
      </c>
    </row>
    <row r="338" spans="17:34" x14ac:dyDescent="0.3">
      <c r="Q338" s="1">
        <f t="shared" si="89"/>
        <v>3.3599999999999723</v>
      </c>
      <c r="R338" s="1">
        <f>IF(Q338&lt;=t_thrust,('D12 Data'!D338/(m+m_f/2)),0)</f>
        <v>0</v>
      </c>
      <c r="S338" s="1">
        <f t="shared" si="90"/>
        <v>0</v>
      </c>
      <c r="T338" s="1">
        <f t="shared" si="97"/>
        <v>0</v>
      </c>
      <c r="U338" s="1">
        <f t="shared" si="84"/>
        <v>18.989585932926229</v>
      </c>
      <c r="V338" s="1">
        <f t="shared" si="85"/>
        <v>7.370207522772013</v>
      </c>
      <c r="W338" s="1">
        <f t="shared" si="91"/>
        <v>26.359793455698235</v>
      </c>
      <c r="X338" s="1">
        <f t="shared" si="94"/>
        <v>299.09825429317635</v>
      </c>
      <c r="Y338" s="1">
        <f t="shared" si="95"/>
        <v>196.33724303746078</v>
      </c>
      <c r="Z338" s="1">
        <f t="shared" si="96"/>
        <v>0.8346721137216575</v>
      </c>
      <c r="AA338" s="1">
        <f t="shared" si="92"/>
        <v>70.629013875786441</v>
      </c>
      <c r="AB338" s="1">
        <f t="shared" si="93"/>
        <v>44.00127422797798</v>
      </c>
      <c r="AC338" s="1">
        <f t="shared" si="86"/>
        <v>83.213999631983512</v>
      </c>
      <c r="AD338" s="1">
        <f t="shared" si="98"/>
        <v>-18.989585932926229</v>
      </c>
      <c r="AE338" s="1">
        <f t="shared" si="87"/>
        <v>-17.180207522772015</v>
      </c>
      <c r="AF338" s="1">
        <f t="shared" si="88"/>
        <v>25.607887543284431</v>
      </c>
      <c r="AG338" s="1">
        <f t="shared" si="83"/>
        <v>3.3599999999999723</v>
      </c>
      <c r="AH338" s="1">
        <f>SUM($Z$2:Z338)</f>
        <v>357.81973486571252</v>
      </c>
    </row>
    <row r="339" spans="17:34" x14ac:dyDescent="0.3">
      <c r="Q339" s="1">
        <f t="shared" si="89"/>
        <v>3.3699999999999721</v>
      </c>
      <c r="R339" s="1">
        <f>IF(Q339&lt;=t_thrust,('D12 Data'!D339/(m+m_f/2)),0)</f>
        <v>0</v>
      </c>
      <c r="S339" s="1">
        <f t="shared" si="90"/>
        <v>0</v>
      </c>
      <c r="T339" s="1">
        <f t="shared" si="97"/>
        <v>0</v>
      </c>
      <c r="U339" s="1">
        <f t="shared" si="84"/>
        <v>18.887610954993296</v>
      </c>
      <c r="V339" s="1">
        <f t="shared" si="85"/>
        <v>7.3127662322476681</v>
      </c>
      <c r="W339" s="1">
        <f t="shared" si="91"/>
        <v>26.20037718724096</v>
      </c>
      <c r="X339" s="1">
        <f t="shared" si="94"/>
        <v>299.80454443193418</v>
      </c>
      <c r="Y339" s="1">
        <f t="shared" si="95"/>
        <v>196.77725577974056</v>
      </c>
      <c r="Z339" s="1">
        <f t="shared" si="96"/>
        <v>0.83213999631979763</v>
      </c>
      <c r="AA339" s="1">
        <f t="shared" si="92"/>
        <v>70.439118016457186</v>
      </c>
      <c r="AB339" s="1">
        <f t="shared" si="93"/>
        <v>43.829472152750263</v>
      </c>
      <c r="AC339" s="1">
        <f t="shared" si="86"/>
        <v>82.961991153329336</v>
      </c>
      <c r="AD339" s="1">
        <f t="shared" si="98"/>
        <v>-18.887610954993296</v>
      </c>
      <c r="AE339" s="1">
        <f t="shared" si="87"/>
        <v>-17.12276623224767</v>
      </c>
      <c r="AF339" s="1">
        <f t="shared" si="88"/>
        <v>25.493743762566215</v>
      </c>
      <c r="AG339" s="1">
        <f t="shared" si="83"/>
        <v>3.3699999999999721</v>
      </c>
      <c r="AH339" s="1">
        <f>SUM($Z$2:Z339)</f>
        <v>358.65187486203234</v>
      </c>
    </row>
    <row r="340" spans="17:34" x14ac:dyDescent="0.3">
      <c r="Q340" s="1">
        <f t="shared" si="89"/>
        <v>3.3799999999999719</v>
      </c>
      <c r="R340" s="1">
        <f>IF(Q340&lt;=t_thrust,('D12 Data'!D340/(m+m_f/2)),0)</f>
        <v>0</v>
      </c>
      <c r="S340" s="1">
        <f t="shared" si="90"/>
        <v>0</v>
      </c>
      <c r="T340" s="1">
        <f t="shared" si="97"/>
        <v>0</v>
      </c>
      <c r="U340" s="1">
        <f t="shared" si="84"/>
        <v>18.786455922915419</v>
      </c>
      <c r="V340" s="1">
        <f t="shared" si="85"/>
        <v>7.2557405855300967</v>
      </c>
      <c r="W340" s="1">
        <f t="shared" si="91"/>
        <v>26.042196508445517</v>
      </c>
      <c r="X340" s="1">
        <f t="shared" si="94"/>
        <v>300.50893561209875</v>
      </c>
      <c r="Y340" s="1">
        <f t="shared" si="95"/>
        <v>197.21555050126804</v>
      </c>
      <c r="Z340" s="1">
        <f t="shared" si="96"/>
        <v>0.8296199115332884</v>
      </c>
      <c r="AA340" s="1">
        <f t="shared" si="92"/>
        <v>70.250241906907263</v>
      </c>
      <c r="AB340" s="1">
        <f t="shared" si="93"/>
        <v>43.658244490427791</v>
      </c>
      <c r="AC340" s="1">
        <f t="shared" si="86"/>
        <v>82.711176995403449</v>
      </c>
      <c r="AD340" s="1">
        <f t="shared" si="98"/>
        <v>-18.786455922915419</v>
      </c>
      <c r="AE340" s="1">
        <f t="shared" si="87"/>
        <v>-17.065740585530097</v>
      </c>
      <c r="AF340" s="1">
        <f t="shared" si="88"/>
        <v>25.380512758339869</v>
      </c>
      <c r="AG340" s="1">
        <f t="shared" si="83"/>
        <v>3.3799999999999719</v>
      </c>
      <c r="AH340" s="1">
        <f>SUM($Z$2:Z340)</f>
        <v>359.48149477356566</v>
      </c>
    </row>
    <row r="341" spans="17:34" x14ac:dyDescent="0.3">
      <c r="Q341" s="1">
        <f t="shared" si="89"/>
        <v>3.3899999999999717</v>
      </c>
      <c r="R341" s="1">
        <f>IF(Q341&lt;=t_thrust,('D12 Data'!D341/(m+m_f/2)),0)</f>
        <v>0</v>
      </c>
      <c r="S341" s="1">
        <f t="shared" si="90"/>
        <v>0</v>
      </c>
      <c r="T341" s="1">
        <f t="shared" si="97"/>
        <v>0</v>
      </c>
      <c r="U341" s="1">
        <f t="shared" si="84"/>
        <v>18.68611206381604</v>
      </c>
      <c r="V341" s="1">
        <f t="shared" si="85"/>
        <v>7.1991269600096501</v>
      </c>
      <c r="W341" s="1">
        <f t="shared" si="91"/>
        <v>25.885239023825697</v>
      </c>
      <c r="X341" s="1">
        <f t="shared" si="94"/>
        <v>301.2114380311678</v>
      </c>
      <c r="Y341" s="1">
        <f t="shared" si="95"/>
        <v>197.65213294617232</v>
      </c>
      <c r="Z341" s="1">
        <f t="shared" si="96"/>
        <v>0.8271117699540127</v>
      </c>
      <c r="AA341" s="1">
        <f t="shared" si="92"/>
        <v>70.062377347678108</v>
      </c>
      <c r="AB341" s="1">
        <f t="shared" si="93"/>
        <v>43.487587084572496</v>
      </c>
      <c r="AC341" s="1">
        <f t="shared" si="86"/>
        <v>82.46154831220862</v>
      </c>
      <c r="AD341" s="1">
        <f t="shared" si="98"/>
        <v>-18.68611206381604</v>
      </c>
      <c r="AE341" s="1">
        <f t="shared" si="87"/>
        <v>-17.009126960009652</v>
      </c>
      <c r="AF341" s="1">
        <f t="shared" si="88"/>
        <v>25.268185213885435</v>
      </c>
      <c r="AG341" s="1">
        <f t="shared" si="83"/>
        <v>3.3899999999999717</v>
      </c>
      <c r="AH341" s="1">
        <f>SUM($Z$2:Z341)</f>
        <v>360.30860654351966</v>
      </c>
    </row>
    <row r="342" spans="17:34" x14ac:dyDescent="0.3">
      <c r="Q342" s="1">
        <f t="shared" si="89"/>
        <v>3.3999999999999715</v>
      </c>
      <c r="R342" s="1">
        <f>IF(Q342&lt;=t_thrust,('D12 Data'!D342/(m+m_f/2)),0)</f>
        <v>0</v>
      </c>
      <c r="S342" s="1">
        <f t="shared" si="90"/>
        <v>0</v>
      </c>
      <c r="T342" s="1">
        <f t="shared" si="97"/>
        <v>0</v>
      </c>
      <c r="U342" s="1">
        <f t="shared" si="84"/>
        <v>18.586570721897633</v>
      </c>
      <c r="V342" s="1">
        <f t="shared" si="85"/>
        <v>7.1429217740890891</v>
      </c>
      <c r="W342" s="1">
        <f t="shared" si="91"/>
        <v>25.729492495986729</v>
      </c>
      <c r="X342" s="1">
        <f t="shared" si="94"/>
        <v>301.91206180464457</v>
      </c>
      <c r="Y342" s="1">
        <f t="shared" si="95"/>
        <v>198.08700881701805</v>
      </c>
      <c r="Z342" s="1">
        <f t="shared" si="96"/>
        <v>0.82461548312207389</v>
      </c>
      <c r="AA342" s="1">
        <f t="shared" si="92"/>
        <v>69.875516227039952</v>
      </c>
      <c r="AB342" s="1">
        <f t="shared" si="93"/>
        <v>43.317495814972403</v>
      </c>
      <c r="AC342" s="1">
        <f t="shared" si="86"/>
        <v>82.213096351344632</v>
      </c>
      <c r="AD342" s="1">
        <f t="shared" si="98"/>
        <v>-18.586570721897633</v>
      </c>
      <c r="AE342" s="1">
        <f t="shared" si="87"/>
        <v>-16.952921774089091</v>
      </c>
      <c r="AF342" s="1">
        <f t="shared" si="88"/>
        <v>25.156751934192268</v>
      </c>
      <c r="AG342" s="1">
        <f t="shared" si="83"/>
        <v>3.3999999999999715</v>
      </c>
      <c r="AH342" s="1">
        <f>SUM($Z$2:Z342)</f>
        <v>361.13322202664176</v>
      </c>
    </row>
    <row r="343" spans="17:34" x14ac:dyDescent="0.3">
      <c r="Q343" s="1">
        <f t="shared" si="89"/>
        <v>3.4099999999999713</v>
      </c>
      <c r="R343" s="1">
        <f>IF(Q343&lt;=t_thrust,('D12 Data'!D343/(m+m_f/2)),0)</f>
        <v>0</v>
      </c>
      <c r="S343" s="1">
        <f t="shared" si="90"/>
        <v>0</v>
      </c>
      <c r="T343" s="1">
        <f t="shared" si="97"/>
        <v>0</v>
      </c>
      <c r="U343" s="1">
        <f t="shared" si="84"/>
        <v>18.487823356570896</v>
      </c>
      <c r="V343" s="1">
        <f t="shared" si="85"/>
        <v>7.0871214866353016</v>
      </c>
      <c r="W343" s="1">
        <f t="shared" si="91"/>
        <v>25.574944843206197</v>
      </c>
      <c r="X343" s="1">
        <f t="shared" si="94"/>
        <v>302.61081696691497</v>
      </c>
      <c r="Y343" s="1">
        <f t="shared" si="95"/>
        <v>198.52018377516777</v>
      </c>
      <c r="Z343" s="1">
        <f t="shared" si="96"/>
        <v>0.82213096351344639</v>
      </c>
      <c r="AA343" s="1">
        <f t="shared" si="92"/>
        <v>69.689650519820987</v>
      </c>
      <c r="AB343" s="1">
        <f t="shared" si="93"/>
        <v>43.147966597231516</v>
      </c>
      <c r="AC343" s="1">
        <f t="shared" si="86"/>
        <v>81.965812452818355</v>
      </c>
      <c r="AD343" s="1">
        <f t="shared" si="98"/>
        <v>-18.487823356570896</v>
      </c>
      <c r="AE343" s="1">
        <f t="shared" si="87"/>
        <v>-16.897121486635303</v>
      </c>
      <c r="AF343" s="1">
        <f t="shared" si="88"/>
        <v>25.046203844053508</v>
      </c>
      <c r="AG343" s="1">
        <f t="shared" si="83"/>
        <v>3.4099999999999713</v>
      </c>
      <c r="AH343" s="1">
        <f>SUM($Z$2:Z343)</f>
        <v>361.95535299015523</v>
      </c>
    </row>
    <row r="344" spans="17:34" x14ac:dyDescent="0.3">
      <c r="Q344" s="1">
        <f t="shared" si="89"/>
        <v>3.4199999999999711</v>
      </c>
      <c r="R344" s="1">
        <f>IF(Q344&lt;=t_thrust,('D12 Data'!D344/(m+m_f/2)),0)</f>
        <v>0</v>
      </c>
      <c r="S344" s="1">
        <f t="shared" si="90"/>
        <v>0</v>
      </c>
      <c r="T344" s="1">
        <f t="shared" si="97"/>
        <v>0</v>
      </c>
      <c r="U344" s="1">
        <f t="shared" si="84"/>
        <v>18.389861540618668</v>
      </c>
      <c r="V344" s="1">
        <f t="shared" si="85"/>
        <v>7.0317225964395522</v>
      </c>
      <c r="W344" s="1">
        <f t="shared" si="91"/>
        <v>25.421584137058229</v>
      </c>
      <c r="X344" s="1">
        <f t="shared" si="94"/>
        <v>303.30771347211316</v>
      </c>
      <c r="Y344" s="1">
        <f t="shared" si="95"/>
        <v>198.95166344114008</v>
      </c>
      <c r="Z344" s="1">
        <f t="shared" si="96"/>
        <v>0.81965812452817421</v>
      </c>
      <c r="AA344" s="1">
        <f t="shared" si="92"/>
        <v>69.504772286255275</v>
      </c>
      <c r="AB344" s="1">
        <f t="shared" si="93"/>
        <v>42.97899538236517</v>
      </c>
      <c r="AC344" s="1">
        <f t="shared" si="86"/>
        <v>81.719688047872324</v>
      </c>
      <c r="AD344" s="1">
        <f t="shared" si="98"/>
        <v>-18.389861540618668</v>
      </c>
      <c r="AE344" s="1">
        <f t="shared" si="87"/>
        <v>-16.841722596439553</v>
      </c>
      <c r="AF344" s="1">
        <f t="shared" si="88"/>
        <v>24.936531986195437</v>
      </c>
      <c r="AG344" s="1">
        <f t="shared" si="83"/>
        <v>3.4199999999999711</v>
      </c>
      <c r="AH344" s="1">
        <f>SUM($Z$2:Z344)</f>
        <v>362.77501111468342</v>
      </c>
    </row>
    <row r="345" spans="17:34" x14ac:dyDescent="0.3">
      <c r="Q345" s="1">
        <f t="shared" si="89"/>
        <v>3.4299999999999708</v>
      </c>
      <c r="R345" s="1">
        <f>IF(Q345&lt;=t_thrust,('D12 Data'!D345/(m+m_f/2)),0)</f>
        <v>0</v>
      </c>
      <c r="S345" s="1">
        <f t="shared" si="90"/>
        <v>0</v>
      </c>
      <c r="T345" s="1">
        <f t="shared" si="97"/>
        <v>0</v>
      </c>
      <c r="U345" s="1">
        <f t="shared" si="84"/>
        <v>18.29267695839409</v>
      </c>
      <c r="V345" s="1">
        <f t="shared" si="85"/>
        <v>6.9767216416861979</v>
      </c>
      <c r="W345" s="1">
        <f t="shared" si="91"/>
        <v>25.269398600080283</v>
      </c>
      <c r="X345" s="1">
        <f t="shared" si="94"/>
        <v>304.00276119497568</v>
      </c>
      <c r="Y345" s="1">
        <f t="shared" si="95"/>
        <v>199.38145339496373</v>
      </c>
      <c r="Z345" s="1">
        <f t="shared" si="96"/>
        <v>0.81719688047868411</v>
      </c>
      <c r="AA345" s="1">
        <f t="shared" si="92"/>
        <v>69.320873670849096</v>
      </c>
      <c r="AB345" s="1">
        <f t="shared" si="93"/>
        <v>42.81057815640078</v>
      </c>
      <c r="AC345" s="1">
        <f t="shared" si="86"/>
        <v>81.474714657831839</v>
      </c>
      <c r="AD345" s="1">
        <f t="shared" si="98"/>
        <v>-18.29267695839409</v>
      </c>
      <c r="AE345" s="1">
        <f t="shared" si="87"/>
        <v>-16.786721641686199</v>
      </c>
      <c r="AF345" s="1">
        <f t="shared" si="88"/>
        <v>24.827727519441201</v>
      </c>
      <c r="AG345" s="1">
        <f t="shared" si="83"/>
        <v>3.4299999999999708</v>
      </c>
      <c r="AH345" s="1">
        <f>SUM($Z$2:Z345)</f>
        <v>363.59220799516208</v>
      </c>
    </row>
    <row r="346" spans="17:34" x14ac:dyDescent="0.3">
      <c r="Q346" s="1">
        <f t="shared" si="89"/>
        <v>3.4399999999999706</v>
      </c>
      <c r="R346" s="1">
        <f>IF(Q346&lt;=t_thrust,('D12 Data'!D346/(m+m_f/2)),0)</f>
        <v>0</v>
      </c>
      <c r="S346" s="1">
        <f t="shared" si="90"/>
        <v>0</v>
      </c>
      <c r="T346" s="1">
        <f t="shared" si="97"/>
        <v>0</v>
      </c>
      <c r="U346" s="1">
        <f t="shared" si="84"/>
        <v>18.196261404051842</v>
      </c>
      <c r="V346" s="1">
        <f t="shared" si="85"/>
        <v>6.9221151994296726</v>
      </c>
      <c r="W346" s="1">
        <f t="shared" si="91"/>
        <v>25.118376603481515</v>
      </c>
      <c r="X346" s="1">
        <f t="shared" si="94"/>
        <v>304.69596993168415</v>
      </c>
      <c r="Y346" s="1">
        <f t="shared" si="95"/>
        <v>199.80955917652773</v>
      </c>
      <c r="Z346" s="1">
        <f t="shared" si="96"/>
        <v>0.81474714657829672</v>
      </c>
      <c r="AA346" s="1">
        <f t="shared" si="92"/>
        <v>69.137946901265153</v>
      </c>
      <c r="AB346" s="1">
        <f t="shared" si="93"/>
        <v>42.642710939983921</v>
      </c>
      <c r="AC346" s="1">
        <f t="shared" si="86"/>
        <v>81.23088389297007</v>
      </c>
      <c r="AD346" s="1">
        <f t="shared" si="98"/>
        <v>-18.196261404051842</v>
      </c>
      <c r="AE346" s="1">
        <f t="shared" si="87"/>
        <v>-16.732115199429671</v>
      </c>
      <c r="AF346" s="1">
        <f t="shared" si="88"/>
        <v>24.71978171690786</v>
      </c>
      <c r="AG346" s="1">
        <f t="shared" si="83"/>
        <v>3.4399999999999706</v>
      </c>
      <c r="AH346" s="1">
        <f>SUM($Z$2:Z346)</f>
        <v>364.40695514174035</v>
      </c>
    </row>
    <row r="347" spans="17:34" x14ac:dyDescent="0.3">
      <c r="Q347" s="1">
        <f t="shared" si="89"/>
        <v>3.4499999999999704</v>
      </c>
      <c r="R347" s="1">
        <f>IF(Q347&lt;=t_thrust,('D12 Data'!D347/(m+m_f/2)),0)</f>
        <v>0</v>
      </c>
      <c r="S347" s="1">
        <f t="shared" si="90"/>
        <v>0</v>
      </c>
      <c r="T347" s="1">
        <f t="shared" si="97"/>
        <v>0</v>
      </c>
      <c r="U347" s="1">
        <f t="shared" si="84"/>
        <v>18.100606779812271</v>
      </c>
      <c r="V347" s="1">
        <f t="shared" si="85"/>
        <v>6.8678998850796011</v>
      </c>
      <c r="W347" s="1">
        <f t="shared" si="91"/>
        <v>24.968506664891883</v>
      </c>
      <c r="X347" s="1">
        <f t="shared" si="94"/>
        <v>305.38734940069679</v>
      </c>
      <c r="Y347" s="1">
        <f t="shared" si="95"/>
        <v>200.23598628592757</v>
      </c>
      <c r="Z347" s="1">
        <f t="shared" si="96"/>
        <v>0.81230883892969508</v>
      </c>
      <c r="AA347" s="1">
        <f t="shared" si="92"/>
        <v>68.955984287224638</v>
      </c>
      <c r="AB347" s="1">
        <f t="shared" si="93"/>
        <v>42.475389787989627</v>
      </c>
      <c r="AC347" s="1">
        <f t="shared" si="86"/>
        <v>80.988187451390871</v>
      </c>
      <c r="AD347" s="1">
        <f t="shared" si="98"/>
        <v>-18.100606779812271</v>
      </c>
      <c r="AE347" s="1">
        <f t="shared" si="87"/>
        <v>-16.677899885079601</v>
      </c>
      <c r="AF347" s="1">
        <f t="shared" si="88"/>
        <v>24.612685964236494</v>
      </c>
      <c r="AG347" s="1">
        <f t="shared" si="83"/>
        <v>3.4499999999999704</v>
      </c>
      <c r="AH347" s="1">
        <f>SUM($Z$2:Z347)</f>
        <v>365.21926398067006</v>
      </c>
    </row>
    <row r="348" spans="17:34" x14ac:dyDescent="0.3">
      <c r="Q348" s="1">
        <f t="shared" si="89"/>
        <v>3.4599999999999702</v>
      </c>
      <c r="R348" s="1">
        <f>IF(Q348&lt;=t_thrust,('D12 Data'!D348/(m+m_f/2)),0)</f>
        <v>0</v>
      </c>
      <c r="S348" s="1">
        <f t="shared" si="90"/>
        <v>0</v>
      </c>
      <c r="T348" s="1">
        <f t="shared" si="97"/>
        <v>0</v>
      </c>
      <c r="U348" s="1">
        <f t="shared" si="84"/>
        <v>18.005705094257291</v>
      </c>
      <c r="V348" s="1">
        <f t="shared" si="85"/>
        <v>6.814072351893909</v>
      </c>
      <c r="W348" s="1">
        <f t="shared" si="91"/>
        <v>24.819777446151193</v>
      </c>
      <c r="X348" s="1">
        <f t="shared" si="94"/>
        <v>306.07690924356905</v>
      </c>
      <c r="Y348" s="1">
        <f t="shared" si="95"/>
        <v>200.66074018380746</v>
      </c>
      <c r="Z348" s="1">
        <f t="shared" si="96"/>
        <v>0.80988187451391691</v>
      </c>
      <c r="AA348" s="1">
        <f t="shared" si="92"/>
        <v>68.774978219426515</v>
      </c>
      <c r="AB348" s="1">
        <f t="shared" si="93"/>
        <v>42.308610789138832</v>
      </c>
      <c r="AC348" s="1">
        <f t="shared" si="86"/>
        <v>80.746617117929006</v>
      </c>
      <c r="AD348" s="1">
        <f t="shared" si="98"/>
        <v>-18.005705094257291</v>
      </c>
      <c r="AE348" s="1">
        <f t="shared" si="87"/>
        <v>-16.624072351893908</v>
      </c>
      <c r="AF348" s="1">
        <f t="shared" si="88"/>
        <v>24.50643175785423</v>
      </c>
      <c r="AG348" s="1">
        <f t="shared" si="83"/>
        <v>3.4599999999999702</v>
      </c>
      <c r="AH348" s="1">
        <f>SUM($Z$2:Z348)</f>
        <v>366.02914585518397</v>
      </c>
    </row>
    <row r="349" spans="17:34" x14ac:dyDescent="0.3">
      <c r="Q349" s="1">
        <f t="shared" si="89"/>
        <v>3.46999999999997</v>
      </c>
      <c r="R349" s="1">
        <f>IF(Q349&lt;=t_thrust,('D12 Data'!D349/(m+m_f/2)),0)</f>
        <v>0</v>
      </c>
      <c r="S349" s="1">
        <f t="shared" si="90"/>
        <v>0</v>
      </c>
      <c r="T349" s="1">
        <f t="shared" si="97"/>
        <v>0</v>
      </c>
      <c r="U349" s="1">
        <f t="shared" si="84"/>
        <v>17.911548460657627</v>
      </c>
      <c r="V349" s="1">
        <f t="shared" si="85"/>
        <v>6.7606292904797716</v>
      </c>
      <c r="W349" s="1">
        <f t="shared" si="91"/>
        <v>24.672177751137397</v>
      </c>
      <c r="X349" s="1">
        <f t="shared" si="94"/>
        <v>306.76465902576331</v>
      </c>
      <c r="Y349" s="1">
        <f t="shared" si="95"/>
        <v>201.08382629169884</v>
      </c>
      <c r="Z349" s="1">
        <f t="shared" si="96"/>
        <v>0.80746617117928066</v>
      </c>
      <c r="AA349" s="1">
        <f t="shared" si="92"/>
        <v>68.59492116848395</v>
      </c>
      <c r="AB349" s="1">
        <f t="shared" si="93"/>
        <v>42.1423700656199</v>
      </c>
      <c r="AC349" s="1">
        <f t="shared" si="86"/>
        <v>80.506164763067574</v>
      </c>
      <c r="AD349" s="1">
        <f t="shared" si="98"/>
        <v>-17.911548460657627</v>
      </c>
      <c r="AE349" s="1">
        <f t="shared" si="87"/>
        <v>-16.570629290479772</v>
      </c>
      <c r="AF349" s="1">
        <f t="shared" si="88"/>
        <v>24.401010703267865</v>
      </c>
      <c r="AG349" s="1">
        <f t="shared" si="83"/>
        <v>3.46999999999997</v>
      </c>
      <c r="AH349" s="1">
        <f>SUM($Z$2:Z349)</f>
        <v>366.83661202636324</v>
      </c>
    </row>
    <row r="350" spans="17:34" x14ac:dyDescent="0.3">
      <c r="Q350" s="1">
        <f t="shared" si="89"/>
        <v>3.4799999999999698</v>
      </c>
      <c r="R350" s="1">
        <f>IF(Q350&lt;=t_thrust,('D12 Data'!D350/(m+m_f/2)),0)</f>
        <v>0</v>
      </c>
      <c r="S350" s="1">
        <f t="shared" si="90"/>
        <v>0</v>
      </c>
      <c r="T350" s="1">
        <f t="shared" si="97"/>
        <v>0</v>
      </c>
      <c r="U350" s="1">
        <f t="shared" si="84"/>
        <v>17.818129095330711</v>
      </c>
      <c r="V350" s="1">
        <f t="shared" si="85"/>
        <v>6.7075674283022879</v>
      </c>
      <c r="W350" s="1">
        <f t="shared" si="91"/>
        <v>24.525696523633002</v>
      </c>
      <c r="X350" s="1">
        <f t="shared" si="94"/>
        <v>307.45060823744814</v>
      </c>
      <c r="Y350" s="1">
        <f t="shared" si="95"/>
        <v>201.50524999235503</v>
      </c>
      <c r="Z350" s="1">
        <f t="shared" si="96"/>
        <v>0.80506164763066268</v>
      </c>
      <c r="AA350" s="1">
        <f t="shared" si="92"/>
        <v>68.41580568387738</v>
      </c>
      <c r="AB350" s="1">
        <f t="shared" si="93"/>
        <v>41.976663772715106</v>
      </c>
      <c r="AC350" s="1">
        <f t="shared" si="86"/>
        <v>80.266822341872</v>
      </c>
      <c r="AD350" s="1">
        <f t="shared" si="98"/>
        <v>-17.818129095330711</v>
      </c>
      <c r="AE350" s="1">
        <f t="shared" si="87"/>
        <v>-16.517567428302289</v>
      </c>
      <c r="AF350" s="1">
        <f t="shared" si="88"/>
        <v>24.296414513388257</v>
      </c>
      <c r="AG350" s="1">
        <f t="shared" si="83"/>
        <v>3.4799999999999698</v>
      </c>
      <c r="AH350" s="1">
        <f>SUM($Z$2:Z350)</f>
        <v>367.64167367399392</v>
      </c>
    </row>
    <row r="351" spans="17:34" x14ac:dyDescent="0.3">
      <c r="Q351" s="1">
        <f t="shared" si="89"/>
        <v>3.4899999999999696</v>
      </c>
      <c r="R351" s="1">
        <f>IF(Q351&lt;=t_thrust,('D12 Data'!D351/(m+m_f/2)),0)</f>
        <v>0</v>
      </c>
      <c r="S351" s="1">
        <f t="shared" si="90"/>
        <v>0</v>
      </c>
      <c r="T351" s="1">
        <f t="shared" si="97"/>
        <v>0</v>
      </c>
      <c r="U351" s="1">
        <f t="shared" si="84"/>
        <v>17.725439316028488</v>
      </c>
      <c r="V351" s="1">
        <f t="shared" si="85"/>
        <v>6.6548835292007125</v>
      </c>
      <c r="W351" s="1">
        <f t="shared" si="91"/>
        <v>24.380322845229205</v>
      </c>
      <c r="X351" s="1">
        <f t="shared" si="94"/>
        <v>308.13476629428692</v>
      </c>
      <c r="Y351" s="1">
        <f t="shared" si="95"/>
        <v>201.92501663008218</v>
      </c>
      <c r="Z351" s="1">
        <f t="shared" si="96"/>
        <v>0.80266822341872701</v>
      </c>
      <c r="AA351" s="1">
        <f t="shared" si="92"/>
        <v>68.237624392924076</v>
      </c>
      <c r="AB351" s="1">
        <f t="shared" si="93"/>
        <v>41.811488098432086</v>
      </c>
      <c r="AC351" s="1">
        <f t="shared" si="86"/>
        <v>80.028581892940693</v>
      </c>
      <c r="AD351" s="1">
        <f t="shared" si="98"/>
        <v>-17.725439316028488</v>
      </c>
      <c r="AE351" s="1">
        <f t="shared" si="87"/>
        <v>-16.464883529200712</v>
      </c>
      <c r="AF351" s="1">
        <f t="shared" si="88"/>
        <v>24.192635006884913</v>
      </c>
      <c r="AG351" s="1">
        <f t="shared" si="83"/>
        <v>3.4899999999999696</v>
      </c>
      <c r="AH351" s="1">
        <f>SUM($Z$2:Z351)</f>
        <v>368.44434189741264</v>
      </c>
    </row>
    <row r="352" spans="17:34" x14ac:dyDescent="0.3">
      <c r="Q352" s="1">
        <f t="shared" si="89"/>
        <v>3.4999999999999694</v>
      </c>
      <c r="R352" s="1">
        <f>IF(Q352&lt;=t_thrust,('D12 Data'!D352/(m+m_f/2)),0)</f>
        <v>0</v>
      </c>
      <c r="S352" s="1">
        <f t="shared" si="90"/>
        <v>0</v>
      </c>
      <c r="T352" s="1">
        <f t="shared" si="97"/>
        <v>0</v>
      </c>
      <c r="U352" s="1">
        <f t="shared" si="84"/>
        <v>17.633471540354652</v>
      </c>
      <c r="V352" s="1">
        <f t="shared" si="85"/>
        <v>6.6025743929121443</v>
      </c>
      <c r="W352" s="1">
        <f t="shared" si="91"/>
        <v>24.236045933266798</v>
      </c>
      <c r="X352" s="1">
        <f t="shared" si="94"/>
        <v>308.81714253821616</v>
      </c>
      <c r="Y352" s="1">
        <f t="shared" si="95"/>
        <v>202.3431315110665</v>
      </c>
      <c r="Z352" s="1">
        <f t="shared" si="96"/>
        <v>0.80028581892940631</v>
      </c>
      <c r="AA352" s="1">
        <f t="shared" si="92"/>
        <v>68.060369999763793</v>
      </c>
      <c r="AB352" s="1">
        <f t="shared" si="93"/>
        <v>41.64683926314008</v>
      </c>
      <c r="AC352" s="1">
        <f t="shared" si="86"/>
        <v>79.791435537371882</v>
      </c>
      <c r="AD352" s="1">
        <f t="shared" si="98"/>
        <v>-17.633471540354652</v>
      </c>
      <c r="AE352" s="1">
        <f t="shared" si="87"/>
        <v>-16.412574392912145</v>
      </c>
      <c r="AF352" s="1">
        <f t="shared" si="88"/>
        <v>24.089664106570122</v>
      </c>
      <c r="AG352" s="1">
        <f t="shared" si="83"/>
        <v>3.4999999999999694</v>
      </c>
      <c r="AH352" s="1">
        <f>SUM($Z$2:Z352)</f>
        <v>369.24462771634205</v>
      </c>
    </row>
    <row r="353" spans="17:34" x14ac:dyDescent="0.3">
      <c r="Q353" s="1">
        <f t="shared" si="89"/>
        <v>3.5099999999999691</v>
      </c>
      <c r="R353" s="1">
        <f>IF(Q353&lt;=t_thrust,('D12 Data'!D353/(m+m_f/2)),0)</f>
        <v>0</v>
      </c>
      <c r="S353" s="1">
        <f t="shared" si="90"/>
        <v>0</v>
      </c>
      <c r="T353" s="1">
        <f t="shared" si="97"/>
        <v>0</v>
      </c>
      <c r="U353" s="1">
        <f t="shared" si="84"/>
        <v>17.542218284210605</v>
      </c>
      <c r="V353" s="1">
        <f t="shared" si="85"/>
        <v>6.550636854602514</v>
      </c>
      <c r="W353" s="1">
        <f t="shared" si="91"/>
        <v>24.092855138813125</v>
      </c>
      <c r="X353" s="1">
        <f t="shared" si="94"/>
        <v>309.49774623821378</v>
      </c>
      <c r="Y353" s="1">
        <f t="shared" si="95"/>
        <v>202.7595999036979</v>
      </c>
      <c r="Z353" s="1">
        <f t="shared" si="96"/>
        <v>0.79791435537370259</v>
      </c>
      <c r="AA353" s="1">
        <f t="shared" si="92"/>
        <v>67.884035284360252</v>
      </c>
      <c r="AB353" s="1">
        <f t="shared" si="93"/>
        <v>41.482713519210961</v>
      </c>
      <c r="AC353" s="1">
        <f t="shared" si="86"/>
        <v>79.555375477746296</v>
      </c>
      <c r="AD353" s="1">
        <f t="shared" si="98"/>
        <v>-17.542218284210605</v>
      </c>
      <c r="AE353" s="1">
        <f t="shared" si="87"/>
        <v>-16.360636854602514</v>
      </c>
      <c r="AF353" s="1">
        <f t="shared" si="88"/>
        <v>23.98749383781205</v>
      </c>
      <c r="AG353" s="1">
        <f t="shared" si="83"/>
        <v>3.5099999999999691</v>
      </c>
      <c r="AH353" s="1">
        <f>SUM($Z$2:Z353)</f>
        <v>370.04254207171573</v>
      </c>
    </row>
    <row r="354" spans="17:34" x14ac:dyDescent="0.3">
      <c r="Q354" s="1">
        <f t="shared" si="89"/>
        <v>3.5199999999999689</v>
      </c>
      <c r="R354" s="1">
        <f>IF(Q354&lt;=t_thrust,('D12 Data'!D354/(m+m_f/2)),0)</f>
        <v>0</v>
      </c>
      <c r="S354" s="1">
        <f t="shared" si="90"/>
        <v>0</v>
      </c>
      <c r="T354" s="1">
        <f t="shared" si="97"/>
        <v>0</v>
      </c>
      <c r="U354" s="1">
        <f t="shared" si="84"/>
        <v>17.451672160269535</v>
      </c>
      <c r="V354" s="1">
        <f t="shared" si="85"/>
        <v>6.4990677844047662</v>
      </c>
      <c r="W354" s="1">
        <f t="shared" si="91"/>
        <v>23.9507399446743</v>
      </c>
      <c r="X354" s="1">
        <f t="shared" si="94"/>
        <v>310.17658659105734</v>
      </c>
      <c r="Y354" s="1">
        <f t="shared" si="95"/>
        <v>203.17442703889</v>
      </c>
      <c r="Z354" s="1">
        <f t="shared" si="96"/>
        <v>0.79555375477742507</v>
      </c>
      <c r="AA354" s="1">
        <f t="shared" si="92"/>
        <v>67.708613101518154</v>
      </c>
      <c r="AB354" s="1">
        <f t="shared" si="93"/>
        <v>41.319107150664941</v>
      </c>
      <c r="AC354" s="1">
        <f t="shared" si="86"/>
        <v>79.320393997125393</v>
      </c>
      <c r="AD354" s="1">
        <f t="shared" si="98"/>
        <v>-17.451672160269535</v>
      </c>
      <c r="AE354" s="1">
        <f t="shared" si="87"/>
        <v>-16.309067784404768</v>
      </c>
      <c r="AF354" s="1">
        <f t="shared" si="88"/>
        <v>23.88611632697614</v>
      </c>
      <c r="AG354" s="1">
        <f t="shared" si="83"/>
        <v>3.5199999999999689</v>
      </c>
      <c r="AH354" s="1">
        <f>SUM($Z$2:Z354)</f>
        <v>370.83809582649315</v>
      </c>
    </row>
    <row r="355" spans="17:34" x14ac:dyDescent="0.3">
      <c r="Q355" s="1">
        <f t="shared" si="89"/>
        <v>3.5299999999999687</v>
      </c>
      <c r="R355" s="1">
        <f>IF(Q355&lt;=t_thrust,('D12 Data'!D355/(m+m_f/2)),0)</f>
        <v>0</v>
      </c>
      <c r="S355" s="1">
        <f t="shared" si="90"/>
        <v>0</v>
      </c>
      <c r="T355" s="1">
        <f t="shared" si="97"/>
        <v>0</v>
      </c>
      <c r="U355" s="1">
        <f t="shared" si="84"/>
        <v>17.361825876478139</v>
      </c>
      <c r="V355" s="1">
        <f t="shared" si="85"/>
        <v>6.4478640869640849</v>
      </c>
      <c r="W355" s="1">
        <f t="shared" si="91"/>
        <v>23.809689963442221</v>
      </c>
      <c r="X355" s="1">
        <f t="shared" si="94"/>
        <v>310.85367272207253</v>
      </c>
      <c r="Y355" s="1">
        <f t="shared" si="95"/>
        <v>203.58761811039665</v>
      </c>
      <c r="Z355" s="1">
        <f t="shared" si="96"/>
        <v>0.79320393997125671</v>
      </c>
      <c r="AA355" s="1">
        <f t="shared" si="92"/>
        <v>67.534096379915468</v>
      </c>
      <c r="AB355" s="1">
        <f t="shared" si="93"/>
        <v>41.156016472820895</v>
      </c>
      <c r="AC355" s="1">
        <f t="shared" si="86"/>
        <v>79.086483458065175</v>
      </c>
      <c r="AD355" s="1">
        <f t="shared" si="98"/>
        <v>-17.361825876478139</v>
      </c>
      <c r="AE355" s="1">
        <f t="shared" si="87"/>
        <v>-16.257864086964084</v>
      </c>
      <c r="AF355" s="1">
        <f t="shared" si="88"/>
        <v>23.785523799894388</v>
      </c>
      <c r="AG355" s="1">
        <f t="shared" si="83"/>
        <v>3.5299999999999687</v>
      </c>
      <c r="AH355" s="1">
        <f>SUM($Z$2:Z355)</f>
        <v>371.63129976646439</v>
      </c>
    </row>
    <row r="356" spans="17:34" x14ac:dyDescent="0.3">
      <c r="Q356" s="1">
        <f t="shared" si="89"/>
        <v>3.5399999999999685</v>
      </c>
      <c r="R356" s="1">
        <f>IF(Q356&lt;=t_thrust,('D12 Data'!D356/(m+m_f/2)),0)</f>
        <v>0</v>
      </c>
      <c r="S356" s="1">
        <f t="shared" si="90"/>
        <v>0</v>
      </c>
      <c r="T356" s="1">
        <f t="shared" si="97"/>
        <v>0</v>
      </c>
      <c r="U356" s="1">
        <f t="shared" si="84"/>
        <v>17.27267223458529</v>
      </c>
      <c r="V356" s="1">
        <f t="shared" si="85"/>
        <v>6.3970227009900738</v>
      </c>
      <c r="W356" s="1">
        <f t="shared" si="91"/>
        <v>23.669694935575365</v>
      </c>
      <c r="X356" s="1">
        <f t="shared" si="94"/>
        <v>311.52901368587169</v>
      </c>
      <c r="Y356" s="1">
        <f t="shared" si="95"/>
        <v>203.99917827512485</v>
      </c>
      <c r="Z356" s="1">
        <f t="shared" si="96"/>
        <v>0.79086483458065027</v>
      </c>
      <c r="AA356" s="1">
        <f t="shared" si="92"/>
        <v>67.360478121150692</v>
      </c>
      <c r="AB356" s="1">
        <f t="shared" si="93"/>
        <v>40.993437831951255</v>
      </c>
      <c r="AC356" s="1">
        <f t="shared" si="86"/>
        <v>78.853636301644798</v>
      </c>
      <c r="AD356" s="1">
        <f t="shared" si="98"/>
        <v>-17.27267223458529</v>
      </c>
      <c r="AE356" s="1">
        <f t="shared" si="87"/>
        <v>-16.207022700990073</v>
      </c>
      <c r="AF356" s="1">
        <f t="shared" si="88"/>
        <v>23.685708580361727</v>
      </c>
      <c r="AG356" s="1">
        <f t="shared" si="83"/>
        <v>3.5399999999999685</v>
      </c>
      <c r="AH356" s="1">
        <f>SUM($Z$2:Z356)</f>
        <v>372.42216460104504</v>
      </c>
    </row>
    <row r="357" spans="17:34" x14ac:dyDescent="0.3">
      <c r="Q357" s="1">
        <f t="shared" si="89"/>
        <v>3.5499999999999683</v>
      </c>
      <c r="R357" s="1">
        <f>IF(Q357&lt;=t_thrust,('D12 Data'!D357/(m+m_f/2)),0)</f>
        <v>0</v>
      </c>
      <c r="S357" s="1">
        <f t="shared" si="90"/>
        <v>0</v>
      </c>
      <c r="T357" s="1">
        <f t="shared" si="97"/>
        <v>0</v>
      </c>
      <c r="U357" s="1">
        <f t="shared" si="84"/>
        <v>17.184204128697189</v>
      </c>
      <c r="V357" s="1">
        <f t="shared" si="85"/>
        <v>6.3465405988157437</v>
      </c>
      <c r="W357" s="1">
        <f t="shared" si="91"/>
        <v>23.530744727512925</v>
      </c>
      <c r="X357" s="1">
        <f t="shared" si="94"/>
        <v>312.2026184670832</v>
      </c>
      <c r="Y357" s="1">
        <f t="shared" si="95"/>
        <v>204.40911265344434</v>
      </c>
      <c r="Z357" s="1">
        <f t="shared" si="96"/>
        <v>0.78853636301643837</v>
      </c>
      <c r="AA357" s="1">
        <f t="shared" si="92"/>
        <v>67.187751398804849</v>
      </c>
      <c r="AB357" s="1">
        <f t="shared" si="93"/>
        <v>40.831367604941356</v>
      </c>
      <c r="AC357" s="1">
        <f t="shared" si="86"/>
        <v>78.621845046510174</v>
      </c>
      <c r="AD357" s="1">
        <f t="shared" si="98"/>
        <v>-17.184204128697189</v>
      </c>
      <c r="AE357" s="1">
        <f t="shared" si="87"/>
        <v>-16.156540598815745</v>
      </c>
      <c r="AF357" s="1">
        <f t="shared" si="88"/>
        <v>23.58666308865913</v>
      </c>
      <c r="AG357" s="1">
        <f t="shared" si="83"/>
        <v>3.5499999999999683</v>
      </c>
      <c r="AH357" s="1">
        <f>SUM($Z$2:Z357)</f>
        <v>373.21070096406146</v>
      </c>
    </row>
    <row r="358" spans="17:34" x14ac:dyDescent="0.3">
      <c r="Q358" s="1">
        <f t="shared" si="89"/>
        <v>3.5599999999999681</v>
      </c>
      <c r="R358" s="1">
        <f>IF(Q358&lt;=t_thrust,('D12 Data'!D358/(m+m_f/2)),0)</f>
        <v>0</v>
      </c>
      <c r="S358" s="1">
        <f t="shared" si="90"/>
        <v>0</v>
      </c>
      <c r="T358" s="1">
        <f t="shared" si="97"/>
        <v>0</v>
      </c>
      <c r="U358" s="1">
        <f t="shared" si="84"/>
        <v>17.096414543858408</v>
      </c>
      <c r="V358" s="1">
        <f t="shared" si="85"/>
        <v>6.2964147859631892</v>
      </c>
      <c r="W358" s="1">
        <f t="shared" si="91"/>
        <v>23.392829329821591</v>
      </c>
      <c r="X358" s="1">
        <f t="shared" si="94"/>
        <v>312.87449598107122</v>
      </c>
      <c r="Y358" s="1">
        <f t="shared" si="95"/>
        <v>204.81742632949374</v>
      </c>
      <c r="Z358" s="1">
        <f t="shared" si="96"/>
        <v>0.78621845046507377</v>
      </c>
      <c r="AA358" s="1">
        <f t="shared" si="92"/>
        <v>67.015909357517884</v>
      </c>
      <c r="AB358" s="1">
        <f t="shared" si="93"/>
        <v>40.669802198953199</v>
      </c>
      <c r="AC358" s="1">
        <f t="shared" si="86"/>
        <v>78.391102287932085</v>
      </c>
      <c r="AD358" s="1">
        <f t="shared" si="98"/>
        <v>-17.096414543858408</v>
      </c>
      <c r="AE358" s="1">
        <f t="shared" si="87"/>
        <v>-16.106414785963189</v>
      </c>
      <c r="AF358" s="1">
        <f t="shared" si="88"/>
        <v>23.488379840102784</v>
      </c>
      <c r="AG358" s="1">
        <f t="shared" si="83"/>
        <v>3.5599999999999681</v>
      </c>
      <c r="AH358" s="1">
        <f>SUM($Z$2:Z358)</f>
        <v>373.99691941452653</v>
      </c>
    </row>
    <row r="359" spans="17:34" x14ac:dyDescent="0.3">
      <c r="Q359" s="1">
        <f t="shared" si="89"/>
        <v>3.5699999999999679</v>
      </c>
      <c r="R359" s="1">
        <f>IF(Q359&lt;=t_thrust,('D12 Data'!D359/(m+m_f/2)),0)</f>
        <v>0</v>
      </c>
      <c r="S359" s="1">
        <f t="shared" si="90"/>
        <v>0</v>
      </c>
      <c r="T359" s="1">
        <f t="shared" si="97"/>
        <v>0</v>
      </c>
      <c r="U359" s="1">
        <f t="shared" si="84"/>
        <v>17.00929655465832</v>
      </c>
      <c r="V359" s="1">
        <f t="shared" si="85"/>
        <v>6.2466423007158571</v>
      </c>
      <c r="W359" s="1">
        <f t="shared" si="91"/>
        <v>23.255938855374186</v>
      </c>
      <c r="X359" s="1">
        <f t="shared" si="94"/>
        <v>313.54465507464636</v>
      </c>
      <c r="Y359" s="1">
        <f t="shared" si="95"/>
        <v>205.22412435148325</v>
      </c>
      <c r="Z359" s="1">
        <f t="shared" si="96"/>
        <v>0.78391102287927505</v>
      </c>
      <c r="AA359" s="1">
        <f t="shared" si="92"/>
        <v>66.84494521207931</v>
      </c>
      <c r="AB359" s="1">
        <f t="shared" si="93"/>
        <v>40.508738051093573</v>
      </c>
      <c r="AC359" s="1">
        <f t="shared" si="86"/>
        <v>78.161400696878516</v>
      </c>
      <c r="AD359" s="1">
        <f t="shared" si="98"/>
        <v>-17.00929655465832</v>
      </c>
      <c r="AE359" s="1">
        <f t="shared" si="87"/>
        <v>-16.056642300715858</v>
      </c>
      <c r="AF359" s="1">
        <f t="shared" si="88"/>
        <v>23.390851443618917</v>
      </c>
      <c r="AG359" s="1">
        <f t="shared" si="83"/>
        <v>3.5699999999999679</v>
      </c>
      <c r="AH359" s="1">
        <f>SUM($Z$2:Z359)</f>
        <v>374.78083043740583</v>
      </c>
    </row>
    <row r="360" spans="17:34" x14ac:dyDescent="0.3">
      <c r="Q360" s="1">
        <f t="shared" si="89"/>
        <v>3.5799999999999677</v>
      </c>
      <c r="R360" s="1">
        <f>IF(Q360&lt;=t_thrust,('D12 Data'!D360/(m+m_f/2)),0)</f>
        <v>0</v>
      </c>
      <c r="S360" s="1">
        <f t="shared" si="90"/>
        <v>0</v>
      </c>
      <c r="T360" s="1">
        <f t="shared" si="97"/>
        <v>0</v>
      </c>
      <c r="U360" s="1">
        <f t="shared" si="84"/>
        <v>16.922843323862377</v>
      </c>
      <c r="V360" s="1">
        <f t="shared" si="85"/>
        <v>6.1972202136972818</v>
      </c>
      <c r="W360" s="1">
        <f t="shared" si="91"/>
        <v>23.120063537559663</v>
      </c>
      <c r="X360" s="1">
        <f t="shared" si="94"/>
        <v>314.21310452676715</v>
      </c>
      <c r="Y360" s="1">
        <f t="shared" si="95"/>
        <v>205.62921173199419</v>
      </c>
      <c r="Z360" s="1">
        <f t="shared" si="96"/>
        <v>0.78161400696878769</v>
      </c>
      <c r="AA360" s="1">
        <f t="shared" si="92"/>
        <v>66.674852246532737</v>
      </c>
      <c r="AB360" s="1">
        <f t="shared" si="93"/>
        <v>40.348171628086419</v>
      </c>
      <c r="AC360" s="1">
        <f t="shared" si="86"/>
        <v>77.932733019101093</v>
      </c>
      <c r="AD360" s="1">
        <f t="shared" si="98"/>
        <v>-16.922843323862377</v>
      </c>
      <c r="AE360" s="1">
        <f t="shared" si="87"/>
        <v>-16.007220213697281</v>
      </c>
      <c r="AF360" s="1">
        <f t="shared" si="88"/>
        <v>23.294070600343606</v>
      </c>
      <c r="AG360" s="1">
        <f t="shared" si="83"/>
        <v>3.5799999999999677</v>
      </c>
      <c r="AH360" s="1">
        <f>SUM($Z$2:Z360)</f>
        <v>375.56244444437459</v>
      </c>
    </row>
    <row r="361" spans="17:34" x14ac:dyDescent="0.3">
      <c r="Q361" s="1">
        <f t="shared" si="89"/>
        <v>3.5899999999999674</v>
      </c>
      <c r="R361" s="1">
        <f>IF(Q361&lt;=t_thrust,('D12 Data'!D361/(m+m_f/2)),0)</f>
        <v>0</v>
      </c>
      <c r="S361" s="1">
        <f t="shared" si="90"/>
        <v>0</v>
      </c>
      <c r="T361" s="1">
        <f t="shared" si="97"/>
        <v>0</v>
      </c>
      <c r="U361" s="1">
        <f t="shared" si="84"/>
        <v>16.837048101067751</v>
      </c>
      <c r="V361" s="1">
        <f t="shared" si="85"/>
        <v>6.1481456274561754</v>
      </c>
      <c r="W361" s="1">
        <f t="shared" si="91"/>
        <v>22.985193728523932</v>
      </c>
      <c r="X361" s="1">
        <f t="shared" si="94"/>
        <v>314.87985304923245</v>
      </c>
      <c r="Y361" s="1">
        <f t="shared" si="95"/>
        <v>206.03269344827504</v>
      </c>
      <c r="Z361" s="1">
        <f t="shared" si="96"/>
        <v>0.77932733019097866</v>
      </c>
      <c r="AA361" s="1">
        <f t="shared" si="92"/>
        <v>66.505623813294122</v>
      </c>
      <c r="AB361" s="1">
        <f t="shared" si="93"/>
        <v>40.188099425949453</v>
      </c>
      <c r="AC361" s="1">
        <f t="shared" si="86"/>
        <v>77.705092074235353</v>
      </c>
      <c r="AD361" s="1">
        <f t="shared" si="98"/>
        <v>-16.837048101067751</v>
      </c>
      <c r="AE361" s="1">
        <f t="shared" si="87"/>
        <v>-15.958145627456176</v>
      </c>
      <c r="AF361" s="1">
        <f t="shared" si="88"/>
        <v>23.198030102247213</v>
      </c>
      <c r="AG361" s="1">
        <f t="shared" si="83"/>
        <v>3.5899999999999674</v>
      </c>
      <c r="AH361" s="1">
        <f>SUM($Z$2:Z361)</f>
        <v>376.34177177456559</v>
      </c>
    </row>
    <row r="362" spans="17:34" x14ac:dyDescent="0.3">
      <c r="Q362" s="1">
        <f t="shared" si="89"/>
        <v>3.5999999999999672</v>
      </c>
      <c r="R362" s="1">
        <f>IF(Q362&lt;=t_thrust,('D12 Data'!D362/(m+m_f/2)),0)</f>
        <v>0</v>
      </c>
      <c r="S362" s="1">
        <f t="shared" si="90"/>
        <v>0</v>
      </c>
      <c r="T362" s="1">
        <f t="shared" si="97"/>
        <v>0</v>
      </c>
      <c r="U362" s="1">
        <f t="shared" si="84"/>
        <v>16.751904221382844</v>
      </c>
      <c r="V362" s="1">
        <f t="shared" si="85"/>
        <v>6.099415676057764</v>
      </c>
      <c r="W362" s="1">
        <f t="shared" si="91"/>
        <v>22.851319897440614</v>
      </c>
      <c r="X362" s="1">
        <f t="shared" si="94"/>
        <v>315.54490928736539</v>
      </c>
      <c r="Y362" s="1">
        <f t="shared" si="95"/>
        <v>206.43457444253454</v>
      </c>
      <c r="Z362" s="1">
        <f t="shared" si="96"/>
        <v>0.77705092074234972</v>
      </c>
      <c r="AA362" s="1">
        <f t="shared" si="92"/>
        <v>66.337253332283453</v>
      </c>
      <c r="AB362" s="1">
        <f t="shared" si="93"/>
        <v>40.028517969674894</v>
      </c>
      <c r="AC362" s="1">
        <f t="shared" si="86"/>
        <v>77.478470754914483</v>
      </c>
      <c r="AD362" s="1">
        <f t="shared" si="98"/>
        <v>-16.751904221382844</v>
      </c>
      <c r="AE362" s="1">
        <f t="shared" si="87"/>
        <v>-15.909415676057765</v>
      </c>
      <c r="AF362" s="1">
        <f t="shared" si="88"/>
        <v>23.102722830782888</v>
      </c>
      <c r="AG362" s="1">
        <f t="shared" si="83"/>
        <v>3.5999999999999672</v>
      </c>
      <c r="AH362" s="1">
        <f>SUM($Z$2:Z362)</f>
        <v>377.11882269530793</v>
      </c>
    </row>
    <row r="363" spans="17:34" x14ac:dyDescent="0.3">
      <c r="Q363" s="1">
        <f t="shared" si="89"/>
        <v>3.609999999999967</v>
      </c>
      <c r="R363" s="1">
        <f>IF(Q363&lt;=t_thrust,('D12 Data'!D363/(m+m_f/2)),0)</f>
        <v>0</v>
      </c>
      <c r="S363" s="1">
        <f t="shared" si="90"/>
        <v>0</v>
      </c>
      <c r="T363" s="1">
        <f t="shared" si="97"/>
        <v>0</v>
      </c>
      <c r="U363" s="1">
        <f t="shared" si="84"/>
        <v>16.667405104130168</v>
      </c>
      <c r="V363" s="1">
        <f t="shared" si="85"/>
        <v>6.0510275246812775</v>
      </c>
      <c r="W363" s="1">
        <f t="shared" si="91"/>
        <v>22.718432628811442</v>
      </c>
      <c r="X363" s="1">
        <f t="shared" si="94"/>
        <v>316.20828182068823</v>
      </c>
      <c r="Y363" s="1">
        <f t="shared" si="95"/>
        <v>206.83485962223128</v>
      </c>
      <c r="Z363" s="1">
        <f t="shared" si="96"/>
        <v>0.77478470754914597</v>
      </c>
      <c r="AA363" s="1">
        <f t="shared" si="92"/>
        <v>66.169734290069627</v>
      </c>
      <c r="AB363" s="1">
        <f t="shared" si="93"/>
        <v>39.86942381291432</v>
      </c>
      <c r="AC363" s="1">
        <f t="shared" si="86"/>
        <v>77.252862025896462</v>
      </c>
      <c r="AD363" s="1">
        <f t="shared" si="98"/>
        <v>-16.667405104130168</v>
      </c>
      <c r="AE363" s="1">
        <f t="shared" si="87"/>
        <v>-15.861027524681278</v>
      </c>
      <c r="AF363" s="1">
        <f t="shared" si="88"/>
        <v>23.00814175555865</v>
      </c>
      <c r="AG363" s="1">
        <f t="shared" si="83"/>
        <v>3.609999999999967</v>
      </c>
      <c r="AH363" s="1">
        <f>SUM($Z$2:Z363)</f>
        <v>377.89360740285707</v>
      </c>
    </row>
    <row r="364" spans="17:34" x14ac:dyDescent="0.3">
      <c r="Q364" s="1">
        <f t="shared" si="89"/>
        <v>3.6199999999999668</v>
      </c>
      <c r="R364" s="1">
        <f>IF(Q364&lt;=t_thrust,('D12 Data'!D364/(m+m_f/2)),0)</f>
        <v>0</v>
      </c>
      <c r="S364" s="1">
        <f t="shared" si="90"/>
        <v>0</v>
      </c>
      <c r="T364" s="1">
        <f t="shared" si="97"/>
        <v>0</v>
      </c>
      <c r="U364" s="1">
        <f t="shared" si="84"/>
        <v>16.583544251572103</v>
      </c>
      <c r="V364" s="1">
        <f t="shared" si="85"/>
        <v>6.0029783692234533</v>
      </c>
      <c r="W364" s="1">
        <f t="shared" si="91"/>
        <v>22.586522620795559</v>
      </c>
      <c r="X364" s="1">
        <f t="shared" si="94"/>
        <v>316.86997916358894</v>
      </c>
      <c r="Y364" s="1">
        <f t="shared" si="95"/>
        <v>207.23355386036042</v>
      </c>
      <c r="Z364" s="1">
        <f t="shared" si="96"/>
        <v>0.77252862025897306</v>
      </c>
      <c r="AA364" s="1">
        <f t="shared" si="92"/>
        <v>66.003060239028329</v>
      </c>
      <c r="AB364" s="1">
        <f t="shared" si="93"/>
        <v>39.710813537667512</v>
      </c>
      <c r="AC364" s="1">
        <f t="shared" si="86"/>
        <v>77.028258923204277</v>
      </c>
      <c r="AD364" s="1">
        <f t="shared" si="98"/>
        <v>-16.583544251572103</v>
      </c>
      <c r="AE364" s="1">
        <f t="shared" si="87"/>
        <v>-15.812978369223455</v>
      </c>
      <c r="AF364" s="1">
        <f t="shared" si="88"/>
        <v>22.914279933032567</v>
      </c>
      <c r="AG364" s="1">
        <f t="shared" si="83"/>
        <v>3.6199999999999668</v>
      </c>
      <c r="AH364" s="1">
        <f>SUM($Z$2:Z364)</f>
        <v>378.66613602311605</v>
      </c>
    </row>
    <row r="365" spans="17:34" x14ac:dyDescent="0.3">
      <c r="Q365" s="1">
        <f t="shared" si="89"/>
        <v>3.6299999999999666</v>
      </c>
      <c r="R365" s="1">
        <f>IF(Q365&lt;=t_thrust,('D12 Data'!D365/(m+m_f/2)),0)</f>
        <v>0</v>
      </c>
      <c r="S365" s="1">
        <f t="shared" si="90"/>
        <v>0</v>
      </c>
      <c r="T365" s="1">
        <f t="shared" si="97"/>
        <v>0</v>
      </c>
      <c r="U365" s="1">
        <f t="shared" si="84"/>
        <v>16.500315247659181</v>
      </c>
      <c r="V365" s="1">
        <f t="shared" si="85"/>
        <v>5.9552654359079922</v>
      </c>
      <c r="W365" s="1">
        <f t="shared" si="91"/>
        <v>22.455580683567167</v>
      </c>
      <c r="X365" s="1">
        <f t="shared" si="94"/>
        <v>317.53000976597923</v>
      </c>
      <c r="Y365" s="1">
        <f t="shared" si="95"/>
        <v>207.63066199573709</v>
      </c>
      <c r="Z365" s="1">
        <f t="shared" si="96"/>
        <v>0.77028258923204818</v>
      </c>
      <c r="AA365" s="1">
        <f t="shared" si="92"/>
        <v>65.837224796512615</v>
      </c>
      <c r="AB365" s="1">
        <f t="shared" si="93"/>
        <v>39.55268375397528</v>
      </c>
      <c r="AC365" s="1">
        <f t="shared" si="86"/>
        <v>76.804654553278965</v>
      </c>
      <c r="AD365" s="1">
        <f t="shared" si="98"/>
        <v>-16.500315247659181</v>
      </c>
      <c r="AE365" s="1">
        <f t="shared" si="87"/>
        <v>-15.765265435907992</v>
      </c>
      <c r="AF365" s="1">
        <f t="shared" si="88"/>
        <v>22.821130505230656</v>
      </c>
      <c r="AG365" s="1">
        <f t="shared" si="83"/>
        <v>3.6299999999999666</v>
      </c>
      <c r="AH365" s="1">
        <f>SUM($Z$2:Z365)</f>
        <v>379.43641861234812</v>
      </c>
    </row>
    <row r="366" spans="17:34" x14ac:dyDescent="0.3">
      <c r="Q366" s="1">
        <f t="shared" si="89"/>
        <v>3.6399999999999664</v>
      </c>
      <c r="R366" s="1">
        <f>IF(Q366&lt;=t_thrust,('D12 Data'!D366/(m+m_f/2)),0)</f>
        <v>0</v>
      </c>
      <c r="S366" s="1">
        <f t="shared" si="90"/>
        <v>0</v>
      </c>
      <c r="T366" s="1">
        <f t="shared" si="97"/>
        <v>0</v>
      </c>
      <c r="U366" s="1">
        <f t="shared" si="84"/>
        <v>16.417711756800241</v>
      </c>
      <c r="V366" s="1">
        <f t="shared" si="85"/>
        <v>5.9078859809008417</v>
      </c>
      <c r="W366" s="1">
        <f t="shared" si="91"/>
        <v>22.325597737701077</v>
      </c>
      <c r="X366" s="1">
        <f t="shared" si="94"/>
        <v>318.18838201394436</v>
      </c>
      <c r="Y366" s="1">
        <f t="shared" si="95"/>
        <v>208.02618883327682</v>
      </c>
      <c r="Z366" s="1">
        <f t="shared" si="96"/>
        <v>0.76804654553278562</v>
      </c>
      <c r="AA366" s="1">
        <f t="shared" si="92"/>
        <v>65.672221644036028</v>
      </c>
      <c r="AB366" s="1">
        <f t="shared" si="93"/>
        <v>39.395031099616205</v>
      </c>
      <c r="AC366" s="1">
        <f t="shared" si="86"/>
        <v>76.582042092145343</v>
      </c>
      <c r="AD366" s="1">
        <f t="shared" si="98"/>
        <v>-16.417711756800241</v>
      </c>
      <c r="AE366" s="1">
        <f t="shared" si="87"/>
        <v>-15.717885980900842</v>
      </c>
      <c r="AF366" s="1">
        <f t="shared" si="88"/>
        <v>22.728686698486918</v>
      </c>
      <c r="AG366" s="1">
        <f t="shared" si="83"/>
        <v>3.6399999999999664</v>
      </c>
      <c r="AH366" s="1">
        <f>SUM($Z$2:Z366)</f>
        <v>380.20446515788092</v>
      </c>
    </row>
    <row r="367" spans="17:34" x14ac:dyDescent="0.3">
      <c r="Q367" s="1">
        <f t="shared" si="89"/>
        <v>3.6499999999999662</v>
      </c>
      <c r="R367" s="1">
        <f>IF(Q367&lt;=t_thrust,('D12 Data'!D367/(m+m_f/2)),0)</f>
        <v>0</v>
      </c>
      <c r="S367" s="1">
        <f t="shared" si="90"/>
        <v>0</v>
      </c>
      <c r="T367" s="1">
        <f t="shared" si="97"/>
        <v>0</v>
      </c>
      <c r="U367" s="1">
        <f t="shared" si="84"/>
        <v>16.335727522654256</v>
      </c>
      <c r="V367" s="1">
        <f t="shared" si="85"/>
        <v>5.8608372899312018</v>
      </c>
      <c r="W367" s="1">
        <f t="shared" si="91"/>
        <v>22.196564812585454</v>
      </c>
      <c r="X367" s="1">
        <f t="shared" si="94"/>
        <v>318.84510423038472</v>
      </c>
      <c r="Y367" s="1">
        <f t="shared" si="95"/>
        <v>208.42013914427298</v>
      </c>
      <c r="Z367" s="1">
        <f t="shared" si="96"/>
        <v>0.76582042092145031</v>
      </c>
      <c r="AA367" s="1">
        <f t="shared" si="92"/>
        <v>65.508044526468026</v>
      </c>
      <c r="AB367" s="1">
        <f t="shared" si="93"/>
        <v>39.237852239807196</v>
      </c>
      <c r="AC367" s="1">
        <f t="shared" si="86"/>
        <v>76.360414784590191</v>
      </c>
      <c r="AD367" s="1">
        <f t="shared" si="98"/>
        <v>-16.335727522654256</v>
      </c>
      <c r="AE367" s="1">
        <f t="shared" si="87"/>
        <v>-15.670837289931203</v>
      </c>
      <c r="AF367" s="1">
        <f t="shared" si="88"/>
        <v>22.636941822205181</v>
      </c>
      <c r="AG367" s="1">
        <f t="shared" si="83"/>
        <v>3.6499999999999662</v>
      </c>
      <c r="AH367" s="1">
        <f>SUM($Z$2:Z367)</f>
        <v>380.97028557880236</v>
      </c>
    </row>
    <row r="368" spans="17:34" x14ac:dyDescent="0.3">
      <c r="Q368" s="1">
        <f t="shared" si="89"/>
        <v>3.6599999999999659</v>
      </c>
      <c r="R368" s="1">
        <f>IF(Q368&lt;=t_thrust,('D12 Data'!D368/(m+m_f/2)),0)</f>
        <v>0</v>
      </c>
      <c r="S368" s="1">
        <f t="shared" si="90"/>
        <v>0</v>
      </c>
      <c r="T368" s="1">
        <f t="shared" si="97"/>
        <v>0</v>
      </c>
      <c r="U368" s="1">
        <f t="shared" si="84"/>
        <v>16.25435636694321</v>
      </c>
      <c r="V368" s="1">
        <f t="shared" si="85"/>
        <v>5.8141166779181903</v>
      </c>
      <c r="W368" s="1">
        <f t="shared" si="91"/>
        <v>22.068473044861403</v>
      </c>
      <c r="X368" s="1">
        <f t="shared" si="94"/>
        <v>319.50018467564939</v>
      </c>
      <c r="Y368" s="1">
        <f t="shared" si="95"/>
        <v>208.81251766667106</v>
      </c>
      <c r="Z368" s="1">
        <f t="shared" si="96"/>
        <v>0.7636041478458977</v>
      </c>
      <c r="AA368" s="1">
        <f t="shared" si="92"/>
        <v>65.344687251241481</v>
      </c>
      <c r="AB368" s="1">
        <f t="shared" si="93"/>
        <v>39.081143866907887</v>
      </c>
      <c r="AC368" s="1">
        <f t="shared" si="86"/>
        <v>76.139765943352586</v>
      </c>
      <c r="AD368" s="1">
        <f t="shared" si="98"/>
        <v>-16.25435636694321</v>
      </c>
      <c r="AE368" s="1">
        <f t="shared" si="87"/>
        <v>-15.624116677918192</v>
      </c>
      <c r="AF368" s="1">
        <f t="shared" si="88"/>
        <v>22.545889267642309</v>
      </c>
      <c r="AG368" s="1">
        <f t="shared" si="83"/>
        <v>3.6599999999999659</v>
      </c>
      <c r="AH368" s="1">
        <f>SUM($Z$2:Z368)</f>
        <v>381.73388972664827</v>
      </c>
    </row>
    <row r="369" spans="17:34" x14ac:dyDescent="0.3">
      <c r="Q369" s="1">
        <f t="shared" si="89"/>
        <v>3.6699999999999657</v>
      </c>
      <c r="R369" s="1">
        <f>IF(Q369&lt;=t_thrust,('D12 Data'!D369/(m+m_f/2)),0)</f>
        <v>0</v>
      </c>
      <c r="S369" s="1">
        <f t="shared" si="90"/>
        <v>0</v>
      </c>
      <c r="T369" s="1">
        <f t="shared" si="97"/>
        <v>0</v>
      </c>
      <c r="U369" s="1">
        <f t="shared" si="84"/>
        <v>16.173592188285696</v>
      </c>
      <c r="V369" s="1">
        <f t="shared" si="85"/>
        <v>5.7677214886030157</v>
      </c>
      <c r="W369" s="1">
        <f t="shared" si="91"/>
        <v>21.941313676888718</v>
      </c>
      <c r="X369" s="1">
        <f t="shared" si="94"/>
        <v>320.1536315481618</v>
      </c>
      <c r="Y369" s="1">
        <f t="shared" si="95"/>
        <v>209.20332910534012</v>
      </c>
      <c r="Z369" s="1">
        <f t="shared" si="96"/>
        <v>0.76139765943350779</v>
      </c>
      <c r="AA369" s="1">
        <f t="shared" si="92"/>
        <v>65.182143687572051</v>
      </c>
      <c r="AB369" s="1">
        <f t="shared" si="93"/>
        <v>38.924902700128705</v>
      </c>
      <c r="AC369" s="1">
        <f t="shared" si="86"/>
        <v>75.920088948326296</v>
      </c>
      <c r="AD369" s="1">
        <f t="shared" si="98"/>
        <v>-16.173592188285696</v>
      </c>
      <c r="AE369" s="1">
        <f t="shared" si="87"/>
        <v>-15.577721488603016</v>
      </c>
      <c r="AF369" s="1">
        <f t="shared" si="88"/>
        <v>22.455522506712246</v>
      </c>
      <c r="AG369" s="1">
        <f t="shared" si="83"/>
        <v>3.6699999999999657</v>
      </c>
      <c r="AH369" s="1">
        <f>SUM($Z$2:Z369)</f>
        <v>382.49528738608177</v>
      </c>
    </row>
    <row r="370" spans="17:34" x14ac:dyDescent="0.3">
      <c r="Q370" s="1">
        <f t="shared" si="89"/>
        <v>3.6799999999999655</v>
      </c>
      <c r="R370" s="1">
        <f>IF(Q370&lt;=t_thrust,('D12 Data'!D370/(m+m_f/2)),0)</f>
        <v>0</v>
      </c>
      <c r="S370" s="1">
        <f t="shared" si="90"/>
        <v>0</v>
      </c>
      <c r="T370" s="1">
        <f t="shared" si="97"/>
        <v>0</v>
      </c>
      <c r="U370" s="1">
        <f t="shared" si="84"/>
        <v>16.093428961050822</v>
      </c>
      <c r="V370" s="1">
        <f t="shared" si="85"/>
        <v>5.7216490941866391</v>
      </c>
      <c r="W370" s="1">
        <f t="shared" si="91"/>
        <v>21.815078055237464</v>
      </c>
      <c r="X370" s="1">
        <f t="shared" si="94"/>
        <v>320.8054529850375</v>
      </c>
      <c r="Y370" s="1">
        <f t="shared" si="95"/>
        <v>209.5925781323414</v>
      </c>
      <c r="Z370" s="1">
        <f t="shared" si="96"/>
        <v>0.75920088948325004</v>
      </c>
      <c r="AA370" s="1">
        <f t="shared" si="92"/>
        <v>65.0204077656892</v>
      </c>
      <c r="AB370" s="1">
        <f t="shared" si="93"/>
        <v>38.769125485242675</v>
      </c>
      <c r="AC370" s="1">
        <f t="shared" si="86"/>
        <v>75.701377245773998</v>
      </c>
      <c r="AD370" s="1">
        <f t="shared" si="98"/>
        <v>-16.093428961050822</v>
      </c>
      <c r="AE370" s="1">
        <f t="shared" si="87"/>
        <v>-15.531649094186641</v>
      </c>
      <c r="AF370" s="1">
        <f t="shared" si="88"/>
        <v>22.365835090810673</v>
      </c>
      <c r="AG370" s="1">
        <f t="shared" si="83"/>
        <v>3.6799999999999655</v>
      </c>
      <c r="AH370" s="1">
        <f>SUM($Z$2:Z370)</f>
        <v>383.254488275565</v>
      </c>
    </row>
    <row r="371" spans="17:34" x14ac:dyDescent="0.3">
      <c r="Q371" s="1">
        <f t="shared" si="89"/>
        <v>3.6899999999999653</v>
      </c>
      <c r="R371" s="1">
        <f>IF(Q371&lt;=t_thrust,('D12 Data'!D371/(m+m_f/2)),0)</f>
        <v>0</v>
      </c>
      <c r="S371" s="1">
        <f t="shared" si="90"/>
        <v>0</v>
      </c>
      <c r="T371" s="1">
        <f t="shared" si="97"/>
        <v>0</v>
      </c>
      <c r="U371" s="1">
        <f t="shared" si="84"/>
        <v>16.013860734231951</v>
      </c>
      <c r="V371" s="1">
        <f t="shared" si="85"/>
        <v>5.6758968949727446</v>
      </c>
      <c r="W371" s="1">
        <f t="shared" si="91"/>
        <v>21.689757629204692</v>
      </c>
      <c r="X371" s="1">
        <f t="shared" si="94"/>
        <v>321.4556570626944</v>
      </c>
      <c r="Y371" s="1">
        <f t="shared" si="95"/>
        <v>209.98026938719383</v>
      </c>
      <c r="Z371" s="1">
        <f t="shared" si="96"/>
        <v>0.7570137724577426</v>
      </c>
      <c r="AA371" s="1">
        <f t="shared" si="92"/>
        <v>64.859473476078691</v>
      </c>
      <c r="AB371" s="1">
        <f t="shared" si="93"/>
        <v>38.613808994300811</v>
      </c>
      <c r="AC371" s="1">
        <f t="shared" si="86"/>
        <v>75.483624347553032</v>
      </c>
      <c r="AD371" s="1">
        <f t="shared" si="98"/>
        <v>-16.013860734231951</v>
      </c>
      <c r="AE371" s="1">
        <f t="shared" si="87"/>
        <v>-15.485896894972745</v>
      </c>
      <c r="AF371" s="1">
        <f t="shared" si="88"/>
        <v>22.276820649659644</v>
      </c>
      <c r="AG371" s="1">
        <f t="shared" si="83"/>
        <v>3.6899999999999653</v>
      </c>
      <c r="AH371" s="1">
        <f>SUM($Z$2:Z371)</f>
        <v>384.01150204802275</v>
      </c>
    </row>
    <row r="372" spans="17:34" x14ac:dyDescent="0.3">
      <c r="Q372" s="1">
        <f t="shared" si="89"/>
        <v>3.6999999999999651</v>
      </c>
      <c r="R372" s="1">
        <f>IF(Q372&lt;=t_thrust,('D12 Data'!D372/(m+m_f/2)),0)</f>
        <v>0</v>
      </c>
      <c r="S372" s="1">
        <f t="shared" si="90"/>
        <v>0</v>
      </c>
      <c r="T372" s="1">
        <f t="shared" si="97"/>
        <v>0</v>
      </c>
      <c r="U372" s="1">
        <f t="shared" si="84"/>
        <v>15.934881630340012</v>
      </c>
      <c r="V372" s="1">
        <f t="shared" si="85"/>
        <v>5.6304623190160141</v>
      </c>
      <c r="W372" s="1">
        <f t="shared" si="91"/>
        <v>21.56534394935602</v>
      </c>
      <c r="X372" s="1">
        <f t="shared" si="94"/>
        <v>322.10425179745516</v>
      </c>
      <c r="Y372" s="1">
        <f t="shared" si="95"/>
        <v>210.36640747713682</v>
      </c>
      <c r="Z372" s="1">
        <f t="shared" si="96"/>
        <v>0.75483624347550038</v>
      </c>
      <c r="AA372" s="1">
        <f t="shared" si="92"/>
        <v>64.699334868736372</v>
      </c>
      <c r="AB372" s="1">
        <f t="shared" si="93"/>
        <v>38.458950025351086</v>
      </c>
      <c r="AC372" s="1">
        <f t="shared" si="86"/>
        <v>75.266823830352621</v>
      </c>
      <c r="AD372" s="1">
        <f t="shared" si="98"/>
        <v>-15.934881630340012</v>
      </c>
      <c r="AE372" s="1">
        <f t="shared" si="87"/>
        <v>-15.440462319016014</v>
      </c>
      <c r="AF372" s="1">
        <f t="shared" si="88"/>
        <v>22.188472890172072</v>
      </c>
      <c r="AG372" s="1">
        <f t="shared" si="83"/>
        <v>3.6999999999999651</v>
      </c>
      <c r="AH372" s="1">
        <f>SUM($Z$2:Z372)</f>
        <v>384.76633829149824</v>
      </c>
    </row>
    <row r="373" spans="17:34" x14ac:dyDescent="0.3">
      <c r="Q373" s="1">
        <f t="shared" si="89"/>
        <v>3.7099999999999649</v>
      </c>
      <c r="R373" s="1">
        <f>IF(Q373&lt;=t_thrust,('D12 Data'!D373/(m+m_f/2)),0)</f>
        <v>0</v>
      </c>
      <c r="S373" s="1">
        <f t="shared" si="90"/>
        <v>0</v>
      </c>
      <c r="T373" s="1">
        <f t="shared" si="97"/>
        <v>0</v>
      </c>
      <c r="U373" s="1">
        <f t="shared" si="84"/>
        <v>15.85648584431584</v>
      </c>
      <c r="V373" s="1">
        <f t="shared" si="85"/>
        <v>5.5853428217755621</v>
      </c>
      <c r="W373" s="1">
        <f t="shared" si="91"/>
        <v>21.441828666091403</v>
      </c>
      <c r="X373" s="1">
        <f t="shared" si="94"/>
        <v>322.75124514614254</v>
      </c>
      <c r="Y373" s="1">
        <f t="shared" si="95"/>
        <v>210.75099697739032</v>
      </c>
      <c r="Z373" s="1">
        <f t="shared" si="96"/>
        <v>0.75266823830352836</v>
      </c>
      <c r="AA373" s="1">
        <f t="shared" si="92"/>
        <v>64.53998605243298</v>
      </c>
      <c r="AB373" s="1">
        <f t="shared" si="93"/>
        <v>38.304545402160926</v>
      </c>
      <c r="AC373" s="1">
        <f t="shared" si="86"/>
        <v>75.050969334942309</v>
      </c>
      <c r="AD373" s="1">
        <f t="shared" si="98"/>
        <v>-15.85648584431584</v>
      </c>
      <c r="AE373" s="1">
        <f t="shared" si="87"/>
        <v>-15.395342821775563</v>
      </c>
      <c r="AF373" s="1">
        <f t="shared" si="88"/>
        <v>22.100785595335406</v>
      </c>
      <c r="AG373" s="1">
        <f t="shared" si="83"/>
        <v>3.7099999999999649</v>
      </c>
      <c r="AH373" s="1">
        <f>SUM($Z$2:Z373)</f>
        <v>385.5190065298018</v>
      </c>
    </row>
    <row r="374" spans="17:34" x14ac:dyDescent="0.3">
      <c r="Q374" s="1">
        <f t="shared" si="89"/>
        <v>3.7199999999999647</v>
      </c>
      <c r="R374" s="1">
        <f>IF(Q374&lt;=t_thrust,('D12 Data'!D374/(m+m_f/2)),0)</f>
        <v>0</v>
      </c>
      <c r="S374" s="1">
        <f t="shared" si="90"/>
        <v>0</v>
      </c>
      <c r="T374" s="1">
        <f t="shared" si="97"/>
        <v>0</v>
      </c>
      <c r="U374" s="1">
        <f t="shared" si="84"/>
        <v>15.778667642461315</v>
      </c>
      <c r="V374" s="1">
        <f t="shared" si="85"/>
        <v>5.5405358857734655</v>
      </c>
      <c r="W374" s="1">
        <f t="shared" si="91"/>
        <v>21.31920352823478</v>
      </c>
      <c r="X374" s="1">
        <f t="shared" si="94"/>
        <v>323.39664500666686</v>
      </c>
      <c r="Y374" s="1">
        <f t="shared" si="95"/>
        <v>211.13404243141193</v>
      </c>
      <c r="Z374" s="1">
        <f t="shared" si="96"/>
        <v>0.75050969334941753</v>
      </c>
      <c r="AA374" s="1">
        <f t="shared" si="92"/>
        <v>64.381421193989823</v>
      </c>
      <c r="AB374" s="1">
        <f t="shared" si="93"/>
        <v>38.150591973943172</v>
      </c>
      <c r="AC374" s="1">
        <f t="shared" si="86"/>
        <v>74.836054565431354</v>
      </c>
      <c r="AD374" s="1">
        <f t="shared" si="98"/>
        <v>-15.778667642461315</v>
      </c>
      <c r="AE374" s="1">
        <f t="shared" si="87"/>
        <v>-15.350535885773466</v>
      </c>
      <c r="AF374" s="1">
        <f t="shared" si="88"/>
        <v>22.013752623114367</v>
      </c>
      <c r="AG374" s="1">
        <f t="shared" si="83"/>
        <v>3.7199999999999647</v>
      </c>
      <c r="AH374" s="1">
        <f>SUM($Z$2:Z374)</f>
        <v>386.26951622315124</v>
      </c>
    </row>
    <row r="375" spans="17:34" x14ac:dyDescent="0.3">
      <c r="Q375" s="1">
        <f t="shared" si="89"/>
        <v>3.7299999999999645</v>
      </c>
      <c r="R375" s="1">
        <f>IF(Q375&lt;=t_thrust,('D12 Data'!D375/(m+m_f/2)),0)</f>
        <v>0</v>
      </c>
      <c r="S375" s="1">
        <f t="shared" si="90"/>
        <v>0</v>
      </c>
      <c r="T375" s="1">
        <f t="shared" si="97"/>
        <v>0</v>
      </c>
      <c r="U375" s="1">
        <f t="shared" si="84"/>
        <v>15.701421361388812</v>
      </c>
      <c r="V375" s="1">
        <f t="shared" si="85"/>
        <v>5.4960390202582952</v>
      </c>
      <c r="W375" s="1">
        <f t="shared" si="91"/>
        <v>21.197460381647108</v>
      </c>
      <c r="X375" s="1">
        <f t="shared" si="94"/>
        <v>324.04045921860677</v>
      </c>
      <c r="Y375" s="1">
        <f t="shared" si="95"/>
        <v>211.51554835115135</v>
      </c>
      <c r="Z375" s="1">
        <f t="shared" si="96"/>
        <v>0.74836054565432164</v>
      </c>
      <c r="AA375" s="1">
        <f t="shared" si="92"/>
        <v>64.223634517565216</v>
      </c>
      <c r="AB375" s="1">
        <f t="shared" si="93"/>
        <v>37.997086615085443</v>
      </c>
      <c r="AC375" s="1">
        <f t="shared" si="86"/>
        <v>74.622073288539099</v>
      </c>
      <c r="AD375" s="1">
        <f t="shared" si="98"/>
        <v>-15.701421361388812</v>
      </c>
      <c r="AE375" s="1">
        <f t="shared" si="87"/>
        <v>-15.306039020258297</v>
      </c>
      <c r="AF375" s="1">
        <f t="shared" si="88"/>
        <v>21.92736790537219</v>
      </c>
      <c r="AG375" s="1">
        <f t="shared" si="83"/>
        <v>3.7299999999999645</v>
      </c>
      <c r="AH375" s="1">
        <f>SUM($Z$2:Z375)</f>
        <v>387.01787676880554</v>
      </c>
    </row>
    <row r="376" spans="17:34" x14ac:dyDescent="0.3">
      <c r="Q376" s="1">
        <f t="shared" si="89"/>
        <v>3.7399999999999642</v>
      </c>
      <c r="R376" s="1">
        <f>IF(Q376&lt;=t_thrust,('D12 Data'!D376/(m+m_f/2)),0)</f>
        <v>0</v>
      </c>
      <c r="S376" s="1">
        <f t="shared" si="90"/>
        <v>0</v>
      </c>
      <c r="T376" s="1">
        <f t="shared" si="97"/>
        <v>0</v>
      </c>
      <c r="U376" s="1">
        <f t="shared" si="84"/>
        <v>15.624741406988695</v>
      </c>
      <c r="V376" s="1">
        <f t="shared" si="85"/>
        <v>5.4518497608735688</v>
      </c>
      <c r="W376" s="1">
        <f t="shared" si="91"/>
        <v>21.076591167862269</v>
      </c>
      <c r="X376" s="1">
        <f t="shared" si="94"/>
        <v>324.68269556378243</v>
      </c>
      <c r="Y376" s="1">
        <f t="shared" si="95"/>
        <v>211.89551921730219</v>
      </c>
      <c r="Z376" s="1">
        <f t="shared" si="96"/>
        <v>0.74622073288539215</v>
      </c>
      <c r="AA376" s="1">
        <f t="shared" si="92"/>
        <v>64.066620303951325</v>
      </c>
      <c r="AB376" s="1">
        <f t="shared" si="93"/>
        <v>37.84402622488286</v>
      </c>
      <c r="AC376" s="1">
        <f t="shared" si="86"/>
        <v>74.409019332875843</v>
      </c>
      <c r="AD376" s="1">
        <f t="shared" si="98"/>
        <v>-15.624741406988695</v>
      </c>
      <c r="AE376" s="1">
        <f t="shared" si="87"/>
        <v>-15.26184976087357</v>
      </c>
      <c r="AF376" s="1">
        <f t="shared" si="88"/>
        <v>21.841625446810127</v>
      </c>
      <c r="AG376" s="1">
        <f t="shared" si="83"/>
        <v>3.7399999999999642</v>
      </c>
      <c r="AH376" s="1">
        <f>SUM($Z$2:Z376)</f>
        <v>387.76409750169091</v>
      </c>
    </row>
    <row r="377" spans="17:34" x14ac:dyDescent="0.3">
      <c r="Q377" s="1">
        <f t="shared" si="89"/>
        <v>3.749999999999964</v>
      </c>
      <c r="R377" s="1">
        <f>IF(Q377&lt;=t_thrust,('D12 Data'!D377/(m+m_f/2)),0)</f>
        <v>0</v>
      </c>
      <c r="S377" s="1">
        <f t="shared" si="90"/>
        <v>0</v>
      </c>
      <c r="T377" s="1">
        <f t="shared" si="97"/>
        <v>0</v>
      </c>
      <c r="U377" s="1">
        <f t="shared" si="84"/>
        <v>15.548622253414461</v>
      </c>
      <c r="V377" s="1">
        <f t="shared" si="85"/>
        <v>5.4079656693310589</v>
      </c>
      <c r="W377" s="1">
        <f t="shared" si="91"/>
        <v>20.95658792274552</v>
      </c>
      <c r="X377" s="1">
        <f t="shared" si="94"/>
        <v>325.3233617668219</v>
      </c>
      <c r="Y377" s="1">
        <f t="shared" si="95"/>
        <v>212.27395947955102</v>
      </c>
      <c r="Z377" s="1">
        <f t="shared" si="96"/>
        <v>0.74409019332872428</v>
      </c>
      <c r="AA377" s="1">
        <f t="shared" si="92"/>
        <v>63.910372889881444</v>
      </c>
      <c r="AB377" s="1">
        <f t="shared" si="93"/>
        <v>37.691407727274125</v>
      </c>
      <c r="AC377" s="1">
        <f t="shared" si="86"/>
        <v>74.196886588234364</v>
      </c>
      <c r="AD377" s="1">
        <f t="shared" si="98"/>
        <v>-15.548622253414461</v>
      </c>
      <c r="AE377" s="1">
        <f t="shared" si="87"/>
        <v>-15.217965669331059</v>
      </c>
      <c r="AF377" s="1">
        <f t="shared" si="88"/>
        <v>21.75651932392482</v>
      </c>
      <c r="AG377" s="1">
        <f t="shared" si="83"/>
        <v>3.749999999999964</v>
      </c>
      <c r="AH377" s="1">
        <f>SUM($Z$2:Z377)</f>
        <v>388.50818769501961</v>
      </c>
    </row>
    <row r="378" spans="17:34" x14ac:dyDescent="0.3">
      <c r="Q378" s="1">
        <f t="shared" si="89"/>
        <v>3.7599999999999638</v>
      </c>
      <c r="R378" s="1">
        <f>IF(Q378&lt;=t_thrust,('D12 Data'!D378/(m+m_f/2)),0)</f>
        <v>0</v>
      </c>
      <c r="S378" s="1">
        <f t="shared" si="90"/>
        <v>0</v>
      </c>
      <c r="T378" s="1">
        <f t="shared" si="97"/>
        <v>0</v>
      </c>
      <c r="U378" s="1">
        <f t="shared" si="84"/>
        <v>15.473058442085142</v>
      </c>
      <c r="V378" s="1">
        <f t="shared" si="85"/>
        <v>5.3643843330888492</v>
      </c>
      <c r="W378" s="1">
        <f t="shared" si="91"/>
        <v>20.837442775173987</v>
      </c>
      <c r="X378" s="1">
        <f t="shared" si="94"/>
        <v>325.96246549572072</v>
      </c>
      <c r="Y378" s="1">
        <f t="shared" si="95"/>
        <v>212.65087355682377</v>
      </c>
      <c r="Z378" s="1">
        <f t="shared" si="96"/>
        <v>0.74196886588234756</v>
      </c>
      <c r="AA378" s="1">
        <f t="shared" si="92"/>
        <v>63.7548866673473</v>
      </c>
      <c r="AB378" s="1">
        <f t="shared" si="93"/>
        <v>37.539228070580819</v>
      </c>
      <c r="AC378" s="1">
        <f t="shared" si="86"/>
        <v>73.985669004891619</v>
      </c>
      <c r="AD378" s="1">
        <f t="shared" si="98"/>
        <v>-15.473058442085142</v>
      </c>
      <c r="AE378" s="1">
        <f t="shared" si="87"/>
        <v>-15.174384333088849</v>
      </c>
      <c r="AF378" s="1">
        <f t="shared" si="88"/>
        <v>21.672043683983166</v>
      </c>
      <c r="AG378" s="1">
        <f t="shared" si="83"/>
        <v>3.7599999999999638</v>
      </c>
      <c r="AH378" s="1">
        <f>SUM($Z$2:Z378)</f>
        <v>389.25015656090198</v>
      </c>
    </row>
    <row r="379" spans="17:34" x14ac:dyDescent="0.3">
      <c r="Q379" s="1">
        <f t="shared" si="89"/>
        <v>3.7699999999999636</v>
      </c>
      <c r="R379" s="1">
        <f>IF(Q379&lt;=t_thrust,('D12 Data'!D379/(m+m_f/2)),0)</f>
        <v>0</v>
      </c>
      <c r="S379" s="1">
        <f t="shared" si="90"/>
        <v>0</v>
      </c>
      <c r="T379" s="1">
        <f t="shared" si="97"/>
        <v>0</v>
      </c>
      <c r="U379" s="1">
        <f t="shared" si="84"/>
        <v>15.398044580704754</v>
      </c>
      <c r="V379" s="1">
        <f t="shared" si="85"/>
        <v>5.3211033650340633</v>
      </c>
      <c r="W379" s="1">
        <f t="shared" si="91"/>
        <v>20.719147945738808</v>
      </c>
      <c r="X379" s="1">
        <f t="shared" si="94"/>
        <v>326.60001436239418</v>
      </c>
      <c r="Y379" s="1">
        <f t="shared" si="95"/>
        <v>213.02626583752956</v>
      </c>
      <c r="Z379" s="1">
        <f t="shared" si="96"/>
        <v>0.73985669004889509</v>
      </c>
      <c r="AA379" s="1">
        <f t="shared" si="92"/>
        <v>63.600156082926453</v>
      </c>
      <c r="AB379" s="1">
        <f t="shared" si="93"/>
        <v>37.387484227249935</v>
      </c>
      <c r="AC379" s="1">
        <f t="shared" si="86"/>
        <v>73.775360592920649</v>
      </c>
      <c r="AD379" s="1">
        <f t="shared" si="98"/>
        <v>-15.398044580704754</v>
      </c>
      <c r="AE379" s="1">
        <f t="shared" si="87"/>
        <v>-15.131103365034065</v>
      </c>
      <c r="AF379" s="1">
        <f t="shared" si="88"/>
        <v>21.588192744014407</v>
      </c>
      <c r="AG379" s="1">
        <f t="shared" si="83"/>
        <v>3.7699999999999636</v>
      </c>
      <c r="AH379" s="1">
        <f>SUM($Z$2:Z379)</f>
        <v>389.99001325095088</v>
      </c>
    </row>
    <row r="380" spans="17:34" x14ac:dyDescent="0.3">
      <c r="Q380" s="1">
        <f t="shared" si="89"/>
        <v>3.7799999999999634</v>
      </c>
      <c r="R380" s="1">
        <f>IF(Q380&lt;=t_thrust,('D12 Data'!D380/(m+m_f/2)),0)</f>
        <v>0</v>
      </c>
      <c r="S380" s="1">
        <f t="shared" si="90"/>
        <v>0</v>
      </c>
      <c r="T380" s="1">
        <f t="shared" si="97"/>
        <v>0</v>
      </c>
      <c r="U380" s="1">
        <f t="shared" si="84"/>
        <v>15.323575342298332</v>
      </c>
      <c r="V380" s="1">
        <f t="shared" si="85"/>
        <v>5.2781204031702167</v>
      </c>
      <c r="W380" s="1">
        <f t="shared" si="91"/>
        <v>20.601695745468547</v>
      </c>
      <c r="X380" s="1">
        <f t="shared" si="94"/>
        <v>327.23601592322342</v>
      </c>
      <c r="Y380" s="1">
        <f t="shared" si="95"/>
        <v>213.40014067980206</v>
      </c>
      <c r="Z380" s="1">
        <f t="shared" si="96"/>
        <v>0.73775360592918793</v>
      </c>
      <c r="AA380" s="1">
        <f t="shared" si="92"/>
        <v>63.44617563711941</v>
      </c>
      <c r="AB380" s="1">
        <f t="shared" si="93"/>
        <v>37.236173193599598</v>
      </c>
      <c r="AC380" s="1">
        <f t="shared" si="86"/>
        <v>73.565955421512399</v>
      </c>
      <c r="AD380" s="1">
        <f t="shared" si="98"/>
        <v>-15.323575342298332</v>
      </c>
      <c r="AE380" s="1">
        <f t="shared" si="87"/>
        <v>-15.088120403170217</v>
      </c>
      <c r="AF380" s="1">
        <f t="shared" si="88"/>
        <v>21.504960789819052</v>
      </c>
      <c r="AG380" s="1">
        <f t="shared" si="83"/>
        <v>3.7799999999999634</v>
      </c>
      <c r="AH380" s="1">
        <f>SUM($Z$2:Z380)</f>
        <v>390.72776685688007</v>
      </c>
    </row>
    <row r="381" spans="17:34" x14ac:dyDescent="0.3">
      <c r="Q381" s="1">
        <f t="shared" si="89"/>
        <v>3.7899999999999632</v>
      </c>
      <c r="R381" s="1">
        <f>IF(Q381&lt;=t_thrust,('D12 Data'!D381/(m+m_f/2)),0)</f>
        <v>0</v>
      </c>
      <c r="S381" s="1">
        <f t="shared" si="90"/>
        <v>0</v>
      </c>
      <c r="T381" s="1">
        <f t="shared" si="97"/>
        <v>0</v>
      </c>
      <c r="U381" s="1">
        <f t="shared" si="84"/>
        <v>15.249645464264315</v>
      </c>
      <c r="V381" s="1">
        <f t="shared" si="85"/>
        <v>5.2354331103090956</v>
      </c>
      <c r="W381" s="1">
        <f t="shared" si="91"/>
        <v>20.485078574573414</v>
      </c>
      <c r="X381" s="1">
        <f t="shared" si="94"/>
        <v>327.87047767959461</v>
      </c>
      <c r="Y381" s="1">
        <f t="shared" si="95"/>
        <v>213.77250241173806</v>
      </c>
      <c r="Z381" s="1">
        <f t="shared" si="96"/>
        <v>0.73565955421512474</v>
      </c>
      <c r="AA381" s="1">
        <f t="shared" si="92"/>
        <v>63.292939883696427</v>
      </c>
      <c r="AB381" s="1">
        <f t="shared" si="93"/>
        <v>37.085291989567899</v>
      </c>
      <c r="AC381" s="1">
        <f t="shared" si="86"/>
        <v>73.357447618307432</v>
      </c>
      <c r="AD381" s="1">
        <f t="shared" si="98"/>
        <v>-15.249645464264315</v>
      </c>
      <c r="AE381" s="1">
        <f t="shared" si="87"/>
        <v>-15.045433110309096</v>
      </c>
      <c r="AF381" s="1">
        <f t="shared" si="88"/>
        <v>21.42234217499437</v>
      </c>
      <c r="AG381" s="1">
        <f t="shared" si="83"/>
        <v>3.7899999999999632</v>
      </c>
      <c r="AH381" s="1">
        <f>SUM($Z$2:Z381)</f>
        <v>391.46342641109521</v>
      </c>
    </row>
    <row r="382" spans="17:34" x14ac:dyDescent="0.3">
      <c r="Q382" s="1">
        <f t="shared" si="89"/>
        <v>3.799999999999963</v>
      </c>
      <c r="R382" s="1">
        <f>IF(Q382&lt;=t_thrust,('D12 Data'!D382/(m+m_f/2)),0)</f>
        <v>0</v>
      </c>
      <c r="S382" s="1">
        <f t="shared" si="90"/>
        <v>0</v>
      </c>
      <c r="T382" s="1">
        <f t="shared" si="97"/>
        <v>0</v>
      </c>
      <c r="U382" s="1">
        <f t="shared" si="84"/>
        <v>15.176249747442924</v>
      </c>
      <c r="V382" s="1">
        <f t="shared" si="85"/>
        <v>5.1930391737670734</v>
      </c>
      <c r="W382" s="1">
        <f t="shared" si="91"/>
        <v>20.369288921210003</v>
      </c>
      <c r="X382" s="1">
        <f t="shared" si="94"/>
        <v>328.50340707843156</v>
      </c>
      <c r="Y382" s="1">
        <f t="shared" si="95"/>
        <v>214.14335533163373</v>
      </c>
      <c r="Z382" s="1">
        <f t="shared" si="96"/>
        <v>0.7335744761830566</v>
      </c>
      <c r="AA382" s="1">
        <f t="shared" si="92"/>
        <v>63.140443429053789</v>
      </c>
      <c r="AB382" s="1">
        <f t="shared" si="93"/>
        <v>36.934837658464815</v>
      </c>
      <c r="AC382" s="1">
        <f t="shared" si="86"/>
        <v>73.149831368737225</v>
      </c>
      <c r="AD382" s="1">
        <f t="shared" si="98"/>
        <v>-15.176249747442924</v>
      </c>
      <c r="AE382" s="1">
        <f t="shared" si="87"/>
        <v>-15.003039173767075</v>
      </c>
      <c r="AF382" s="1">
        <f t="shared" si="88"/>
        <v>21.340331319976052</v>
      </c>
      <c r="AG382" s="1">
        <f t="shared" si="83"/>
        <v>3.799999999999963</v>
      </c>
      <c r="AH382" s="1">
        <f>SUM($Z$2:Z382)</f>
        <v>392.19700088727825</v>
      </c>
    </row>
    <row r="383" spans="17:34" x14ac:dyDescent="0.3">
      <c r="Q383" s="1">
        <f t="shared" si="89"/>
        <v>3.8099999999999627</v>
      </c>
      <c r="R383" s="1">
        <f>IF(Q383&lt;=t_thrust,('D12 Data'!D383/(m+m_f/2)),0)</f>
        <v>0</v>
      </c>
      <c r="S383" s="1">
        <f t="shared" si="90"/>
        <v>0</v>
      </c>
      <c r="T383" s="1">
        <f t="shared" si="97"/>
        <v>0</v>
      </c>
      <c r="U383" s="1">
        <f t="shared" si="84"/>
        <v>15.103383055200236</v>
      </c>
      <c r="V383" s="1">
        <f t="shared" si="85"/>
        <v>5.1509363050658203</v>
      </c>
      <c r="W383" s="1">
        <f t="shared" si="91"/>
        <v>20.254319360266056</v>
      </c>
      <c r="X383" s="1">
        <f t="shared" si="94"/>
        <v>329.13481151272208</v>
      </c>
      <c r="Y383" s="1">
        <f t="shared" si="95"/>
        <v>214.51270370821837</v>
      </c>
      <c r="Z383" s="1">
        <f t="shared" si="96"/>
        <v>0.73149831368734919</v>
      </c>
      <c r="AA383" s="1">
        <f t="shared" si="92"/>
        <v>62.98868093157936</v>
      </c>
      <c r="AB383" s="1">
        <f t="shared" si="93"/>
        <v>36.78480726672715</v>
      </c>
      <c r="AC383" s="1">
        <f t="shared" si="86"/>
        <v>72.943100915374927</v>
      </c>
      <c r="AD383" s="1">
        <f t="shared" si="98"/>
        <v>-15.103383055200236</v>
      </c>
      <c r="AE383" s="1">
        <f t="shared" si="87"/>
        <v>-14.960936305065822</v>
      </c>
      <c r="AF383" s="1">
        <f t="shared" si="88"/>
        <v>21.258922711095831</v>
      </c>
      <c r="AG383" s="1">
        <f t="shared" si="83"/>
        <v>3.8099999999999627</v>
      </c>
      <c r="AH383" s="1">
        <f>SUM($Z$2:Z383)</f>
        <v>392.92849920096558</v>
      </c>
    </row>
    <row r="384" spans="17:34" x14ac:dyDescent="0.3">
      <c r="Q384" s="1">
        <f t="shared" si="89"/>
        <v>3.8199999999999625</v>
      </c>
      <c r="R384" s="1">
        <f>IF(Q384&lt;=t_thrust,('D12 Data'!D384/(m+m_f/2)),0)</f>
        <v>0</v>
      </c>
      <c r="S384" s="1">
        <f t="shared" si="90"/>
        <v>0</v>
      </c>
      <c r="T384" s="1">
        <f t="shared" si="97"/>
        <v>0</v>
      </c>
      <c r="U384" s="1">
        <f t="shared" si="84"/>
        <v>15.031040312527663</v>
      </c>
      <c r="V384" s="1">
        <f t="shared" si="85"/>
        <v>5.1091222396373217</v>
      </c>
      <c r="W384" s="1">
        <f t="shared" si="91"/>
        <v>20.140162552164981</v>
      </c>
      <c r="X384" s="1">
        <f t="shared" si="94"/>
        <v>329.76469832203787</v>
      </c>
      <c r="Y384" s="1">
        <f t="shared" si="95"/>
        <v>214.88055178088564</v>
      </c>
      <c r="Z384" s="1">
        <f t="shared" si="96"/>
        <v>0.72943100915374826</v>
      </c>
      <c r="AA384" s="1">
        <f t="shared" si="92"/>
        <v>62.837647101027358</v>
      </c>
      <c r="AB384" s="1">
        <f t="shared" si="93"/>
        <v>36.635197903676492</v>
      </c>
      <c r="AC384" s="1">
        <f t="shared" si="86"/>
        <v>72.737250557295567</v>
      </c>
      <c r="AD384" s="1">
        <f t="shared" si="98"/>
        <v>-15.031040312527663</v>
      </c>
      <c r="AE384" s="1">
        <f t="shared" si="87"/>
        <v>-14.919122239637321</v>
      </c>
      <c r="AF384" s="1">
        <f t="shared" si="88"/>
        <v>21.178110899654687</v>
      </c>
      <c r="AG384" s="1">
        <f t="shared" si="83"/>
        <v>3.8199999999999625</v>
      </c>
      <c r="AH384" s="1">
        <f>SUM($Z$2:Z384)</f>
        <v>393.65793021011933</v>
      </c>
    </row>
    <row r="385" spans="17:34" x14ac:dyDescent="0.3">
      <c r="Q385" s="1">
        <f t="shared" si="89"/>
        <v>3.8299999999999623</v>
      </c>
      <c r="R385" s="1">
        <f>IF(Q385&lt;=t_thrust,('D12 Data'!D385/(m+m_f/2)),0)</f>
        <v>0</v>
      </c>
      <c r="S385" s="1">
        <f t="shared" si="90"/>
        <v>0</v>
      </c>
      <c r="T385" s="1">
        <f t="shared" si="97"/>
        <v>0</v>
      </c>
      <c r="U385" s="1">
        <f t="shared" si="84"/>
        <v>14.959216505156517</v>
      </c>
      <c r="V385" s="1">
        <f t="shared" si="85"/>
        <v>5.0675947365331382</v>
      </c>
      <c r="W385" s="1">
        <f t="shared" si="91"/>
        <v>20.026811241689654</v>
      </c>
      <c r="X385" s="1">
        <f t="shared" si="94"/>
        <v>330.39307479304813</v>
      </c>
      <c r="Y385" s="1">
        <f t="shared" si="95"/>
        <v>215.24690375992239</v>
      </c>
      <c r="Z385" s="1">
        <f t="shared" si="96"/>
        <v>0.72737250557293298</v>
      </c>
      <c r="AA385" s="1">
        <f t="shared" si="92"/>
        <v>62.687336697902083</v>
      </c>
      <c r="AB385" s="1">
        <f t="shared" si="93"/>
        <v>36.486006681280124</v>
      </c>
      <c r="AC385" s="1">
        <f t="shared" si="86"/>
        <v>72.532274649445256</v>
      </c>
      <c r="AD385" s="1">
        <f t="shared" si="98"/>
        <v>-14.959216505156517</v>
      </c>
      <c r="AE385" s="1">
        <f t="shared" si="87"/>
        <v>-14.877594736533139</v>
      </c>
      <c r="AF385" s="1">
        <f t="shared" si="88"/>
        <v>21.097890501011367</v>
      </c>
      <c r="AG385" s="1">
        <f t="shared" ref="AG385:AG448" si="99">Q385</f>
        <v>3.8299999999999623</v>
      </c>
      <c r="AH385" s="1">
        <f>SUM($Z$2:Z385)</f>
        <v>394.38530271569226</v>
      </c>
    </row>
    <row r="386" spans="17:34" x14ac:dyDescent="0.3">
      <c r="Q386" s="1">
        <f t="shared" si="89"/>
        <v>3.8399999999999621</v>
      </c>
      <c r="R386" s="1">
        <f>IF(Q386&lt;=t_thrust,('D12 Data'!D386/(m+m_f/2)),0)</f>
        <v>0</v>
      </c>
      <c r="S386" s="1">
        <f t="shared" si="90"/>
        <v>0</v>
      </c>
      <c r="T386" s="1">
        <f t="shared" si="97"/>
        <v>0</v>
      </c>
      <c r="U386" s="1">
        <f t="shared" ref="U386:U449" si="100">IF(t&lt;=t_thrust,(0.5*rho*vx^2*C_D*A)/(m+m_f/2),(0.5*rho*vx^2*C_D*A)/m)</f>
        <v>14.887906678687415</v>
      </c>
      <c r="V386" s="1">
        <f t="shared" ref="V386:V449" si="101">IF(t&lt;=t_thrust,(0.5*rho*vy^2*C_D*A)/(m+m_f/2),(0.5*rho*vy^2*C_D*A)/m)</f>
        <v>5.0263515781378194</v>
      </c>
      <c r="W386" s="1">
        <f t="shared" si="91"/>
        <v>19.914258256825228</v>
      </c>
      <c r="X386" s="1">
        <f t="shared" si="94"/>
        <v>331.01994816002713</v>
      </c>
      <c r="Y386" s="1">
        <f t="shared" si="95"/>
        <v>215.61176382673517</v>
      </c>
      <c r="Z386" s="1">
        <f t="shared" si="96"/>
        <v>0.72532274649442285</v>
      </c>
      <c r="AA386" s="1">
        <f t="shared" si="92"/>
        <v>62.537744532850517</v>
      </c>
      <c r="AB386" s="1">
        <f t="shared" si="93"/>
        <v>36.337230733914794</v>
      </c>
      <c r="AC386" s="1">
        <f t="shared" ref="AC386:AC449" si="102">SQRT(vx^2+vy^2)</f>
        <v>72.32816760201959</v>
      </c>
      <c r="AD386" s="1">
        <f t="shared" si="98"/>
        <v>-14.887906678687415</v>
      </c>
      <c r="AE386" s="1">
        <f t="shared" ref="AE386:AE449" si="103">IF(t&gt;t_thrust,IF(vy&gt;0,-ady-g,ady-g),aty-ady-g)</f>
        <v>-14.836351578137819</v>
      </c>
      <c r="AF386" s="1">
        <f t="shared" ref="AF386:AF449" si="104">SQRT(ax^2 + ay^2)</f>
        <v>21.01825619368595</v>
      </c>
      <c r="AG386" s="1">
        <f t="shared" si="99"/>
        <v>3.8399999999999621</v>
      </c>
      <c r="AH386" s="1">
        <f>SUM($Z$2:Z386)</f>
        <v>395.1106254621867</v>
      </c>
    </row>
    <row r="387" spans="17:34" x14ac:dyDescent="0.3">
      <c r="Q387" s="1">
        <f t="shared" ref="Q387:Q450" si="105">Q386+h</f>
        <v>3.8499999999999619</v>
      </c>
      <c r="R387" s="1">
        <f>IF(Q387&lt;=t_thrust,('D12 Data'!D387/(m+m_f/2)),0)</f>
        <v>0</v>
      </c>
      <c r="S387" s="1">
        <f t="shared" ref="S387:S450" si="106">R387*COS($D$3)</f>
        <v>0</v>
      </c>
      <c r="T387" s="1">
        <f t="shared" si="97"/>
        <v>0</v>
      </c>
      <c r="U387" s="1">
        <f t="shared" si="100"/>
        <v>14.817105937734164</v>
      </c>
      <c r="V387" s="1">
        <f t="shared" si="101"/>
        <v>4.9853905698864436</v>
      </c>
      <c r="W387" s="1">
        <f t="shared" ref="W387:W450" si="107">IF(Q387&lt;=t_thrust,(0.5*rho*AC387^2*C_D*A)/(m+m_f/2),(0.5*rho*AC387^2*C_D*A)/m)</f>
        <v>19.802496507620607</v>
      </c>
      <c r="X387" s="1">
        <f t="shared" si="94"/>
        <v>331.64532560535559</v>
      </c>
      <c r="Y387" s="1">
        <f t="shared" si="95"/>
        <v>215.97513613407432</v>
      </c>
      <c r="Z387" s="1">
        <f t="shared" si="96"/>
        <v>0.72328167602016358</v>
      </c>
      <c r="AA387" s="1">
        <f t="shared" ref="AA387:AA450" si="108">AA386+AD386*(Q387-Q386)</f>
        <v>62.388865466063649</v>
      </c>
      <c r="AB387" s="1">
        <f t="shared" ref="AB387:AB450" si="109">AB386+AE386*(Q387-Q386)</f>
        <v>36.188867218133417</v>
      </c>
      <c r="AC387" s="1">
        <f t="shared" si="102"/>
        <v>72.124923879850854</v>
      </c>
      <c r="AD387" s="1">
        <f t="shared" si="98"/>
        <v>-14.817105937734164</v>
      </c>
      <c r="AE387" s="1">
        <f t="shared" si="103"/>
        <v>-14.795390569886443</v>
      </c>
      <c r="AF387" s="1">
        <f t="shared" si="104"/>
        <v>20.939202718478125</v>
      </c>
      <c r="AG387" s="1">
        <f t="shared" si="99"/>
        <v>3.8499999999999619</v>
      </c>
      <c r="AH387" s="1">
        <f>SUM($Z$2:Z387)</f>
        <v>395.83390713820688</v>
      </c>
    </row>
    <row r="388" spans="17:34" x14ac:dyDescent="0.3">
      <c r="Q388" s="1">
        <f t="shared" si="105"/>
        <v>3.8599999999999617</v>
      </c>
      <c r="R388" s="1">
        <f>IF(Q388&lt;=t_thrust,('D12 Data'!D388/(m+m_f/2)),0)</f>
        <v>0</v>
      </c>
      <c r="S388" s="1">
        <f t="shared" si="106"/>
        <v>0</v>
      </c>
      <c r="T388" s="1">
        <f t="shared" si="97"/>
        <v>0</v>
      </c>
      <c r="U388" s="1">
        <f t="shared" si="100"/>
        <v>14.746809445081954</v>
      </c>
      <c r="V388" s="1">
        <f t="shared" si="101"/>
        <v>4.9447095399861736</v>
      </c>
      <c r="W388" s="1">
        <f t="shared" si="107"/>
        <v>19.691518985068125</v>
      </c>
      <c r="X388" s="1">
        <f t="shared" ref="X388:X451" si="110">X387+AA387*(Q388-Q387)</f>
        <v>332.26921426001621</v>
      </c>
      <c r="Y388" s="1">
        <f t="shared" ref="Y388:Y451" si="111">Y387+AB387*($Q388-$Q387)</f>
        <v>216.33702480625564</v>
      </c>
      <c r="Z388" s="1">
        <f t="shared" ref="Z388:Z451" si="112">SQRT((X388-X387)^2+(Y388-Y387)^2)</f>
        <v>0.72124923879848701</v>
      </c>
      <c r="AA388" s="1">
        <f t="shared" si="108"/>
        <v>62.240694406686309</v>
      </c>
      <c r="AB388" s="1">
        <f t="shared" si="109"/>
        <v>36.040913312434554</v>
      </c>
      <c r="AC388" s="1">
        <f t="shared" si="102"/>
        <v>71.922538001803957</v>
      </c>
      <c r="AD388" s="1">
        <f t="shared" si="98"/>
        <v>-14.746809445081954</v>
      </c>
      <c r="AE388" s="1">
        <f t="shared" si="103"/>
        <v>-14.754709539986173</v>
      </c>
      <c r="AF388" s="1">
        <f t="shared" si="104"/>
        <v>20.860724877599949</v>
      </c>
      <c r="AG388" s="1">
        <f t="shared" si="99"/>
        <v>3.8599999999999617</v>
      </c>
      <c r="AH388" s="1">
        <f>SUM($Z$2:Z388)</f>
        <v>396.55515637700535</v>
      </c>
    </row>
    <row r="389" spans="17:34" x14ac:dyDescent="0.3">
      <c r="Q389" s="1">
        <f t="shared" si="105"/>
        <v>3.8699999999999615</v>
      </c>
      <c r="R389" s="1">
        <f>IF(Q389&lt;=t_thrust,('D12 Data'!D389/(m+m_f/2)),0)</f>
        <v>0</v>
      </c>
      <c r="S389" s="1">
        <f t="shared" si="106"/>
        <v>0</v>
      </c>
      <c r="T389" s="1">
        <f t="shared" si="97"/>
        <v>0</v>
      </c>
      <c r="U389" s="1">
        <f t="shared" si="100"/>
        <v>14.677012420859489</v>
      </c>
      <c r="V389" s="1">
        <f t="shared" si="101"/>
        <v>4.9043063391417876</v>
      </c>
      <c r="W389" s="1">
        <f t="shared" si="107"/>
        <v>19.581318760001281</v>
      </c>
      <c r="X389" s="1">
        <f t="shared" si="110"/>
        <v>332.89162120408304</v>
      </c>
      <c r="Y389" s="1">
        <f t="shared" si="111"/>
        <v>216.69743393937998</v>
      </c>
      <c r="Z389" s="1">
        <f t="shared" si="112"/>
        <v>0.71922538001800107</v>
      </c>
      <c r="AA389" s="1">
        <f t="shared" si="108"/>
        <v>62.093226312235494</v>
      </c>
      <c r="AB389" s="1">
        <f t="shared" si="109"/>
        <v>35.893366217034696</v>
      </c>
      <c r="AC389" s="1">
        <f t="shared" si="102"/>
        <v>71.721004540180985</v>
      </c>
      <c r="AD389" s="1">
        <f t="shared" si="98"/>
        <v>-14.677012420859489</v>
      </c>
      <c r="AE389" s="1">
        <f t="shared" si="103"/>
        <v>-14.714306339141789</v>
      </c>
      <c r="AF389" s="1">
        <f t="shared" si="104"/>
        <v>20.78281753382279</v>
      </c>
      <c r="AG389" s="1">
        <f t="shared" si="99"/>
        <v>3.8699999999999615</v>
      </c>
      <c r="AH389" s="1">
        <f>SUM($Z$2:Z389)</f>
        <v>397.27438175702332</v>
      </c>
    </row>
    <row r="390" spans="17:34" x14ac:dyDescent="0.3">
      <c r="Q390" s="1">
        <f t="shared" si="105"/>
        <v>3.8799999999999613</v>
      </c>
      <c r="R390" s="1">
        <f>IF(Q390&lt;=t_thrust,('D12 Data'!D390/(m+m_f/2)),0)</f>
        <v>0</v>
      </c>
      <c r="S390" s="1">
        <f t="shared" si="106"/>
        <v>0</v>
      </c>
      <c r="T390" s="1">
        <f t="shared" si="97"/>
        <v>0</v>
      </c>
      <c r="U390" s="1">
        <f t="shared" si="100"/>
        <v>14.607710141724867</v>
      </c>
      <c r="V390" s="1">
        <f t="shared" si="101"/>
        <v>4.8641788402851169</v>
      </c>
      <c r="W390" s="1">
        <f t="shared" si="107"/>
        <v>19.471888982009983</v>
      </c>
      <c r="X390" s="1">
        <f t="shared" si="110"/>
        <v>333.51255346720541</v>
      </c>
      <c r="Y390" s="1">
        <f t="shared" si="111"/>
        <v>217.05636760155031</v>
      </c>
      <c r="Z390" s="1">
        <f t="shared" si="112"/>
        <v>0.7172100454018141</v>
      </c>
      <c r="AA390" s="1">
        <f t="shared" si="108"/>
        <v>61.9464561880269</v>
      </c>
      <c r="AB390" s="1">
        <f t="shared" si="109"/>
        <v>35.746223153643278</v>
      </c>
      <c r="AC390" s="1">
        <f t="shared" si="102"/>
        <v>71.52031812013422</v>
      </c>
      <c r="AD390" s="1">
        <f t="shared" si="98"/>
        <v>-14.607710141724867</v>
      </c>
      <c r="AE390" s="1">
        <f t="shared" si="103"/>
        <v>-14.674178840285117</v>
      </c>
      <c r="AF390" s="1">
        <f t="shared" si="104"/>
        <v>20.705475609638217</v>
      </c>
      <c r="AG390" s="1">
        <f t="shared" si="99"/>
        <v>3.8799999999999613</v>
      </c>
      <c r="AH390" s="1">
        <f>SUM($Z$2:Z390)</f>
        <v>397.99159180242515</v>
      </c>
    </row>
    <row r="391" spans="17:34" x14ac:dyDescent="0.3">
      <c r="Q391" s="1">
        <f t="shared" si="105"/>
        <v>3.889999999999961</v>
      </c>
      <c r="R391" s="1">
        <f>IF(Q391&lt;=t_thrust,('D12 Data'!D391/(m+m_f/2)),0)</f>
        <v>0</v>
      </c>
      <c r="S391" s="1">
        <f t="shared" si="106"/>
        <v>0</v>
      </c>
      <c r="T391" s="1">
        <f t="shared" si="97"/>
        <v>0</v>
      </c>
      <c r="U391" s="1">
        <f t="shared" si="100"/>
        <v>14.538897940064889</v>
      </c>
      <c r="V391" s="1">
        <f t="shared" si="101"/>
        <v>4.8243249383083286</v>
      </c>
      <c r="W391" s="1">
        <f t="shared" si="107"/>
        <v>19.363222878373222</v>
      </c>
      <c r="X391" s="1">
        <f t="shared" si="110"/>
        <v>334.13201802908566</v>
      </c>
      <c r="Y391" s="1">
        <f t="shared" si="111"/>
        <v>217.41382983308674</v>
      </c>
      <c r="Z391" s="1">
        <f t="shared" si="112"/>
        <v>0.71520318120132442</v>
      </c>
      <c r="AA391" s="1">
        <f t="shared" si="108"/>
        <v>61.800379086609652</v>
      </c>
      <c r="AB391" s="1">
        <f t="shared" si="109"/>
        <v>35.599481365240429</v>
      </c>
      <c r="AC391" s="1">
        <f t="shared" si="102"/>
        <v>71.320473419087463</v>
      </c>
      <c r="AD391" s="1">
        <f t="shared" si="98"/>
        <v>-14.538897940064889</v>
      </c>
      <c r="AE391" s="1">
        <f t="shared" si="103"/>
        <v>-14.634324938308328</v>
      </c>
      <c r="AF391" s="1">
        <f t="shared" si="104"/>
        <v>20.628694086432521</v>
      </c>
      <c r="AG391" s="1">
        <f t="shared" si="99"/>
        <v>3.889999999999961</v>
      </c>
      <c r="AH391" s="1">
        <f>SUM($Z$2:Z391)</f>
        <v>398.70679498362648</v>
      </c>
    </row>
    <row r="392" spans="17:34" x14ac:dyDescent="0.3">
      <c r="Q392" s="1">
        <f t="shared" si="105"/>
        <v>3.8999999999999608</v>
      </c>
      <c r="R392" s="1">
        <f>IF(Q392&lt;=t_thrust,('D12 Data'!D392/(m+m_f/2)),0)</f>
        <v>0</v>
      </c>
      <c r="S392" s="1">
        <f t="shared" si="106"/>
        <v>0</v>
      </c>
      <c r="T392" s="1">
        <f t="shared" si="97"/>
        <v>0</v>
      </c>
      <c r="U392" s="1">
        <f t="shared" si="100"/>
        <v>14.470571203207594</v>
      </c>
      <c r="V392" s="1">
        <f t="shared" si="101"/>
        <v>4.784742549800991</v>
      </c>
      <c r="W392" s="1">
        <f t="shared" si="107"/>
        <v>19.255313753008583</v>
      </c>
      <c r="X392" s="1">
        <f t="shared" si="110"/>
        <v>334.75002181995171</v>
      </c>
      <c r="Y392" s="1">
        <f t="shared" si="111"/>
        <v>217.76982464673912</v>
      </c>
      <c r="Z392" s="1">
        <f t="shared" si="112"/>
        <v>0.71320473419083019</v>
      </c>
      <c r="AA392" s="1">
        <f t="shared" si="108"/>
        <v>61.654990107209009</v>
      </c>
      <c r="AB392" s="1">
        <f t="shared" si="109"/>
        <v>35.45313811585735</v>
      </c>
      <c r="AC392" s="1">
        <f t="shared" si="102"/>
        <v>71.121465166165535</v>
      </c>
      <c r="AD392" s="1">
        <f t="shared" si="98"/>
        <v>-14.470571203207594</v>
      </c>
      <c r="AE392" s="1">
        <f t="shared" si="103"/>
        <v>-14.594742549800991</v>
      </c>
      <c r="AF392" s="1">
        <f t="shared" si="104"/>
        <v>20.552468003674701</v>
      </c>
      <c r="AG392" s="1">
        <f t="shared" si="99"/>
        <v>3.8999999999999608</v>
      </c>
      <c r="AH392" s="1">
        <f>SUM($Z$2:Z392)</f>
        <v>399.41999971781729</v>
      </c>
    </row>
    <row r="393" spans="17:34" x14ac:dyDescent="0.3">
      <c r="Q393" s="1">
        <f t="shared" si="105"/>
        <v>3.9099999999999606</v>
      </c>
      <c r="R393" s="1">
        <f>IF(Q393&lt;=t_thrust,('D12 Data'!D393/(m+m_f/2)),0)</f>
        <v>0</v>
      </c>
      <c r="S393" s="1">
        <f t="shared" si="106"/>
        <v>0</v>
      </c>
      <c r="T393" s="1">
        <f t="shared" si="97"/>
        <v>0</v>
      </c>
      <c r="U393" s="1">
        <f t="shared" si="100"/>
        <v>14.402725372647742</v>
      </c>
      <c r="V393" s="1">
        <f t="shared" si="101"/>
        <v>4.7454296127908382</v>
      </c>
      <c r="W393" s="1">
        <f t="shared" si="107"/>
        <v>19.148154985438584</v>
      </c>
      <c r="X393" s="1">
        <f t="shared" si="110"/>
        <v>335.36657172102377</v>
      </c>
      <c r="Y393" s="1">
        <f t="shared" si="111"/>
        <v>218.1243560278977</v>
      </c>
      <c r="Z393" s="1">
        <f t="shared" si="112"/>
        <v>0.71121465166163456</v>
      </c>
      <c r="AA393" s="1">
        <f t="shared" si="108"/>
        <v>61.510284395176939</v>
      </c>
      <c r="AB393" s="1">
        <f t="shared" si="109"/>
        <v>35.307190690359342</v>
      </c>
      <c r="AC393" s="1">
        <f t="shared" si="102"/>
        <v>70.923288141631915</v>
      </c>
      <c r="AD393" s="1">
        <f t="shared" si="98"/>
        <v>-14.402725372647742</v>
      </c>
      <c r="AE393" s="1">
        <f t="shared" si="103"/>
        <v>-14.555429612790839</v>
      </c>
      <c r="AF393" s="1">
        <f t="shared" si="104"/>
        <v>20.476792458117544</v>
      </c>
      <c r="AG393" s="1">
        <f t="shared" si="99"/>
        <v>3.9099999999999606</v>
      </c>
      <c r="AH393" s="1">
        <f>SUM($Z$2:Z393)</f>
        <v>400.13121436947893</v>
      </c>
    </row>
    <row r="394" spans="17:34" x14ac:dyDescent="0.3">
      <c r="Q394" s="1">
        <f t="shared" si="105"/>
        <v>3.9199999999999604</v>
      </c>
      <c r="R394" s="1">
        <f>IF(Q394&lt;=t_thrust,('D12 Data'!D394/(m+m_f/2)),0)</f>
        <v>0</v>
      </c>
      <c r="S394" s="1">
        <f t="shared" si="106"/>
        <v>0</v>
      </c>
      <c r="T394" s="1">
        <f t="shared" ref="T394:T457" si="113">R394*SIN($D$3)</f>
        <v>0</v>
      </c>
      <c r="U394" s="1">
        <f t="shared" si="100"/>
        <v>14.335355943285007</v>
      </c>
      <c r="V394" s="1">
        <f t="shared" si="101"/>
        <v>4.7063840864882298</v>
      </c>
      <c r="W394" s="1">
        <f t="shared" si="107"/>
        <v>19.041740029773234</v>
      </c>
      <c r="X394" s="1">
        <f t="shared" si="110"/>
        <v>335.98167456497555</v>
      </c>
      <c r="Y394" s="1">
        <f t="shared" si="111"/>
        <v>218.47742793480128</v>
      </c>
      <c r="Z394" s="1">
        <f t="shared" si="112"/>
        <v>0.70923288141631669</v>
      </c>
      <c r="AA394" s="1">
        <f t="shared" si="108"/>
        <v>61.366257141450461</v>
      </c>
      <c r="AB394" s="1">
        <f t="shared" si="109"/>
        <v>35.161636394231436</v>
      </c>
      <c r="AC394" s="1">
        <f t="shared" si="102"/>
        <v>70.725937176334114</v>
      </c>
      <c r="AD394" s="1">
        <f t="shared" ref="AD394:AD457" si="114">S394-U394</f>
        <v>-14.335355943285007</v>
      </c>
      <c r="AE394" s="1">
        <f t="shared" si="103"/>
        <v>-14.51638408648823</v>
      </c>
      <c r="AF394" s="1">
        <f t="shared" si="104"/>
        <v>20.401662603011687</v>
      </c>
      <c r="AG394" s="1">
        <f t="shared" si="99"/>
        <v>3.9199999999999604</v>
      </c>
      <c r="AH394" s="1">
        <f>SUM($Z$2:Z394)</f>
        <v>400.84044725089524</v>
      </c>
    </row>
    <row r="395" spans="17:34" x14ac:dyDescent="0.3">
      <c r="Q395" s="1">
        <f t="shared" si="105"/>
        <v>3.9299999999999602</v>
      </c>
      <c r="R395" s="1">
        <f>IF(Q395&lt;=t_thrust,('D12 Data'!D395/(m+m_f/2)),0)</f>
        <v>0</v>
      </c>
      <c r="S395" s="1">
        <f t="shared" si="106"/>
        <v>0</v>
      </c>
      <c r="T395" s="1">
        <f t="shared" si="113"/>
        <v>0</v>
      </c>
      <c r="U395" s="1">
        <f t="shared" si="100"/>
        <v>14.268458462674655</v>
      </c>
      <c r="V395" s="1">
        <f t="shared" si="101"/>
        <v>4.6676039510341818</v>
      </c>
      <c r="W395" s="1">
        <f t="shared" si="107"/>
        <v>18.936062413708839</v>
      </c>
      <c r="X395" s="1">
        <f t="shared" si="110"/>
        <v>336.59533713639001</v>
      </c>
      <c r="Y395" s="1">
        <f t="shared" si="111"/>
        <v>218.82904429874358</v>
      </c>
      <c r="Z395" s="1">
        <f t="shared" si="112"/>
        <v>0.70725937176329945</v>
      </c>
      <c r="AA395" s="1">
        <f t="shared" si="108"/>
        <v>61.222903582017615</v>
      </c>
      <c r="AB395" s="1">
        <f t="shared" si="109"/>
        <v>35.016472553366555</v>
      </c>
      <c r="AC395" s="1">
        <f t="shared" si="102"/>
        <v>70.529407151157159</v>
      </c>
      <c r="AD395" s="1">
        <f t="shared" si="114"/>
        <v>-14.268458462674655</v>
      </c>
      <c r="AE395" s="1">
        <f t="shared" si="103"/>
        <v>-14.477603951034183</v>
      </c>
      <c r="AF395" s="1">
        <f t="shared" si="104"/>
        <v>20.32707364733233</v>
      </c>
      <c r="AG395" s="1">
        <f t="shared" si="99"/>
        <v>3.9299999999999602</v>
      </c>
      <c r="AH395" s="1">
        <f>SUM($Z$2:Z395)</f>
        <v>401.54770662265855</v>
      </c>
    </row>
    <row r="396" spans="17:34" x14ac:dyDescent="0.3">
      <c r="Q396" s="1">
        <f t="shared" si="105"/>
        <v>3.93999999999996</v>
      </c>
      <c r="R396" s="1">
        <f>IF(Q396&lt;=t_thrust,('D12 Data'!D396/(m+m_f/2)),0)</f>
        <v>0</v>
      </c>
      <c r="S396" s="1">
        <f t="shared" si="106"/>
        <v>0</v>
      </c>
      <c r="T396" s="1">
        <f t="shared" si="113"/>
        <v>0</v>
      </c>
      <c r="U396" s="1">
        <f t="shared" si="100"/>
        <v>14.202028530290445</v>
      </c>
      <c r="V396" s="1">
        <f t="shared" si="101"/>
        <v>4.6290872072519598</v>
      </c>
      <c r="W396" s="1">
        <f t="shared" si="107"/>
        <v>18.831115737542401</v>
      </c>
      <c r="X396" s="1">
        <f t="shared" si="110"/>
        <v>337.20756617221019</v>
      </c>
      <c r="Y396" s="1">
        <f t="shared" si="111"/>
        <v>219.17920902427724</v>
      </c>
      <c r="Z396" s="1">
        <f t="shared" si="112"/>
        <v>0.70529407151157009</v>
      </c>
      <c r="AA396" s="1">
        <f t="shared" si="108"/>
        <v>61.080218997390872</v>
      </c>
      <c r="AB396" s="1">
        <f t="shared" si="109"/>
        <v>34.871696513856214</v>
      </c>
      <c r="AC396" s="1">
        <f t="shared" si="102"/>
        <v>70.333692996484416</v>
      </c>
      <c r="AD396" s="1">
        <f t="shared" si="114"/>
        <v>-14.202028530290445</v>
      </c>
      <c r="AE396" s="1">
        <f t="shared" si="103"/>
        <v>-14.43908720725196</v>
      </c>
      <c r="AF396" s="1">
        <f t="shared" si="104"/>
        <v>20.25302085501842</v>
      </c>
      <c r="AG396" s="1">
        <f t="shared" si="99"/>
        <v>3.93999999999996</v>
      </c>
      <c r="AH396" s="1">
        <f>SUM($Z$2:Z396)</f>
        <v>402.25300069417011</v>
      </c>
    </row>
    <row r="397" spans="17:34" x14ac:dyDescent="0.3">
      <c r="Q397" s="1">
        <f t="shared" si="105"/>
        <v>3.9499999999999598</v>
      </c>
      <c r="R397" s="1">
        <f>IF(Q397&lt;=t_thrust,('D12 Data'!D397/(m+m_f/2)),0)</f>
        <v>0</v>
      </c>
      <c r="S397" s="1">
        <f t="shared" si="106"/>
        <v>0</v>
      </c>
      <c r="T397" s="1">
        <f t="shared" si="113"/>
        <v>0</v>
      </c>
      <c r="U397" s="1">
        <f t="shared" si="100"/>
        <v>14.136061796799556</v>
      </c>
      <c r="V397" s="1">
        <f t="shared" si="101"/>
        <v>4.5908318764021461</v>
      </c>
      <c r="W397" s="1">
        <f t="shared" si="107"/>
        <v>18.726893673201698</v>
      </c>
      <c r="X397" s="1">
        <f t="shared" si="110"/>
        <v>337.81836836218406</v>
      </c>
      <c r="Y397" s="1">
        <f t="shared" si="111"/>
        <v>219.52792598941579</v>
      </c>
      <c r="Z397" s="1">
        <f t="shared" si="112"/>
        <v>0.70333692996480224</v>
      </c>
      <c r="AA397" s="1">
        <f t="shared" si="108"/>
        <v>60.938198712087974</v>
      </c>
      <c r="AB397" s="1">
        <f t="shared" si="109"/>
        <v>34.727305641783701</v>
      </c>
      <c r="AC397" s="1">
        <f t="shared" si="102"/>
        <v>70.138789691666204</v>
      </c>
      <c r="AD397" s="1">
        <f t="shared" si="114"/>
        <v>-14.136061796799556</v>
      </c>
      <c r="AE397" s="1">
        <f t="shared" si="103"/>
        <v>-14.400831876402147</v>
      </c>
      <c r="AF397" s="1">
        <f t="shared" si="104"/>
        <v>20.179499544223987</v>
      </c>
      <c r="AG397" s="1">
        <f t="shared" si="99"/>
        <v>3.9499999999999598</v>
      </c>
      <c r="AH397" s="1">
        <f>SUM($Z$2:Z397)</f>
        <v>402.9563376241349</v>
      </c>
    </row>
    <row r="398" spans="17:34" x14ac:dyDescent="0.3">
      <c r="Q398" s="1">
        <f t="shared" si="105"/>
        <v>3.9599999999999596</v>
      </c>
      <c r="R398" s="1">
        <f>IF(Q398&lt;=t_thrust,('D12 Data'!D398/(m+m_f/2)),0)</f>
        <v>0</v>
      </c>
      <c r="S398" s="1">
        <f t="shared" si="106"/>
        <v>0</v>
      </c>
      <c r="T398" s="1">
        <f t="shared" si="113"/>
        <v>0</v>
      </c>
      <c r="U398" s="1">
        <f t="shared" si="100"/>
        <v>14.070553963349315</v>
      </c>
      <c r="V398" s="1">
        <f t="shared" si="101"/>
        <v>4.5528359999411547</v>
      </c>
      <c r="W398" s="1">
        <f t="shared" si="107"/>
        <v>18.623389963290467</v>
      </c>
      <c r="X398" s="1">
        <f t="shared" si="110"/>
        <v>338.42775034930492</v>
      </c>
      <c r="Y398" s="1">
        <f t="shared" si="111"/>
        <v>219.87519904583363</v>
      </c>
      <c r="Z398" s="1">
        <f t="shared" si="112"/>
        <v>0.70138789691663905</v>
      </c>
      <c r="AA398" s="1">
        <f t="shared" si="108"/>
        <v>60.796838094119984</v>
      </c>
      <c r="AB398" s="1">
        <f t="shared" si="109"/>
        <v>34.583297323019686</v>
      </c>
      <c r="AC398" s="1">
        <f t="shared" si="102"/>
        <v>69.944692264495799</v>
      </c>
      <c r="AD398" s="1">
        <f t="shared" si="114"/>
        <v>-14.070553963349315</v>
      </c>
      <c r="AE398" s="1">
        <f t="shared" si="103"/>
        <v>-14.362835999941154</v>
      </c>
      <c r="AF398" s="1">
        <f t="shared" si="104"/>
        <v>20.106505086581574</v>
      </c>
      <c r="AG398" s="1">
        <f t="shared" si="99"/>
        <v>3.9599999999999596</v>
      </c>
      <c r="AH398" s="1">
        <f>SUM($Z$2:Z398)</f>
        <v>403.65772552105153</v>
      </c>
    </row>
    <row r="399" spans="17:34" x14ac:dyDescent="0.3">
      <c r="Q399" s="1">
        <f t="shared" si="105"/>
        <v>3.9699999999999593</v>
      </c>
      <c r="R399" s="1">
        <f>IF(Q399&lt;=t_thrust,('D12 Data'!D399/(m+m_f/2)),0)</f>
        <v>0</v>
      </c>
      <c r="S399" s="1">
        <f t="shared" si="106"/>
        <v>0</v>
      </c>
      <c r="T399" s="1">
        <f t="shared" si="113"/>
        <v>0</v>
      </c>
      <c r="U399" s="1">
        <f t="shared" si="100"/>
        <v>14.005500780865471</v>
      </c>
      <c r="V399" s="1">
        <f t="shared" si="101"/>
        <v>4.5150976392831055</v>
      </c>
      <c r="W399" s="1">
        <f t="shared" si="107"/>
        <v>18.520598420148573</v>
      </c>
      <c r="X399" s="1">
        <f t="shared" si="110"/>
        <v>339.03571873024612</v>
      </c>
      <c r="Y399" s="1">
        <f t="shared" si="111"/>
        <v>220.22103201906381</v>
      </c>
      <c r="Z399" s="1">
        <f t="shared" si="112"/>
        <v>0.69944692264495523</v>
      </c>
      <c r="AA399" s="1">
        <f t="shared" si="108"/>
        <v>60.656132554486497</v>
      </c>
      <c r="AB399" s="1">
        <f t="shared" si="109"/>
        <v>34.439668963020274</v>
      </c>
      <c r="AC399" s="1">
        <f t="shared" si="102"/>
        <v>69.751395790692669</v>
      </c>
      <c r="AD399" s="1">
        <f t="shared" si="114"/>
        <v>-14.005500780865471</v>
      </c>
      <c r="AE399" s="1">
        <f t="shared" si="103"/>
        <v>-14.325097639283106</v>
      </c>
      <c r="AF399" s="1">
        <f t="shared" si="104"/>
        <v>20.034032906477361</v>
      </c>
      <c r="AG399" s="1">
        <f t="shared" si="99"/>
        <v>3.9699999999999593</v>
      </c>
      <c r="AH399" s="1">
        <f>SUM($Z$2:Z399)</f>
        <v>404.35717244369647</v>
      </c>
    </row>
    <row r="400" spans="17:34" x14ac:dyDescent="0.3">
      <c r="Q400" s="1">
        <f t="shared" si="105"/>
        <v>3.9799999999999591</v>
      </c>
      <c r="R400" s="1">
        <f>IF(Q400&lt;=t_thrust,('D12 Data'!D400/(m+m_f/2)),0)</f>
        <v>0</v>
      </c>
      <c r="S400" s="1">
        <f t="shared" si="106"/>
        <v>0</v>
      </c>
      <c r="T400" s="1">
        <f t="shared" si="113"/>
        <v>0</v>
      </c>
      <c r="U400" s="1">
        <f t="shared" si="100"/>
        <v>13.940898049361843</v>
      </c>
      <c r="V400" s="1">
        <f t="shared" si="101"/>
        <v>4.4776148755650489</v>
      </c>
      <c r="W400" s="1">
        <f t="shared" si="107"/>
        <v>18.418512924926894</v>
      </c>
      <c r="X400" s="1">
        <f t="shared" si="110"/>
        <v>339.64228005579099</v>
      </c>
      <c r="Y400" s="1">
        <f t="shared" si="111"/>
        <v>220.56542870869401</v>
      </c>
      <c r="Z400" s="1">
        <f t="shared" si="112"/>
        <v>0.69751395790693382</v>
      </c>
      <c r="AA400" s="1">
        <f t="shared" si="108"/>
        <v>60.516077546677849</v>
      </c>
      <c r="AB400" s="1">
        <f t="shared" si="109"/>
        <v>34.296417986627446</v>
      </c>
      <c r="AC400" s="1">
        <f t="shared" si="102"/>
        <v>69.558895393393001</v>
      </c>
      <c r="AD400" s="1">
        <f t="shared" si="114"/>
        <v>-13.940898049361843</v>
      </c>
      <c r="AE400" s="1">
        <f t="shared" si="103"/>
        <v>-14.287614875565049</v>
      </c>
      <c r="AF400" s="1">
        <f t="shared" si="104"/>
        <v>19.962078480337876</v>
      </c>
      <c r="AG400" s="1">
        <f t="shared" si="99"/>
        <v>3.9799999999999591</v>
      </c>
      <c r="AH400" s="1">
        <f>SUM($Z$2:Z400)</f>
        <v>405.05468640160342</v>
      </c>
    </row>
    <row r="401" spans="17:34" x14ac:dyDescent="0.3">
      <c r="Q401" s="1">
        <f t="shared" si="105"/>
        <v>3.9899999999999589</v>
      </c>
      <c r="R401" s="1">
        <f>IF(Q401&lt;=t_thrust,('D12 Data'!D401/(m+m_f/2)),0)</f>
        <v>0</v>
      </c>
      <c r="S401" s="1">
        <f t="shared" si="106"/>
        <v>0</v>
      </c>
      <c r="T401" s="1">
        <f t="shared" si="113"/>
        <v>0</v>
      </c>
      <c r="U401" s="1">
        <f t="shared" si="100"/>
        <v>13.876741617261123</v>
      </c>
      <c r="V401" s="1">
        <f t="shared" si="101"/>
        <v>4.4403858094154263</v>
      </c>
      <c r="W401" s="1">
        <f t="shared" si="107"/>
        <v>18.317127426676553</v>
      </c>
      <c r="X401" s="1">
        <f t="shared" si="110"/>
        <v>340.24744083125773</v>
      </c>
      <c r="Y401" s="1">
        <f t="shared" si="111"/>
        <v>220.90839288856029</v>
      </c>
      <c r="Z401" s="1">
        <f t="shared" si="112"/>
        <v>0.69558895393389764</v>
      </c>
      <c r="AA401" s="1">
        <f t="shared" si="108"/>
        <v>60.376668566184236</v>
      </c>
      <c r="AB401" s="1">
        <f t="shared" si="109"/>
        <v>34.153541837871799</v>
      </c>
      <c r="AC401" s="1">
        <f t="shared" si="102"/>
        <v>69.367186242647321</v>
      </c>
      <c r="AD401" s="1">
        <f t="shared" si="114"/>
        <v>-13.876741617261123</v>
      </c>
      <c r="AE401" s="1">
        <f t="shared" si="103"/>
        <v>-14.250385809415427</v>
      </c>
      <c r="AF401" s="1">
        <f t="shared" si="104"/>
        <v>19.890637335928062</v>
      </c>
      <c r="AG401" s="1">
        <f t="shared" si="99"/>
        <v>3.9899999999999589</v>
      </c>
      <c r="AH401" s="1">
        <f>SUM($Z$2:Z401)</f>
        <v>405.75027535553733</v>
      </c>
    </row>
    <row r="402" spans="17:34" x14ac:dyDescent="0.3">
      <c r="Q402" s="1">
        <f t="shared" si="105"/>
        <v>3.9999999999999587</v>
      </c>
      <c r="R402" s="1">
        <f>IF(Q402&lt;=t_thrust,('D12 Data'!D402/(m+m_f/2)),0)</f>
        <v>0</v>
      </c>
      <c r="S402" s="1">
        <f t="shared" si="106"/>
        <v>0</v>
      </c>
      <c r="T402" s="1">
        <f t="shared" si="113"/>
        <v>0</v>
      </c>
      <c r="U402" s="1">
        <f t="shared" si="100"/>
        <v>13.81302738072659</v>
      </c>
      <c r="V402" s="1">
        <f t="shared" si="101"/>
        <v>4.4034085607257829</v>
      </c>
      <c r="W402" s="1">
        <f t="shared" si="107"/>
        <v>18.216435941452374</v>
      </c>
      <c r="X402" s="1">
        <f t="shared" si="110"/>
        <v>340.85120751691954</v>
      </c>
      <c r="Y402" s="1">
        <f t="shared" si="111"/>
        <v>221.24992830693898</v>
      </c>
      <c r="Z402" s="1">
        <f t="shared" si="112"/>
        <v>0.69367186242643508</v>
      </c>
      <c r="AA402" s="1">
        <f t="shared" si="108"/>
        <v>60.237901150011631</v>
      </c>
      <c r="AB402" s="1">
        <f t="shared" si="109"/>
        <v>34.011037979777647</v>
      </c>
      <c r="AC402" s="1">
        <f t="shared" si="102"/>
        <v>69.176263554925043</v>
      </c>
      <c r="AD402" s="1">
        <f t="shared" si="114"/>
        <v>-13.81302738072659</v>
      </c>
      <c r="AE402" s="1">
        <f t="shared" si="103"/>
        <v>-14.213408560725783</v>
      </c>
      <c r="AF402" s="1">
        <f t="shared" si="104"/>
        <v>19.819705051660467</v>
      </c>
      <c r="AG402" s="1">
        <f t="shared" si="99"/>
        <v>3.9999999999999587</v>
      </c>
      <c r="AH402" s="1">
        <f>SUM($Z$2:Z402)</f>
        <v>406.44394721796374</v>
      </c>
    </row>
    <row r="403" spans="17:34" x14ac:dyDescent="0.3">
      <c r="Q403" s="1">
        <f t="shared" si="105"/>
        <v>4.0099999999999589</v>
      </c>
      <c r="R403" s="1">
        <f>IF(Q403&lt;=t_thrust,('D12 Data'!D403/(m+m_f/2)),0)</f>
        <v>0</v>
      </c>
      <c r="S403" s="1">
        <f t="shared" si="106"/>
        <v>0</v>
      </c>
      <c r="T403" s="1">
        <f t="shared" si="113"/>
        <v>0</v>
      </c>
      <c r="U403" s="1">
        <f t="shared" si="100"/>
        <v>13.749751283004606</v>
      </c>
      <c r="V403" s="1">
        <f t="shared" si="101"/>
        <v>4.3666812684256318</v>
      </c>
      <c r="W403" s="1">
        <f t="shared" si="107"/>
        <v>18.116432551430236</v>
      </c>
      <c r="X403" s="1">
        <f t="shared" si="110"/>
        <v>341.45358652841969</v>
      </c>
      <c r="Y403" s="1">
        <f t="shared" si="111"/>
        <v>221.59003868673676</v>
      </c>
      <c r="Z403" s="1">
        <f t="shared" si="112"/>
        <v>0.69176263554927842</v>
      </c>
      <c r="AA403" s="1">
        <f t="shared" si="108"/>
        <v>60.09977087620436</v>
      </c>
      <c r="AB403" s="1">
        <f t="shared" si="109"/>
        <v>33.868903894170387</v>
      </c>
      <c r="AC403" s="1">
        <f t="shared" si="102"/>
        <v>68.986122592625918</v>
      </c>
      <c r="AD403" s="1">
        <f t="shared" si="114"/>
        <v>-13.749751283004606</v>
      </c>
      <c r="AE403" s="1">
        <f t="shared" si="103"/>
        <v>-14.176681268425632</v>
      </c>
      <c r="AF403" s="1">
        <f t="shared" si="104"/>
        <v>19.749277255915391</v>
      </c>
      <c r="AG403" s="1">
        <f t="shared" si="99"/>
        <v>4.0099999999999589</v>
      </c>
      <c r="AH403" s="1">
        <f>SUM($Z$2:Z403)</f>
        <v>407.13570985351299</v>
      </c>
    </row>
    <row r="404" spans="17:34" x14ac:dyDescent="0.3">
      <c r="Q404" s="1">
        <f t="shared" si="105"/>
        <v>4.0199999999999587</v>
      </c>
      <c r="R404" s="1">
        <f>IF(Q404&lt;=t_thrust,('D12 Data'!D404/(m+m_f/2)),0)</f>
        <v>0</v>
      </c>
      <c r="S404" s="1">
        <f t="shared" si="106"/>
        <v>0</v>
      </c>
      <c r="T404" s="1">
        <f t="shared" si="113"/>
        <v>0</v>
      </c>
      <c r="U404" s="1">
        <f t="shared" si="100"/>
        <v>13.686909313777639</v>
      </c>
      <c r="V404" s="1">
        <f t="shared" si="101"/>
        <v>4.3302020902604479</v>
      </c>
      <c r="W404" s="1">
        <f t="shared" si="107"/>
        <v>18.017111404038083</v>
      </c>
      <c r="X404" s="1">
        <f t="shared" si="110"/>
        <v>342.0545842371817</v>
      </c>
      <c r="Y404" s="1">
        <f t="shared" si="111"/>
        <v>221.92872772567847</v>
      </c>
      <c r="Z404" s="1">
        <f t="shared" si="112"/>
        <v>0.68986122592623123</v>
      </c>
      <c r="AA404" s="1">
        <f t="shared" si="108"/>
        <v>59.962273363374315</v>
      </c>
      <c r="AB404" s="1">
        <f t="shared" si="109"/>
        <v>33.727137081486134</v>
      </c>
      <c r="AC404" s="1">
        <f t="shared" si="102"/>
        <v>68.796758663598283</v>
      </c>
      <c r="AD404" s="1">
        <f t="shared" si="114"/>
        <v>-13.686909313777639</v>
      </c>
      <c r="AE404" s="1">
        <f t="shared" si="103"/>
        <v>-14.140202090260448</v>
      </c>
      <c r="AF404" s="1">
        <f t="shared" si="104"/>
        <v>19.679349626371778</v>
      </c>
      <c r="AG404" s="1">
        <f t="shared" si="99"/>
        <v>4.0199999999999587</v>
      </c>
      <c r="AH404" s="1">
        <f>SUM($Z$2:Z404)</f>
        <v>407.82557107943921</v>
      </c>
    </row>
    <row r="405" spans="17:34" x14ac:dyDescent="0.3">
      <c r="Q405" s="1">
        <f t="shared" si="105"/>
        <v>4.0299999999999585</v>
      </c>
      <c r="R405" s="1">
        <f>IF(Q405&lt;=t_thrust,('D12 Data'!D405/(m+m_f/2)),0)</f>
        <v>0</v>
      </c>
      <c r="S405" s="1">
        <f t="shared" si="106"/>
        <v>0</v>
      </c>
      <c r="T405" s="1">
        <f t="shared" si="113"/>
        <v>0</v>
      </c>
      <c r="U405" s="1">
        <f t="shared" si="100"/>
        <v>13.624497508527611</v>
      </c>
      <c r="V405" s="1">
        <f t="shared" si="101"/>
        <v>4.293969202572721</v>
      </c>
      <c r="W405" s="1">
        <f t="shared" si="107"/>
        <v>17.918466711100329</v>
      </c>
      <c r="X405" s="1">
        <f t="shared" si="110"/>
        <v>342.65420697081544</v>
      </c>
      <c r="Y405" s="1">
        <f t="shared" si="111"/>
        <v>222.26599909649332</v>
      </c>
      <c r="Z405" s="1">
        <f t="shared" si="112"/>
        <v>0.68796758663597024</v>
      </c>
      <c r="AA405" s="1">
        <f t="shared" si="108"/>
        <v>59.82540427023654</v>
      </c>
      <c r="AB405" s="1">
        <f t="shared" si="109"/>
        <v>33.585735060583531</v>
      </c>
      <c r="AC405" s="1">
        <f t="shared" si="102"/>
        <v>68.608167120663893</v>
      </c>
      <c r="AD405" s="1">
        <f t="shared" si="114"/>
        <v>-13.624497508527611</v>
      </c>
      <c r="AE405" s="1">
        <f t="shared" si="103"/>
        <v>-14.103969202572721</v>
      </c>
      <c r="AF405" s="1">
        <f t="shared" si="104"/>
        <v>19.609917889348615</v>
      </c>
      <c r="AG405" s="1">
        <f t="shared" si="99"/>
        <v>4.0299999999999585</v>
      </c>
      <c r="AH405" s="1">
        <f>SUM($Z$2:Z405)</f>
        <v>408.51353866607519</v>
      </c>
    </row>
    <row r="406" spans="17:34" x14ac:dyDescent="0.3">
      <c r="Q406" s="1">
        <f t="shared" si="105"/>
        <v>4.0399999999999583</v>
      </c>
      <c r="R406" s="1">
        <f>IF(Q406&lt;=t_thrust,('D12 Data'!D406/(m+m_f/2)),0)</f>
        <v>0</v>
      </c>
      <c r="S406" s="1">
        <f t="shared" si="106"/>
        <v>0</v>
      </c>
      <c r="T406" s="1">
        <f t="shared" si="113"/>
        <v>0</v>
      </c>
      <c r="U406" s="1">
        <f t="shared" si="100"/>
        <v>13.562511947909464</v>
      </c>
      <c r="V406" s="1">
        <f t="shared" si="101"/>
        <v>4.2579808000860417</v>
      </c>
      <c r="W406" s="1">
        <f t="shared" si="107"/>
        <v>17.820492747995502</v>
      </c>
      <c r="X406" s="1">
        <f t="shared" si="110"/>
        <v>343.2524610135178</v>
      </c>
      <c r="Y406" s="1">
        <f t="shared" si="111"/>
        <v>222.60185644709915</v>
      </c>
      <c r="Z406" s="1">
        <f t="shared" si="112"/>
        <v>0.68608167120663843</v>
      </c>
      <c r="AA406" s="1">
        <f t="shared" si="108"/>
        <v>59.689159295151264</v>
      </c>
      <c r="AB406" s="1">
        <f t="shared" si="109"/>
        <v>33.444695368557809</v>
      </c>
      <c r="AC406" s="1">
        <f t="shared" si="102"/>
        <v>68.420343361149349</v>
      </c>
      <c r="AD406" s="1">
        <f t="shared" si="114"/>
        <v>-13.562511947909464</v>
      </c>
      <c r="AE406" s="1">
        <f t="shared" si="103"/>
        <v>-14.067980800086042</v>
      </c>
      <c r="AF406" s="1">
        <f t="shared" si="104"/>
        <v>19.540977819156758</v>
      </c>
      <c r="AG406" s="1">
        <f t="shared" si="99"/>
        <v>4.0399999999999583</v>
      </c>
      <c r="AH406" s="1">
        <f>SUM($Z$2:Z406)</f>
        <v>409.19962033728183</v>
      </c>
    </row>
    <row r="407" spans="17:34" x14ac:dyDescent="0.3">
      <c r="Q407" s="1">
        <f t="shared" si="105"/>
        <v>4.0499999999999581</v>
      </c>
      <c r="R407" s="1">
        <f>IF(Q407&lt;=t_thrust,('D12 Data'!D407/(m+m_f/2)),0)</f>
        <v>0</v>
      </c>
      <c r="S407" s="1">
        <f t="shared" si="106"/>
        <v>0</v>
      </c>
      <c r="T407" s="1">
        <f t="shared" si="113"/>
        <v>0</v>
      </c>
      <c r="U407" s="1">
        <f t="shared" si="100"/>
        <v>13.500948757134649</v>
      </c>
      <c r="V407" s="1">
        <f t="shared" si="101"/>
        <v>4.222235095692155</v>
      </c>
      <c r="W407" s="1">
        <f t="shared" si="107"/>
        <v>17.723183852826804</v>
      </c>
      <c r="X407" s="1">
        <f t="shared" si="110"/>
        <v>343.84935260646932</v>
      </c>
      <c r="Y407" s="1">
        <f t="shared" si="111"/>
        <v>222.93630340078471</v>
      </c>
      <c r="Z407" s="1">
        <f t="shared" si="112"/>
        <v>0.68420343361149139</v>
      </c>
      <c r="AA407" s="1">
        <f t="shared" si="108"/>
        <v>59.553534175672169</v>
      </c>
      <c r="AB407" s="1">
        <f t="shared" si="109"/>
        <v>33.304015560556955</v>
      </c>
      <c r="AC407" s="1">
        <f t="shared" si="102"/>
        <v>68.233282826424031</v>
      </c>
      <c r="AD407" s="1">
        <f t="shared" si="114"/>
        <v>-13.500948757134649</v>
      </c>
      <c r="AE407" s="1">
        <f t="shared" si="103"/>
        <v>-14.032235095692155</v>
      </c>
      <c r="AF407" s="1">
        <f t="shared" si="104"/>
        <v>19.472525237460864</v>
      </c>
      <c r="AG407" s="1">
        <f t="shared" si="99"/>
        <v>4.0499999999999581</v>
      </c>
      <c r="AH407" s="1">
        <f>SUM($Z$2:Z407)</f>
        <v>409.88382377089334</v>
      </c>
    </row>
    <row r="408" spans="17:34" x14ac:dyDescent="0.3">
      <c r="Q408" s="1">
        <f t="shared" si="105"/>
        <v>4.0599999999999579</v>
      </c>
      <c r="R408" s="1">
        <f>IF(Q408&lt;=t_thrust,('D12 Data'!D408/(m+m_f/2)),0)</f>
        <v>0</v>
      </c>
      <c r="S408" s="1">
        <f t="shared" si="106"/>
        <v>0</v>
      </c>
      <c r="T408" s="1">
        <f t="shared" si="113"/>
        <v>0</v>
      </c>
      <c r="U408" s="1">
        <f t="shared" si="100"/>
        <v>13.439804105364463</v>
      </c>
      <c r="V408" s="1">
        <f t="shared" si="101"/>
        <v>4.1867303202409474</v>
      </c>
      <c r="W408" s="1">
        <f t="shared" si="107"/>
        <v>17.62653442560541</v>
      </c>
      <c r="X408" s="1">
        <f t="shared" si="110"/>
        <v>344.44488794822604</v>
      </c>
      <c r="Y408" s="1">
        <f t="shared" si="111"/>
        <v>223.26934355639028</v>
      </c>
      <c r="Z408" s="1">
        <f t="shared" si="112"/>
        <v>0.68233282826423658</v>
      </c>
      <c r="AA408" s="1">
        <f t="shared" si="108"/>
        <v>59.418524688100824</v>
      </c>
      <c r="AB408" s="1">
        <f t="shared" si="109"/>
        <v>33.163693209600034</v>
      </c>
      <c r="AC408" s="1">
        <f t="shared" si="102"/>
        <v>68.04698100144428</v>
      </c>
      <c r="AD408" s="1">
        <f t="shared" si="114"/>
        <v>-13.439804105364463</v>
      </c>
      <c r="AE408" s="1">
        <f t="shared" si="103"/>
        <v>-13.996730320240948</v>
      </c>
      <c r="AF408" s="1">
        <f t="shared" si="104"/>
        <v>19.404556012651351</v>
      </c>
      <c r="AG408" s="1">
        <f t="shared" si="99"/>
        <v>4.0599999999999579</v>
      </c>
      <c r="AH408" s="1">
        <f>SUM($Z$2:Z408)</f>
        <v>410.56615659915758</v>
      </c>
    </row>
    <row r="409" spans="17:34" x14ac:dyDescent="0.3">
      <c r="Q409" s="1">
        <f t="shared" si="105"/>
        <v>4.0699999999999577</v>
      </c>
      <c r="R409" s="1">
        <f>IF(Q409&lt;=t_thrust,('D12 Data'!D409/(m+m_f/2)),0)</f>
        <v>0</v>
      </c>
      <c r="S409" s="1">
        <f t="shared" si="106"/>
        <v>0</v>
      </c>
      <c r="T409" s="1">
        <f t="shared" si="113"/>
        <v>0</v>
      </c>
      <c r="U409" s="1">
        <f t="shared" si="100"/>
        <v>13.379074205112929</v>
      </c>
      <c r="V409" s="1">
        <f t="shared" si="101"/>
        <v>4.151464722333321</v>
      </c>
      <c r="W409" s="1">
        <f t="shared" si="107"/>
        <v>17.530538927446251</v>
      </c>
      <c r="X409" s="1">
        <f t="shared" si="110"/>
        <v>345.03907319510705</v>
      </c>
      <c r="Y409" s="1">
        <f t="shared" si="111"/>
        <v>223.60098048848627</v>
      </c>
      <c r="Z409" s="1">
        <f t="shared" si="112"/>
        <v>0.68046981001443996</v>
      </c>
      <c r="AA409" s="1">
        <f t="shared" si="108"/>
        <v>59.284126647047181</v>
      </c>
      <c r="AB409" s="1">
        <f t="shared" si="109"/>
        <v>33.02372590639763</v>
      </c>
      <c r="AC409" s="1">
        <f t="shared" si="102"/>
        <v>67.861433414303946</v>
      </c>
      <c r="AD409" s="1">
        <f t="shared" si="114"/>
        <v>-13.379074205112929</v>
      </c>
      <c r="AE409" s="1">
        <f t="shared" si="103"/>
        <v>-13.961464722333321</v>
      </c>
      <c r="AF409" s="1">
        <f t="shared" si="104"/>
        <v>19.337066059226149</v>
      </c>
      <c r="AG409" s="1">
        <f t="shared" si="99"/>
        <v>4.0699999999999577</v>
      </c>
      <c r="AH409" s="1">
        <f>SUM($Z$2:Z409)</f>
        <v>411.24662640917199</v>
      </c>
    </row>
    <row r="410" spans="17:34" x14ac:dyDescent="0.3">
      <c r="Q410" s="1">
        <f t="shared" si="105"/>
        <v>4.0799999999999574</v>
      </c>
      <c r="R410" s="1">
        <f>IF(Q410&lt;=t_thrust,('D12 Data'!D410/(m+m_f/2)),0)</f>
        <v>0</v>
      </c>
      <c r="S410" s="1">
        <f t="shared" si="106"/>
        <v>0</v>
      </c>
      <c r="T410" s="1">
        <f t="shared" si="113"/>
        <v>0</v>
      </c>
      <c r="U410" s="1">
        <f t="shared" si="100"/>
        <v>13.318755311659237</v>
      </c>
      <c r="V410" s="1">
        <f t="shared" si="101"/>
        <v>4.1164365681168933</v>
      </c>
      <c r="W410" s="1">
        <f t="shared" si="107"/>
        <v>17.435191879776124</v>
      </c>
      <c r="X410" s="1">
        <f t="shared" si="110"/>
        <v>345.63191446157754</v>
      </c>
      <c r="Y410" s="1">
        <f t="shared" si="111"/>
        <v>223.93121774755025</v>
      </c>
      <c r="Z410" s="1">
        <f t="shared" si="112"/>
        <v>0.67861433414305294</v>
      </c>
      <c r="AA410" s="1">
        <f t="shared" si="108"/>
        <v>59.150335904996055</v>
      </c>
      <c r="AB410" s="1">
        <f t="shared" si="109"/>
        <v>32.884111259174297</v>
      </c>
      <c r="AC410" s="1">
        <f t="shared" si="102"/>
        <v>67.676635635791015</v>
      </c>
      <c r="AD410" s="1">
        <f t="shared" si="114"/>
        <v>-13.318755311659237</v>
      </c>
      <c r="AE410" s="1">
        <f t="shared" si="103"/>
        <v>-13.926436568116895</v>
      </c>
      <c r="AF410" s="1">
        <f t="shared" si="104"/>
        <v>19.270051337182124</v>
      </c>
      <c r="AG410" s="1">
        <f t="shared" si="99"/>
        <v>4.0799999999999574</v>
      </c>
      <c r="AH410" s="1">
        <f>SUM($Z$2:Z410)</f>
        <v>411.92524074331504</v>
      </c>
    </row>
    <row r="411" spans="17:34" x14ac:dyDescent="0.3">
      <c r="Q411" s="1">
        <f t="shared" si="105"/>
        <v>4.0899999999999572</v>
      </c>
      <c r="R411" s="1">
        <f>IF(Q411&lt;=t_thrust,('D12 Data'!D411/(m+m_f/2)),0)</f>
        <v>0</v>
      </c>
      <c r="S411" s="1">
        <f t="shared" si="106"/>
        <v>0</v>
      </c>
      <c r="T411" s="1">
        <f t="shared" si="113"/>
        <v>0</v>
      </c>
      <c r="U411" s="1">
        <f t="shared" si="100"/>
        <v>13.258843722469322</v>
      </c>
      <c r="V411" s="1">
        <f t="shared" si="101"/>
        <v>4.0816441410845101</v>
      </c>
      <c r="W411" s="1">
        <f t="shared" si="107"/>
        <v>17.340487863553836</v>
      </c>
      <c r="X411" s="1">
        <f t="shared" si="110"/>
        <v>346.2234178206275</v>
      </c>
      <c r="Y411" s="1">
        <f t="shared" si="111"/>
        <v>224.26005886014198</v>
      </c>
      <c r="Z411" s="1">
        <f t="shared" si="112"/>
        <v>0.67676635635790983</v>
      </c>
      <c r="AA411" s="1">
        <f t="shared" si="108"/>
        <v>59.017148351879463</v>
      </c>
      <c r="AB411" s="1">
        <f t="shared" si="109"/>
        <v>32.744846893493133</v>
      </c>
      <c r="AC411" s="1">
        <f t="shared" si="102"/>
        <v>67.492583278950406</v>
      </c>
      <c r="AD411" s="1">
        <f t="shared" si="114"/>
        <v>-13.258843722469322</v>
      </c>
      <c r="AE411" s="1">
        <f t="shared" si="103"/>
        <v>-13.891644141084511</v>
      </c>
      <c r="AF411" s="1">
        <f t="shared" si="104"/>
        <v>19.203507851415889</v>
      </c>
      <c r="AG411" s="1">
        <f t="shared" si="99"/>
        <v>4.0899999999999572</v>
      </c>
      <c r="AH411" s="1">
        <f>SUM($Z$2:Z411)</f>
        <v>412.60200709967296</v>
      </c>
    </row>
    <row r="412" spans="17:34" x14ac:dyDescent="0.3">
      <c r="Q412" s="1">
        <f t="shared" si="105"/>
        <v>4.099999999999957</v>
      </c>
      <c r="R412" s="1">
        <f>IF(Q412&lt;=t_thrust,('D12 Data'!D412/(m+m_f/2)),0)</f>
        <v>0</v>
      </c>
      <c r="S412" s="1">
        <f t="shared" si="106"/>
        <v>0</v>
      </c>
      <c r="T412" s="1">
        <f t="shared" si="113"/>
        <v>0</v>
      </c>
      <c r="U412" s="1">
        <f t="shared" si="100"/>
        <v>13.19933577662669</v>
      </c>
      <c r="V412" s="1">
        <f t="shared" si="101"/>
        <v>4.0470857418754838</v>
      </c>
      <c r="W412" s="1">
        <f t="shared" si="107"/>
        <v>17.246421518502171</v>
      </c>
      <c r="X412" s="1">
        <f t="shared" si="110"/>
        <v>346.81358930414626</v>
      </c>
      <c r="Y412" s="1">
        <f t="shared" si="111"/>
        <v>224.58750732907691</v>
      </c>
      <c r="Z412" s="1">
        <f t="shared" si="112"/>
        <v>0.67492583278947327</v>
      </c>
      <c r="AA412" s="1">
        <f t="shared" si="108"/>
        <v>58.884559914654773</v>
      </c>
      <c r="AB412" s="1">
        <f t="shared" si="109"/>
        <v>32.605930452082291</v>
      </c>
      <c r="AC412" s="1">
        <f t="shared" si="102"/>
        <v>67.309271998652562</v>
      </c>
      <c r="AD412" s="1">
        <f t="shared" si="114"/>
        <v>-13.19933577662669</v>
      </c>
      <c r="AE412" s="1">
        <f t="shared" si="103"/>
        <v>-13.857085741875483</v>
      </c>
      <c r="AF412" s="1">
        <f t="shared" si="104"/>
        <v>19.137431651134019</v>
      </c>
      <c r="AG412" s="1">
        <f t="shared" si="99"/>
        <v>4.099999999999957</v>
      </c>
      <c r="AH412" s="1">
        <f>SUM($Z$2:Z412)</f>
        <v>413.27693293246244</v>
      </c>
    </row>
    <row r="413" spans="17:34" x14ac:dyDescent="0.3">
      <c r="Q413" s="1">
        <f t="shared" si="105"/>
        <v>4.1099999999999568</v>
      </c>
      <c r="R413" s="1">
        <f>IF(Q413&lt;=t_thrust,('D12 Data'!D413/(m+m_f/2)),0)</f>
        <v>0</v>
      </c>
      <c r="S413" s="1">
        <f t="shared" si="106"/>
        <v>0</v>
      </c>
      <c r="T413" s="1">
        <f t="shared" si="113"/>
        <v>0</v>
      </c>
      <c r="U413" s="1">
        <f t="shared" si="100"/>
        <v>13.140227854272048</v>
      </c>
      <c r="V413" s="1">
        <f t="shared" si="101"/>
        <v>4.0127596880795755</v>
      </c>
      <c r="W413" s="1">
        <f t="shared" si="107"/>
        <v>17.152987542351624</v>
      </c>
      <c r="X413" s="1">
        <f t="shared" si="110"/>
        <v>347.40243490329277</v>
      </c>
      <c r="Y413" s="1">
        <f t="shared" si="111"/>
        <v>224.91356663359772</v>
      </c>
      <c r="Z413" s="1">
        <f t="shared" si="112"/>
        <v>0.67309271998648645</v>
      </c>
      <c r="AA413" s="1">
        <f t="shared" si="108"/>
        <v>58.75256655688851</v>
      </c>
      <c r="AB413" s="1">
        <f t="shared" si="109"/>
        <v>32.467359594663542</v>
      </c>
      <c r="AC413" s="1">
        <f t="shared" si="102"/>
        <v>67.126697491168187</v>
      </c>
      <c r="AD413" s="1">
        <f t="shared" si="114"/>
        <v>-13.140227854272048</v>
      </c>
      <c r="AE413" s="1">
        <f t="shared" si="103"/>
        <v>-13.822759688079575</v>
      </c>
      <c r="AF413" s="1">
        <f t="shared" si="104"/>
        <v>19.071818829272281</v>
      </c>
      <c r="AG413" s="1">
        <f t="shared" si="99"/>
        <v>4.1099999999999568</v>
      </c>
      <c r="AH413" s="1">
        <f>SUM($Z$2:Z413)</f>
        <v>413.95002565244891</v>
      </c>
    </row>
    <row r="414" spans="17:34" x14ac:dyDescent="0.3">
      <c r="Q414" s="1">
        <f t="shared" si="105"/>
        <v>4.1199999999999566</v>
      </c>
      <c r="R414" s="1">
        <f>IF(Q414&lt;=t_thrust,('D12 Data'!D414/(m+m_f/2)),0)</f>
        <v>0</v>
      </c>
      <c r="S414" s="1">
        <f t="shared" si="106"/>
        <v>0</v>
      </c>
      <c r="T414" s="1">
        <f t="shared" si="113"/>
        <v>0</v>
      </c>
      <c r="U414" s="1">
        <f t="shared" si="100"/>
        <v>13.081516376051837</v>
      </c>
      <c r="V414" s="1">
        <f t="shared" si="101"/>
        <v>3.9786643140436073</v>
      </c>
      <c r="W414" s="1">
        <f t="shared" si="107"/>
        <v>17.060180690095446</v>
      </c>
      <c r="X414" s="1">
        <f t="shared" si="110"/>
        <v>347.98996056886165</v>
      </c>
      <c r="Y414" s="1">
        <f t="shared" si="111"/>
        <v>225.23824022954435</v>
      </c>
      <c r="Z414" s="1">
        <f t="shared" si="112"/>
        <v>0.67126697491166665</v>
      </c>
      <c r="AA414" s="1">
        <f t="shared" si="108"/>
        <v>58.621164278345795</v>
      </c>
      <c r="AB414" s="1">
        <f t="shared" si="109"/>
        <v>32.329131997782746</v>
      </c>
      <c r="AC414" s="1">
        <f t="shared" si="102"/>
        <v>66.944855493748477</v>
      </c>
      <c r="AD414" s="1">
        <f t="shared" si="114"/>
        <v>-13.081516376051837</v>
      </c>
      <c r="AE414" s="1">
        <f t="shared" si="103"/>
        <v>-13.788664314043608</v>
      </c>
      <c r="AF414" s="1">
        <f t="shared" si="104"/>
        <v>19.006665521923935</v>
      </c>
      <c r="AG414" s="1">
        <f t="shared" si="99"/>
        <v>4.1199999999999566</v>
      </c>
      <c r="AH414" s="1">
        <f>SUM($Z$2:Z414)</f>
        <v>414.62129262736056</v>
      </c>
    </row>
    <row r="415" spans="17:34" x14ac:dyDescent="0.3">
      <c r="Q415" s="1">
        <f t="shared" si="105"/>
        <v>4.1299999999999564</v>
      </c>
      <c r="R415" s="1">
        <f>IF(Q415&lt;=t_thrust,('D12 Data'!D415/(m+m_f/2)),0)</f>
        <v>0</v>
      </c>
      <c r="S415" s="1">
        <f t="shared" si="106"/>
        <v>0</v>
      </c>
      <c r="T415" s="1">
        <f t="shared" si="113"/>
        <v>0</v>
      </c>
      <c r="U415" s="1">
        <f t="shared" si="100"/>
        <v>13.023197802575325</v>
      </c>
      <c r="V415" s="1">
        <f t="shared" si="101"/>
        <v>3.9447979706807312</v>
      </c>
      <c r="W415" s="1">
        <f t="shared" si="107"/>
        <v>16.967995773256053</v>
      </c>
      <c r="X415" s="1">
        <f t="shared" si="110"/>
        <v>348.57617221164509</v>
      </c>
      <c r="Y415" s="1">
        <f t="shared" si="111"/>
        <v>225.56153154952216</v>
      </c>
      <c r="Z415" s="1">
        <f t="shared" si="112"/>
        <v>0.66944855493746125</v>
      </c>
      <c r="AA415" s="1">
        <f t="shared" si="108"/>
        <v>58.490349114585278</v>
      </c>
      <c r="AB415" s="1">
        <f t="shared" si="109"/>
        <v>32.191245354642312</v>
      </c>
      <c r="AC415" s="1">
        <f t="shared" si="102"/>
        <v>66.763741784211334</v>
      </c>
      <c r="AD415" s="1">
        <f t="shared" si="114"/>
        <v>-13.023197802575325</v>
      </c>
      <c r="AE415" s="1">
        <f t="shared" si="103"/>
        <v>-13.754797970680732</v>
      </c>
      <c r="AF415" s="1">
        <f t="shared" si="104"/>
        <v>18.941967907776785</v>
      </c>
      <c r="AG415" s="1">
        <f t="shared" si="99"/>
        <v>4.1299999999999564</v>
      </c>
      <c r="AH415" s="1">
        <f>SUM($Z$2:Z415)</f>
        <v>415.29074118229801</v>
      </c>
    </row>
    <row r="416" spans="17:34" x14ac:dyDescent="0.3">
      <c r="Q416" s="1">
        <f t="shared" si="105"/>
        <v>4.1399999999999562</v>
      </c>
      <c r="R416" s="1">
        <f>IF(Q416&lt;=t_thrust,('D12 Data'!D416/(m+m_f/2)),0)</f>
        <v>0</v>
      </c>
      <c r="S416" s="1">
        <f t="shared" si="106"/>
        <v>0</v>
      </c>
      <c r="T416" s="1">
        <f t="shared" si="113"/>
        <v>0</v>
      </c>
      <c r="U416" s="1">
        <f t="shared" si="100"/>
        <v>12.965268633880186</v>
      </c>
      <c r="V416" s="1">
        <f t="shared" si="101"/>
        <v>3.9111590252822661</v>
      </c>
      <c r="W416" s="1">
        <f t="shared" si="107"/>
        <v>16.876427659162456</v>
      </c>
      <c r="X416" s="1">
        <f t="shared" si="110"/>
        <v>349.16107570279092</v>
      </c>
      <c r="Y416" s="1">
        <f t="shared" si="111"/>
        <v>225.88344400306858</v>
      </c>
      <c r="Z416" s="1">
        <f t="shared" si="112"/>
        <v>0.66763741784209729</v>
      </c>
      <c r="AA416" s="1">
        <f t="shared" si="108"/>
        <v>58.360117136559531</v>
      </c>
      <c r="AB416" s="1">
        <f t="shared" si="109"/>
        <v>32.05369737493551</v>
      </c>
      <c r="AC416" s="1">
        <f t="shared" si="102"/>
        <v>66.583352180533069</v>
      </c>
      <c r="AD416" s="1">
        <f t="shared" si="114"/>
        <v>-12.965268633880186</v>
      </c>
      <c r="AE416" s="1">
        <f t="shared" si="103"/>
        <v>-13.721159025282267</v>
      </c>
      <c r="AF416" s="1">
        <f t="shared" si="104"/>
        <v>18.8777222075589</v>
      </c>
      <c r="AG416" s="1">
        <f t="shared" si="99"/>
        <v>4.1399999999999562</v>
      </c>
      <c r="AH416" s="1">
        <f>SUM($Z$2:Z416)</f>
        <v>415.95837860014012</v>
      </c>
    </row>
    <row r="417" spans="17:34" x14ac:dyDescent="0.3">
      <c r="Q417" s="1">
        <f t="shared" si="105"/>
        <v>4.1499999999999559</v>
      </c>
      <c r="R417" s="1">
        <f>IF(Q417&lt;=t_thrust,('D12 Data'!D417/(m+m_f/2)),0)</f>
        <v>0</v>
      </c>
      <c r="S417" s="1">
        <f t="shared" si="106"/>
        <v>0</v>
      </c>
      <c r="T417" s="1">
        <f t="shared" si="113"/>
        <v>0</v>
      </c>
      <c r="U417" s="1">
        <f t="shared" si="100"/>
        <v>12.907725408906401</v>
      </c>
      <c r="V417" s="1">
        <f t="shared" si="101"/>
        <v>3.8777458613320857</v>
      </c>
      <c r="W417" s="1">
        <f t="shared" si="107"/>
        <v>16.785471270238489</v>
      </c>
      <c r="X417" s="1">
        <f t="shared" si="110"/>
        <v>349.74467687415648</v>
      </c>
      <c r="Y417" s="1">
        <f t="shared" si="111"/>
        <v>226.20398097681792</v>
      </c>
      <c r="Z417" s="1">
        <f t="shared" si="112"/>
        <v>0.66583352180529132</v>
      </c>
      <c r="AA417" s="1">
        <f t="shared" si="108"/>
        <v>58.23046445022073</v>
      </c>
      <c r="AB417" s="1">
        <f t="shared" si="109"/>
        <v>31.916485784682688</v>
      </c>
      <c r="AC417" s="1">
        <f t="shared" si="102"/>
        <v>66.403682540445544</v>
      </c>
      <c r="AD417" s="1">
        <f t="shared" si="114"/>
        <v>-12.907725408906401</v>
      </c>
      <c r="AE417" s="1">
        <f t="shared" si="103"/>
        <v>-13.687745861332086</v>
      </c>
      <c r="AF417" s="1">
        <f t="shared" si="104"/>
        <v>18.81392468349285</v>
      </c>
      <c r="AG417" s="1">
        <f t="shared" si="99"/>
        <v>4.1499999999999559</v>
      </c>
      <c r="AH417" s="1">
        <f>SUM($Z$2:Z417)</f>
        <v>416.62421212194539</v>
      </c>
    </row>
    <row r="418" spans="17:34" x14ac:dyDescent="0.3">
      <c r="Q418" s="1">
        <f t="shared" si="105"/>
        <v>4.1599999999999557</v>
      </c>
      <c r="R418" s="1">
        <f>IF(Q418&lt;=t_thrust,('D12 Data'!D418/(m+m_f/2)),0)</f>
        <v>0</v>
      </c>
      <c r="S418" s="1">
        <f t="shared" si="106"/>
        <v>0</v>
      </c>
      <c r="T418" s="1">
        <f t="shared" si="113"/>
        <v>0</v>
      </c>
      <c r="U418" s="1">
        <f t="shared" si="100"/>
        <v>12.850564704978366</v>
      </c>
      <c r="V418" s="1">
        <f t="shared" si="101"/>
        <v>3.8445568783235169</v>
      </c>
      <c r="W418" s="1">
        <f t="shared" si="107"/>
        <v>16.695121583301876</v>
      </c>
      <c r="X418" s="1">
        <f t="shared" si="110"/>
        <v>350.32698151865867</v>
      </c>
      <c r="Y418" s="1">
        <f t="shared" si="111"/>
        <v>226.52314583466475</v>
      </c>
      <c r="Z418" s="1">
        <f t="shared" si="112"/>
        <v>0.66403682540443887</v>
      </c>
      <c r="AA418" s="1">
        <f t="shared" si="108"/>
        <v>58.101387196131668</v>
      </c>
      <c r="AB418" s="1">
        <f t="shared" si="109"/>
        <v>31.779608326069372</v>
      </c>
      <c r="AC418" s="1">
        <f t="shared" si="102"/>
        <v>66.224728761039032</v>
      </c>
      <c r="AD418" s="1">
        <f t="shared" si="114"/>
        <v>-12.850564704978366</v>
      </c>
      <c r="AE418" s="1">
        <f t="shared" si="103"/>
        <v>-13.654556878323518</v>
      </c>
      <c r="AF418" s="1">
        <f t="shared" si="104"/>
        <v>18.75057163875832</v>
      </c>
      <c r="AG418" s="1">
        <f t="shared" si="99"/>
        <v>4.1599999999999557</v>
      </c>
      <c r="AH418" s="1">
        <f>SUM($Z$2:Z418)</f>
        <v>417.28824894734981</v>
      </c>
    </row>
    <row r="419" spans="17:34" x14ac:dyDescent="0.3">
      <c r="Q419" s="1">
        <f t="shared" si="105"/>
        <v>4.1699999999999555</v>
      </c>
      <c r="R419" s="1">
        <f>IF(Q419&lt;=t_thrust,('D12 Data'!D419/(m+m_f/2)),0)</f>
        <v>0</v>
      </c>
      <c r="S419" s="1">
        <f t="shared" si="106"/>
        <v>0</v>
      </c>
      <c r="T419" s="1">
        <f t="shared" si="113"/>
        <v>0</v>
      </c>
      <c r="U419" s="1">
        <f t="shared" si="100"/>
        <v>12.793783137294957</v>
      </c>
      <c r="V419" s="1">
        <f t="shared" si="101"/>
        <v>3.8115904915787033</v>
      </c>
      <c r="W419" s="1">
        <f t="shared" si="107"/>
        <v>16.605373628873664</v>
      </c>
      <c r="X419" s="1">
        <f t="shared" si="110"/>
        <v>350.90799539061999</v>
      </c>
      <c r="Y419" s="1">
        <f t="shared" si="111"/>
        <v>226.84094191792542</v>
      </c>
      <c r="Z419" s="1">
        <f t="shared" si="112"/>
        <v>0.66224728761038198</v>
      </c>
      <c r="AA419" s="1">
        <f t="shared" si="108"/>
        <v>57.97288154908189</v>
      </c>
      <c r="AB419" s="1">
        <f t="shared" si="109"/>
        <v>31.643062757286138</v>
      </c>
      <c r="AC419" s="1">
        <f t="shared" si="102"/>
        <v>66.046486778370195</v>
      </c>
      <c r="AD419" s="1">
        <f t="shared" si="114"/>
        <v>-12.793783137294957</v>
      </c>
      <c r="AE419" s="1">
        <f t="shared" si="103"/>
        <v>-13.621590491578704</v>
      </c>
      <c r="AF419" s="1">
        <f t="shared" si="104"/>
        <v>18.687659416962848</v>
      </c>
      <c r="AG419" s="1">
        <f t="shared" si="99"/>
        <v>4.1699999999999555</v>
      </c>
      <c r="AH419" s="1">
        <f>SUM($Z$2:Z419)</f>
        <v>417.95049623496021</v>
      </c>
    </row>
    <row r="420" spans="17:34" x14ac:dyDescent="0.3">
      <c r="Q420" s="1">
        <f t="shared" si="105"/>
        <v>4.1799999999999553</v>
      </c>
      <c r="R420" s="1">
        <f>IF(Q420&lt;=t_thrust,('D12 Data'!D420/(m+m_f/2)),0)</f>
        <v>0</v>
      </c>
      <c r="S420" s="1">
        <f t="shared" si="106"/>
        <v>0</v>
      </c>
      <c r="T420" s="1">
        <f t="shared" si="113"/>
        <v>0</v>
      </c>
      <c r="U420" s="1">
        <f t="shared" si="100"/>
        <v>12.737377358427548</v>
      </c>
      <c r="V420" s="1">
        <f t="shared" si="101"/>
        <v>3.7788451320704044</v>
      </c>
      <c r="W420" s="1">
        <f t="shared" si="107"/>
        <v>16.516222490497956</v>
      </c>
      <c r="X420" s="1">
        <f t="shared" si="110"/>
        <v>351.48772420611078</v>
      </c>
      <c r="Y420" s="1">
        <f t="shared" si="111"/>
        <v>227.15737254549828</v>
      </c>
      <c r="Z420" s="1">
        <f t="shared" si="112"/>
        <v>0.66046486778367941</v>
      </c>
      <c r="AA420" s="1">
        <f t="shared" si="108"/>
        <v>57.844943717708944</v>
      </c>
      <c r="AB420" s="1">
        <f t="shared" si="109"/>
        <v>31.506846852370355</v>
      </c>
      <c r="AC420" s="1">
        <f t="shared" si="102"/>
        <v>65.868952567075453</v>
      </c>
      <c r="AD420" s="1">
        <f t="shared" si="114"/>
        <v>-12.737377358427548</v>
      </c>
      <c r="AE420" s="1">
        <f t="shared" si="103"/>
        <v>-13.588845132070405</v>
      </c>
      <c r="AF420" s="1">
        <f t="shared" si="104"/>
        <v>18.625184401620736</v>
      </c>
      <c r="AG420" s="1">
        <f t="shared" si="99"/>
        <v>4.1799999999999553</v>
      </c>
      <c r="AH420" s="1">
        <f>SUM($Z$2:Z420)</f>
        <v>418.61096110274389</v>
      </c>
    </row>
    <row r="421" spans="17:34" x14ac:dyDescent="0.3">
      <c r="Q421" s="1">
        <f t="shared" si="105"/>
        <v>4.1899999999999551</v>
      </c>
      <c r="R421" s="1">
        <f>IF(Q421&lt;=t_thrust,('D12 Data'!D421/(m+m_f/2)),0)</f>
        <v>0</v>
      </c>
      <c r="S421" s="1">
        <f t="shared" si="106"/>
        <v>0</v>
      </c>
      <c r="T421" s="1">
        <f t="shared" si="113"/>
        <v>0</v>
      </c>
      <c r="U421" s="1">
        <f t="shared" si="100"/>
        <v>12.681344057825763</v>
      </c>
      <c r="V421" s="1">
        <f t="shared" si="101"/>
        <v>3.7463192462461836</v>
      </c>
      <c r="W421" s="1">
        <f t="shared" si="107"/>
        <v>16.427663304071942</v>
      </c>
      <c r="X421" s="1">
        <f t="shared" si="110"/>
        <v>352.06617364328787</v>
      </c>
      <c r="Y421" s="1">
        <f t="shared" si="111"/>
        <v>227.47244101402197</v>
      </c>
      <c r="Z421" s="1">
        <f t="shared" si="112"/>
        <v>0.65868952567074435</v>
      </c>
      <c r="AA421" s="1">
        <f t="shared" si="108"/>
        <v>57.717569944124669</v>
      </c>
      <c r="AB421" s="1">
        <f t="shared" si="109"/>
        <v>31.370958401049656</v>
      </c>
      <c r="AC421" s="1">
        <f t="shared" si="102"/>
        <v>65.692122139989593</v>
      </c>
      <c r="AD421" s="1">
        <f t="shared" si="114"/>
        <v>-12.681344057825763</v>
      </c>
      <c r="AE421" s="1">
        <f t="shared" si="103"/>
        <v>-13.556319246246185</v>
      </c>
      <c r="AF421" s="1">
        <f t="shared" si="104"/>
        <v>18.56314301563982</v>
      </c>
      <c r="AG421" s="1">
        <f t="shared" si="99"/>
        <v>4.1899999999999551</v>
      </c>
      <c r="AH421" s="1">
        <f>SUM($Z$2:Z421)</f>
        <v>419.26965062841464</v>
      </c>
    </row>
    <row r="422" spans="17:34" x14ac:dyDescent="0.3">
      <c r="Q422" s="1">
        <f t="shared" si="105"/>
        <v>4.1999999999999549</v>
      </c>
      <c r="R422" s="1">
        <f>IF(Q422&lt;=t_thrust,('D12 Data'!D422/(m+m_f/2)),0)</f>
        <v>0</v>
      </c>
      <c r="S422" s="1">
        <f t="shared" si="106"/>
        <v>0</v>
      </c>
      <c r="T422" s="1">
        <f t="shared" si="113"/>
        <v>0</v>
      </c>
      <c r="U422" s="1">
        <f t="shared" si="100"/>
        <v>12.625679961330809</v>
      </c>
      <c r="V422" s="1">
        <f t="shared" si="101"/>
        <v>3.7140112958549607</v>
      </c>
      <c r="W422" s="1">
        <f t="shared" si="107"/>
        <v>16.339691257185777</v>
      </c>
      <c r="X422" s="1">
        <f t="shared" si="110"/>
        <v>352.6433493427291</v>
      </c>
      <c r="Y422" s="1">
        <f t="shared" si="111"/>
        <v>227.78615059803246</v>
      </c>
      <c r="Z422" s="1">
        <f t="shared" si="112"/>
        <v>0.65692122139987863</v>
      </c>
      <c r="AA422" s="1">
        <f t="shared" si="108"/>
        <v>57.590756503546416</v>
      </c>
      <c r="AB422" s="1">
        <f t="shared" si="109"/>
        <v>31.235395208587196</v>
      </c>
      <c r="AC422" s="1">
        <f t="shared" si="102"/>
        <v>65.515991547769517</v>
      </c>
      <c r="AD422" s="1">
        <f t="shared" si="114"/>
        <v>-12.625679961330809</v>
      </c>
      <c r="AE422" s="1">
        <f t="shared" si="103"/>
        <v>-13.524011295854962</v>
      </c>
      <c r="AF422" s="1">
        <f t="shared" si="104"/>
        <v>18.501531720816061</v>
      </c>
      <c r="AG422" s="1">
        <f t="shared" si="99"/>
        <v>4.1999999999999549</v>
      </c>
      <c r="AH422" s="1">
        <f>SUM($Z$2:Z422)</f>
        <v>419.92657184981454</v>
      </c>
    </row>
    <row r="423" spans="17:34" x14ac:dyDescent="0.3">
      <c r="Q423" s="1">
        <f t="shared" si="105"/>
        <v>4.2099999999999547</v>
      </c>
      <c r="R423" s="1">
        <f>IF(Q423&lt;=t_thrust,('D12 Data'!D423/(m+m_f/2)),0)</f>
        <v>0</v>
      </c>
      <c r="S423" s="1">
        <f t="shared" si="106"/>
        <v>0</v>
      </c>
      <c r="T423" s="1">
        <f t="shared" si="113"/>
        <v>0</v>
      </c>
      <c r="U423" s="1">
        <f t="shared" si="100"/>
        <v>12.57038183069632</v>
      </c>
      <c r="V423" s="1">
        <f t="shared" si="101"/>
        <v>3.681919757775888</v>
      </c>
      <c r="W423" s="1">
        <f t="shared" si="107"/>
        <v>16.252301588472207</v>
      </c>
      <c r="X423" s="1">
        <f t="shared" si="110"/>
        <v>353.21925690776453</v>
      </c>
      <c r="Y423" s="1">
        <f t="shared" si="111"/>
        <v>228.09850455011832</v>
      </c>
      <c r="Z423" s="1">
        <f t="shared" si="112"/>
        <v>0.65515991547766339</v>
      </c>
      <c r="AA423" s="1">
        <f t="shared" si="108"/>
        <v>57.464499703933107</v>
      </c>
      <c r="AB423" s="1">
        <f t="shared" si="109"/>
        <v>31.100155095628651</v>
      </c>
      <c r="AC423" s="1">
        <f t="shared" si="102"/>
        <v>65.340556878522889</v>
      </c>
      <c r="AD423" s="1">
        <f t="shared" si="114"/>
        <v>-12.57038183069632</v>
      </c>
      <c r="AE423" s="1">
        <f t="shared" si="103"/>
        <v>-13.491919757775889</v>
      </c>
      <c r="AF423" s="1">
        <f t="shared" si="104"/>
        <v>18.440347017335753</v>
      </c>
      <c r="AG423" s="1">
        <f t="shared" si="99"/>
        <v>4.2099999999999547</v>
      </c>
      <c r="AH423" s="1">
        <f>SUM($Z$2:Z423)</f>
        <v>420.5817317652922</v>
      </c>
    </row>
    <row r="424" spans="17:34" x14ac:dyDescent="0.3">
      <c r="Q424" s="1">
        <f t="shared" si="105"/>
        <v>4.2199999999999545</v>
      </c>
      <c r="R424" s="1">
        <f>IF(Q424&lt;=t_thrust,('D12 Data'!D424/(m+m_f/2)),0)</f>
        <v>0</v>
      </c>
      <c r="S424" s="1">
        <f t="shared" si="106"/>
        <v>0</v>
      </c>
      <c r="T424" s="1">
        <f t="shared" si="113"/>
        <v>0</v>
      </c>
      <c r="U424" s="1">
        <f t="shared" si="100"/>
        <v>12.515446463116543</v>
      </c>
      <c r="V424" s="1">
        <f t="shared" si="101"/>
        <v>3.6500431238495028</v>
      </c>
      <c r="W424" s="1">
        <f t="shared" si="107"/>
        <v>16.165489586966043</v>
      </c>
      <c r="X424" s="1">
        <f t="shared" si="110"/>
        <v>353.79390190480387</v>
      </c>
      <c r="Y424" s="1">
        <f t="shared" si="111"/>
        <v>228.40950610107461</v>
      </c>
      <c r="Z424" s="1">
        <f t="shared" si="112"/>
        <v>0.65340556878524148</v>
      </c>
      <c r="AA424" s="1">
        <f t="shared" si="108"/>
        <v>57.338795885626148</v>
      </c>
      <c r="AB424" s="1">
        <f t="shared" si="109"/>
        <v>30.965235898050896</v>
      </c>
      <c r="AC424" s="1">
        <f t="shared" si="102"/>
        <v>65.165814257442051</v>
      </c>
      <c r="AD424" s="1">
        <f t="shared" si="114"/>
        <v>-12.515446463116543</v>
      </c>
      <c r="AE424" s="1">
        <f t="shared" si="103"/>
        <v>-13.460043123849504</v>
      </c>
      <c r="AF424" s="1">
        <f t="shared" si="104"/>
        <v>18.379585443285293</v>
      </c>
      <c r="AG424" s="1">
        <f t="shared" si="99"/>
        <v>4.2199999999999545</v>
      </c>
      <c r="AH424" s="1">
        <f>SUM($Z$2:Z424)</f>
        <v>421.23513733407742</v>
      </c>
    </row>
    <row r="425" spans="17:34" x14ac:dyDescent="0.3">
      <c r="Q425" s="1">
        <f t="shared" si="105"/>
        <v>4.2299999999999542</v>
      </c>
      <c r="R425" s="1">
        <f>IF(Q425&lt;=t_thrust,('D12 Data'!D425/(m+m_f/2)),0)</f>
        <v>0</v>
      </c>
      <c r="S425" s="1">
        <f t="shared" si="106"/>
        <v>0</v>
      </c>
      <c r="T425" s="1">
        <f t="shared" si="113"/>
        <v>0</v>
      </c>
      <c r="U425" s="1">
        <f t="shared" si="100"/>
        <v>12.460870690761716</v>
      </c>
      <c r="V425" s="1">
        <f t="shared" si="101"/>
        <v>3.6183799007111475</v>
      </c>
      <c r="W425" s="1">
        <f t="shared" si="107"/>
        <v>16.079250591472864</v>
      </c>
      <c r="X425" s="1">
        <f t="shared" si="110"/>
        <v>354.36728986366012</v>
      </c>
      <c r="Y425" s="1">
        <f t="shared" si="111"/>
        <v>228.71915846005513</v>
      </c>
      <c r="Z425" s="1">
        <f t="shared" si="112"/>
        <v>0.65165814257440824</v>
      </c>
      <c r="AA425" s="1">
        <f t="shared" si="108"/>
        <v>57.213641420994982</v>
      </c>
      <c r="AB425" s="1">
        <f t="shared" si="109"/>
        <v>30.830635466812403</v>
      </c>
      <c r="AC425" s="1">
        <f t="shared" si="102"/>
        <v>64.991759846442562</v>
      </c>
      <c r="AD425" s="1">
        <f t="shared" si="114"/>
        <v>-12.460870690761716</v>
      </c>
      <c r="AE425" s="1">
        <f t="shared" si="103"/>
        <v>-13.428379900711148</v>
      </c>
      <c r="AF425" s="1">
        <f t="shared" si="104"/>
        <v>18.319243574168325</v>
      </c>
      <c r="AG425" s="1">
        <f t="shared" si="99"/>
        <v>4.2299999999999542</v>
      </c>
      <c r="AH425" s="1">
        <f>SUM($Z$2:Z425)</f>
        <v>421.88679547665186</v>
      </c>
    </row>
    <row r="426" spans="17:34" x14ac:dyDescent="0.3">
      <c r="Q426" s="1">
        <f t="shared" si="105"/>
        <v>4.239999999999954</v>
      </c>
      <c r="R426" s="1">
        <f>IF(Q426&lt;=t_thrust,('D12 Data'!D426/(m+m_f/2)),0)</f>
        <v>0</v>
      </c>
      <c r="S426" s="1">
        <f t="shared" si="106"/>
        <v>0</v>
      </c>
      <c r="T426" s="1">
        <f t="shared" si="113"/>
        <v>0</v>
      </c>
      <c r="U426" s="1">
        <f t="shared" si="100"/>
        <v>12.406651380320586</v>
      </c>
      <c r="V426" s="1">
        <f t="shared" si="101"/>
        <v>3.5869286096266029</v>
      </c>
      <c r="W426" s="1">
        <f t="shared" si="107"/>
        <v>15.99357998994719</v>
      </c>
      <c r="X426" s="1">
        <f t="shared" si="110"/>
        <v>354.93942627787004</v>
      </c>
      <c r="Y426" s="1">
        <f t="shared" si="111"/>
        <v>229.02746481472323</v>
      </c>
      <c r="Z426" s="1">
        <f t="shared" si="112"/>
        <v>0.64991759846439179</v>
      </c>
      <c r="AA426" s="1">
        <f t="shared" si="108"/>
        <v>57.089032714087367</v>
      </c>
      <c r="AB426" s="1">
        <f t="shared" si="109"/>
        <v>30.696351667805295</v>
      </c>
      <c r="AC426" s="1">
        <f t="shared" si="102"/>
        <v>64.818389843806756</v>
      </c>
      <c r="AD426" s="1">
        <f t="shared" si="114"/>
        <v>-12.406651380320586</v>
      </c>
      <c r="AE426" s="1">
        <f t="shared" si="103"/>
        <v>-13.396928609626602</v>
      </c>
      <c r="AF426" s="1">
        <f t="shared" si="104"/>
        <v>18.259318022430151</v>
      </c>
      <c r="AG426" s="1">
        <f t="shared" si="99"/>
        <v>4.239999999999954</v>
      </c>
      <c r="AH426" s="1">
        <f>SUM($Z$2:Z426)</f>
        <v>422.53671307511627</v>
      </c>
    </row>
    <row r="427" spans="17:34" x14ac:dyDescent="0.3">
      <c r="Q427" s="1">
        <f t="shared" si="105"/>
        <v>4.2499999999999538</v>
      </c>
      <c r="R427" s="1">
        <f>IF(Q427&lt;=t_thrust,('D12 Data'!D427/(m+m_f/2)),0)</f>
        <v>0</v>
      </c>
      <c r="S427" s="1">
        <f t="shared" si="106"/>
        <v>0</v>
      </c>
      <c r="T427" s="1">
        <f t="shared" si="113"/>
        <v>0</v>
      </c>
      <c r="U427" s="1">
        <f t="shared" si="100"/>
        <v>12.352785432549839</v>
      </c>
      <c r="V427" s="1">
        <f t="shared" si="101"/>
        <v>3.5556877863299032</v>
      </c>
      <c r="W427" s="1">
        <f t="shared" si="107"/>
        <v>15.908473218879747</v>
      </c>
      <c r="X427" s="1">
        <f t="shared" si="110"/>
        <v>355.51031660501093</v>
      </c>
      <c r="Y427" s="1">
        <f t="shared" si="111"/>
        <v>229.33442833140128</v>
      </c>
      <c r="Z427" s="1">
        <f t="shared" si="112"/>
        <v>0.64818389843807933</v>
      </c>
      <c r="AA427" s="1">
        <f t="shared" si="108"/>
        <v>56.964966200284167</v>
      </c>
      <c r="AB427" s="1">
        <f t="shared" si="109"/>
        <v>30.562382381709032</v>
      </c>
      <c r="AC427" s="1">
        <f t="shared" si="102"/>
        <v>64.645700483832002</v>
      </c>
      <c r="AD427" s="1">
        <f t="shared" si="114"/>
        <v>-12.352785432549839</v>
      </c>
      <c r="AE427" s="1">
        <f t="shared" si="103"/>
        <v>-13.365687786329904</v>
      </c>
      <c r="AF427" s="1">
        <f t="shared" si="104"/>
        <v>18.199805436989262</v>
      </c>
      <c r="AG427" s="1">
        <f t="shared" si="99"/>
        <v>4.2499999999999538</v>
      </c>
      <c r="AH427" s="1">
        <f>SUM($Z$2:Z427)</f>
        <v>423.18489697355437</v>
      </c>
    </row>
    <row r="428" spans="17:34" x14ac:dyDescent="0.3">
      <c r="Q428" s="1">
        <f t="shared" si="105"/>
        <v>4.2599999999999536</v>
      </c>
      <c r="R428" s="1">
        <f>IF(Q428&lt;=t_thrust,('D12 Data'!D428/(m+m_f/2)),0)</f>
        <v>0</v>
      </c>
      <c r="S428" s="1">
        <f t="shared" si="106"/>
        <v>0</v>
      </c>
      <c r="T428" s="1">
        <f t="shared" si="113"/>
        <v>0</v>
      </c>
      <c r="U428" s="1">
        <f t="shared" si="100"/>
        <v>12.299269781830432</v>
      </c>
      <c r="V428" s="1">
        <f t="shared" si="101"/>
        <v>3.524655980863312</v>
      </c>
      <c r="W428" s="1">
        <f t="shared" si="107"/>
        <v>15.823925762693742</v>
      </c>
      <c r="X428" s="1">
        <f t="shared" si="110"/>
        <v>356.07996626701373</v>
      </c>
      <c r="Y428" s="1">
        <f t="shared" si="111"/>
        <v>229.64005215521837</v>
      </c>
      <c r="Z428" s="1">
        <f t="shared" si="112"/>
        <v>0.64645700483828383</v>
      </c>
      <c r="AA428" s="1">
        <f t="shared" si="108"/>
        <v>56.841438345958672</v>
      </c>
      <c r="AB428" s="1">
        <f t="shared" si="109"/>
        <v>30.428725503845737</v>
      </c>
      <c r="AC428" s="1">
        <f t="shared" si="102"/>
        <v>64.473688036483637</v>
      </c>
      <c r="AD428" s="1">
        <f t="shared" si="114"/>
        <v>-12.299269781830432</v>
      </c>
      <c r="AE428" s="1">
        <f t="shared" si="103"/>
        <v>-13.334655980863312</v>
      </c>
      <c r="AF428" s="1">
        <f t="shared" si="104"/>
        <v>18.14070250277593</v>
      </c>
      <c r="AG428" s="1">
        <f t="shared" si="99"/>
        <v>4.2599999999999536</v>
      </c>
      <c r="AH428" s="1">
        <f>SUM($Z$2:Z428)</f>
        <v>423.83135397839266</v>
      </c>
    </row>
    <row r="429" spans="17:34" x14ac:dyDescent="0.3">
      <c r="Q429" s="1">
        <f t="shared" si="105"/>
        <v>4.2699999999999534</v>
      </c>
      <c r="R429" s="1">
        <f>IF(Q429&lt;=t_thrust,('D12 Data'!D429/(m+m_f/2)),0)</f>
        <v>0</v>
      </c>
      <c r="S429" s="1">
        <f t="shared" si="106"/>
        <v>0</v>
      </c>
      <c r="T429" s="1">
        <f t="shared" si="113"/>
        <v>0</v>
      </c>
      <c r="U429" s="1">
        <f t="shared" si="100"/>
        <v>12.246101395730605</v>
      </c>
      <c r="V429" s="1">
        <f t="shared" si="101"/>
        <v>3.4938317574194162</v>
      </c>
      <c r="W429" s="1">
        <f t="shared" si="107"/>
        <v>15.739933153150023</v>
      </c>
      <c r="X429" s="1">
        <f t="shared" si="110"/>
        <v>356.64838065047331</v>
      </c>
      <c r="Y429" s="1">
        <f t="shared" si="111"/>
        <v>229.94433941025682</v>
      </c>
      <c r="Z429" s="1">
        <f t="shared" si="112"/>
        <v>0.64473688036482757</v>
      </c>
      <c r="AA429" s="1">
        <f t="shared" si="108"/>
        <v>56.718445648140367</v>
      </c>
      <c r="AB429" s="1">
        <f t="shared" si="109"/>
        <v>30.295378944037108</v>
      </c>
      <c r="AC429" s="1">
        <f t="shared" si="102"/>
        <v>64.30234880705261</v>
      </c>
      <c r="AD429" s="1">
        <f t="shared" si="114"/>
        <v>-12.246101395730605</v>
      </c>
      <c r="AE429" s="1">
        <f t="shared" si="103"/>
        <v>-13.303831757419417</v>
      </c>
      <c r="AF429" s="1">
        <f t="shared" si="104"/>
        <v>18.082005940277657</v>
      </c>
      <c r="AG429" s="1">
        <f t="shared" si="99"/>
        <v>4.2699999999999534</v>
      </c>
      <c r="AH429" s="1">
        <f>SUM($Z$2:Z429)</f>
        <v>424.47609085875746</v>
      </c>
    </row>
    <row r="430" spans="17:34" x14ac:dyDescent="0.3">
      <c r="Q430" s="1">
        <f t="shared" si="105"/>
        <v>4.2799999999999532</v>
      </c>
      <c r="R430" s="1">
        <f>IF(Q430&lt;=t_thrust,('D12 Data'!D430/(m+m_f/2)),0)</f>
        <v>0</v>
      </c>
      <c r="S430" s="1">
        <f t="shared" si="106"/>
        <v>0</v>
      </c>
      <c r="T430" s="1">
        <f t="shared" si="113"/>
        <v>0</v>
      </c>
      <c r="U430" s="1">
        <f t="shared" si="100"/>
        <v>12.193277274575554</v>
      </c>
      <c r="V430" s="1">
        <f t="shared" si="101"/>
        <v>3.463213694185304</v>
      </c>
      <c r="W430" s="1">
        <f t="shared" si="107"/>
        <v>15.656490968760865</v>
      </c>
      <c r="X430" s="1">
        <f t="shared" si="110"/>
        <v>357.21556510695473</v>
      </c>
      <c r="Y430" s="1">
        <f t="shared" si="111"/>
        <v>230.24729319969717</v>
      </c>
      <c r="Z430" s="1">
        <f t="shared" si="112"/>
        <v>0.64302348807052589</v>
      </c>
      <c r="AA430" s="1">
        <f t="shared" si="108"/>
        <v>56.595984634183061</v>
      </c>
      <c r="AB430" s="1">
        <f t="shared" si="109"/>
        <v>30.162340626462917</v>
      </c>
      <c r="AC430" s="1">
        <f t="shared" si="102"/>
        <v>64.131679135817592</v>
      </c>
      <c r="AD430" s="1">
        <f t="shared" si="114"/>
        <v>-12.193277274575554</v>
      </c>
      <c r="AE430" s="1">
        <f t="shared" si="103"/>
        <v>-13.273213694185305</v>
      </c>
      <c r="AF430" s="1">
        <f t="shared" si="104"/>
        <v>18.023712505091424</v>
      </c>
      <c r="AG430" s="1">
        <f t="shared" si="99"/>
        <v>4.2799999999999532</v>
      </c>
      <c r="AH430" s="1">
        <f>SUM($Z$2:Z430)</f>
        <v>425.11911434682798</v>
      </c>
    </row>
    <row r="431" spans="17:34" x14ac:dyDescent="0.3">
      <c r="Q431" s="1">
        <f t="shared" si="105"/>
        <v>4.289999999999953</v>
      </c>
      <c r="R431" s="1">
        <f>IF(Q431&lt;=t_thrust,('D12 Data'!D431/(m+m_f/2)),0)</f>
        <v>0</v>
      </c>
      <c r="S431" s="1">
        <f t="shared" si="106"/>
        <v>0</v>
      </c>
      <c r="T431" s="1">
        <f t="shared" si="113"/>
        <v>0</v>
      </c>
      <c r="U431" s="1">
        <f t="shared" si="100"/>
        <v>12.140794451023574</v>
      </c>
      <c r="V431" s="1">
        <f t="shared" si="101"/>
        <v>3.4328003831888134</v>
      </c>
      <c r="W431" s="1">
        <f t="shared" si="107"/>
        <v>15.573594834212383</v>
      </c>
      <c r="X431" s="1">
        <f t="shared" si="110"/>
        <v>357.78152495329653</v>
      </c>
      <c r="Y431" s="1">
        <f t="shared" si="111"/>
        <v>230.54891660596178</v>
      </c>
      <c r="Z431" s="1">
        <f t="shared" si="112"/>
        <v>0.64131679135813824</v>
      </c>
      <c r="AA431" s="1">
        <f t="shared" si="108"/>
        <v>56.47405186143731</v>
      </c>
      <c r="AB431" s="1">
        <f t="shared" si="109"/>
        <v>30.029608489521067</v>
      </c>
      <c r="AC431" s="1">
        <f t="shared" si="102"/>
        <v>63.961675397711609</v>
      </c>
      <c r="AD431" s="1">
        <f t="shared" si="114"/>
        <v>-12.140794451023574</v>
      </c>
      <c r="AE431" s="1">
        <f t="shared" si="103"/>
        <v>-13.242800383188815</v>
      </c>
      <c r="AF431" s="1">
        <f t="shared" si="104"/>
        <v>17.96581898748261</v>
      </c>
      <c r="AG431" s="1">
        <f t="shared" si="99"/>
        <v>4.289999999999953</v>
      </c>
      <c r="AH431" s="1">
        <f>SUM($Z$2:Z431)</f>
        <v>425.76043113818611</v>
      </c>
    </row>
    <row r="432" spans="17:34" x14ac:dyDescent="0.3">
      <c r="Q432" s="1">
        <f t="shared" si="105"/>
        <v>4.2999999999999527</v>
      </c>
      <c r="R432" s="1">
        <f>IF(Q432&lt;=t_thrust,('D12 Data'!D432/(m+m_f/2)),0)</f>
        <v>0</v>
      </c>
      <c r="S432" s="1">
        <f t="shared" si="106"/>
        <v>0</v>
      </c>
      <c r="T432" s="1">
        <f t="shared" si="113"/>
        <v>0</v>
      </c>
      <c r="U432" s="1">
        <f t="shared" si="100"/>
        <v>12.088649989648566</v>
      </c>
      <c r="V432" s="1">
        <f t="shared" si="101"/>
        <v>3.4025904301467973</v>
      </c>
      <c r="W432" s="1">
        <f t="shared" si="107"/>
        <v>15.491240419795366</v>
      </c>
      <c r="X432" s="1">
        <f t="shared" si="110"/>
        <v>358.3462654719109</v>
      </c>
      <c r="Y432" s="1">
        <f t="shared" si="111"/>
        <v>230.84921269085697</v>
      </c>
      <c r="Z432" s="1">
        <f t="shared" si="112"/>
        <v>0.63961675397710693</v>
      </c>
      <c r="AA432" s="1">
        <f t="shared" si="108"/>
        <v>56.352643916927079</v>
      </c>
      <c r="AB432" s="1">
        <f t="shared" si="109"/>
        <v>29.89718048568918</v>
      </c>
      <c r="AC432" s="1">
        <f t="shared" si="102"/>
        <v>63.792334001993162</v>
      </c>
      <c r="AD432" s="1">
        <f t="shared" si="114"/>
        <v>-12.088649989648566</v>
      </c>
      <c r="AE432" s="1">
        <f t="shared" si="103"/>
        <v>-13.212590430146797</v>
      </c>
      <c r="AF432" s="1">
        <f t="shared" si="104"/>
        <v>17.908322211950424</v>
      </c>
      <c r="AG432" s="1">
        <f t="shared" si="99"/>
        <v>4.2999999999999527</v>
      </c>
      <c r="AH432" s="1">
        <f>SUM($Z$2:Z432)</f>
        <v>426.40004789216323</v>
      </c>
    </row>
    <row r="433" spans="17:34" x14ac:dyDescent="0.3">
      <c r="Q433" s="1">
        <f t="shared" si="105"/>
        <v>4.3099999999999525</v>
      </c>
      <c r="R433" s="1">
        <f>IF(Q433&lt;=t_thrust,('D12 Data'!D433/(m+m_f/2)),0)</f>
        <v>0</v>
      </c>
      <c r="S433" s="1">
        <f t="shared" si="106"/>
        <v>0</v>
      </c>
      <c r="T433" s="1">
        <f t="shared" si="113"/>
        <v>0</v>
      </c>
      <c r="U433" s="1">
        <f t="shared" si="100"/>
        <v>12.036840986528883</v>
      </c>
      <c r="V433" s="1">
        <f t="shared" si="101"/>
        <v>3.3725824543153937</v>
      </c>
      <c r="W433" s="1">
        <f t="shared" si="107"/>
        <v>15.409423440844277</v>
      </c>
      <c r="X433" s="1">
        <f t="shared" si="110"/>
        <v>358.90979191108016</v>
      </c>
      <c r="Y433" s="1">
        <f t="shared" si="111"/>
        <v>231.14818449571385</v>
      </c>
      <c r="Z433" s="1">
        <f t="shared" si="112"/>
        <v>0.63792334001991979</v>
      </c>
      <c r="AA433" s="1">
        <f t="shared" si="108"/>
        <v>56.231757417030593</v>
      </c>
      <c r="AB433" s="1">
        <f t="shared" si="109"/>
        <v>29.765054581387716</v>
      </c>
      <c r="AC433" s="1">
        <f t="shared" si="102"/>
        <v>63.623651391921577</v>
      </c>
      <c r="AD433" s="1">
        <f t="shared" si="114"/>
        <v>-12.036840986528883</v>
      </c>
      <c r="AE433" s="1">
        <f t="shared" si="103"/>
        <v>-13.182582454315394</v>
      </c>
      <c r="AF433" s="1">
        <f t="shared" si="104"/>
        <v>17.851219036799858</v>
      </c>
      <c r="AG433" s="1">
        <f t="shared" si="99"/>
        <v>4.3099999999999525</v>
      </c>
      <c r="AH433" s="1">
        <f>SUM($Z$2:Z433)</f>
        <v>427.03797123218317</v>
      </c>
    </row>
    <row r="434" spans="17:34" x14ac:dyDescent="0.3">
      <c r="Q434" s="1">
        <f t="shared" si="105"/>
        <v>4.3199999999999523</v>
      </c>
      <c r="R434" s="1">
        <f>IF(Q434&lt;=t_thrust,('D12 Data'!D434/(m+m_f/2)),0)</f>
        <v>0</v>
      </c>
      <c r="S434" s="1">
        <f t="shared" si="106"/>
        <v>0</v>
      </c>
      <c r="T434" s="1">
        <f t="shared" si="113"/>
        <v>0</v>
      </c>
      <c r="U434" s="1">
        <f t="shared" si="100"/>
        <v>11.9853645688423</v>
      </c>
      <c r="V434" s="1">
        <f t="shared" si="101"/>
        <v>3.3427750883422567</v>
      </c>
      <c r="W434" s="1">
        <f t="shared" si="107"/>
        <v>15.328139657184556</v>
      </c>
      <c r="X434" s="1">
        <f t="shared" si="110"/>
        <v>359.47210948525048</v>
      </c>
      <c r="Y434" s="1">
        <f t="shared" si="111"/>
        <v>231.44583504152772</v>
      </c>
      <c r="Z434" s="1">
        <f t="shared" si="112"/>
        <v>0.63623651391922498</v>
      </c>
      <c r="AA434" s="1">
        <f t="shared" si="108"/>
        <v>56.111389007165307</v>
      </c>
      <c r="AB434" s="1">
        <f t="shared" si="109"/>
        <v>29.633228756844566</v>
      </c>
      <c r="AC434" s="1">
        <f t="shared" si="102"/>
        <v>63.455624044436846</v>
      </c>
      <c r="AD434" s="1">
        <f t="shared" si="114"/>
        <v>-11.9853645688423</v>
      </c>
      <c r="AE434" s="1">
        <f t="shared" si="103"/>
        <v>-13.152775088342256</v>
      </c>
      <c r="AF434" s="1">
        <f t="shared" si="104"/>
        <v>17.794506353719875</v>
      </c>
      <c r="AG434" s="1">
        <f t="shared" si="99"/>
        <v>4.3199999999999523</v>
      </c>
      <c r="AH434" s="1">
        <f>SUM($Z$2:Z434)</f>
        <v>427.67420774610241</v>
      </c>
    </row>
    <row r="435" spans="17:34" x14ac:dyDescent="0.3">
      <c r="Q435" s="1">
        <f t="shared" si="105"/>
        <v>4.3299999999999521</v>
      </c>
      <c r="R435" s="1">
        <f>IF(Q435&lt;=t_thrust,('D12 Data'!D435/(m+m_f/2)),0)</f>
        <v>0</v>
      </c>
      <c r="S435" s="1">
        <f t="shared" si="106"/>
        <v>0</v>
      </c>
      <c r="T435" s="1">
        <f t="shared" si="113"/>
        <v>0</v>
      </c>
      <c r="U435" s="1">
        <f t="shared" si="100"/>
        <v>11.934217894467041</v>
      </c>
      <c r="V435" s="1">
        <f t="shared" si="101"/>
        <v>3.3131669781207305</v>
      </c>
      <c r="W435" s="1">
        <f t="shared" si="107"/>
        <v>15.247384872587773</v>
      </c>
      <c r="X435" s="1">
        <f t="shared" si="110"/>
        <v>360.03322337532211</v>
      </c>
      <c r="Y435" s="1">
        <f t="shared" si="111"/>
        <v>231.74216732909616</v>
      </c>
      <c r="Z435" s="1">
        <f t="shared" si="112"/>
        <v>0.63455624044434344</v>
      </c>
      <c r="AA435" s="1">
        <f t="shared" si="108"/>
        <v>55.991535361476885</v>
      </c>
      <c r="AB435" s="1">
        <f t="shared" si="109"/>
        <v>29.501701005961145</v>
      </c>
      <c r="AC435" s="1">
        <f t="shared" si="102"/>
        <v>63.288248469843481</v>
      </c>
      <c r="AD435" s="1">
        <f t="shared" si="114"/>
        <v>-11.934217894467041</v>
      </c>
      <c r="AE435" s="1">
        <f t="shared" si="103"/>
        <v>-13.123166978120731</v>
      </c>
      <c r="AF435" s="1">
        <f t="shared" si="104"/>
        <v>17.738181087367884</v>
      </c>
      <c r="AG435" s="1">
        <f t="shared" si="99"/>
        <v>4.3299999999999521</v>
      </c>
      <c r="AH435" s="1">
        <f>SUM($Z$2:Z435)</f>
        <v>428.30876398654675</v>
      </c>
    </row>
    <row r="436" spans="17:34" x14ac:dyDescent="0.3">
      <c r="Q436" s="1">
        <f t="shared" si="105"/>
        <v>4.3399999999999519</v>
      </c>
      <c r="R436" s="1">
        <f>IF(Q436&lt;=t_thrust,('D12 Data'!D436/(m+m_f/2)),0)</f>
        <v>0</v>
      </c>
      <c r="S436" s="1">
        <f t="shared" si="106"/>
        <v>0</v>
      </c>
      <c r="T436" s="1">
        <f t="shared" si="113"/>
        <v>0</v>
      </c>
      <c r="U436" s="1">
        <f t="shared" si="100"/>
        <v>11.883398151588796</v>
      </c>
      <c r="V436" s="1">
        <f t="shared" si="101"/>
        <v>3.2837567826459444</v>
      </c>
      <c r="W436" s="1">
        <f t="shared" si="107"/>
        <v>15.167154934234739</v>
      </c>
      <c r="X436" s="1">
        <f t="shared" si="110"/>
        <v>360.59313872893688</v>
      </c>
      <c r="Y436" s="1">
        <f t="shared" si="111"/>
        <v>232.03718433915577</v>
      </c>
      <c r="Z436" s="1">
        <f t="shared" si="112"/>
        <v>0.63288248469843467</v>
      </c>
      <c r="AA436" s="1">
        <f t="shared" si="108"/>
        <v>55.872193182532214</v>
      </c>
      <c r="AB436" s="1">
        <f t="shared" si="109"/>
        <v>29.370469336179941</v>
      </c>
      <c r="AC436" s="1">
        <f t="shared" si="102"/>
        <v>63.121521211498738</v>
      </c>
      <c r="AD436" s="1">
        <f t="shared" si="114"/>
        <v>-11.883398151588796</v>
      </c>
      <c r="AE436" s="1">
        <f t="shared" si="103"/>
        <v>-13.093756782645945</v>
      </c>
      <c r="AF436" s="1">
        <f t="shared" si="104"/>
        <v>17.682240194960329</v>
      </c>
      <c r="AG436" s="1">
        <f t="shared" si="99"/>
        <v>4.3399999999999519</v>
      </c>
      <c r="AH436" s="1">
        <f>SUM($Z$2:Z436)</f>
        <v>428.94164647124518</v>
      </c>
    </row>
    <row r="437" spans="17:34" x14ac:dyDescent="0.3">
      <c r="Q437" s="1">
        <f t="shared" si="105"/>
        <v>4.3499999999999517</v>
      </c>
      <c r="R437" s="1">
        <f>IF(Q437&lt;=t_thrust,('D12 Data'!D437/(m+m_f/2)),0)</f>
        <v>0</v>
      </c>
      <c r="S437" s="1">
        <f t="shared" si="106"/>
        <v>0</v>
      </c>
      <c r="T437" s="1">
        <f t="shared" si="113"/>
        <v>0</v>
      </c>
      <c r="U437" s="1">
        <f t="shared" si="100"/>
        <v>11.832902558313593</v>
      </c>
      <c r="V437" s="1">
        <f t="shared" si="101"/>
        <v>3.2545431738727655</v>
      </c>
      <c r="W437" s="1">
        <f t="shared" si="107"/>
        <v>15.087445732186358</v>
      </c>
      <c r="X437" s="1">
        <f t="shared" si="110"/>
        <v>361.15186066076217</v>
      </c>
      <c r="Y437" s="1">
        <f t="shared" si="111"/>
        <v>232.33088903251758</v>
      </c>
      <c r="Z437" s="1">
        <f t="shared" si="112"/>
        <v>0.63121521211496012</v>
      </c>
      <c r="AA437" s="1">
        <f t="shared" si="108"/>
        <v>55.75335920101633</v>
      </c>
      <c r="AB437" s="1">
        <f t="shared" si="109"/>
        <v>29.239531768353483</v>
      </c>
      <c r="AC437" s="1">
        <f t="shared" si="102"/>
        <v>62.955438845504879</v>
      </c>
      <c r="AD437" s="1">
        <f t="shared" si="114"/>
        <v>-11.832902558313593</v>
      </c>
      <c r="AE437" s="1">
        <f t="shared" si="103"/>
        <v>-13.064543173872766</v>
      </c>
      <c r="AF437" s="1">
        <f t="shared" si="104"/>
        <v>17.62668066586928</v>
      </c>
      <c r="AG437" s="1">
        <f t="shared" si="99"/>
        <v>4.3499999999999517</v>
      </c>
      <c r="AH437" s="1">
        <f>SUM($Z$2:Z437)</f>
        <v>429.57286168336014</v>
      </c>
    </row>
    <row r="438" spans="17:34" x14ac:dyDescent="0.3">
      <c r="Q438" s="1">
        <f t="shared" si="105"/>
        <v>4.3599999999999515</v>
      </c>
      <c r="R438" s="1">
        <f>IF(Q438&lt;=t_thrust,('D12 Data'!D438/(m+m_f/2)),0)</f>
        <v>0</v>
      </c>
      <c r="S438" s="1">
        <f t="shared" si="106"/>
        <v>0</v>
      </c>
      <c r="T438" s="1">
        <f t="shared" si="113"/>
        <v>0</v>
      </c>
      <c r="U438" s="1">
        <f t="shared" si="100"/>
        <v>11.782728362286397</v>
      </c>
      <c r="V438" s="1">
        <f t="shared" si="101"/>
        <v>3.2255248365756297</v>
      </c>
      <c r="W438" s="1">
        <f t="shared" si="107"/>
        <v>15.008253198862027</v>
      </c>
      <c r="X438" s="1">
        <f t="shared" si="110"/>
        <v>361.70939425277231</v>
      </c>
      <c r="Y438" s="1">
        <f t="shared" si="111"/>
        <v>232.62328435020112</v>
      </c>
      <c r="Z438" s="1">
        <f t="shared" si="112"/>
        <v>0.62955438845503631</v>
      </c>
      <c r="AA438" s="1">
        <f t="shared" si="108"/>
        <v>55.635030175433194</v>
      </c>
      <c r="AB438" s="1">
        <f t="shared" si="109"/>
        <v>29.108886336614759</v>
      </c>
      <c r="AC438" s="1">
        <f t="shared" si="102"/>
        <v>62.789997980405445</v>
      </c>
      <c r="AD438" s="1">
        <f t="shared" si="114"/>
        <v>-11.782728362286397</v>
      </c>
      <c r="AE438" s="1">
        <f t="shared" si="103"/>
        <v>-13.035524836575631</v>
      </c>
      <c r="AF438" s="1">
        <f t="shared" si="104"/>
        <v>17.571499521224943</v>
      </c>
      <c r="AG438" s="1">
        <f t="shared" si="99"/>
        <v>4.3599999999999515</v>
      </c>
      <c r="AH438" s="1">
        <f>SUM($Z$2:Z438)</f>
        <v>430.20241607181521</v>
      </c>
    </row>
    <row r="439" spans="17:34" x14ac:dyDescent="0.3">
      <c r="Q439" s="1">
        <f t="shared" si="105"/>
        <v>4.3699999999999513</v>
      </c>
      <c r="R439" s="1">
        <f>IF(Q439&lt;=t_thrust,('D12 Data'!D439/(m+m_f/2)),0)</f>
        <v>0</v>
      </c>
      <c r="S439" s="1">
        <f t="shared" si="106"/>
        <v>0</v>
      </c>
      <c r="T439" s="1">
        <f t="shared" si="113"/>
        <v>0</v>
      </c>
      <c r="U439" s="1">
        <f t="shared" si="100"/>
        <v>11.732872840315409</v>
      </c>
      <c r="V439" s="1">
        <f t="shared" si="101"/>
        <v>3.1967004682101914</v>
      </c>
      <c r="W439" s="1">
        <f t="shared" si="107"/>
        <v>14.929573308525603</v>
      </c>
      <c r="X439" s="1">
        <f t="shared" si="110"/>
        <v>362.26574455452663</v>
      </c>
      <c r="Y439" s="1">
        <f t="shared" si="111"/>
        <v>232.91437321356725</v>
      </c>
      <c r="Z439" s="1">
        <f t="shared" si="112"/>
        <v>0.62789997980403545</v>
      </c>
      <c r="AA439" s="1">
        <f t="shared" si="108"/>
        <v>55.517202891810335</v>
      </c>
      <c r="AB439" s="1">
        <f t="shared" si="109"/>
        <v>28.978531088249007</v>
      </c>
      <c r="AC439" s="1">
        <f t="shared" si="102"/>
        <v>62.625195256885611</v>
      </c>
      <c r="AD439" s="1">
        <f t="shared" si="114"/>
        <v>-11.732872840315409</v>
      </c>
      <c r="AE439" s="1">
        <f t="shared" si="103"/>
        <v>-13.006700468210191</v>
      </c>
      <c r="AF439" s="1">
        <f t="shared" si="104"/>
        <v>17.516693813524004</v>
      </c>
      <c r="AG439" s="1">
        <f t="shared" si="99"/>
        <v>4.3699999999999513</v>
      </c>
      <c r="AH439" s="1">
        <f>SUM($Z$2:Z439)</f>
        <v>430.83031605161926</v>
      </c>
    </row>
    <row r="440" spans="17:34" x14ac:dyDescent="0.3">
      <c r="Q440" s="1">
        <f t="shared" si="105"/>
        <v>4.379999999999951</v>
      </c>
      <c r="R440" s="1">
        <f>IF(Q440&lt;=t_thrust,('D12 Data'!D440/(m+m_f/2)),0)</f>
        <v>0</v>
      </c>
      <c r="S440" s="1">
        <f t="shared" si="106"/>
        <v>0</v>
      </c>
      <c r="T440" s="1">
        <f t="shared" si="113"/>
        <v>0</v>
      </c>
      <c r="U440" s="1">
        <f t="shared" si="100"/>
        <v>11.683333298001907</v>
      </c>
      <c r="V440" s="1">
        <f t="shared" si="101"/>
        <v>3.1680687787767683</v>
      </c>
      <c r="W440" s="1">
        <f t="shared" si="107"/>
        <v>14.851402076778676</v>
      </c>
      <c r="X440" s="1">
        <f t="shared" si="110"/>
        <v>362.82091658344473</v>
      </c>
      <c r="Y440" s="1">
        <f t="shared" si="111"/>
        <v>233.20415852444972</v>
      </c>
      <c r="Z440" s="1">
        <f t="shared" si="112"/>
        <v>0.62625195256884225</v>
      </c>
      <c r="AA440" s="1">
        <f t="shared" si="108"/>
        <v>55.399874163407183</v>
      </c>
      <c r="AB440" s="1">
        <f t="shared" si="109"/>
        <v>28.848464083566906</v>
      </c>
      <c r="AC440" s="1">
        <f t="shared" si="102"/>
        <v>62.461027347476445</v>
      </c>
      <c r="AD440" s="1">
        <f t="shared" si="114"/>
        <v>-11.683333298001907</v>
      </c>
      <c r="AE440" s="1">
        <f t="shared" si="103"/>
        <v>-12.97806877877677</v>
      </c>
      <c r="AF440" s="1">
        <f t="shared" si="104"/>
        <v>17.462260626243683</v>
      </c>
      <c r="AG440" s="1">
        <f t="shared" si="99"/>
        <v>4.379999999999951</v>
      </c>
      <c r="AH440" s="1">
        <f>SUM($Z$2:Z440)</f>
        <v>431.45656800418811</v>
      </c>
    </row>
    <row r="441" spans="17:34" x14ac:dyDescent="0.3">
      <c r="Q441" s="1">
        <f t="shared" si="105"/>
        <v>4.3899999999999508</v>
      </c>
      <c r="R441" s="1">
        <f>IF(Q441&lt;=t_thrust,('D12 Data'!D441/(m+m_f/2)),0)</f>
        <v>0</v>
      </c>
      <c r="S441" s="1">
        <f t="shared" si="106"/>
        <v>0</v>
      </c>
      <c r="T441" s="1">
        <f t="shared" si="113"/>
        <v>0</v>
      </c>
      <c r="U441" s="1">
        <f t="shared" si="100"/>
        <v>11.634107069375563</v>
      </c>
      <c r="V441" s="1">
        <f t="shared" si="101"/>
        <v>3.1396284906855736</v>
      </c>
      <c r="W441" s="1">
        <f t="shared" si="107"/>
        <v>14.773735560061136</v>
      </c>
      <c r="X441" s="1">
        <f t="shared" si="110"/>
        <v>363.3749153250788</v>
      </c>
      <c r="Y441" s="1">
        <f t="shared" si="111"/>
        <v>233.49264316528539</v>
      </c>
      <c r="Z441" s="1">
        <f t="shared" si="112"/>
        <v>0.62461027347476417</v>
      </c>
      <c r="AA441" s="1">
        <f t="shared" si="108"/>
        <v>55.283040830427169</v>
      </c>
      <c r="AB441" s="1">
        <f t="shared" si="109"/>
        <v>28.718683395779141</v>
      </c>
      <c r="AC441" s="1">
        <f t="shared" si="102"/>
        <v>62.297490956263061</v>
      </c>
      <c r="AD441" s="1">
        <f t="shared" si="114"/>
        <v>-11.634107069375563</v>
      </c>
      <c r="AE441" s="1">
        <f t="shared" si="103"/>
        <v>-12.949628490685575</v>
      </c>
      <c r="AF441" s="1">
        <f t="shared" si="104"/>
        <v>17.408197073461398</v>
      </c>
      <c r="AG441" s="1">
        <f t="shared" si="99"/>
        <v>4.3899999999999508</v>
      </c>
      <c r="AH441" s="1">
        <f>SUM($Z$2:Z441)</f>
        <v>432.0811782776629</v>
      </c>
    </row>
    <row r="442" spans="17:34" x14ac:dyDescent="0.3">
      <c r="Q442" s="1">
        <f t="shared" si="105"/>
        <v>4.3999999999999506</v>
      </c>
      <c r="R442" s="1">
        <f>IF(Q442&lt;=t_thrust,('D12 Data'!D442/(m+m_f/2)),0)</f>
        <v>0</v>
      </c>
      <c r="S442" s="1">
        <f t="shared" si="106"/>
        <v>0</v>
      </c>
      <c r="T442" s="1">
        <f t="shared" si="113"/>
        <v>0</v>
      </c>
      <c r="U442" s="1">
        <f t="shared" si="100"/>
        <v>11.585191516535142</v>
      </c>
      <c r="V442" s="1">
        <f t="shared" si="101"/>
        <v>3.1113783386236844</v>
      </c>
      <c r="W442" s="1">
        <f t="shared" si="107"/>
        <v>14.696569855158828</v>
      </c>
      <c r="X442" s="1">
        <f t="shared" si="110"/>
        <v>363.92774573338306</v>
      </c>
      <c r="Y442" s="1">
        <f t="shared" si="111"/>
        <v>233.77982999924316</v>
      </c>
      <c r="Z442" s="1">
        <f t="shared" si="112"/>
        <v>0.62297490956261303</v>
      </c>
      <c r="AA442" s="1">
        <f t="shared" si="108"/>
        <v>55.166699759733419</v>
      </c>
      <c r="AB442" s="1">
        <f t="shared" si="109"/>
        <v>28.589187110872288</v>
      </c>
      <c r="AC442" s="1">
        <f t="shared" si="102"/>
        <v>62.134582818596584</v>
      </c>
      <c r="AD442" s="1">
        <f t="shared" si="114"/>
        <v>-11.585191516535142</v>
      </c>
      <c r="AE442" s="1">
        <f t="shared" si="103"/>
        <v>-12.921378338623684</v>
      </c>
      <c r="AF442" s="1">
        <f t="shared" si="104"/>
        <v>17.354500299479994</v>
      </c>
      <c r="AG442" s="1">
        <f t="shared" si="99"/>
        <v>4.3999999999999506</v>
      </c>
      <c r="AH442" s="1">
        <f>SUM($Z$2:Z442)</f>
        <v>432.70415318722553</v>
      </c>
    </row>
    <row r="443" spans="17:34" x14ac:dyDescent="0.3">
      <c r="Q443" s="1">
        <f t="shared" si="105"/>
        <v>4.4099999999999504</v>
      </c>
      <c r="R443" s="1">
        <f>IF(Q443&lt;=t_thrust,('D12 Data'!D443/(m+m_f/2)),0)</f>
        <v>0</v>
      </c>
      <c r="S443" s="1">
        <f t="shared" si="106"/>
        <v>0</v>
      </c>
      <c r="T443" s="1">
        <f t="shared" si="113"/>
        <v>0</v>
      </c>
      <c r="U443" s="1">
        <f t="shared" si="100"/>
        <v>11.53658402929449</v>
      </c>
      <c r="V443" s="1">
        <f t="shared" si="101"/>
        <v>3.0833170694237406</v>
      </c>
      <c r="W443" s="1">
        <f t="shared" si="107"/>
        <v>14.619901098718229</v>
      </c>
      <c r="X443" s="1">
        <f t="shared" si="110"/>
        <v>364.47941273098036</v>
      </c>
      <c r="Y443" s="1">
        <f t="shared" si="111"/>
        <v>234.06572187035187</v>
      </c>
      <c r="Z443" s="1">
        <f t="shared" si="112"/>
        <v>0.62134582818592132</v>
      </c>
      <c r="AA443" s="1">
        <f t="shared" si="108"/>
        <v>55.050847844568068</v>
      </c>
      <c r="AB443" s="1">
        <f t="shared" si="109"/>
        <v>28.459973327486054</v>
      </c>
      <c r="AC443" s="1">
        <f t="shared" si="102"/>
        <v>61.972299700809891</v>
      </c>
      <c r="AD443" s="1">
        <f t="shared" si="114"/>
        <v>-11.53658402929449</v>
      </c>
      <c r="AE443" s="1">
        <f t="shared" si="103"/>
        <v>-12.893317069423741</v>
      </c>
      <c r="AF443" s="1">
        <f t="shared" si="104"/>
        <v>17.301167478458392</v>
      </c>
      <c r="AG443" s="1">
        <f t="shared" si="99"/>
        <v>4.4099999999999504</v>
      </c>
      <c r="AH443" s="1">
        <f>SUM($Z$2:Z443)</f>
        <v>433.32549901541142</v>
      </c>
    </row>
    <row r="444" spans="17:34" x14ac:dyDescent="0.3">
      <c r="Q444" s="1">
        <f t="shared" si="105"/>
        <v>4.4199999999999502</v>
      </c>
      <c r="R444" s="1">
        <f>IF(Q444&lt;=t_thrust,('D12 Data'!D444/(m+m_f/2)),0)</f>
        <v>0</v>
      </c>
      <c r="S444" s="1">
        <f t="shared" si="106"/>
        <v>0</v>
      </c>
      <c r="T444" s="1">
        <f t="shared" si="113"/>
        <v>0</v>
      </c>
      <c r="U444" s="1">
        <f t="shared" si="100"/>
        <v>11.488282024833721</v>
      </c>
      <c r="V444" s="1">
        <f t="shared" si="101"/>
        <v>3.0554434419343406</v>
      </c>
      <c r="W444" s="1">
        <f t="shared" si="107"/>
        <v>14.543725466768061</v>
      </c>
      <c r="X444" s="1">
        <f t="shared" si="110"/>
        <v>365.02992120942605</v>
      </c>
      <c r="Y444" s="1">
        <f t="shared" si="111"/>
        <v>234.35032160362672</v>
      </c>
      <c r="Z444" s="1">
        <f t="shared" si="112"/>
        <v>0.61972299700810907</v>
      </c>
      <c r="AA444" s="1">
        <f t="shared" si="108"/>
        <v>54.935482004275123</v>
      </c>
      <c r="AB444" s="1">
        <f t="shared" si="109"/>
        <v>28.331040156791818</v>
      </c>
      <c r="AC444" s="1">
        <f t="shared" si="102"/>
        <v>61.810638399937162</v>
      </c>
      <c r="AD444" s="1">
        <f t="shared" si="114"/>
        <v>-11.488282024833721</v>
      </c>
      <c r="AE444" s="1">
        <f t="shared" si="103"/>
        <v>-12.865443441934341</v>
      </c>
      <c r="AF444" s="1">
        <f t="shared" si="104"/>
        <v>17.248195814047595</v>
      </c>
      <c r="AG444" s="1">
        <f t="shared" si="99"/>
        <v>4.4199999999999502</v>
      </c>
      <c r="AH444" s="1">
        <f>SUM($Z$2:Z444)</f>
        <v>433.94522201241955</v>
      </c>
    </row>
    <row r="445" spans="17:34" x14ac:dyDescent="0.3">
      <c r="Q445" s="1">
        <f t="shared" si="105"/>
        <v>4.42999999999995</v>
      </c>
      <c r="R445" s="1">
        <f>IF(Q445&lt;=t_thrust,('D12 Data'!D445/(m+m_f/2)),0)</f>
        <v>0</v>
      </c>
      <c r="S445" s="1">
        <f t="shared" si="106"/>
        <v>0</v>
      </c>
      <c r="T445" s="1">
        <f t="shared" si="113"/>
        <v>0</v>
      </c>
      <c r="U445" s="1">
        <f t="shared" si="100"/>
        <v>11.440282947355511</v>
      </c>
      <c r="V445" s="1">
        <f t="shared" si="101"/>
        <v>3.0277562268921114</v>
      </c>
      <c r="W445" s="1">
        <f t="shared" si="107"/>
        <v>14.468039174247625</v>
      </c>
      <c r="X445" s="1">
        <f t="shared" si="110"/>
        <v>365.57927602946882</v>
      </c>
      <c r="Y445" s="1">
        <f t="shared" si="111"/>
        <v>234.63363200519464</v>
      </c>
      <c r="Z445" s="1">
        <f t="shared" si="112"/>
        <v>0.61810638399938356</v>
      </c>
      <c r="AA445" s="1">
        <f t="shared" si="108"/>
        <v>54.82059918402679</v>
      </c>
      <c r="AB445" s="1">
        <f t="shared" si="109"/>
        <v>28.202385722372476</v>
      </c>
      <c r="AC445" s="1">
        <f t="shared" si="102"/>
        <v>61.64959574343694</v>
      </c>
      <c r="AD445" s="1">
        <f t="shared" si="114"/>
        <v>-11.440282947355511</v>
      </c>
      <c r="AE445" s="1">
        <f t="shared" si="103"/>
        <v>-12.837756226892111</v>
      </c>
      <c r="AF445" s="1">
        <f t="shared" si="104"/>
        <v>17.19558253903195</v>
      </c>
      <c r="AG445" s="1">
        <f t="shared" si="99"/>
        <v>4.42999999999995</v>
      </c>
      <c r="AH445" s="1">
        <f>SUM($Z$2:Z445)</f>
        <v>434.56332839641891</v>
      </c>
    </row>
    <row r="446" spans="17:34" x14ac:dyDescent="0.3">
      <c r="Q446" s="1">
        <f t="shared" si="105"/>
        <v>4.4399999999999498</v>
      </c>
      <c r="R446" s="1">
        <f>IF(Q446&lt;=t_thrust,('D12 Data'!D446/(m+m_f/2)),0)</f>
        <v>0</v>
      </c>
      <c r="S446" s="1">
        <f t="shared" si="106"/>
        <v>0</v>
      </c>
      <c r="T446" s="1">
        <f t="shared" si="113"/>
        <v>0</v>
      </c>
      <c r="U446" s="1">
        <f t="shared" si="100"/>
        <v>11.392584267746425</v>
      </c>
      <c r="V446" s="1">
        <f t="shared" si="101"/>
        <v>3.0002542067954261</v>
      </c>
      <c r="W446" s="1">
        <f t="shared" si="107"/>
        <v>14.392838474541851</v>
      </c>
      <c r="X446" s="1">
        <f t="shared" si="110"/>
        <v>366.12748202130905</v>
      </c>
      <c r="Y446" s="1">
        <f t="shared" si="111"/>
        <v>234.91565586241836</v>
      </c>
      <c r="Z446" s="1">
        <f t="shared" si="112"/>
        <v>0.61649595743433727</v>
      </c>
      <c r="AA446" s="1">
        <f t="shared" si="108"/>
        <v>54.706196354553235</v>
      </c>
      <c r="AB446" s="1">
        <f t="shared" si="109"/>
        <v>28.074008160103556</v>
      </c>
      <c r="AC446" s="1">
        <f t="shared" si="102"/>
        <v>61.489168588918936</v>
      </c>
      <c r="AD446" s="1">
        <f t="shared" si="114"/>
        <v>-11.392584267746425</v>
      </c>
      <c r="AE446" s="1">
        <f t="shared" si="103"/>
        <v>-12.810254206795427</v>
      </c>
      <c r="AF446" s="1">
        <f t="shared" si="104"/>
        <v>17.143324914975604</v>
      </c>
      <c r="AG446" s="1">
        <f t="shared" si="99"/>
        <v>4.4399999999999498</v>
      </c>
      <c r="AH446" s="1">
        <f>SUM($Z$2:Z446)</f>
        <v>435.17982435385323</v>
      </c>
    </row>
    <row r="447" spans="17:34" x14ac:dyDescent="0.3">
      <c r="Q447" s="1">
        <f t="shared" si="105"/>
        <v>4.4499999999999496</v>
      </c>
      <c r="R447" s="1">
        <f>IF(Q447&lt;=t_thrust,('D12 Data'!D447/(m+m_f/2)),0)</f>
        <v>0</v>
      </c>
      <c r="S447" s="1">
        <f t="shared" si="106"/>
        <v>0</v>
      </c>
      <c r="T447" s="1">
        <f t="shared" si="113"/>
        <v>0</v>
      </c>
      <c r="U447" s="1">
        <f t="shared" si="100"/>
        <v>11.345183483243188</v>
      </c>
      <c r="V447" s="1">
        <f t="shared" si="101"/>
        <v>2.9729361757797457</v>
      </c>
      <c r="W447" s="1">
        <f t="shared" si="107"/>
        <v>14.31811965902293</v>
      </c>
      <c r="X447" s="1">
        <f t="shared" si="110"/>
        <v>366.67454398485455</v>
      </c>
      <c r="Y447" s="1">
        <f t="shared" si="111"/>
        <v>235.1963959440194</v>
      </c>
      <c r="Z447" s="1">
        <f t="shared" si="112"/>
        <v>0.61489168588916399</v>
      </c>
      <c r="AA447" s="1">
        <f t="shared" si="108"/>
        <v>54.592270511875775</v>
      </c>
      <c r="AB447" s="1">
        <f t="shared" si="109"/>
        <v>27.945905618035606</v>
      </c>
      <c r="AC447" s="1">
        <f t="shared" si="102"/>
        <v>61.329353823874378</v>
      </c>
      <c r="AD447" s="1">
        <f t="shared" si="114"/>
        <v>-11.345183483243188</v>
      </c>
      <c r="AE447" s="1">
        <f t="shared" si="103"/>
        <v>-12.782936175779746</v>
      </c>
      <c r="AF447" s="1">
        <f t="shared" si="104"/>
        <v>17.091420231874018</v>
      </c>
      <c r="AG447" s="1">
        <f t="shared" si="99"/>
        <v>4.4499999999999496</v>
      </c>
      <c r="AH447" s="1">
        <f>SUM($Z$2:Z447)</f>
        <v>435.79471603974241</v>
      </c>
    </row>
    <row r="448" spans="17:34" x14ac:dyDescent="0.3">
      <c r="Q448" s="1">
        <f t="shared" si="105"/>
        <v>4.4599999999999493</v>
      </c>
      <c r="R448" s="1">
        <f>IF(Q448&lt;=t_thrust,('D12 Data'!D448/(m+m_f/2)),0)</f>
        <v>0</v>
      </c>
      <c r="S448" s="1">
        <f t="shared" si="106"/>
        <v>0</v>
      </c>
      <c r="T448" s="1">
        <f t="shared" si="113"/>
        <v>0</v>
      </c>
      <c r="U448" s="1">
        <f t="shared" si="100"/>
        <v>11.298078117103802</v>
      </c>
      <c r="V448" s="1">
        <f t="shared" si="101"/>
        <v>2.9458009394945717</v>
      </c>
      <c r="W448" s="1">
        <f t="shared" si="107"/>
        <v>14.243879056598375</v>
      </c>
      <c r="X448" s="1">
        <f t="shared" si="110"/>
        <v>367.22046668997331</v>
      </c>
      <c r="Y448" s="1">
        <f t="shared" si="111"/>
        <v>235.47585500019974</v>
      </c>
      <c r="Z448" s="1">
        <f t="shared" si="112"/>
        <v>0.61329353823873589</v>
      </c>
      <c r="AA448" s="1">
        <f t="shared" si="108"/>
        <v>54.478818677043343</v>
      </c>
      <c r="AB448" s="1">
        <f t="shared" si="109"/>
        <v>27.818076256277813</v>
      </c>
      <c r="AC448" s="1">
        <f t="shared" si="102"/>
        <v>61.170148365409858</v>
      </c>
      <c r="AD448" s="1">
        <f t="shared" si="114"/>
        <v>-11.298078117103802</v>
      </c>
      <c r="AE448" s="1">
        <f t="shared" si="103"/>
        <v>-12.755800939494572</v>
      </c>
      <c r="AF448" s="1">
        <f t="shared" si="104"/>
        <v>17.039865807810529</v>
      </c>
      <c r="AG448" s="1">
        <f t="shared" si="99"/>
        <v>4.4599999999999493</v>
      </c>
      <c r="AH448" s="1">
        <f>SUM($Z$2:Z448)</f>
        <v>436.40800957798115</v>
      </c>
    </row>
    <row r="449" spans="17:34" x14ac:dyDescent="0.3">
      <c r="Q449" s="1">
        <f t="shared" si="105"/>
        <v>4.4699999999999491</v>
      </c>
      <c r="R449" s="1">
        <f>IF(Q449&lt;=t_thrust,('D12 Data'!D449/(m+m_f/2)),0)</f>
        <v>0</v>
      </c>
      <c r="S449" s="1">
        <f t="shared" si="106"/>
        <v>0</v>
      </c>
      <c r="T449" s="1">
        <f t="shared" si="113"/>
        <v>0</v>
      </c>
      <c r="U449" s="1">
        <f t="shared" si="100"/>
        <v>11.251265718283488</v>
      </c>
      <c r="V449" s="1">
        <f t="shared" si="101"/>
        <v>2.9188473149819654</v>
      </c>
      <c r="W449" s="1">
        <f t="shared" si="107"/>
        <v>14.170113033265453</v>
      </c>
      <c r="X449" s="1">
        <f t="shared" si="110"/>
        <v>367.76525487674371</v>
      </c>
      <c r="Y449" s="1">
        <f t="shared" si="111"/>
        <v>235.75403576276253</v>
      </c>
      <c r="Z449" s="1">
        <f t="shared" si="112"/>
        <v>0.61170148365407484</v>
      </c>
      <c r="AA449" s="1">
        <f t="shared" si="108"/>
        <v>54.365837895872311</v>
      </c>
      <c r="AB449" s="1">
        <f t="shared" si="109"/>
        <v>27.690518246882871</v>
      </c>
      <c r="AC449" s="1">
        <f t="shared" si="102"/>
        <v>61.011549159984611</v>
      </c>
      <c r="AD449" s="1">
        <f t="shared" si="114"/>
        <v>-11.251265718283488</v>
      </c>
      <c r="AE449" s="1">
        <f t="shared" si="103"/>
        <v>-12.728847314981966</v>
      </c>
      <c r="AF449" s="1">
        <f t="shared" si="104"/>
        <v>16.988658988617814</v>
      </c>
      <c r="AG449" s="1">
        <f t="shared" ref="AG449:AG512" si="115">Q449</f>
        <v>4.4699999999999491</v>
      </c>
      <c r="AH449" s="1">
        <f>SUM($Z$2:Z449)</f>
        <v>437.01971106163523</v>
      </c>
    </row>
    <row r="450" spans="17:34" x14ac:dyDescent="0.3">
      <c r="Q450" s="1">
        <f t="shared" si="105"/>
        <v>4.4799999999999489</v>
      </c>
      <c r="R450" s="1">
        <f>IF(Q450&lt;=t_thrust,('D12 Data'!D450/(m+m_f/2)),0)</f>
        <v>0</v>
      </c>
      <c r="S450" s="1">
        <f t="shared" si="106"/>
        <v>0</v>
      </c>
      <c r="T450" s="1">
        <f t="shared" si="113"/>
        <v>0</v>
      </c>
      <c r="U450" s="1">
        <f t="shared" ref="U450:U513" si="116">IF(t&lt;=t_thrust,(0.5*rho*vx^2*C_D*A)/(m+m_f/2),(0.5*rho*vx^2*C_D*A)/m)</f>
        <v>11.204743861115253</v>
      </c>
      <c r="V450" s="1">
        <f t="shared" ref="V450:V513" si="117">IF(t&lt;=t_thrust,(0.5*rho*vy^2*C_D*A)/(m+m_f/2),(0.5*rho*vy^2*C_D*A)/m)</f>
        <v>2.8920741305566362</v>
      </c>
      <c r="W450" s="1">
        <f t="shared" si="107"/>
        <v>14.096817991671887</v>
      </c>
      <c r="X450" s="1">
        <f t="shared" si="110"/>
        <v>368.30891325570241</v>
      </c>
      <c r="Y450" s="1">
        <f t="shared" si="111"/>
        <v>236.03094094523135</v>
      </c>
      <c r="Z450" s="1">
        <f t="shared" si="112"/>
        <v>0.6101154915998197</v>
      </c>
      <c r="AA450" s="1">
        <f t="shared" si="108"/>
        <v>54.253325238689477</v>
      </c>
      <c r="AB450" s="1">
        <f t="shared" si="109"/>
        <v>27.563229773733052</v>
      </c>
      <c r="AC450" s="1">
        <f t="shared" ref="AC450:AC513" si="118">SQRT(vx^2+vy^2)</f>
        <v>60.853553183151313</v>
      </c>
      <c r="AD450" s="1">
        <f t="shared" si="114"/>
        <v>-11.204743861115253</v>
      </c>
      <c r="AE450" s="1">
        <f t="shared" ref="AE450:AE513" si="119">IF(t&gt;t_thrust,IF(vy&gt;0,-ady-g,ady-g),aty-ady-g)</f>
        <v>-12.702074130556637</v>
      </c>
      <c r="AF450" s="1">
        <f t="shared" ref="AF450:AF513" si="120">SQRT(ax^2 + ay^2)</f>
        <v>16.937797147544188</v>
      </c>
      <c r="AG450" s="1">
        <f t="shared" si="115"/>
        <v>4.4799999999999489</v>
      </c>
      <c r="AH450" s="1">
        <f>SUM($Z$2:Z450)</f>
        <v>437.62982655323503</v>
      </c>
    </row>
    <row r="451" spans="17:34" x14ac:dyDescent="0.3">
      <c r="Q451" s="1">
        <f t="shared" ref="Q451:Q514" si="121">Q450+h</f>
        <v>4.4899999999999487</v>
      </c>
      <c r="R451" s="1">
        <f>IF(Q451&lt;=t_thrust,('D12 Data'!D451/(m+m_f/2)),0)</f>
        <v>0</v>
      </c>
      <c r="S451" s="1">
        <f t="shared" ref="S451:S514" si="122">R451*COS($D$3)</f>
        <v>0</v>
      </c>
      <c r="T451" s="1">
        <f t="shared" si="113"/>
        <v>0</v>
      </c>
      <c r="U451" s="1">
        <f t="shared" si="116"/>
        <v>11.15851014499515</v>
      </c>
      <c r="V451" s="1">
        <f t="shared" si="117"/>
        <v>2.8654802256875573</v>
      </c>
      <c r="W451" s="1">
        <f t="shared" ref="W451:W514" si="123">IF(Q451&lt;=t_thrust,(0.5*rho*AC451^2*C_D*A)/(m+m_f/2),(0.5*rho*AC451^2*C_D*A)/m)</f>
        <v>14.023990370682707</v>
      </c>
      <c r="X451" s="1">
        <f t="shared" si="110"/>
        <v>368.85144650808928</v>
      </c>
      <c r="Y451" s="1">
        <f t="shared" si="111"/>
        <v>236.30657324296868</v>
      </c>
      <c r="Z451" s="1">
        <f t="shared" si="112"/>
        <v>0.60853553183149567</v>
      </c>
      <c r="AA451" s="1">
        <f t="shared" ref="AA451:AA514" si="124">AA450+AD450*(Q451-Q450)</f>
        <v>54.141277800078328</v>
      </c>
      <c r="AB451" s="1">
        <f t="shared" ref="AB451:AB514" si="125">AB450+AE450*(Q451-Q450)</f>
        <v>27.436209032427488</v>
      </c>
      <c r="AC451" s="1">
        <f t="shared" si="118"/>
        <v>60.696157439300144</v>
      </c>
      <c r="AD451" s="1">
        <f t="shared" si="114"/>
        <v>-11.15851014499515</v>
      </c>
      <c r="AE451" s="1">
        <f t="shared" si="119"/>
        <v>-12.675480225687558</v>
      </c>
      <c r="AF451" s="1">
        <f t="shared" si="120"/>
        <v>16.887277684924708</v>
      </c>
      <c r="AG451" s="1">
        <f t="shared" si="115"/>
        <v>4.4899999999999487</v>
      </c>
      <c r="AH451" s="1">
        <f>SUM($Z$2:Z451)</f>
        <v>438.23836208506651</v>
      </c>
    </row>
    <row r="452" spans="17:34" x14ac:dyDescent="0.3">
      <c r="Q452" s="1">
        <f t="shared" si="121"/>
        <v>4.4999999999999485</v>
      </c>
      <c r="R452" s="1">
        <f>IF(Q452&lt;=t_thrust,('D12 Data'!D452/(m+m_f/2)),0)</f>
        <v>0</v>
      </c>
      <c r="S452" s="1">
        <f t="shared" si="122"/>
        <v>0</v>
      </c>
      <c r="T452" s="1">
        <f t="shared" si="113"/>
        <v>0</v>
      </c>
      <c r="U452" s="1">
        <f t="shared" si="116"/>
        <v>11.11256219407206</v>
      </c>
      <c r="V452" s="1">
        <f t="shared" si="117"/>
        <v>2.8390644508810912</v>
      </c>
      <c r="W452" s="1">
        <f t="shared" si="123"/>
        <v>13.95162664495315</v>
      </c>
      <c r="X452" s="1">
        <f t="shared" ref="X452:X515" si="126">X451+AA451*(Q452-Q451)</f>
        <v>369.39285928609007</v>
      </c>
      <c r="Y452" s="1">
        <f t="shared" ref="Y452:Y515" si="127">Y451+AB451*($Q452-$Q451)</f>
        <v>236.58093533329296</v>
      </c>
      <c r="Z452" s="1">
        <f t="shared" ref="Z452:Z515" si="128">SQRT((X452-X451)^2+(Y452-Y451)^2)</f>
        <v>0.60696157439300735</v>
      </c>
      <c r="AA452" s="1">
        <f t="shared" si="124"/>
        <v>54.029692698628381</v>
      </c>
      <c r="AB452" s="1">
        <f t="shared" si="125"/>
        <v>27.309454230170616</v>
      </c>
      <c r="AC452" s="1">
        <f t="shared" si="118"/>
        <v>60.539358961406258</v>
      </c>
      <c r="AD452" s="1">
        <f t="shared" si="114"/>
        <v>-11.11256219407206</v>
      </c>
      <c r="AE452" s="1">
        <f t="shared" si="119"/>
        <v>-12.649064450881092</v>
      </c>
      <c r="AF452" s="1">
        <f t="shared" si="120"/>
        <v>16.837098027856921</v>
      </c>
      <c r="AG452" s="1">
        <f t="shared" si="115"/>
        <v>4.4999999999999485</v>
      </c>
      <c r="AH452" s="1">
        <f>SUM($Z$2:Z452)</f>
        <v>438.8453236594595</v>
      </c>
    </row>
    <row r="453" spans="17:34" x14ac:dyDescent="0.3">
      <c r="Q453" s="1">
        <f t="shared" si="121"/>
        <v>4.5099999999999483</v>
      </c>
      <c r="R453" s="1">
        <f>IF(Q453&lt;=t_thrust,('D12 Data'!D453/(m+m_f/2)),0)</f>
        <v>0</v>
      </c>
      <c r="S453" s="1">
        <f t="shared" si="122"/>
        <v>0</v>
      </c>
      <c r="T453" s="1">
        <f t="shared" si="113"/>
        <v>0</v>
      </c>
      <c r="U453" s="1">
        <f t="shared" si="116"/>
        <v>11.066897656941933</v>
      </c>
      <c r="V453" s="1">
        <f t="shared" si="117"/>
        <v>2.8128256675656154</v>
      </c>
      <c r="W453" s="1">
        <f t="shared" si="123"/>
        <v>13.87972332450755</v>
      </c>
      <c r="X453" s="1">
        <f t="shared" si="126"/>
        <v>369.93315621307636</v>
      </c>
      <c r="Y453" s="1">
        <f t="shared" si="127"/>
        <v>236.85402987559465</v>
      </c>
      <c r="Z453" s="1">
        <f t="shared" si="128"/>
        <v>0.60539358961405865</v>
      </c>
      <c r="AA453" s="1">
        <f t="shared" si="124"/>
        <v>53.918567076687665</v>
      </c>
      <c r="AB453" s="1">
        <f t="shared" si="125"/>
        <v>27.182963585661806</v>
      </c>
      <c r="AC453" s="1">
        <f t="shared" si="118"/>
        <v>60.383154810780489</v>
      </c>
      <c r="AD453" s="1">
        <f t="shared" si="114"/>
        <v>-11.066897656941933</v>
      </c>
      <c r="AE453" s="1">
        <f t="shared" si="119"/>
        <v>-12.622825667565616</v>
      </c>
      <c r="AF453" s="1">
        <f t="shared" si="120"/>
        <v>16.787255629881265</v>
      </c>
      <c r="AG453" s="1">
        <f t="shared" si="115"/>
        <v>4.5099999999999483</v>
      </c>
      <c r="AH453" s="1">
        <f>SUM($Z$2:Z453)</f>
        <v>439.45071724907353</v>
      </c>
    </row>
    <row r="454" spans="17:34" x14ac:dyDescent="0.3">
      <c r="Q454" s="1">
        <f t="shared" si="121"/>
        <v>4.5199999999999481</v>
      </c>
      <c r="R454" s="1">
        <f>IF(Q454&lt;=t_thrust,('D12 Data'!D454/(m+m_f/2)),0)</f>
        <v>0</v>
      </c>
      <c r="S454" s="1">
        <f t="shared" si="122"/>
        <v>0</v>
      </c>
      <c r="T454" s="1">
        <f t="shared" si="113"/>
        <v>0</v>
      </c>
      <c r="U454" s="1">
        <f t="shared" si="116"/>
        <v>11.02151420634644</v>
      </c>
      <c r="V454" s="1">
        <f t="shared" si="117"/>
        <v>2.7867627479776109</v>
      </c>
      <c r="W454" s="1">
        <f t="shared" si="123"/>
        <v>13.80827695432405</v>
      </c>
      <c r="X454" s="1">
        <f t="shared" si="126"/>
        <v>370.47234188384323</v>
      </c>
      <c r="Y454" s="1">
        <f t="shared" si="127"/>
        <v>237.12585951145127</v>
      </c>
      <c r="Z454" s="1">
        <f t="shared" si="128"/>
        <v>0.60383154810779893</v>
      </c>
      <c r="AA454" s="1">
        <f t="shared" si="124"/>
        <v>53.807898100118251</v>
      </c>
      <c r="AB454" s="1">
        <f t="shared" si="125"/>
        <v>27.056735328986154</v>
      </c>
      <c r="AC454" s="1">
        <f t="shared" si="118"/>
        <v>60.227542076823262</v>
      </c>
      <c r="AD454" s="1">
        <f t="shared" si="114"/>
        <v>-11.02151420634644</v>
      </c>
      <c r="AE454" s="1">
        <f t="shared" si="119"/>
        <v>-12.596762747977611</v>
      </c>
      <c r="AF454" s="1">
        <f t="shared" si="120"/>
        <v>16.737747970665971</v>
      </c>
      <c r="AG454" s="1">
        <f t="shared" si="115"/>
        <v>4.5199999999999481</v>
      </c>
      <c r="AH454" s="1">
        <f>SUM($Z$2:Z454)</f>
        <v>440.05454879718133</v>
      </c>
    </row>
    <row r="455" spans="17:34" x14ac:dyDescent="0.3">
      <c r="Q455" s="1">
        <f t="shared" si="121"/>
        <v>4.5299999999999478</v>
      </c>
      <c r="R455" s="1">
        <f>IF(Q455&lt;=t_thrust,('D12 Data'!D455/(m+m_f/2)),0)</f>
        <v>0</v>
      </c>
      <c r="S455" s="1">
        <f t="shared" si="122"/>
        <v>0</v>
      </c>
      <c r="T455" s="1">
        <f t="shared" si="113"/>
        <v>0</v>
      </c>
      <c r="U455" s="1">
        <f t="shared" si="116"/>
        <v>10.976409538875952</v>
      </c>
      <c r="V455" s="1">
        <f t="shared" si="117"/>
        <v>2.7608745750491992</v>
      </c>
      <c r="W455" s="1">
        <f t="shared" si="123"/>
        <v>13.737284113925151</v>
      </c>
      <c r="X455" s="1">
        <f t="shared" si="126"/>
        <v>371.01042086484438</v>
      </c>
      <c r="Y455" s="1">
        <f t="shared" si="127"/>
        <v>237.39642686474113</v>
      </c>
      <c r="Z455" s="1">
        <f t="shared" si="128"/>
        <v>0.60227542076820362</v>
      </c>
      <c r="AA455" s="1">
        <f t="shared" si="124"/>
        <v>53.697682958054791</v>
      </c>
      <c r="AB455" s="1">
        <f t="shared" si="125"/>
        <v>26.93076770150638</v>
      </c>
      <c r="AC455" s="1">
        <f t="shared" si="118"/>
        <v>60.072517876781781</v>
      </c>
      <c r="AD455" s="1">
        <f t="shared" si="114"/>
        <v>-10.976409538875952</v>
      </c>
      <c r="AE455" s="1">
        <f t="shared" si="119"/>
        <v>-12.570874575049199</v>
      </c>
      <c r="AF455" s="1">
        <f t="shared" si="120"/>
        <v>16.688572555696467</v>
      </c>
      <c r="AG455" s="1">
        <f t="shared" si="115"/>
        <v>4.5299999999999478</v>
      </c>
      <c r="AH455" s="1">
        <f>SUM($Z$2:Z455)</f>
        <v>440.65682421794952</v>
      </c>
    </row>
    <row r="456" spans="17:34" x14ac:dyDescent="0.3">
      <c r="Q456" s="1">
        <f t="shared" si="121"/>
        <v>4.5399999999999476</v>
      </c>
      <c r="R456" s="1">
        <f>IF(Q456&lt;=t_thrust,('D12 Data'!D456/(m+m_f/2)),0)</f>
        <v>0</v>
      </c>
      <c r="S456" s="1">
        <f t="shared" si="122"/>
        <v>0</v>
      </c>
      <c r="T456" s="1">
        <f t="shared" si="113"/>
        <v>0</v>
      </c>
      <c r="U456" s="1">
        <f t="shared" si="116"/>
        <v>10.931581374676782</v>
      </c>
      <c r="V456" s="1">
        <f t="shared" si="117"/>
        <v>2.7351600422971099</v>
      </c>
      <c r="W456" s="1">
        <f t="shared" si="123"/>
        <v>13.66674141697389</v>
      </c>
      <c r="X456" s="1">
        <f t="shared" si="126"/>
        <v>371.54739769442489</v>
      </c>
      <c r="Y456" s="1">
        <f t="shared" si="127"/>
        <v>237.66573454175619</v>
      </c>
      <c r="Z456" s="1">
        <f t="shared" si="128"/>
        <v>0.6007251787677842</v>
      </c>
      <c r="AA456" s="1">
        <f t="shared" si="124"/>
        <v>53.587918862666037</v>
      </c>
      <c r="AB456" s="1">
        <f t="shared" si="125"/>
        <v>26.805058955755889</v>
      </c>
      <c r="AC456" s="1">
        <f t="shared" si="118"/>
        <v>59.91807935551028</v>
      </c>
      <c r="AD456" s="1">
        <f t="shared" si="114"/>
        <v>-10.931581374676782</v>
      </c>
      <c r="AE456" s="1">
        <f t="shared" si="119"/>
        <v>-12.545160042297111</v>
      </c>
      <c r="AF456" s="1">
        <f t="shared" si="120"/>
        <v>16.639726915969156</v>
      </c>
      <c r="AG456" s="1">
        <f t="shared" si="115"/>
        <v>4.5399999999999476</v>
      </c>
      <c r="AH456" s="1">
        <f>SUM($Z$2:Z456)</f>
        <v>441.25754939671731</v>
      </c>
    </row>
    <row r="457" spans="17:34" x14ac:dyDescent="0.3">
      <c r="Q457" s="1">
        <f t="shared" si="121"/>
        <v>4.5499999999999474</v>
      </c>
      <c r="R457" s="1">
        <f>IF(Q457&lt;=t_thrust,('D12 Data'!D457/(m+m_f/2)),0)</f>
        <v>0</v>
      </c>
      <c r="S457" s="1">
        <f t="shared" si="122"/>
        <v>0</v>
      </c>
      <c r="T457" s="1">
        <f t="shared" si="113"/>
        <v>0</v>
      </c>
      <c r="U457" s="1">
        <f t="shared" si="116"/>
        <v>10.887027457162572</v>
      </c>
      <c r="V457" s="1">
        <f t="shared" si="117"/>
        <v>2.7096180537130587</v>
      </c>
      <c r="W457" s="1">
        <f t="shared" si="123"/>
        <v>13.59664551087563</v>
      </c>
      <c r="X457" s="1">
        <f t="shared" si="126"/>
        <v>372.08327688305155</v>
      </c>
      <c r="Y457" s="1">
        <f t="shared" si="127"/>
        <v>237.93378513131375</v>
      </c>
      <c r="Z457" s="1">
        <f t="shared" si="128"/>
        <v>0.59918079355510845</v>
      </c>
      <c r="AA457" s="1">
        <f t="shared" si="124"/>
        <v>53.478603048919268</v>
      </c>
      <c r="AB457" s="1">
        <f t="shared" si="125"/>
        <v>26.679607355332919</v>
      </c>
      <c r="AC457" s="1">
        <f t="shared" si="118"/>
        <v>59.764223685233389</v>
      </c>
      <c r="AD457" s="1">
        <f t="shared" si="114"/>
        <v>-10.887027457162572</v>
      </c>
      <c r="AE457" s="1">
        <f t="shared" si="119"/>
        <v>-12.51961805371306</v>
      </c>
      <c r="AF457" s="1">
        <f t="shared" si="120"/>
        <v>16.591208607689488</v>
      </c>
      <c r="AG457" s="1">
        <f t="shared" si="115"/>
        <v>4.5499999999999474</v>
      </c>
      <c r="AH457" s="1">
        <f>SUM($Z$2:Z457)</f>
        <v>441.8567301902724</v>
      </c>
    </row>
    <row r="458" spans="17:34" x14ac:dyDescent="0.3">
      <c r="Q458" s="1">
        <f t="shared" si="121"/>
        <v>4.5599999999999472</v>
      </c>
      <c r="R458" s="1">
        <f>IF(Q458&lt;=t_thrust,('D12 Data'!D458/(m+m_f/2)),0)</f>
        <v>0</v>
      </c>
      <c r="S458" s="1">
        <f t="shared" si="122"/>
        <v>0</v>
      </c>
      <c r="T458" s="1">
        <f t="shared" ref="T458:T521" si="129">R458*SIN($D$3)</f>
        <v>0</v>
      </c>
      <c r="U458" s="1">
        <f t="shared" si="116"/>
        <v>10.842745552729868</v>
      </c>
      <c r="V458" s="1">
        <f t="shared" si="117"/>
        <v>2.6842475236555114</v>
      </c>
      <c r="W458" s="1">
        <f t="shared" si="123"/>
        <v>13.526993076385377</v>
      </c>
      <c r="X458" s="1">
        <f t="shared" si="126"/>
        <v>372.61806291354071</v>
      </c>
      <c r="Y458" s="1">
        <f t="shared" si="127"/>
        <v>238.20058120486709</v>
      </c>
      <c r="Z458" s="1">
        <f t="shared" si="128"/>
        <v>0.59764223685230666</v>
      </c>
      <c r="AA458" s="1">
        <f t="shared" si="124"/>
        <v>53.369732774347646</v>
      </c>
      <c r="AB458" s="1">
        <f t="shared" si="125"/>
        <v>26.554411174795792</v>
      </c>
      <c r="AC458" s="1">
        <f t="shared" si="118"/>
        <v>59.610948065312606</v>
      </c>
      <c r="AD458" s="1">
        <f t="shared" ref="AD458:AD521" si="130">S458-U458</f>
        <v>-10.842745552729868</v>
      </c>
      <c r="AE458" s="1">
        <f t="shared" si="119"/>
        <v>-12.494247523655512</v>
      </c>
      <c r="AF458" s="1">
        <f t="shared" si="120"/>
        <v>16.543015211974364</v>
      </c>
      <c r="AG458" s="1">
        <f t="shared" si="115"/>
        <v>4.5599999999999472</v>
      </c>
      <c r="AH458" s="1">
        <f>SUM($Z$2:Z458)</f>
        <v>442.45437242712472</v>
      </c>
    </row>
    <row r="459" spans="17:34" x14ac:dyDescent="0.3">
      <c r="Q459" s="1">
        <f t="shared" si="121"/>
        <v>4.569999999999947</v>
      </c>
      <c r="R459" s="1">
        <f>IF(Q459&lt;=t_thrust,('D12 Data'!D459/(m+m_f/2)),0)</f>
        <v>0</v>
      </c>
      <c r="S459" s="1">
        <f t="shared" si="122"/>
        <v>0</v>
      </c>
      <c r="T459" s="1">
        <f t="shared" si="129"/>
        <v>0</v>
      </c>
      <c r="U459" s="1">
        <f t="shared" si="116"/>
        <v>10.798733450477673</v>
      </c>
      <c r="V459" s="1">
        <f t="shared" si="117"/>
        <v>2.6590473767428096</v>
      </c>
      <c r="W459" s="1">
        <f t="shared" si="123"/>
        <v>13.457780827220482</v>
      </c>
      <c r="X459" s="1">
        <f t="shared" si="126"/>
        <v>373.15176024128419</v>
      </c>
      <c r="Y459" s="1">
        <f t="shared" si="127"/>
        <v>238.46612531661503</v>
      </c>
      <c r="Z459" s="1">
        <f t="shared" si="128"/>
        <v>0.59610948065312441</v>
      </c>
      <c r="AA459" s="1">
        <f t="shared" si="124"/>
        <v>53.261305318820348</v>
      </c>
      <c r="AB459" s="1">
        <f t="shared" si="125"/>
        <v>26.429468699559241</v>
      </c>
      <c r="AC459" s="1">
        <f t="shared" si="118"/>
        <v>59.458249722015715</v>
      </c>
      <c r="AD459" s="1">
        <f t="shared" si="130"/>
        <v>-10.798733450477673</v>
      </c>
      <c r="AE459" s="1">
        <f t="shared" si="119"/>
        <v>-12.469047376742811</v>
      </c>
      <c r="AF459" s="1">
        <f t="shared" si="120"/>
        <v>16.495144334558649</v>
      </c>
      <c r="AG459" s="1">
        <f t="shared" si="115"/>
        <v>4.569999999999947</v>
      </c>
      <c r="AH459" s="1">
        <f>SUM($Z$2:Z459)</f>
        <v>443.05048190777785</v>
      </c>
    </row>
    <row r="460" spans="17:34" x14ac:dyDescent="0.3">
      <c r="Q460" s="1">
        <f t="shared" si="121"/>
        <v>4.5799999999999468</v>
      </c>
      <c r="R460" s="1">
        <f>IF(Q460&lt;=t_thrust,('D12 Data'!D460/(m+m_f/2)),0)</f>
        <v>0</v>
      </c>
      <c r="S460" s="1">
        <f t="shared" si="122"/>
        <v>0</v>
      </c>
      <c r="T460" s="1">
        <f t="shared" si="129"/>
        <v>0</v>
      </c>
      <c r="U460" s="1">
        <f t="shared" si="116"/>
        <v>10.754988961931037</v>
      </c>
      <c r="V460" s="1">
        <f t="shared" si="117"/>
        <v>2.6340165477476596</v>
      </c>
      <c r="W460" s="1">
        <f t="shared" si="123"/>
        <v>13.389005509678695</v>
      </c>
      <c r="X460" s="1">
        <f t="shared" si="126"/>
        <v>373.68437329447238</v>
      </c>
      <c r="Y460" s="1">
        <f t="shared" si="127"/>
        <v>238.73042000361062</v>
      </c>
      <c r="Z460" s="1">
        <f t="shared" si="128"/>
        <v>0.59458249722013745</v>
      </c>
      <c r="AA460" s="1">
        <f t="shared" si="124"/>
        <v>53.153317984315571</v>
      </c>
      <c r="AB460" s="1">
        <f t="shared" si="125"/>
        <v>26.304778225791814</v>
      </c>
      <c r="AC460" s="1">
        <f t="shared" si="118"/>
        <v>59.306125908289239</v>
      </c>
      <c r="AD460" s="1">
        <f t="shared" si="130"/>
        <v>-10.754988961931037</v>
      </c>
      <c r="AE460" s="1">
        <f t="shared" si="119"/>
        <v>-12.44401654774766</v>
      </c>
      <c r="AF460" s="1">
        <f t="shared" si="120"/>
        <v>16.447593605505823</v>
      </c>
      <c r="AG460" s="1">
        <f t="shared" si="115"/>
        <v>4.5799999999999468</v>
      </c>
      <c r="AH460" s="1">
        <f>SUM($Z$2:Z460)</f>
        <v>443.64506440499798</v>
      </c>
    </row>
    <row r="461" spans="17:34" x14ac:dyDescent="0.3">
      <c r="Q461" s="1">
        <f t="shared" si="121"/>
        <v>4.5899999999999466</v>
      </c>
      <c r="R461" s="1">
        <f>IF(Q461&lt;=t_thrust,('D12 Data'!D461/(m+m_f/2)),0)</f>
        <v>0</v>
      </c>
      <c r="S461" s="1">
        <f t="shared" si="122"/>
        <v>0</v>
      </c>
      <c r="T461" s="1">
        <f t="shared" si="129"/>
        <v>0</v>
      </c>
      <c r="U461" s="1">
        <f t="shared" si="116"/>
        <v>10.711509920768529</v>
      </c>
      <c r="V461" s="1">
        <f t="shared" si="117"/>
        <v>2.6091539814929416</v>
      </c>
      <c r="W461" s="1">
        <f t="shared" si="123"/>
        <v>13.320663902261472</v>
      </c>
      <c r="X461" s="1">
        <f t="shared" si="126"/>
        <v>374.21590647431555</v>
      </c>
      <c r="Y461" s="1">
        <f t="shared" si="127"/>
        <v>238.99346778586852</v>
      </c>
      <c r="Z461" s="1">
        <f t="shared" si="128"/>
        <v>0.5930612590828932</v>
      </c>
      <c r="AA461" s="1">
        <f t="shared" si="124"/>
        <v>53.045768094696264</v>
      </c>
      <c r="AB461" s="1">
        <f t="shared" si="125"/>
        <v>26.180338060314341</v>
      </c>
      <c r="AC461" s="1">
        <f t="shared" si="118"/>
        <v>59.15457390353378</v>
      </c>
      <c r="AD461" s="1">
        <f t="shared" si="130"/>
        <v>-10.711509920768529</v>
      </c>
      <c r="AE461" s="1">
        <f t="shared" si="119"/>
        <v>-12.419153981492942</v>
      </c>
      <c r="AF461" s="1">
        <f t="shared" si="120"/>
        <v>16.400360678922723</v>
      </c>
      <c r="AG461" s="1">
        <f t="shared" si="115"/>
        <v>4.5899999999999466</v>
      </c>
      <c r="AH461" s="1">
        <f>SUM($Z$2:Z461)</f>
        <v>444.23812566408088</v>
      </c>
    </row>
    <row r="462" spans="17:34" x14ac:dyDescent="0.3">
      <c r="Q462" s="1">
        <f t="shared" si="121"/>
        <v>4.5999999999999464</v>
      </c>
      <c r="R462" s="1">
        <f>IF(Q462&lt;=t_thrust,('D12 Data'!D462/(m+m_f/2)),0)</f>
        <v>0</v>
      </c>
      <c r="S462" s="1">
        <f t="shared" si="122"/>
        <v>0</v>
      </c>
      <c r="T462" s="1">
        <f t="shared" si="129"/>
        <v>0</v>
      </c>
      <c r="U462" s="1">
        <f t="shared" si="116"/>
        <v>10.668294182553606</v>
      </c>
      <c r="V462" s="1">
        <f t="shared" si="117"/>
        <v>2.5844586327488344</v>
      </c>
      <c r="W462" s="1">
        <f t="shared" si="123"/>
        <v>13.252752815302438</v>
      </c>
      <c r="X462" s="1">
        <f t="shared" si="126"/>
        <v>374.74636415526248</v>
      </c>
      <c r="Y462" s="1">
        <f t="shared" si="127"/>
        <v>239.25527116647166</v>
      </c>
      <c r="Z462" s="1">
        <f t="shared" si="128"/>
        <v>0.5915457390353146</v>
      </c>
      <c r="AA462" s="1">
        <f t="shared" si="124"/>
        <v>52.938652995488582</v>
      </c>
      <c r="AB462" s="1">
        <f t="shared" si="125"/>
        <v>26.056146520499414</v>
      </c>
      <c r="AC462" s="1">
        <f t="shared" si="118"/>
        <v>59.003591013382277</v>
      </c>
      <c r="AD462" s="1">
        <f t="shared" si="130"/>
        <v>-10.668294182553606</v>
      </c>
      <c r="AE462" s="1">
        <f t="shared" si="119"/>
        <v>-12.394458632748835</v>
      </c>
      <c r="AF462" s="1">
        <f t="shared" si="120"/>
        <v>16.353443232678224</v>
      </c>
      <c r="AG462" s="1">
        <f t="shared" si="115"/>
        <v>4.5999999999999464</v>
      </c>
      <c r="AH462" s="1">
        <f>SUM($Z$2:Z462)</f>
        <v>444.82967140311621</v>
      </c>
    </row>
    <row r="463" spans="17:34" x14ac:dyDescent="0.3">
      <c r="Q463" s="1">
        <f t="shared" si="121"/>
        <v>4.6099999999999461</v>
      </c>
      <c r="R463" s="1">
        <f>IF(Q463&lt;=t_thrust,('D12 Data'!D463/(m+m_f/2)),0)</f>
        <v>0</v>
      </c>
      <c r="S463" s="1">
        <f t="shared" si="122"/>
        <v>0</v>
      </c>
      <c r="T463" s="1">
        <f t="shared" si="129"/>
        <v>0</v>
      </c>
      <c r="U463" s="1">
        <f t="shared" si="116"/>
        <v>10.625339624469724</v>
      </c>
      <c r="V463" s="1">
        <f t="shared" si="117"/>
        <v>2.5599294661312313</v>
      </c>
      <c r="W463" s="1">
        <f t="shared" si="123"/>
        <v>13.185269090600954</v>
      </c>
      <c r="X463" s="1">
        <f t="shared" si="126"/>
        <v>375.27575068521736</v>
      </c>
      <c r="Y463" s="1">
        <f t="shared" si="127"/>
        <v>239.51583263167666</v>
      </c>
      <c r="Z463" s="1">
        <f t="shared" si="128"/>
        <v>0.59003591013381784</v>
      </c>
      <c r="AA463" s="1">
        <f t="shared" si="124"/>
        <v>52.831970053663049</v>
      </c>
      <c r="AB463" s="1">
        <f t="shared" si="125"/>
        <v>25.932201934171928</v>
      </c>
      <c r="AC463" s="1">
        <f t="shared" si="118"/>
        <v>58.853174569481119</v>
      </c>
      <c r="AD463" s="1">
        <f t="shared" si="130"/>
        <v>-10.625339624469724</v>
      </c>
      <c r="AE463" s="1">
        <f t="shared" si="119"/>
        <v>-12.369929466131232</v>
      </c>
      <c r="AF463" s="1">
        <f t="shared" si="120"/>
        <v>16.306838968125863</v>
      </c>
      <c r="AG463" s="1">
        <f t="shared" si="115"/>
        <v>4.6099999999999461</v>
      </c>
      <c r="AH463" s="1">
        <f>SUM($Z$2:Z463)</f>
        <v>445.41970731325</v>
      </c>
    </row>
    <row r="464" spans="17:34" x14ac:dyDescent="0.3">
      <c r="Q464" s="1">
        <f t="shared" si="121"/>
        <v>4.6199999999999459</v>
      </c>
      <c r="R464" s="1">
        <f>IF(Q464&lt;=t_thrust,('D12 Data'!D464/(m+m_f/2)),0)</f>
        <v>0</v>
      </c>
      <c r="S464" s="1">
        <f t="shared" si="122"/>
        <v>0</v>
      </c>
      <c r="T464" s="1">
        <f t="shared" si="129"/>
        <v>0</v>
      </c>
      <c r="U464" s="1">
        <f t="shared" si="116"/>
        <v>10.582644145059247</v>
      </c>
      <c r="V464" s="1">
        <f t="shared" si="117"/>
        <v>2.5355654560014371</v>
      </c>
      <c r="W464" s="1">
        <f t="shared" si="123"/>
        <v>13.118209601060684</v>
      </c>
      <c r="X464" s="1">
        <f t="shared" si="126"/>
        <v>375.80407038575396</v>
      </c>
      <c r="Y464" s="1">
        <f t="shared" si="127"/>
        <v>239.77515465101837</v>
      </c>
      <c r="Z464" s="1">
        <f t="shared" si="128"/>
        <v>0.58853174569477884</v>
      </c>
      <c r="AA464" s="1">
        <f t="shared" si="124"/>
        <v>52.725716657418353</v>
      </c>
      <c r="AB464" s="1">
        <f t="shared" si="125"/>
        <v>25.808502639510618</v>
      </c>
      <c r="AC464" s="1">
        <f t="shared" si="118"/>
        <v>58.703321929274068</v>
      </c>
      <c r="AD464" s="1">
        <f t="shared" si="130"/>
        <v>-10.582644145059247</v>
      </c>
      <c r="AE464" s="1">
        <f t="shared" si="119"/>
        <v>-12.345565456001438</v>
      </c>
      <c r="AF464" s="1">
        <f t="shared" si="120"/>
        <v>16.260545609830341</v>
      </c>
      <c r="AG464" s="1">
        <f t="shared" si="115"/>
        <v>4.6199999999999459</v>
      </c>
      <c r="AH464" s="1">
        <f>SUM($Z$2:Z464)</f>
        <v>446.00823905894475</v>
      </c>
    </row>
    <row r="465" spans="17:34" x14ac:dyDescent="0.3">
      <c r="Q465" s="1">
        <f t="shared" si="121"/>
        <v>4.6299999999999457</v>
      </c>
      <c r="R465" s="1">
        <f>IF(Q465&lt;=t_thrust,('D12 Data'!D465/(m+m_f/2)),0)</f>
        <v>0</v>
      </c>
      <c r="S465" s="1">
        <f t="shared" si="122"/>
        <v>0</v>
      </c>
      <c r="T465" s="1">
        <f t="shared" si="129"/>
        <v>0</v>
      </c>
      <c r="U465" s="1">
        <f t="shared" si="116"/>
        <v>10.540205663965969</v>
      </c>
      <c r="V465" s="1">
        <f t="shared" si="117"/>
        <v>2.5113655863671136</v>
      </c>
      <c r="W465" s="1">
        <f t="shared" si="123"/>
        <v>13.051571250333083</v>
      </c>
      <c r="X465" s="1">
        <f t="shared" si="126"/>
        <v>376.3313275523281</v>
      </c>
      <c r="Y465" s="1">
        <f t="shared" si="127"/>
        <v>240.03323967741346</v>
      </c>
      <c r="Z465" s="1">
        <f t="shared" si="128"/>
        <v>0.5870332192927008</v>
      </c>
      <c r="AA465" s="1">
        <f t="shared" si="124"/>
        <v>52.619890215967764</v>
      </c>
      <c r="AB465" s="1">
        <f t="shared" si="125"/>
        <v>25.685046984950606</v>
      </c>
      <c r="AC465" s="1">
        <f t="shared" si="118"/>
        <v>58.554030475788942</v>
      </c>
      <c r="AD465" s="1">
        <f t="shared" si="130"/>
        <v>-10.540205663965969</v>
      </c>
      <c r="AE465" s="1">
        <f t="shared" si="119"/>
        <v>-12.321365586367115</v>
      </c>
      <c r="AF465" s="1">
        <f t="shared" si="120"/>
        <v>16.214560905297809</v>
      </c>
      <c r="AG465" s="1">
        <f t="shared" si="115"/>
        <v>4.6299999999999457</v>
      </c>
      <c r="AH465" s="1">
        <f>SUM($Z$2:Z465)</f>
        <v>446.59527227823747</v>
      </c>
    </row>
    <row r="466" spans="17:34" x14ac:dyDescent="0.3">
      <c r="Q466" s="1">
        <f t="shared" si="121"/>
        <v>4.6399999999999455</v>
      </c>
      <c r="R466" s="1">
        <f>IF(Q466&lt;=t_thrust,('D12 Data'!D466/(m+m_f/2)),0)</f>
        <v>0</v>
      </c>
      <c r="S466" s="1">
        <f t="shared" si="122"/>
        <v>0</v>
      </c>
      <c r="T466" s="1">
        <f t="shared" si="129"/>
        <v>0</v>
      </c>
      <c r="U466" s="1">
        <f t="shared" si="116"/>
        <v>10.498022121681277</v>
      </c>
      <c r="V466" s="1">
        <f t="shared" si="117"/>
        <v>2.4873288507844755</v>
      </c>
      <c r="W466" s="1">
        <f t="shared" si="123"/>
        <v>12.985350972465753</v>
      </c>
      <c r="X466" s="1">
        <f t="shared" si="126"/>
        <v>376.85752645448775</v>
      </c>
      <c r="Y466" s="1">
        <f t="shared" si="127"/>
        <v>240.29009014726296</v>
      </c>
      <c r="Z466" s="1">
        <f t="shared" si="128"/>
        <v>0.58554030475785945</v>
      </c>
      <c r="AA466" s="1">
        <f t="shared" si="124"/>
        <v>52.51448815932811</v>
      </c>
      <c r="AB466" s="1">
        <f t="shared" si="125"/>
        <v>25.561833329086937</v>
      </c>
      <c r="AC466" s="1">
        <f t="shared" si="118"/>
        <v>58.405297617427067</v>
      </c>
      <c r="AD466" s="1">
        <f t="shared" si="130"/>
        <v>-10.498022121681277</v>
      </c>
      <c r="AE466" s="1">
        <f t="shared" si="119"/>
        <v>-12.297328850784476</v>
      </c>
      <c r="AF466" s="1">
        <f t="shared" si="120"/>
        <v>16.168882624709902</v>
      </c>
      <c r="AG466" s="1">
        <f t="shared" si="115"/>
        <v>4.6399999999999455</v>
      </c>
      <c r="AH466" s="1">
        <f>SUM($Z$2:Z466)</f>
        <v>447.18081258299532</v>
      </c>
    </row>
    <row r="467" spans="17:34" x14ac:dyDescent="0.3">
      <c r="Q467" s="1">
        <f t="shared" si="121"/>
        <v>4.6499999999999453</v>
      </c>
      <c r="R467" s="1">
        <f>IF(Q467&lt;=t_thrust,('D12 Data'!D467/(m+m_f/2)),0)</f>
        <v>0</v>
      </c>
      <c r="S467" s="1">
        <f t="shared" si="122"/>
        <v>0</v>
      </c>
      <c r="T467" s="1">
        <f t="shared" si="129"/>
        <v>0</v>
      </c>
      <c r="U467" s="1">
        <f t="shared" si="116"/>
        <v>10.456091479293882</v>
      </c>
      <c r="V467" s="1">
        <f t="shared" si="117"/>
        <v>2.4634542522617013</v>
      </c>
      <c r="W467" s="1">
        <f t="shared" si="123"/>
        <v>12.919545731555584</v>
      </c>
      <c r="X467" s="1">
        <f t="shared" si="126"/>
        <v>377.38267133608105</v>
      </c>
      <c r="Y467" s="1">
        <f t="shared" si="127"/>
        <v>240.54570848055383</v>
      </c>
      <c r="Z467" s="1">
        <f t="shared" si="128"/>
        <v>0.58405297617427998</v>
      </c>
      <c r="AA467" s="1">
        <f t="shared" si="124"/>
        <v>52.409507938111297</v>
      </c>
      <c r="AB467" s="1">
        <f t="shared" si="125"/>
        <v>25.438860040579094</v>
      </c>
      <c r="AC467" s="1">
        <f t="shared" si="118"/>
        <v>58.257120787755404</v>
      </c>
      <c r="AD467" s="1">
        <f t="shared" si="130"/>
        <v>-10.456091479293882</v>
      </c>
      <c r="AE467" s="1">
        <f t="shared" si="119"/>
        <v>-12.273454252261702</v>
      </c>
      <c r="AF467" s="1">
        <f t="shared" si="120"/>
        <v>16.123508560661445</v>
      </c>
      <c r="AG467" s="1">
        <f t="shared" si="115"/>
        <v>4.6499999999999453</v>
      </c>
      <c r="AH467" s="1">
        <f>SUM($Z$2:Z467)</f>
        <v>447.76486555916961</v>
      </c>
    </row>
    <row r="468" spans="17:34" x14ac:dyDescent="0.3">
      <c r="Q468" s="1">
        <f t="shared" si="121"/>
        <v>4.6599999999999451</v>
      </c>
      <c r="R468" s="1">
        <f>IF(Q468&lt;=t_thrust,('D12 Data'!D468/(m+m_f/2)),0)</f>
        <v>0</v>
      </c>
      <c r="S468" s="1">
        <f t="shared" si="122"/>
        <v>0</v>
      </c>
      <c r="T468" s="1">
        <f t="shared" si="129"/>
        <v>0</v>
      </c>
      <c r="U468" s="1">
        <f t="shared" si="116"/>
        <v>10.414411718243027</v>
      </c>
      <c r="V468" s="1">
        <f t="shared" si="117"/>
        <v>2.4397408031635566</v>
      </c>
      <c r="W468" s="1">
        <f t="shared" si="123"/>
        <v>12.854152521406583</v>
      </c>
      <c r="X468" s="1">
        <f t="shared" si="126"/>
        <v>377.90676641546213</v>
      </c>
      <c r="Y468" s="1">
        <f t="shared" si="127"/>
        <v>240.8000970809596</v>
      </c>
      <c r="Z468" s="1">
        <f t="shared" si="128"/>
        <v>0.58257120787752104</v>
      </c>
      <c r="AA468" s="1">
        <f t="shared" si="124"/>
        <v>52.304947023318363</v>
      </c>
      <c r="AB468" s="1">
        <f t="shared" si="125"/>
        <v>25.316125498056479</v>
      </c>
      <c r="AC468" s="1">
        <f t="shared" si="118"/>
        <v>58.109497445301365</v>
      </c>
      <c r="AD468" s="1">
        <f t="shared" si="130"/>
        <v>-10.414411718243027</v>
      </c>
      <c r="AE468" s="1">
        <f t="shared" si="119"/>
        <v>-12.249740803163558</v>
      </c>
      <c r="AF468" s="1">
        <f t="shared" si="120"/>
        <v>16.078436527901829</v>
      </c>
      <c r="AG468" s="1">
        <f t="shared" si="115"/>
        <v>4.6599999999999451</v>
      </c>
      <c r="AH468" s="1">
        <f>SUM($Z$2:Z468)</f>
        <v>448.3474367670471</v>
      </c>
    </row>
    <row r="469" spans="17:34" x14ac:dyDescent="0.3">
      <c r="Q469" s="1">
        <f t="shared" si="121"/>
        <v>4.6699999999999449</v>
      </c>
      <c r="R469" s="1">
        <f>IF(Q469&lt;=t_thrust,('D12 Data'!D469/(m+m_f/2)),0)</f>
        <v>0</v>
      </c>
      <c r="S469" s="1">
        <f t="shared" si="122"/>
        <v>0</v>
      </c>
      <c r="T469" s="1">
        <f t="shared" si="129"/>
        <v>0</v>
      </c>
      <c r="U469" s="1">
        <f t="shared" si="116"/>
        <v>10.372980840075147</v>
      </c>
      <c r="V469" s="1">
        <f t="shared" si="117"/>
        <v>2.4161875251172003</v>
      </c>
      <c r="W469" s="1">
        <f t="shared" si="123"/>
        <v>12.789168365192348</v>
      </c>
      <c r="X469" s="1">
        <f t="shared" si="126"/>
        <v>378.42981588569529</v>
      </c>
      <c r="Y469" s="1">
        <f t="shared" si="127"/>
        <v>241.05325833594017</v>
      </c>
      <c r="Z469" s="1">
        <f t="shared" si="128"/>
        <v>0.58109497445299507</v>
      </c>
      <c r="AA469" s="1">
        <f t="shared" si="124"/>
        <v>52.200802906135934</v>
      </c>
      <c r="AB469" s="1">
        <f t="shared" si="125"/>
        <v>25.193628090024845</v>
      </c>
      <c r="AC469" s="1">
        <f t="shared" si="118"/>
        <v>57.962425073350218</v>
      </c>
      <c r="AD469" s="1">
        <f t="shared" si="130"/>
        <v>-10.372980840075147</v>
      </c>
      <c r="AE469" s="1">
        <f t="shared" si="119"/>
        <v>-12.226187525117201</v>
      </c>
      <c r="AF469" s="1">
        <f t="shared" si="120"/>
        <v>16.033664363079875</v>
      </c>
      <c r="AG469" s="1">
        <f t="shared" si="115"/>
        <v>4.6699999999999449</v>
      </c>
      <c r="AH469" s="1">
        <f>SUM($Z$2:Z469)</f>
        <v>448.92853174150008</v>
      </c>
    </row>
    <row r="470" spans="17:34" x14ac:dyDescent="0.3">
      <c r="Q470" s="1">
        <f t="shared" si="121"/>
        <v>4.6799999999999446</v>
      </c>
      <c r="R470" s="1">
        <f>IF(Q470&lt;=t_thrust,('D12 Data'!D470/(m+m_f/2)),0)</f>
        <v>0</v>
      </c>
      <c r="S470" s="1">
        <f t="shared" si="122"/>
        <v>0</v>
      </c>
      <c r="T470" s="1">
        <f t="shared" si="129"/>
        <v>0</v>
      </c>
      <c r="U470" s="1">
        <f t="shared" si="116"/>
        <v>10.331796866203931</v>
      </c>
      <c r="V470" s="1">
        <f t="shared" si="117"/>
        <v>2.3927934489191722</v>
      </c>
      <c r="W470" s="1">
        <f t="shared" si="123"/>
        <v>12.724590315123102</v>
      </c>
      <c r="X470" s="1">
        <f t="shared" si="126"/>
        <v>378.95182391475663</v>
      </c>
      <c r="Y470" s="1">
        <f t="shared" si="127"/>
        <v>241.30519461684042</v>
      </c>
      <c r="Z470" s="1">
        <f t="shared" si="128"/>
        <v>0.57962425073348645</v>
      </c>
      <c r="AA470" s="1">
        <f t="shared" si="124"/>
        <v>52.097073097735183</v>
      </c>
      <c r="AB470" s="1">
        <f t="shared" si="125"/>
        <v>25.071366214773676</v>
      </c>
      <c r="AC470" s="1">
        <f t="shared" si="118"/>
        <v>57.815901179745161</v>
      </c>
      <c r="AD470" s="1">
        <f t="shared" si="130"/>
        <v>-10.331796866203931</v>
      </c>
      <c r="AE470" s="1">
        <f t="shared" si="119"/>
        <v>-12.202793448919174</v>
      </c>
      <c r="AF470" s="1">
        <f t="shared" si="120"/>
        <v>15.989189924492299</v>
      </c>
      <c r="AG470" s="1">
        <f t="shared" si="115"/>
        <v>4.6799999999999446</v>
      </c>
      <c r="AH470" s="1">
        <f>SUM($Z$2:Z470)</f>
        <v>449.50815599223358</v>
      </c>
    </row>
    <row r="471" spans="17:34" x14ac:dyDescent="0.3">
      <c r="Q471" s="1">
        <f t="shared" si="121"/>
        <v>4.6899999999999444</v>
      </c>
      <c r="R471" s="1">
        <f>IF(Q471&lt;=t_thrust,('D12 Data'!D471/(m+m_f/2)),0)</f>
        <v>0</v>
      </c>
      <c r="S471" s="1">
        <f t="shared" si="122"/>
        <v>0</v>
      </c>
      <c r="T471" s="1">
        <f t="shared" si="129"/>
        <v>0</v>
      </c>
      <c r="U471" s="1">
        <f t="shared" si="116"/>
        <v>10.290857837673681</v>
      </c>
      <c r="V471" s="1">
        <f t="shared" si="117"/>
        <v>2.3695576144435275</v>
      </c>
      <c r="W471" s="1">
        <f t="shared" si="123"/>
        <v>12.660415452117212</v>
      </c>
      <c r="X471" s="1">
        <f t="shared" si="126"/>
        <v>379.47279464573398</v>
      </c>
      <c r="Y471" s="1">
        <f t="shared" si="127"/>
        <v>241.55590827898814</v>
      </c>
      <c r="Z471" s="1">
        <f t="shared" si="128"/>
        <v>0.57815901179744467</v>
      </c>
      <c r="AA471" s="1">
        <f t="shared" si="124"/>
        <v>51.993755129073143</v>
      </c>
      <c r="AB471" s="1">
        <f t="shared" si="125"/>
        <v>24.949338280284486</v>
      </c>
      <c r="AC471" s="1">
        <f t="shared" si="118"/>
        <v>57.669923296689838</v>
      </c>
      <c r="AD471" s="1">
        <f t="shared" si="130"/>
        <v>-10.290857837673681</v>
      </c>
      <c r="AE471" s="1">
        <f t="shared" si="119"/>
        <v>-12.179557614443528</v>
      </c>
      <c r="AF471" s="1">
        <f t="shared" si="120"/>
        <v>15.945011091835564</v>
      </c>
      <c r="AG471" s="1">
        <f t="shared" si="115"/>
        <v>4.6899999999999444</v>
      </c>
      <c r="AH471" s="1">
        <f>SUM($Z$2:Z471)</f>
        <v>450.08631500403101</v>
      </c>
    </row>
    <row r="472" spans="17:34" x14ac:dyDescent="0.3">
      <c r="Q472" s="1">
        <f t="shared" si="121"/>
        <v>4.6999999999999442</v>
      </c>
      <c r="R472" s="1">
        <f>IF(Q472&lt;=t_thrust,('D12 Data'!D472/(m+m_f/2)),0)</f>
        <v>0</v>
      </c>
      <c r="S472" s="1">
        <f t="shared" si="122"/>
        <v>0</v>
      </c>
      <c r="T472" s="1">
        <f t="shared" si="129"/>
        <v>0</v>
      </c>
      <c r="U472" s="1">
        <f t="shared" si="116"/>
        <v>10.250161814926015</v>
      </c>
      <c r="V472" s="1">
        <f t="shared" si="117"/>
        <v>2.3464790705511214</v>
      </c>
      <c r="W472" s="1">
        <f t="shared" si="123"/>
        <v>12.596640885477132</v>
      </c>
      <c r="X472" s="1">
        <f t="shared" si="126"/>
        <v>379.99273219702468</v>
      </c>
      <c r="Y472" s="1">
        <f t="shared" si="127"/>
        <v>241.805401661791</v>
      </c>
      <c r="Z472" s="1">
        <f t="shared" si="128"/>
        <v>0.57669923296686965</v>
      </c>
      <c r="AA472" s="1">
        <f t="shared" si="124"/>
        <v>51.890846550696409</v>
      </c>
      <c r="AB472" s="1">
        <f t="shared" si="125"/>
        <v>24.827542704140054</v>
      </c>
      <c r="AC472" s="1">
        <f t="shared" si="118"/>
        <v>57.524488980553485</v>
      </c>
      <c r="AD472" s="1">
        <f t="shared" si="130"/>
        <v>-10.250161814926015</v>
      </c>
      <c r="AE472" s="1">
        <f t="shared" si="119"/>
        <v>-12.156479070551121</v>
      </c>
      <c r="AF472" s="1">
        <f t="shared" si="120"/>
        <v>15.90112576596119</v>
      </c>
      <c r="AG472" s="1">
        <f t="shared" si="115"/>
        <v>4.6999999999999442</v>
      </c>
      <c r="AH472" s="1">
        <f>SUM($Z$2:Z472)</f>
        <v>450.66301423699787</v>
      </c>
    </row>
    <row r="473" spans="17:34" x14ac:dyDescent="0.3">
      <c r="Q473" s="1">
        <f t="shared" si="121"/>
        <v>4.709999999999944</v>
      </c>
      <c r="R473" s="1">
        <f>IF(Q473&lt;=t_thrust,('D12 Data'!D473/(m+m_f/2)),0)</f>
        <v>0</v>
      </c>
      <c r="S473" s="1">
        <f t="shared" si="122"/>
        <v>0</v>
      </c>
      <c r="T473" s="1">
        <f t="shared" si="129"/>
        <v>0</v>
      </c>
      <c r="U473" s="1">
        <f t="shared" si="116"/>
        <v>10.209706877569724</v>
      </c>
      <c r="V473" s="1">
        <f t="shared" si="117"/>
        <v>2.3235568750000151</v>
      </c>
      <c r="W473" s="1">
        <f t="shared" si="123"/>
        <v>12.533263752569741</v>
      </c>
      <c r="X473" s="1">
        <f t="shared" si="126"/>
        <v>380.51164066253165</v>
      </c>
      <c r="Y473" s="1">
        <f t="shared" si="127"/>
        <v>242.05367708883239</v>
      </c>
      <c r="Z473" s="1">
        <f t="shared" si="128"/>
        <v>0.57524488980553445</v>
      </c>
      <c r="AA473" s="1">
        <f t="shared" si="124"/>
        <v>51.788344932547155</v>
      </c>
      <c r="AB473" s="1">
        <f t="shared" si="125"/>
        <v>24.705977913434545</v>
      </c>
      <c r="AC473" s="1">
        <f t="shared" si="118"/>
        <v>57.379595811678549</v>
      </c>
      <c r="AD473" s="1">
        <f t="shared" si="130"/>
        <v>-10.209706877569724</v>
      </c>
      <c r="AE473" s="1">
        <f t="shared" si="119"/>
        <v>-12.133556875000016</v>
      </c>
      <c r="AF473" s="1">
        <f t="shared" si="120"/>
        <v>15.857531868634371</v>
      </c>
      <c r="AG473" s="1">
        <f t="shared" si="115"/>
        <v>4.709999999999944</v>
      </c>
      <c r="AH473" s="1">
        <f>SUM($Z$2:Z473)</f>
        <v>451.23825912680343</v>
      </c>
    </row>
    <row r="474" spans="17:34" x14ac:dyDescent="0.3">
      <c r="Q474" s="1">
        <f t="shared" si="121"/>
        <v>4.7199999999999438</v>
      </c>
      <c r="R474" s="1">
        <f>IF(Q474&lt;=t_thrust,('D12 Data'!D474/(m+m_f/2)),0)</f>
        <v>0</v>
      </c>
      <c r="S474" s="1">
        <f t="shared" si="122"/>
        <v>0</v>
      </c>
      <c r="T474" s="1">
        <f t="shared" si="129"/>
        <v>0</v>
      </c>
      <c r="U474" s="1">
        <f t="shared" si="116"/>
        <v>10.169491124153884</v>
      </c>
      <c r="V474" s="1">
        <f t="shared" si="117"/>
        <v>2.3007900943569926</v>
      </c>
      <c r="W474" s="1">
        <f t="shared" si="123"/>
        <v>12.470281218510879</v>
      </c>
      <c r="X474" s="1">
        <f t="shared" si="126"/>
        <v>381.02952411185709</v>
      </c>
      <c r="Y474" s="1">
        <f t="shared" si="127"/>
        <v>242.30073686796672</v>
      </c>
      <c r="Z474" s="1">
        <f t="shared" si="128"/>
        <v>0.57379595811674999</v>
      </c>
      <c r="AA474" s="1">
        <f t="shared" si="124"/>
        <v>51.686247863771456</v>
      </c>
      <c r="AB474" s="1">
        <f t="shared" si="125"/>
        <v>24.584642344684546</v>
      </c>
      <c r="AC474" s="1">
        <f t="shared" si="118"/>
        <v>57.235241394190659</v>
      </c>
      <c r="AD474" s="1">
        <f t="shared" si="130"/>
        <v>-10.169491124153884</v>
      </c>
      <c r="AE474" s="1">
        <f t="shared" si="119"/>
        <v>-12.110790094356993</v>
      </c>
      <c r="AF474" s="1">
        <f t="shared" si="120"/>
        <v>15.814227342295926</v>
      </c>
      <c r="AG474" s="1">
        <f t="shared" si="115"/>
        <v>4.7199999999999438</v>
      </c>
      <c r="AH474" s="1">
        <f>SUM($Z$2:Z474)</f>
        <v>451.81205508492019</v>
      </c>
    </row>
    <row r="475" spans="17:34" x14ac:dyDescent="0.3">
      <c r="Q475" s="1">
        <f t="shared" si="121"/>
        <v>4.7299999999999436</v>
      </c>
      <c r="R475" s="1">
        <f>IF(Q475&lt;=t_thrust,('D12 Data'!D475/(m+m_f/2)),0)</f>
        <v>0</v>
      </c>
      <c r="S475" s="1">
        <f t="shared" si="122"/>
        <v>0</v>
      </c>
      <c r="T475" s="1">
        <f t="shared" si="129"/>
        <v>0</v>
      </c>
      <c r="U475" s="1">
        <f t="shared" si="116"/>
        <v>10.129512671944042</v>
      </c>
      <c r="V475" s="1">
        <f t="shared" si="117"/>
        <v>2.2781778039101703</v>
      </c>
      <c r="W475" s="1">
        <f t="shared" si="123"/>
        <v>12.40769047585421</v>
      </c>
      <c r="X475" s="1">
        <f t="shared" si="126"/>
        <v>381.54638659049476</v>
      </c>
      <c r="Y475" s="1">
        <f t="shared" si="127"/>
        <v>242.54658329141355</v>
      </c>
      <c r="Z475" s="1">
        <f t="shared" si="128"/>
        <v>0.57235241394186798</v>
      </c>
      <c r="AA475" s="1">
        <f t="shared" si="124"/>
        <v>51.584552952529918</v>
      </c>
      <c r="AB475" s="1">
        <f t="shared" si="125"/>
        <v>24.463534443740979</v>
      </c>
      <c r="AC475" s="1">
        <f t="shared" si="118"/>
        <v>57.091423355811195</v>
      </c>
      <c r="AD475" s="1">
        <f t="shared" si="130"/>
        <v>-10.129512671944042</v>
      </c>
      <c r="AE475" s="1">
        <f t="shared" si="119"/>
        <v>-12.08817780391017</v>
      </c>
      <c r="AF475" s="1">
        <f t="shared" si="120"/>
        <v>15.771210149827484</v>
      </c>
      <c r="AG475" s="1">
        <f t="shared" si="115"/>
        <v>4.7299999999999436</v>
      </c>
      <c r="AH475" s="1">
        <f>SUM($Z$2:Z475)</f>
        <v>452.38440749886206</v>
      </c>
    </row>
    <row r="476" spans="17:34" x14ac:dyDescent="0.3">
      <c r="Q476" s="1">
        <f t="shared" si="121"/>
        <v>4.7399999999999434</v>
      </c>
      <c r="R476" s="1">
        <f>IF(Q476&lt;=t_thrust,('D12 Data'!D476/(m+m_f/2)),0)</f>
        <v>0</v>
      </c>
      <c r="S476" s="1">
        <f t="shared" si="122"/>
        <v>0</v>
      </c>
      <c r="T476" s="1">
        <f t="shared" si="129"/>
        <v>0</v>
      </c>
      <c r="U476" s="1">
        <f t="shared" si="116"/>
        <v>10.089769656701502</v>
      </c>
      <c r="V476" s="1">
        <f t="shared" si="117"/>
        <v>2.2557190875826896</v>
      </c>
      <c r="W476" s="1">
        <f t="shared" si="123"/>
        <v>12.345488744284195</v>
      </c>
      <c r="X476" s="1">
        <f t="shared" si="126"/>
        <v>382.06223212002004</v>
      </c>
      <c r="Y476" s="1">
        <f t="shared" si="127"/>
        <v>242.79121863585095</v>
      </c>
      <c r="Z476" s="1">
        <f t="shared" si="128"/>
        <v>0.57091423355808912</v>
      </c>
      <c r="AA476" s="1">
        <f t="shared" si="124"/>
        <v>51.483257825810483</v>
      </c>
      <c r="AB476" s="1">
        <f t="shared" si="125"/>
        <v>24.34265266570188</v>
      </c>
      <c r="AC476" s="1">
        <f t="shared" si="118"/>
        <v>56.948139347672104</v>
      </c>
      <c r="AD476" s="1">
        <f t="shared" si="130"/>
        <v>-10.089769656701502</v>
      </c>
      <c r="AE476" s="1">
        <f t="shared" si="119"/>
        <v>-12.065719087582689</v>
      </c>
      <c r="AF476" s="1">
        <f t="shared" si="120"/>
        <v>15.728478274319851</v>
      </c>
      <c r="AG476" s="1">
        <f t="shared" si="115"/>
        <v>4.7399999999999434</v>
      </c>
      <c r="AH476" s="1">
        <f>SUM($Z$2:Z476)</f>
        <v>452.95532173242015</v>
      </c>
    </row>
    <row r="477" spans="17:34" x14ac:dyDescent="0.3">
      <c r="Q477" s="1">
        <f t="shared" si="121"/>
        <v>4.7499999999999432</v>
      </c>
      <c r="R477" s="1">
        <f>IF(Q477&lt;=t_thrust,('D12 Data'!D477/(m+m_f/2)),0)</f>
        <v>0</v>
      </c>
      <c r="S477" s="1">
        <f t="shared" si="122"/>
        <v>0</v>
      </c>
      <c r="T477" s="1">
        <f t="shared" si="129"/>
        <v>0</v>
      </c>
      <c r="U477" s="1">
        <f t="shared" si="116"/>
        <v>10.05026023246565</v>
      </c>
      <c r="V477" s="1">
        <f t="shared" si="117"/>
        <v>2.2334130378474741</v>
      </c>
      <c r="W477" s="1">
        <f t="shared" si="123"/>
        <v>12.283673270313123</v>
      </c>
      <c r="X477" s="1">
        <f t="shared" si="126"/>
        <v>382.57706469827815</v>
      </c>
      <c r="Y477" s="1">
        <f t="shared" si="127"/>
        <v>243.03464516250796</v>
      </c>
      <c r="Z477" s="1">
        <f t="shared" si="128"/>
        <v>0.56948139347671756</v>
      </c>
      <c r="AA477" s="1">
        <f t="shared" si="124"/>
        <v>51.382360129243473</v>
      </c>
      <c r="AB477" s="1">
        <f t="shared" si="125"/>
        <v>24.221995474826056</v>
      </c>
      <c r="AC477" s="1">
        <f t="shared" si="118"/>
        <v>56.805387044133091</v>
      </c>
      <c r="AD477" s="1">
        <f t="shared" si="130"/>
        <v>-10.05026023246565</v>
      </c>
      <c r="AE477" s="1">
        <f t="shared" si="119"/>
        <v>-12.043413037847476</v>
      </c>
      <c r="AF477" s="1">
        <f t="shared" si="120"/>
        <v>15.686029718844569</v>
      </c>
      <c r="AG477" s="1">
        <f t="shared" si="115"/>
        <v>4.7499999999999432</v>
      </c>
      <c r="AH477" s="1">
        <f>SUM($Z$2:Z477)</f>
        <v>453.52480312589688</v>
      </c>
    </row>
    <row r="478" spans="17:34" x14ac:dyDescent="0.3">
      <c r="Q478" s="1">
        <f t="shared" si="121"/>
        <v>4.7599999999999429</v>
      </c>
      <c r="R478" s="1">
        <f>IF(Q478&lt;=t_thrust,('D12 Data'!D478/(m+m_f/2)),0)</f>
        <v>0</v>
      </c>
      <c r="S478" s="1">
        <f t="shared" si="122"/>
        <v>0</v>
      </c>
      <c r="T478" s="1">
        <f t="shared" si="129"/>
        <v>0</v>
      </c>
      <c r="U478" s="1">
        <f t="shared" si="116"/>
        <v>10.010982571339239</v>
      </c>
      <c r="V478" s="1">
        <f t="shared" si="117"/>
        <v>2.2112587556430383</v>
      </c>
      <c r="W478" s="1">
        <f t="shared" si="123"/>
        <v>12.222241326982278</v>
      </c>
      <c r="X478" s="1">
        <f t="shared" si="126"/>
        <v>383.09088829957057</v>
      </c>
      <c r="Y478" s="1">
        <f t="shared" si="127"/>
        <v>243.27686511725622</v>
      </c>
      <c r="Z478" s="1">
        <f t="shared" si="128"/>
        <v>0.56805387044131517</v>
      </c>
      <c r="AA478" s="1">
        <f t="shared" si="124"/>
        <v>51.28185752691882</v>
      </c>
      <c r="AB478" s="1">
        <f t="shared" si="125"/>
        <v>24.101561344447582</v>
      </c>
      <c r="AC478" s="1">
        <f t="shared" si="118"/>
        <v>56.663164142601232</v>
      </c>
      <c r="AD478" s="1">
        <f t="shared" si="130"/>
        <v>-10.010982571339239</v>
      </c>
      <c r="AE478" s="1">
        <f t="shared" si="119"/>
        <v>-12.021258755643039</v>
      </c>
      <c r="AF478" s="1">
        <f t="shared" si="120"/>
        <v>15.643862506228519</v>
      </c>
      <c r="AG478" s="1">
        <f t="shared" si="115"/>
        <v>4.7599999999999429</v>
      </c>
      <c r="AH478" s="1">
        <f>SUM($Z$2:Z478)</f>
        <v>454.09285699633818</v>
      </c>
    </row>
    <row r="479" spans="17:34" x14ac:dyDescent="0.3">
      <c r="Q479" s="1">
        <f t="shared" si="121"/>
        <v>4.7699999999999427</v>
      </c>
      <c r="R479" s="1">
        <f>IF(Q479&lt;=t_thrust,('D12 Data'!D479/(m+m_f/2)),0)</f>
        <v>0</v>
      </c>
      <c r="S479" s="1">
        <f t="shared" si="122"/>
        <v>0</v>
      </c>
      <c r="T479" s="1">
        <f t="shared" si="129"/>
        <v>0</v>
      </c>
      <c r="U479" s="1">
        <f t="shared" si="116"/>
        <v>9.9719348632766529</v>
      </c>
      <c r="V479" s="1">
        <f t="shared" si="117"/>
        <v>2.1892553502903289</v>
      </c>
      <c r="W479" s="1">
        <f t="shared" si="123"/>
        <v>12.161190213566984</v>
      </c>
      <c r="X479" s="1">
        <f t="shared" si="126"/>
        <v>383.60370687483976</v>
      </c>
      <c r="Y479" s="1">
        <f t="shared" si="127"/>
        <v>243.51788073070068</v>
      </c>
      <c r="Z479" s="1">
        <f t="shared" si="128"/>
        <v>0.56663164142601063</v>
      </c>
      <c r="AA479" s="1">
        <f t="shared" si="124"/>
        <v>51.181747701205431</v>
      </c>
      <c r="AB479" s="1">
        <f t="shared" si="125"/>
        <v>23.981348756891155</v>
      </c>
      <c r="AC479" s="1">
        <f t="shared" si="118"/>
        <v>56.52146836335281</v>
      </c>
      <c r="AD479" s="1">
        <f t="shared" si="130"/>
        <v>-9.9719348632766529</v>
      </c>
      <c r="AE479" s="1">
        <f t="shared" si="119"/>
        <v>-11.99925535029033</v>
      </c>
      <c r="AF479" s="1">
        <f t="shared" si="120"/>
        <v>15.601974678831635</v>
      </c>
      <c r="AG479" s="1">
        <f t="shared" si="115"/>
        <v>4.7699999999999427</v>
      </c>
      <c r="AH479" s="1">
        <f>SUM($Z$2:Z479)</f>
        <v>454.65948863776418</v>
      </c>
    </row>
    <row r="480" spans="17:34" x14ac:dyDescent="0.3">
      <c r="Q480" s="1">
        <f t="shared" si="121"/>
        <v>4.7799999999999425</v>
      </c>
      <c r="R480" s="1">
        <f>IF(Q480&lt;=t_thrust,('D12 Data'!D480/(m+m_f/2)),0)</f>
        <v>0</v>
      </c>
      <c r="S480" s="1">
        <f t="shared" si="122"/>
        <v>0</v>
      </c>
      <c r="T480" s="1">
        <f t="shared" si="129"/>
        <v>0</v>
      </c>
      <c r="U480" s="1">
        <f t="shared" si="116"/>
        <v>9.9331153158750052</v>
      </c>
      <c r="V480" s="1">
        <f t="shared" si="117"/>
        <v>2.1674019394105937</v>
      </c>
      <c r="W480" s="1">
        <f t="shared" si="123"/>
        <v>12.100517255285601</v>
      </c>
      <c r="X480" s="1">
        <f t="shared" si="126"/>
        <v>384.11552435185178</v>
      </c>
      <c r="Y480" s="1">
        <f t="shared" si="127"/>
        <v>243.75769421826959</v>
      </c>
      <c r="Z480" s="1">
        <f t="shared" si="128"/>
        <v>0.56521468363349281</v>
      </c>
      <c r="AA480" s="1">
        <f t="shared" si="124"/>
        <v>51.082028352572664</v>
      </c>
      <c r="AB480" s="1">
        <f t="shared" si="125"/>
        <v>23.861356203388254</v>
      </c>
      <c r="AC480" s="1">
        <f t="shared" si="118"/>
        <v>56.380297449357364</v>
      </c>
      <c r="AD480" s="1">
        <f t="shared" si="130"/>
        <v>-9.9331153158750052</v>
      </c>
      <c r="AE480" s="1">
        <f t="shared" si="119"/>
        <v>-11.977401939410594</v>
      </c>
      <c r="AF480" s="1">
        <f t="shared" si="120"/>
        <v>15.560364298327571</v>
      </c>
      <c r="AG480" s="1">
        <f t="shared" si="115"/>
        <v>4.7799999999999425</v>
      </c>
      <c r="AH480" s="1">
        <f>SUM($Z$2:Z480)</f>
        <v>455.22470332139767</v>
      </c>
    </row>
    <row r="481" spans="17:34" x14ac:dyDescent="0.3">
      <c r="Q481" s="1">
        <f t="shared" si="121"/>
        <v>4.7899999999999423</v>
      </c>
      <c r="R481" s="1">
        <f>IF(Q481&lt;=t_thrust,('D12 Data'!D481/(m+m_f/2)),0)</f>
        <v>0</v>
      </c>
      <c r="S481" s="1">
        <f t="shared" si="122"/>
        <v>0</v>
      </c>
      <c r="T481" s="1">
        <f t="shared" si="129"/>
        <v>0</v>
      </c>
      <c r="U481" s="1">
        <f t="shared" si="116"/>
        <v>9.8945221541681416</v>
      </c>
      <c r="V481" s="1">
        <f t="shared" si="117"/>
        <v>2.1456976488442581</v>
      </c>
      <c r="W481" s="1">
        <f t="shared" si="123"/>
        <v>12.040219803012402</v>
      </c>
      <c r="X481" s="1">
        <f t="shared" si="126"/>
        <v>384.62634463537751</v>
      </c>
      <c r="Y481" s="1">
        <f t="shared" si="127"/>
        <v>243.99630778030348</v>
      </c>
      <c r="Z481" s="1">
        <f t="shared" si="128"/>
        <v>0.56380297449358152</v>
      </c>
      <c r="AA481" s="1">
        <f t="shared" si="124"/>
        <v>50.982697199413913</v>
      </c>
      <c r="AB481" s="1">
        <f t="shared" si="125"/>
        <v>23.741582183994151</v>
      </c>
      <c r="AC481" s="1">
        <f t="shared" si="118"/>
        <v>56.239649166104122</v>
      </c>
      <c r="AD481" s="1">
        <f t="shared" si="130"/>
        <v>-9.8945221541681416</v>
      </c>
      <c r="AE481" s="1">
        <f t="shared" si="119"/>
        <v>-11.955697648844259</v>
      </c>
      <c r="AF481" s="1">
        <f t="shared" si="120"/>
        <v>15.519029445487378</v>
      </c>
      <c r="AG481" s="1">
        <f t="shared" si="115"/>
        <v>4.7899999999999423</v>
      </c>
      <c r="AH481" s="1">
        <f>SUM($Z$2:Z481)</f>
        <v>455.78850629589124</v>
      </c>
    </row>
    <row r="482" spans="17:34" x14ac:dyDescent="0.3">
      <c r="Q482" s="1">
        <f t="shared" si="121"/>
        <v>4.7999999999999421</v>
      </c>
      <c r="R482" s="1">
        <f>IF(Q482&lt;=t_thrust,('D12 Data'!D482/(m+m_f/2)),0)</f>
        <v>0</v>
      </c>
      <c r="S482" s="1">
        <f t="shared" si="122"/>
        <v>0</v>
      </c>
      <c r="T482" s="1">
        <f t="shared" si="129"/>
        <v>0</v>
      </c>
      <c r="U482" s="1">
        <f t="shared" si="116"/>
        <v>9.8561536204234024</v>
      </c>
      <c r="V482" s="1">
        <f t="shared" si="117"/>
        <v>2.1241416125707961</v>
      </c>
      <c r="W482" s="1">
        <f t="shared" si="123"/>
        <v>11.980295232994198</v>
      </c>
      <c r="X482" s="1">
        <f t="shared" si="126"/>
        <v>385.13617160737164</v>
      </c>
      <c r="Y482" s="1">
        <f t="shared" si="127"/>
        <v>244.23372360214341</v>
      </c>
      <c r="Z482" s="1">
        <f t="shared" si="128"/>
        <v>0.56239649166102867</v>
      </c>
      <c r="AA482" s="1">
        <f t="shared" si="124"/>
        <v>50.883751977872237</v>
      </c>
      <c r="AB482" s="1">
        <f t="shared" si="125"/>
        <v>23.622025207505711</v>
      </c>
      <c r="AC482" s="1">
        <f t="shared" si="118"/>
        <v>56.099521301430478</v>
      </c>
      <c r="AD482" s="1">
        <f t="shared" si="130"/>
        <v>-9.8561536204234024</v>
      </c>
      <c r="AE482" s="1">
        <f t="shared" si="119"/>
        <v>-11.934141612570796</v>
      </c>
      <c r="AF482" s="1">
        <f t="shared" si="120"/>
        <v>15.477968219966057</v>
      </c>
      <c r="AG482" s="1">
        <f t="shared" si="115"/>
        <v>4.7999999999999421</v>
      </c>
      <c r="AH482" s="1">
        <f>SUM($Z$2:Z482)</f>
        <v>456.35090278755229</v>
      </c>
    </row>
    <row r="483" spans="17:34" x14ac:dyDescent="0.3">
      <c r="Q483" s="1">
        <f t="shared" si="121"/>
        <v>4.8099999999999419</v>
      </c>
      <c r="R483" s="1">
        <f>IF(Q483&lt;=t_thrust,('D12 Data'!D483/(m+m_f/2)),0)</f>
        <v>0</v>
      </c>
      <c r="S483" s="1">
        <f t="shared" si="122"/>
        <v>0</v>
      </c>
      <c r="T483" s="1">
        <f t="shared" si="129"/>
        <v>0</v>
      </c>
      <c r="U483" s="1">
        <f t="shared" si="116"/>
        <v>9.8180079739411585</v>
      </c>
      <c r="V483" s="1">
        <f t="shared" si="117"/>
        <v>2.1027329726295805</v>
      </c>
      <c r="W483" s="1">
        <f t="shared" si="123"/>
        <v>11.920740946570739</v>
      </c>
      <c r="X483" s="1">
        <f t="shared" si="126"/>
        <v>385.64500912715033</v>
      </c>
      <c r="Y483" s="1">
        <f t="shared" si="127"/>
        <v>244.46994385421846</v>
      </c>
      <c r="Z483" s="1">
        <f t="shared" si="128"/>
        <v>0.56099521301427357</v>
      </c>
      <c r="AA483" s="1">
        <f t="shared" si="124"/>
        <v>50.785190441668007</v>
      </c>
      <c r="AB483" s="1">
        <f t="shared" si="125"/>
        <v>23.502683791380004</v>
      </c>
      <c r="AC483" s="1">
        <f t="shared" si="118"/>
        <v>55.959911665352756</v>
      </c>
      <c r="AD483" s="1">
        <f t="shared" si="130"/>
        <v>-9.8180079739411585</v>
      </c>
      <c r="AE483" s="1">
        <f t="shared" si="119"/>
        <v>-11.912732972629581</v>
      </c>
      <c r="AF483" s="1">
        <f t="shared" si="120"/>
        <v>15.437178740091992</v>
      </c>
      <c r="AG483" s="1">
        <f t="shared" si="115"/>
        <v>4.8099999999999419</v>
      </c>
      <c r="AH483" s="1">
        <f>SUM($Z$2:Z483)</f>
        <v>456.91189800056657</v>
      </c>
    </row>
    <row r="484" spans="17:34" x14ac:dyDescent="0.3">
      <c r="Q484" s="1">
        <f t="shared" si="121"/>
        <v>4.8199999999999417</v>
      </c>
      <c r="R484" s="1">
        <f>IF(Q484&lt;=t_thrust,('D12 Data'!D484/(m+m_f/2)),0)</f>
        <v>0</v>
      </c>
      <c r="S484" s="1">
        <f t="shared" si="122"/>
        <v>0</v>
      </c>
      <c r="T484" s="1">
        <f t="shared" si="129"/>
        <v>0</v>
      </c>
      <c r="U484" s="1">
        <f t="shared" si="116"/>
        <v>9.7800834908570771</v>
      </c>
      <c r="V484" s="1">
        <f t="shared" si="117"/>
        <v>2.0814708790417118</v>
      </c>
      <c r="W484" s="1">
        <f t="shared" si="123"/>
        <v>11.861554369898787</v>
      </c>
      <c r="X484" s="1">
        <f t="shared" si="126"/>
        <v>386.152861031567</v>
      </c>
      <c r="Y484" s="1">
        <f t="shared" si="127"/>
        <v>244.70497069213226</v>
      </c>
      <c r="Z484" s="1">
        <f t="shared" si="128"/>
        <v>0.55959911665351991</v>
      </c>
      <c r="AA484" s="1">
        <f t="shared" si="124"/>
        <v>50.6870103619286</v>
      </c>
      <c r="AB484" s="1">
        <f t="shared" si="125"/>
        <v>23.383556461653711</v>
      </c>
      <c r="AC484" s="1">
        <f t="shared" si="118"/>
        <v>55.820818089899078</v>
      </c>
      <c r="AD484" s="1">
        <f t="shared" si="130"/>
        <v>-9.7800834908570771</v>
      </c>
      <c r="AE484" s="1">
        <f t="shared" si="119"/>
        <v>-11.891470879041712</v>
      </c>
      <c r="AF484" s="1">
        <f t="shared" si="120"/>
        <v>15.396659142659235</v>
      </c>
      <c r="AG484" s="1">
        <f t="shared" si="115"/>
        <v>4.8199999999999417</v>
      </c>
      <c r="AH484" s="1">
        <f>SUM($Z$2:Z484)</f>
        <v>457.47149711722011</v>
      </c>
    </row>
    <row r="485" spans="17:34" x14ac:dyDescent="0.3">
      <c r="Q485" s="1">
        <f t="shared" si="121"/>
        <v>4.8299999999999415</v>
      </c>
      <c r="R485" s="1">
        <f>IF(Q485&lt;=t_thrust,('D12 Data'!D485/(m+m_f/2)),0)</f>
        <v>0</v>
      </c>
      <c r="S485" s="1">
        <f t="shared" si="122"/>
        <v>0</v>
      </c>
      <c r="T485" s="1">
        <f t="shared" si="129"/>
        <v>0</v>
      </c>
      <c r="U485" s="1">
        <f t="shared" si="116"/>
        <v>9.7423784639470288</v>
      </c>
      <c r="V485" s="1">
        <f t="shared" si="117"/>
        <v>2.0603544897327888</v>
      </c>
      <c r="W485" s="1">
        <f t="shared" si="123"/>
        <v>11.802732953679817</v>
      </c>
      <c r="X485" s="1">
        <f t="shared" si="126"/>
        <v>386.65973113518629</v>
      </c>
      <c r="Y485" s="1">
        <f t="shared" si="127"/>
        <v>244.93880625674879</v>
      </c>
      <c r="Z485" s="1">
        <f t="shared" si="128"/>
        <v>0.55820818089899193</v>
      </c>
      <c r="AA485" s="1">
        <f t="shared" si="124"/>
        <v>50.589209527020031</v>
      </c>
      <c r="AB485" s="1">
        <f t="shared" si="125"/>
        <v>23.264641752863298</v>
      </c>
      <c r="AC485" s="1">
        <f t="shared" si="118"/>
        <v>55.682238428944331</v>
      </c>
      <c r="AD485" s="1">
        <f t="shared" si="130"/>
        <v>-9.7423784639470288</v>
      </c>
      <c r="AE485" s="1">
        <f t="shared" si="119"/>
        <v>-11.87035448973279</v>
      </c>
      <c r="AF485" s="1">
        <f t="shared" si="120"/>
        <v>15.356407582722538</v>
      </c>
      <c r="AG485" s="1">
        <f t="shared" si="115"/>
        <v>4.8299999999999415</v>
      </c>
      <c r="AH485" s="1">
        <f>SUM($Z$2:Z485)</f>
        <v>458.0297052981191</v>
      </c>
    </row>
    <row r="486" spans="17:34" x14ac:dyDescent="0.3">
      <c r="Q486" s="1">
        <f t="shared" si="121"/>
        <v>4.8399999999999412</v>
      </c>
      <c r="R486" s="1">
        <f>IF(Q486&lt;=t_thrust,('D12 Data'!D486/(m+m_f/2)),0)</f>
        <v>0</v>
      </c>
      <c r="S486" s="1">
        <f t="shared" si="122"/>
        <v>0</v>
      </c>
      <c r="T486" s="1">
        <f t="shared" si="129"/>
        <v>0</v>
      </c>
      <c r="U486" s="1">
        <f t="shared" si="116"/>
        <v>9.7048912024346645</v>
      </c>
      <c r="V486" s="1">
        <f t="shared" si="117"/>
        <v>2.0393829704566322</v>
      </c>
      <c r="W486" s="1">
        <f t="shared" si="123"/>
        <v>11.744274172891295</v>
      </c>
      <c r="X486" s="1">
        <f t="shared" si="126"/>
        <v>387.1656232304565</v>
      </c>
      <c r="Y486" s="1">
        <f t="shared" si="127"/>
        <v>245.17145267427742</v>
      </c>
      <c r="Z486" s="1">
        <f t="shared" si="128"/>
        <v>0.55682238428945197</v>
      </c>
      <c r="AA486" s="1">
        <f t="shared" si="124"/>
        <v>50.491785742380564</v>
      </c>
      <c r="AB486" s="1">
        <f t="shared" si="125"/>
        <v>23.145938207965973</v>
      </c>
      <c r="AC486" s="1">
        <f t="shared" si="118"/>
        <v>55.544170558047263</v>
      </c>
      <c r="AD486" s="1">
        <f t="shared" si="130"/>
        <v>-9.7048912024346645</v>
      </c>
      <c r="AE486" s="1">
        <f t="shared" si="119"/>
        <v>-11.849382970456633</v>
      </c>
      <c r="AF486" s="1">
        <f t="shared" si="120"/>
        <v>15.316422233395153</v>
      </c>
      <c r="AG486" s="1">
        <f t="shared" si="115"/>
        <v>4.8399999999999412</v>
      </c>
      <c r="AH486" s="1">
        <f>SUM($Z$2:Z486)</f>
        <v>458.58652768240853</v>
      </c>
    </row>
    <row r="487" spans="17:34" x14ac:dyDescent="0.3">
      <c r="Q487" s="1">
        <f t="shared" si="121"/>
        <v>4.849999999999941</v>
      </c>
      <c r="R487" s="1">
        <f>IF(Q487&lt;=t_thrust,('D12 Data'!D487/(m+m_f/2)),0)</f>
        <v>0</v>
      </c>
      <c r="S487" s="1">
        <f t="shared" si="122"/>
        <v>0</v>
      </c>
      <c r="T487" s="1">
        <f t="shared" si="129"/>
        <v>0</v>
      </c>
      <c r="U487" s="1">
        <f t="shared" si="116"/>
        <v>9.6676200318015617</v>
      </c>
      <c r="V487" s="1">
        <f t="shared" si="117"/>
        <v>2.0185554947199371</v>
      </c>
      <c r="W487" s="1">
        <f t="shared" si="123"/>
        <v>11.686175526521499</v>
      </c>
      <c r="X487" s="1">
        <f t="shared" si="126"/>
        <v>387.67054108788028</v>
      </c>
      <c r="Y487" s="1">
        <f t="shared" si="127"/>
        <v>245.40291205635708</v>
      </c>
      <c r="Z487" s="1">
        <f t="shared" si="128"/>
        <v>0.55544170558044814</v>
      </c>
      <c r="AA487" s="1">
        <f t="shared" si="124"/>
        <v>50.394736830356223</v>
      </c>
      <c r="AB487" s="1">
        <f t="shared" si="125"/>
        <v>23.027444378261407</v>
      </c>
      <c r="AC487" s="1">
        <f t="shared" si="118"/>
        <v>55.406612374289629</v>
      </c>
      <c r="AD487" s="1">
        <f t="shared" si="130"/>
        <v>-9.6676200318015617</v>
      </c>
      <c r="AE487" s="1">
        <f t="shared" si="119"/>
        <v>-11.828555494719938</v>
      </c>
      <c r="AF487" s="1">
        <f t="shared" si="120"/>
        <v>15.276701285649336</v>
      </c>
      <c r="AG487" s="1">
        <f t="shared" si="115"/>
        <v>4.849999999999941</v>
      </c>
      <c r="AH487" s="1">
        <f>SUM($Z$2:Z487)</f>
        <v>459.14196938798898</v>
      </c>
    </row>
    <row r="488" spans="17:34" x14ac:dyDescent="0.3">
      <c r="Q488" s="1">
        <f t="shared" si="121"/>
        <v>4.8599999999999408</v>
      </c>
      <c r="R488" s="1">
        <f>IF(Q488&lt;=t_thrust,('D12 Data'!D488/(m+m_f/2)),0)</f>
        <v>0</v>
      </c>
      <c r="S488" s="1">
        <f t="shared" si="122"/>
        <v>0</v>
      </c>
      <c r="T488" s="1">
        <f t="shared" si="129"/>
        <v>0</v>
      </c>
      <c r="U488" s="1">
        <f t="shared" si="116"/>
        <v>9.6305632935999199</v>
      </c>
      <c r="V488" s="1">
        <f t="shared" si="117"/>
        <v>1.9978712437078441</v>
      </c>
      <c r="W488" s="1">
        <f t="shared" si="123"/>
        <v>11.628434537307767</v>
      </c>
      <c r="X488" s="1">
        <f t="shared" si="126"/>
        <v>388.17448845618384</v>
      </c>
      <c r="Y488" s="1">
        <f t="shared" si="127"/>
        <v>245.63318650013969</v>
      </c>
      <c r="Z488" s="1">
        <f t="shared" si="128"/>
        <v>0.55406612374288744</v>
      </c>
      <c r="AA488" s="1">
        <f t="shared" si="124"/>
        <v>50.298060630038208</v>
      </c>
      <c r="AB488" s="1">
        <f t="shared" si="125"/>
        <v>22.909158823314211</v>
      </c>
      <c r="AC488" s="1">
        <f t="shared" si="118"/>
        <v>55.269561796117358</v>
      </c>
      <c r="AD488" s="1">
        <f t="shared" si="130"/>
        <v>-9.6305632935999199</v>
      </c>
      <c r="AE488" s="1">
        <f t="shared" si="119"/>
        <v>-11.807871243707844</v>
      </c>
      <c r="AF488" s="1">
        <f t="shared" si="120"/>
        <v>15.237242948119478</v>
      </c>
      <c r="AG488" s="1">
        <f t="shared" si="115"/>
        <v>4.8599999999999408</v>
      </c>
      <c r="AH488" s="1">
        <f>SUM($Z$2:Z488)</f>
        <v>459.69603551173185</v>
      </c>
    </row>
    <row r="489" spans="17:34" x14ac:dyDescent="0.3">
      <c r="Q489" s="1">
        <f t="shared" si="121"/>
        <v>4.8699999999999406</v>
      </c>
      <c r="R489" s="1">
        <f>IF(Q489&lt;=t_thrust,('D12 Data'!D489/(m+m_f/2)),0)</f>
        <v>0</v>
      </c>
      <c r="S489" s="1">
        <f t="shared" si="122"/>
        <v>0</v>
      </c>
      <c r="T489" s="1">
        <f t="shared" si="129"/>
        <v>0</v>
      </c>
      <c r="U489" s="1">
        <f t="shared" si="116"/>
        <v>9.5937193452677931</v>
      </c>
      <c r="V489" s="1">
        <f t="shared" si="117"/>
        <v>1.9773294062104099</v>
      </c>
      <c r="W489" s="1">
        <f t="shared" si="123"/>
        <v>11.571048751478205</v>
      </c>
      <c r="X489" s="1">
        <f t="shared" si="126"/>
        <v>388.67746906248419</v>
      </c>
      <c r="Y489" s="1">
        <f t="shared" si="127"/>
        <v>245.86227808837282</v>
      </c>
      <c r="Z489" s="1">
        <f t="shared" si="128"/>
        <v>0.55269561796114453</v>
      </c>
      <c r="AA489" s="1">
        <f t="shared" si="124"/>
        <v>50.201754997102213</v>
      </c>
      <c r="AB489" s="1">
        <f t="shared" si="125"/>
        <v>22.791080110877136</v>
      </c>
      <c r="AC489" s="1">
        <f t="shared" si="118"/>
        <v>55.133016763183718</v>
      </c>
      <c r="AD489" s="1">
        <f t="shared" si="130"/>
        <v>-9.5937193452677931</v>
      </c>
      <c r="AE489" s="1">
        <f t="shared" si="119"/>
        <v>-11.787329406210411</v>
      </c>
      <c r="AF489" s="1">
        <f t="shared" si="120"/>
        <v>15.198045446907907</v>
      </c>
      <c r="AG489" s="1">
        <f t="shared" si="115"/>
        <v>4.8699999999999406</v>
      </c>
      <c r="AH489" s="1">
        <f>SUM($Z$2:Z489)</f>
        <v>460.248731129693</v>
      </c>
    </row>
    <row r="490" spans="17:34" x14ac:dyDescent="0.3">
      <c r="Q490" s="1">
        <f t="shared" si="121"/>
        <v>4.8799999999999404</v>
      </c>
      <c r="R490" s="1">
        <f>IF(Q490&lt;=t_thrust,('D12 Data'!D490/(m+m_f/2)),0)</f>
        <v>0</v>
      </c>
      <c r="S490" s="1">
        <f t="shared" si="122"/>
        <v>0</v>
      </c>
      <c r="T490" s="1">
        <f t="shared" si="129"/>
        <v>0</v>
      </c>
      <c r="U490" s="1">
        <f t="shared" si="116"/>
        <v>9.5570865599467609</v>
      </c>
      <c r="V490" s="1">
        <f t="shared" si="117"/>
        <v>1.9569291785499796</v>
      </c>
      <c r="W490" s="1">
        <f t="shared" si="123"/>
        <v>11.514015738496743</v>
      </c>
      <c r="X490" s="1">
        <f t="shared" si="126"/>
        <v>389.17948661245521</v>
      </c>
      <c r="Y490" s="1">
        <f t="shared" si="127"/>
        <v>246.0901888894816</v>
      </c>
      <c r="Z490" s="1">
        <f t="shared" si="128"/>
        <v>0.55133016763183296</v>
      </c>
      <c r="AA490" s="1">
        <f t="shared" si="124"/>
        <v>50.105817803649536</v>
      </c>
      <c r="AB490" s="1">
        <f t="shared" si="125"/>
        <v>22.673206816815036</v>
      </c>
      <c r="AC490" s="1">
        <f t="shared" si="118"/>
        <v>54.996975236194494</v>
      </c>
      <c r="AD490" s="1">
        <f t="shared" si="130"/>
        <v>-9.5570865599467609</v>
      </c>
      <c r="AE490" s="1">
        <f t="shared" si="119"/>
        <v>-11.766929178549979</v>
      </c>
      <c r="AF490" s="1">
        <f t="shared" si="120"/>
        <v>15.159107025393215</v>
      </c>
      <c r="AG490" s="1">
        <f t="shared" si="115"/>
        <v>4.8799999999999404</v>
      </c>
      <c r="AH490" s="1">
        <f>SUM($Z$2:Z490)</f>
        <v>460.80006129732482</v>
      </c>
    </row>
    <row r="491" spans="17:34" x14ac:dyDescent="0.3">
      <c r="Q491" s="1">
        <f t="shared" si="121"/>
        <v>4.8899999999999402</v>
      </c>
      <c r="R491" s="1">
        <f>IF(Q491&lt;=t_thrust,('D12 Data'!D491/(m+m_f/2)),0)</f>
        <v>0</v>
      </c>
      <c r="S491" s="1">
        <f t="shared" si="122"/>
        <v>0</v>
      </c>
      <c r="T491" s="1">
        <f t="shared" si="129"/>
        <v>0</v>
      </c>
      <c r="U491" s="1">
        <f t="shared" si="116"/>
        <v>9.5206633263020848</v>
      </c>
      <c r="V491" s="1">
        <f t="shared" si="117"/>
        <v>1.9366697645094424</v>
      </c>
      <c r="W491" s="1">
        <f t="shared" si="123"/>
        <v>11.457333090811526</v>
      </c>
      <c r="X491" s="1">
        <f t="shared" si="126"/>
        <v>389.68054479049169</v>
      </c>
      <c r="Y491" s="1">
        <f t="shared" si="127"/>
        <v>246.31692095764973</v>
      </c>
      <c r="Z491" s="1">
        <f t="shared" si="128"/>
        <v>0.54996975236193035</v>
      </c>
      <c r="AA491" s="1">
        <f t="shared" si="124"/>
        <v>50.010246938050074</v>
      </c>
      <c r="AB491" s="1">
        <f t="shared" si="125"/>
        <v>22.555537525029539</v>
      </c>
      <c r="AC491" s="1">
        <f t="shared" si="118"/>
        <v>54.861435196755124</v>
      </c>
      <c r="AD491" s="1">
        <f t="shared" si="130"/>
        <v>-9.5206633263020848</v>
      </c>
      <c r="AE491" s="1">
        <f t="shared" si="119"/>
        <v>-11.746669764509443</v>
      </c>
      <c r="AF491" s="1">
        <f t="shared" si="120"/>
        <v>15.120425944041186</v>
      </c>
      <c r="AG491" s="1">
        <f t="shared" si="115"/>
        <v>4.8899999999999402</v>
      </c>
      <c r="AH491" s="1">
        <f>SUM($Z$2:Z491)</f>
        <v>461.35003104968672</v>
      </c>
    </row>
    <row r="492" spans="17:34" x14ac:dyDescent="0.3">
      <c r="Q492" s="1">
        <f t="shared" si="121"/>
        <v>4.89999999999994</v>
      </c>
      <c r="R492" s="1">
        <f>IF(Q492&lt;=t_thrust,('D12 Data'!D492/(m+m_f/2)),0)</f>
        <v>0</v>
      </c>
      <c r="S492" s="1">
        <f t="shared" si="122"/>
        <v>0</v>
      </c>
      <c r="T492" s="1">
        <f t="shared" si="129"/>
        <v>0</v>
      </c>
      <c r="U492" s="1">
        <f t="shared" si="116"/>
        <v>9.4844480483452021</v>
      </c>
      <c r="V492" s="1">
        <f t="shared" si="117"/>
        <v>1.9165503752613462</v>
      </c>
      <c r="W492" s="1">
        <f t="shared" si="123"/>
        <v>11.400998423606547</v>
      </c>
      <c r="X492" s="1">
        <f t="shared" si="126"/>
        <v>390.18064725987216</v>
      </c>
      <c r="Y492" s="1">
        <f t="shared" si="127"/>
        <v>246.54247633290001</v>
      </c>
      <c r="Z492" s="1">
        <f t="shared" si="128"/>
        <v>0.54861435196751285</v>
      </c>
      <c r="AA492" s="1">
        <f t="shared" si="124"/>
        <v>49.915040304787055</v>
      </c>
      <c r="AB492" s="1">
        <f t="shared" si="125"/>
        <v>22.438070827384447</v>
      </c>
      <c r="AC492" s="1">
        <f t="shared" si="118"/>
        <v>54.726394647219699</v>
      </c>
      <c r="AD492" s="1">
        <f t="shared" si="130"/>
        <v>-9.4844480483452021</v>
      </c>
      <c r="AE492" s="1">
        <f t="shared" si="119"/>
        <v>-11.726550375261347</v>
      </c>
      <c r="AF492" s="1">
        <f t="shared" si="120"/>
        <v>15.08200048021817</v>
      </c>
      <c r="AG492" s="1">
        <f t="shared" si="115"/>
        <v>4.89999999999994</v>
      </c>
      <c r="AH492" s="1">
        <f>SUM($Z$2:Z492)</f>
        <v>461.89864540165422</v>
      </c>
    </row>
    <row r="493" spans="17:34" x14ac:dyDescent="0.3">
      <c r="Q493" s="1">
        <f t="shared" si="121"/>
        <v>4.9099999999999397</v>
      </c>
      <c r="R493" s="1">
        <f>IF(Q493&lt;=t_thrust,('D12 Data'!D493/(m+m_f/2)),0)</f>
        <v>0</v>
      </c>
      <c r="S493" s="1">
        <f t="shared" si="122"/>
        <v>0</v>
      </c>
      <c r="T493" s="1">
        <f t="shared" si="129"/>
        <v>0</v>
      </c>
      <c r="U493" s="1">
        <f t="shared" si="116"/>
        <v>9.4484391452586429</v>
      </c>
      <c r="V493" s="1">
        <f t="shared" si="117"/>
        <v>1.8965702292978859</v>
      </c>
      <c r="W493" s="1">
        <f t="shared" si="123"/>
        <v>11.345009374556529</v>
      </c>
      <c r="X493" s="1">
        <f t="shared" si="126"/>
        <v>390.67979766292001</v>
      </c>
      <c r="Y493" s="1">
        <f t="shared" si="127"/>
        <v>246.76685704117384</v>
      </c>
      <c r="Z493" s="1">
        <f t="shared" si="128"/>
        <v>0.54726394647217069</v>
      </c>
      <c r="AA493" s="1">
        <f t="shared" si="124"/>
        <v>49.820195824303603</v>
      </c>
      <c r="AB493" s="1">
        <f t="shared" si="125"/>
        <v>22.320805323631834</v>
      </c>
      <c r="AC493" s="1">
        <f t="shared" si="118"/>
        <v>54.59185161054193</v>
      </c>
      <c r="AD493" s="1">
        <f t="shared" si="130"/>
        <v>-9.4484391452586429</v>
      </c>
      <c r="AE493" s="1">
        <f t="shared" si="119"/>
        <v>-11.706570229297887</v>
      </c>
      <c r="AF493" s="1">
        <f t="shared" si="120"/>
        <v>15.043828928006974</v>
      </c>
      <c r="AG493" s="1">
        <f t="shared" si="115"/>
        <v>4.9099999999999397</v>
      </c>
      <c r="AH493" s="1">
        <f>SUM($Z$2:Z493)</f>
        <v>462.44590934812641</v>
      </c>
    </row>
    <row r="494" spans="17:34" x14ac:dyDescent="0.3">
      <c r="Q494" s="1">
        <f t="shared" si="121"/>
        <v>4.9199999999999395</v>
      </c>
      <c r="R494" s="1">
        <f>IF(Q494&lt;=t_thrust,('D12 Data'!D494/(m+m_f/2)),0)</f>
        <v>0</v>
      </c>
      <c r="S494" s="1">
        <f t="shared" si="122"/>
        <v>0</v>
      </c>
      <c r="T494" s="1">
        <f t="shared" si="129"/>
        <v>0</v>
      </c>
      <c r="U494" s="1">
        <f t="shared" si="116"/>
        <v>9.4126350512232495</v>
      </c>
      <c r="V494" s="1">
        <f t="shared" si="117"/>
        <v>1.8767285523617321</v>
      </c>
      <c r="W494" s="1">
        <f t="shared" si="123"/>
        <v>11.289363603584981</v>
      </c>
      <c r="X494" s="1">
        <f t="shared" si="126"/>
        <v>391.17799962116305</v>
      </c>
      <c r="Y494" s="1">
        <f t="shared" si="127"/>
        <v>246.99006509441014</v>
      </c>
      <c r="Z494" s="1">
        <f t="shared" si="128"/>
        <v>0.5459185161054213</v>
      </c>
      <c r="AA494" s="1">
        <f t="shared" si="124"/>
        <v>49.725711432851021</v>
      </c>
      <c r="AB494" s="1">
        <f t="shared" si="125"/>
        <v>22.203739621338858</v>
      </c>
      <c r="AC494" s="1">
        <f t="shared" si="118"/>
        <v>54.457804130127975</v>
      </c>
      <c r="AD494" s="1">
        <f t="shared" si="130"/>
        <v>-9.4126350512232495</v>
      </c>
      <c r="AE494" s="1">
        <f t="shared" si="119"/>
        <v>-11.686728552361732</v>
      </c>
      <c r="AF494" s="1">
        <f t="shared" si="120"/>
        <v>15.005909598025156</v>
      </c>
      <c r="AG494" s="1">
        <f t="shared" si="115"/>
        <v>4.9199999999999395</v>
      </c>
      <c r="AH494" s="1">
        <f>SUM($Z$2:Z494)</f>
        <v>462.99182786423182</v>
      </c>
    </row>
    <row r="495" spans="17:34" x14ac:dyDescent="0.3">
      <c r="Q495" s="1">
        <f t="shared" si="121"/>
        <v>4.9299999999999393</v>
      </c>
      <c r="R495" s="1">
        <f>IF(Q495&lt;=t_thrust,('D12 Data'!D495/(m+m_f/2)),0)</f>
        <v>0</v>
      </c>
      <c r="S495" s="1">
        <f t="shared" si="122"/>
        <v>0</v>
      </c>
      <c r="T495" s="1">
        <f t="shared" si="129"/>
        <v>0</v>
      </c>
      <c r="U495" s="1">
        <f t="shared" si="116"/>
        <v>9.3770342152476687</v>
      </c>
      <c r="V495" s="1">
        <f t="shared" si="117"/>
        <v>1.8570245773776921</v>
      </c>
      <c r="W495" s="1">
        <f t="shared" si="123"/>
        <v>11.234058792625364</v>
      </c>
      <c r="X495" s="1">
        <f t="shared" si="126"/>
        <v>391.67525673549153</v>
      </c>
      <c r="Y495" s="1">
        <f t="shared" si="127"/>
        <v>247.21210249062352</v>
      </c>
      <c r="Z495" s="1">
        <f t="shared" si="128"/>
        <v>0.54457804130124599</v>
      </c>
      <c r="AA495" s="1">
        <f t="shared" si="124"/>
        <v>49.631585082338788</v>
      </c>
      <c r="AB495" s="1">
        <f t="shared" si="125"/>
        <v>22.086872335815244</v>
      </c>
      <c r="AC495" s="1">
        <f t="shared" si="118"/>
        <v>54.324250269691113</v>
      </c>
      <c r="AD495" s="1">
        <f t="shared" si="130"/>
        <v>-9.3770342152476687</v>
      </c>
      <c r="AE495" s="1">
        <f t="shared" si="119"/>
        <v>-11.667024577377692</v>
      </c>
      <c r="AF495" s="1">
        <f t="shared" si="120"/>
        <v>14.968240817245711</v>
      </c>
      <c r="AG495" s="1">
        <f t="shared" si="115"/>
        <v>4.9299999999999393</v>
      </c>
      <c r="AH495" s="1">
        <f>SUM($Z$2:Z495)</f>
        <v>463.53640590553306</v>
      </c>
    </row>
    <row r="496" spans="17:34" x14ac:dyDescent="0.3">
      <c r="Q496" s="1">
        <f t="shared" si="121"/>
        <v>4.9399999999999391</v>
      </c>
      <c r="R496" s="1">
        <f>IF(Q496&lt;=t_thrust,('D12 Data'!D496/(m+m_f/2)),0)</f>
        <v>0</v>
      </c>
      <c r="S496" s="1">
        <f t="shared" si="122"/>
        <v>0</v>
      </c>
      <c r="T496" s="1">
        <f t="shared" si="129"/>
        <v>0</v>
      </c>
      <c r="U496" s="1">
        <f t="shared" si="116"/>
        <v>9.3416351010001382</v>
      </c>
      <c r="V496" s="1">
        <f t="shared" si="117"/>
        <v>1.8374575443852079</v>
      </c>
      <c r="W496" s="1">
        <f t="shared" si="123"/>
        <v>11.179092645385346</v>
      </c>
      <c r="X496" s="1">
        <f t="shared" si="126"/>
        <v>392.17157258631488</v>
      </c>
      <c r="Y496" s="1">
        <f t="shared" si="127"/>
        <v>247.43297121398166</v>
      </c>
      <c r="Z496" s="1">
        <f t="shared" si="128"/>
        <v>0.5432425026968708</v>
      </c>
      <c r="AA496" s="1">
        <f t="shared" si="124"/>
        <v>49.537814740186313</v>
      </c>
      <c r="AB496" s="1">
        <f t="shared" si="125"/>
        <v>21.970202090041468</v>
      </c>
      <c r="AC496" s="1">
        <f t="shared" si="118"/>
        <v>54.191188113108232</v>
      </c>
      <c r="AD496" s="1">
        <f t="shared" si="130"/>
        <v>-9.3416351010001382</v>
      </c>
      <c r="AE496" s="1">
        <f t="shared" si="119"/>
        <v>-11.647457544385208</v>
      </c>
      <c r="AF496" s="1">
        <f t="shared" si="120"/>
        <v>14.930820928820149</v>
      </c>
      <c r="AG496" s="1">
        <f t="shared" si="115"/>
        <v>4.9399999999999391</v>
      </c>
      <c r="AH496" s="1">
        <f>SUM($Z$2:Z496)</f>
        <v>464.07964840822996</v>
      </c>
    </row>
    <row r="497" spans="17:34" x14ac:dyDescent="0.3">
      <c r="Q497" s="1">
        <f t="shared" si="121"/>
        <v>4.9499999999999389</v>
      </c>
      <c r="R497" s="1">
        <f>IF(Q497&lt;=t_thrust,('D12 Data'!D497/(m+m_f/2)),0)</f>
        <v>0</v>
      </c>
      <c r="S497" s="1">
        <f t="shared" si="122"/>
        <v>0</v>
      </c>
      <c r="T497" s="1">
        <f t="shared" si="129"/>
        <v>0</v>
      </c>
      <c r="U497" s="1">
        <f t="shared" si="116"/>
        <v>9.3064361866424612</v>
      </c>
      <c r="V497" s="1">
        <f t="shared" si="117"/>
        <v>1.8180267004716615</v>
      </c>
      <c r="W497" s="1">
        <f t="shared" si="123"/>
        <v>11.124462887114122</v>
      </c>
      <c r="X497" s="1">
        <f t="shared" si="126"/>
        <v>392.66695073371676</v>
      </c>
      <c r="Y497" s="1">
        <f t="shared" si="127"/>
        <v>247.65267323488206</v>
      </c>
      <c r="Z497" s="1">
        <f t="shared" si="128"/>
        <v>0.54191188113109134</v>
      </c>
      <c r="AA497" s="1">
        <f t="shared" si="124"/>
        <v>49.444398389176314</v>
      </c>
      <c r="AB497" s="1">
        <f t="shared" si="125"/>
        <v>21.853727514597619</v>
      </c>
      <c r="AC497" s="1">
        <f t="shared" si="118"/>
        <v>54.058615764278152</v>
      </c>
      <c r="AD497" s="1">
        <f t="shared" si="130"/>
        <v>-9.3064361866424612</v>
      </c>
      <c r="AE497" s="1">
        <f t="shared" si="119"/>
        <v>-11.628026700471661</v>
      </c>
      <c r="AF497" s="1">
        <f t="shared" si="120"/>
        <v>14.893648291903839</v>
      </c>
      <c r="AG497" s="1">
        <f t="shared" si="115"/>
        <v>4.9499999999999389</v>
      </c>
      <c r="AH497" s="1">
        <f>SUM($Z$2:Z497)</f>
        <v>464.62156028936107</v>
      </c>
    </row>
    <row r="498" spans="17:34" x14ac:dyDescent="0.3">
      <c r="Q498" s="1">
        <f t="shared" si="121"/>
        <v>4.9599999999999387</v>
      </c>
      <c r="R498" s="1">
        <f>IF(Q498&lt;=t_thrust,('D12 Data'!D498/(m+m_f/2)),0)</f>
        <v>0</v>
      </c>
      <c r="S498" s="1">
        <f t="shared" si="122"/>
        <v>0</v>
      </c>
      <c r="T498" s="1">
        <f t="shared" si="129"/>
        <v>0</v>
      </c>
      <c r="U498" s="1">
        <f t="shared" si="116"/>
        <v>9.2714359646662032</v>
      </c>
      <c r="V498" s="1">
        <f t="shared" si="117"/>
        <v>1.7987312997064837</v>
      </c>
      <c r="W498" s="1">
        <f t="shared" si="123"/>
        <v>11.070167264372687</v>
      </c>
      <c r="X498" s="1">
        <f t="shared" si="126"/>
        <v>393.16139471760852</v>
      </c>
      <c r="Y498" s="1">
        <f t="shared" si="127"/>
        <v>247.87121051002802</v>
      </c>
      <c r="Z498" s="1">
        <f t="shared" si="128"/>
        <v>0.54058615764276952</v>
      </c>
      <c r="AA498" s="1">
        <f t="shared" si="124"/>
        <v>49.351334027309889</v>
      </c>
      <c r="AB498" s="1">
        <f t="shared" si="125"/>
        <v>21.737447247592904</v>
      </c>
      <c r="AC498" s="1">
        <f t="shared" si="118"/>
        <v>53.92653134698169</v>
      </c>
      <c r="AD498" s="1">
        <f t="shared" si="130"/>
        <v>-9.2714359646662032</v>
      </c>
      <c r="AE498" s="1">
        <f t="shared" si="119"/>
        <v>-11.608731299706484</v>
      </c>
      <c r="AF498" s="1">
        <f t="shared" si="120"/>
        <v>14.85672128148371</v>
      </c>
      <c r="AG498" s="1">
        <f t="shared" si="115"/>
        <v>4.9599999999999387</v>
      </c>
      <c r="AH498" s="1">
        <f>SUM($Z$2:Z498)</f>
        <v>465.16214644700386</v>
      </c>
    </row>
    <row r="499" spans="17:34" x14ac:dyDescent="0.3">
      <c r="Q499" s="1">
        <f t="shared" si="121"/>
        <v>4.9699999999999385</v>
      </c>
      <c r="R499" s="1">
        <f>IF(Q499&lt;=t_thrust,('D12 Data'!D499/(m+m_f/2)),0)</f>
        <v>0</v>
      </c>
      <c r="S499" s="1">
        <f t="shared" si="122"/>
        <v>0</v>
      </c>
      <c r="T499" s="1">
        <f t="shared" si="129"/>
        <v>0</v>
      </c>
      <c r="U499" s="1">
        <f t="shared" si="116"/>
        <v>9.2366329417310258</v>
      </c>
      <c r="V499" s="1">
        <f t="shared" si="117"/>
        <v>1.7795706030760641</v>
      </c>
      <c r="W499" s="1">
        <f t="shared" si="123"/>
        <v>11.016203544807091</v>
      </c>
      <c r="X499" s="1">
        <f t="shared" si="126"/>
        <v>393.65490805788158</v>
      </c>
      <c r="Y499" s="1">
        <f t="shared" si="127"/>
        <v>248.08858498250393</v>
      </c>
      <c r="Z499" s="1">
        <f t="shared" si="128"/>
        <v>0.53926531346978157</v>
      </c>
      <c r="AA499" s="1">
        <f t="shared" si="124"/>
        <v>49.258619667663226</v>
      </c>
      <c r="AB499" s="1">
        <f t="shared" si="125"/>
        <v>21.621359934595841</v>
      </c>
      <c r="AC499" s="1">
        <f t="shared" si="118"/>
        <v>53.794933004743527</v>
      </c>
      <c r="AD499" s="1">
        <f t="shared" si="130"/>
        <v>-9.2366329417310258</v>
      </c>
      <c r="AE499" s="1">
        <f t="shared" si="119"/>
        <v>-11.589570603076064</v>
      </c>
      <c r="AF499" s="1">
        <f t="shared" si="120"/>
        <v>14.820038288208153</v>
      </c>
      <c r="AG499" s="1">
        <f t="shared" si="115"/>
        <v>4.9699999999999385</v>
      </c>
      <c r="AH499" s="1">
        <f>SUM($Z$2:Z499)</f>
        <v>465.70141176047366</v>
      </c>
    </row>
    <row r="500" spans="17:34" x14ac:dyDescent="0.3">
      <c r="Q500" s="1">
        <f t="shared" si="121"/>
        <v>4.9799999999999383</v>
      </c>
      <c r="R500" s="1">
        <f>IF(Q500&lt;=t_thrust,('D12 Data'!D500/(m+m_f/2)),0)</f>
        <v>0</v>
      </c>
      <c r="S500" s="1">
        <f t="shared" si="122"/>
        <v>0</v>
      </c>
      <c r="T500" s="1">
        <f t="shared" si="129"/>
        <v>0</v>
      </c>
      <c r="U500" s="1">
        <f t="shared" si="116"/>
        <v>9.2020256385051429</v>
      </c>
      <c r="V500" s="1">
        <f t="shared" si="117"/>
        <v>1.7605438784194378</v>
      </c>
      <c r="W500" s="1">
        <f t="shared" si="123"/>
        <v>10.962569516924578</v>
      </c>
      <c r="X500" s="1">
        <f t="shared" si="126"/>
        <v>394.14749425455818</v>
      </c>
      <c r="Y500" s="1">
        <f t="shared" si="127"/>
        <v>248.30479858184989</v>
      </c>
      <c r="Z500" s="1">
        <f t="shared" si="128"/>
        <v>0.53794933004740564</v>
      </c>
      <c r="AA500" s="1">
        <f t="shared" si="124"/>
        <v>49.166253338245916</v>
      </c>
      <c r="AB500" s="1">
        <f t="shared" si="125"/>
        <v>21.505464228565081</v>
      </c>
      <c r="AC500" s="1">
        <f t="shared" si="118"/>
        <v>53.663818900695745</v>
      </c>
      <c r="AD500" s="1">
        <f t="shared" si="130"/>
        <v>-9.2020256385051429</v>
      </c>
      <c r="AE500" s="1">
        <f t="shared" si="119"/>
        <v>-11.570543878419439</v>
      </c>
      <c r="AF500" s="1">
        <f t="shared" si="120"/>
        <v>14.783597718219186</v>
      </c>
      <c r="AG500" s="1">
        <f t="shared" si="115"/>
        <v>4.9799999999999383</v>
      </c>
      <c r="AH500" s="1">
        <f>SUM($Z$2:Z500)</f>
        <v>466.23936109052107</v>
      </c>
    </row>
    <row r="501" spans="17:34" x14ac:dyDescent="0.3">
      <c r="Q501" s="1">
        <f t="shared" si="121"/>
        <v>4.989999999999938</v>
      </c>
      <c r="R501" s="1">
        <f>IF(Q501&lt;=t_thrust,('D12 Data'!D501/(m+m_f/2)),0)</f>
        <v>0</v>
      </c>
      <c r="S501" s="1">
        <f t="shared" si="122"/>
        <v>0</v>
      </c>
      <c r="T501" s="1">
        <f t="shared" si="129"/>
        <v>0</v>
      </c>
      <c r="U501" s="1">
        <f t="shared" si="116"/>
        <v>9.1676125895078702</v>
      </c>
      <c r="V501" s="1">
        <f t="shared" si="117"/>
        <v>1.7416504003647493</v>
      </c>
      <c r="W501" s="1">
        <f t="shared" si="123"/>
        <v>10.909262989872623</v>
      </c>
      <c r="X501" s="1">
        <f t="shared" si="126"/>
        <v>394.63915678794064</v>
      </c>
      <c r="Y501" s="1">
        <f t="shared" si="127"/>
        <v>248.51985322413555</v>
      </c>
      <c r="Z501" s="1">
        <f t="shared" si="128"/>
        <v>0.53663818900695148</v>
      </c>
      <c r="AA501" s="1">
        <f t="shared" si="124"/>
        <v>49.074233081860868</v>
      </c>
      <c r="AB501" s="1">
        <f t="shared" si="125"/>
        <v>21.389758789780888</v>
      </c>
      <c r="AC501" s="1">
        <f t="shared" si="118"/>
        <v>53.533187217443135</v>
      </c>
      <c r="AD501" s="1">
        <f t="shared" si="130"/>
        <v>-9.1676125895078702</v>
      </c>
      <c r="AE501" s="1">
        <f t="shared" si="119"/>
        <v>-11.55165040036475</v>
      </c>
      <c r="AF501" s="1">
        <f t="shared" si="120"/>
        <v>14.747397992986773</v>
      </c>
      <c r="AG501" s="1">
        <f t="shared" si="115"/>
        <v>4.989999999999938</v>
      </c>
      <c r="AH501" s="1">
        <f>SUM($Z$2:Z501)</f>
        <v>466.77599927952804</v>
      </c>
    </row>
    <row r="502" spans="17:34" x14ac:dyDescent="0.3">
      <c r="Q502" s="1">
        <f t="shared" si="121"/>
        <v>4.9999999999999378</v>
      </c>
      <c r="R502" s="1">
        <f>IF(Q502&lt;=t_thrust,('D12 Data'!D502/(m+m_f/2)),0)</f>
        <v>0</v>
      </c>
      <c r="S502" s="1">
        <f t="shared" si="122"/>
        <v>0</v>
      </c>
      <c r="T502" s="1">
        <f t="shared" si="129"/>
        <v>0</v>
      </c>
      <c r="U502" s="1">
        <f t="shared" si="116"/>
        <v>9.1333923429542612</v>
      </c>
      <c r="V502" s="1">
        <f t="shared" si="117"/>
        <v>1.7228894502664778</v>
      </c>
      <c r="W502" s="1">
        <f t="shared" si="123"/>
        <v>10.856281793220742</v>
      </c>
      <c r="X502" s="1">
        <f t="shared" si="126"/>
        <v>395.12989911875923</v>
      </c>
      <c r="Y502" s="1">
        <f t="shared" si="127"/>
        <v>248.73375081203335</v>
      </c>
      <c r="Z502" s="1">
        <f t="shared" si="128"/>
        <v>0.53533187217441347</v>
      </c>
      <c r="AA502" s="1">
        <f t="shared" si="124"/>
        <v>48.982556955965791</v>
      </c>
      <c r="AB502" s="1">
        <f t="shared" si="125"/>
        <v>21.274242285777245</v>
      </c>
      <c r="AC502" s="1">
        <f t="shared" si="118"/>
        <v>53.403036156930121</v>
      </c>
      <c r="AD502" s="1">
        <f t="shared" si="130"/>
        <v>-9.1333923429542612</v>
      </c>
      <c r="AE502" s="1">
        <f t="shared" si="119"/>
        <v>-11.532889450266477</v>
      </c>
      <c r="AF502" s="1">
        <f t="shared" si="120"/>
        <v>14.711437549145336</v>
      </c>
      <c r="AG502" s="1">
        <f t="shared" si="115"/>
        <v>4.9999999999999378</v>
      </c>
      <c r="AH502" s="1">
        <f>SUM($Z$2:Z502)</f>
        <v>467.31133115170246</v>
      </c>
    </row>
    <row r="503" spans="17:34" x14ac:dyDescent="0.3">
      <c r="Q503" s="1">
        <f t="shared" si="121"/>
        <v>5.0099999999999376</v>
      </c>
      <c r="R503" s="1">
        <f>IF(Q503&lt;=t_thrust,('D12 Data'!D503/(m+m_f/2)),0)</f>
        <v>0</v>
      </c>
      <c r="S503" s="1">
        <f t="shared" si="122"/>
        <v>0</v>
      </c>
      <c r="T503" s="1">
        <f t="shared" si="129"/>
        <v>0</v>
      </c>
      <c r="U503" s="1">
        <f t="shared" si="116"/>
        <v>9.0993634606017384</v>
      </c>
      <c r="V503" s="1">
        <f t="shared" si="117"/>
        <v>1.7042603161434182</v>
      </c>
      <c r="W503" s="1">
        <f t="shared" si="123"/>
        <v>10.803623776745159</v>
      </c>
      <c r="X503" s="1">
        <f t="shared" si="126"/>
        <v>395.61972468831885</v>
      </c>
      <c r="Y503" s="1">
        <f t="shared" si="127"/>
        <v>248.94649323489111</v>
      </c>
      <c r="Z503" s="1">
        <f t="shared" si="128"/>
        <v>0.53403036156926764</v>
      </c>
      <c r="AA503" s="1">
        <f t="shared" si="124"/>
        <v>48.891223032536253</v>
      </c>
      <c r="AB503" s="1">
        <f t="shared" si="125"/>
        <v>21.158913391274581</v>
      </c>
      <c r="AC503" s="1">
        <f t="shared" si="118"/>
        <v>53.273363940309437</v>
      </c>
      <c r="AD503" s="1">
        <f t="shared" si="130"/>
        <v>-9.0993634606017384</v>
      </c>
      <c r="AE503" s="1">
        <f t="shared" si="119"/>
        <v>-11.514260316143419</v>
      </c>
      <c r="AF503" s="1">
        <f t="shared" si="120"/>
        <v>14.675714838332381</v>
      </c>
      <c r="AG503" s="1">
        <f t="shared" si="115"/>
        <v>5.0099999999999376</v>
      </c>
      <c r="AH503" s="1">
        <f>SUM($Z$2:Z503)</f>
        <v>467.84536151327171</v>
      </c>
    </row>
    <row r="504" spans="17:34" x14ac:dyDescent="0.3">
      <c r="Q504" s="1">
        <f t="shared" si="121"/>
        <v>5.0199999999999374</v>
      </c>
      <c r="R504" s="1">
        <f>IF(Q504&lt;=t_thrust,('D12 Data'!D504/(m+m_f/2)),0)</f>
        <v>0</v>
      </c>
      <c r="S504" s="1">
        <f t="shared" si="122"/>
        <v>0</v>
      </c>
      <c r="T504" s="1">
        <f t="shared" si="129"/>
        <v>0</v>
      </c>
      <c r="U504" s="1">
        <f t="shared" si="116"/>
        <v>9.0655245175987424</v>
      </c>
      <c r="V504" s="1">
        <f t="shared" si="117"/>
        <v>1.6857622926174074</v>
      </c>
      <c r="W504" s="1">
        <f t="shared" si="123"/>
        <v>10.751286810216149</v>
      </c>
      <c r="X504" s="1">
        <f t="shared" si="126"/>
        <v>396.10863691864421</v>
      </c>
      <c r="Y504" s="1">
        <f t="shared" si="127"/>
        <v>249.15808236880386</v>
      </c>
      <c r="Z504" s="1">
        <f t="shared" si="128"/>
        <v>0.53273363940308971</v>
      </c>
      <c r="AA504" s="1">
        <f t="shared" si="124"/>
        <v>48.800229397930238</v>
      </c>
      <c r="AB504" s="1">
        <f t="shared" si="125"/>
        <v>21.04377078811315</v>
      </c>
      <c r="AC504" s="1">
        <f t="shared" si="118"/>
        <v>53.144168807812385</v>
      </c>
      <c r="AD504" s="1">
        <f t="shared" si="130"/>
        <v>-9.0655245175987424</v>
      </c>
      <c r="AE504" s="1">
        <f t="shared" si="119"/>
        <v>-11.495762292617409</v>
      </c>
      <c r="AF504" s="1">
        <f t="shared" si="120"/>
        <v>14.640228327029199</v>
      </c>
      <c r="AG504" s="1">
        <f t="shared" si="115"/>
        <v>5.0199999999999374</v>
      </c>
      <c r="AH504" s="1">
        <f>SUM($Z$2:Z504)</f>
        <v>468.3780951526748</v>
      </c>
    </row>
    <row r="505" spans="17:34" x14ac:dyDescent="0.3">
      <c r="Q505" s="1">
        <f t="shared" si="121"/>
        <v>5.0299999999999372</v>
      </c>
      <c r="R505" s="1">
        <f>IF(Q505&lt;=t_thrust,('D12 Data'!D505/(m+m_f/2)),0)</f>
        <v>0</v>
      </c>
      <c r="S505" s="1">
        <f t="shared" si="122"/>
        <v>0</v>
      </c>
      <c r="T505" s="1">
        <f t="shared" si="129"/>
        <v>0</v>
      </c>
      <c r="U505" s="1">
        <f t="shared" si="116"/>
        <v>9.0318741023353422</v>
      </c>
      <c r="V505" s="1">
        <f t="shared" si="117"/>
        <v>1.6673946808527784</v>
      </c>
      <c r="W505" s="1">
        <f t="shared" si="123"/>
        <v>10.699268783188121</v>
      </c>
      <c r="X505" s="1">
        <f t="shared" si="126"/>
        <v>396.59663921262347</v>
      </c>
      <c r="Y505" s="1">
        <f t="shared" si="127"/>
        <v>249.368520076685</v>
      </c>
      <c r="Z505" s="1">
        <f t="shared" si="128"/>
        <v>0.53144168807809222</v>
      </c>
      <c r="AA505" s="1">
        <f t="shared" si="124"/>
        <v>48.70957415275425</v>
      </c>
      <c r="AB505" s="1">
        <f t="shared" si="125"/>
        <v>20.928813165186977</v>
      </c>
      <c r="AC505" s="1">
        <f t="shared" si="118"/>
        <v>53.015449018620686</v>
      </c>
      <c r="AD505" s="1">
        <f t="shared" si="130"/>
        <v>-9.0318741023353422</v>
      </c>
      <c r="AE505" s="1">
        <f t="shared" si="119"/>
        <v>-11.477394680852779</v>
      </c>
      <c r="AF505" s="1">
        <f t="shared" si="120"/>
        <v>14.604976496403665</v>
      </c>
      <c r="AG505" s="1">
        <f t="shared" si="115"/>
        <v>5.0299999999999372</v>
      </c>
      <c r="AH505" s="1">
        <f>SUM($Z$2:Z505)</f>
        <v>468.90953684075288</v>
      </c>
    </row>
    <row r="506" spans="17:34" x14ac:dyDescent="0.3">
      <c r="Q506" s="1">
        <f t="shared" si="121"/>
        <v>5.039999999999937</v>
      </c>
      <c r="R506" s="1">
        <f>IF(Q506&lt;=t_thrust,('D12 Data'!D506/(m+m_f/2)),0)</f>
        <v>0</v>
      </c>
      <c r="S506" s="1">
        <f t="shared" si="122"/>
        <v>0</v>
      </c>
      <c r="T506" s="1">
        <f t="shared" si="129"/>
        <v>0</v>
      </c>
      <c r="U506" s="1">
        <f t="shared" si="116"/>
        <v>8.9984108162958094</v>
      </c>
      <c r="V506" s="1">
        <f t="shared" si="117"/>
        <v>1.649156788496551</v>
      </c>
      <c r="W506" s="1">
        <f t="shared" si="123"/>
        <v>10.647567604792362</v>
      </c>
      <c r="X506" s="1">
        <f t="shared" si="126"/>
        <v>397.083734954151</v>
      </c>
      <c r="Y506" s="1">
        <f t="shared" si="127"/>
        <v>249.57780820833688</v>
      </c>
      <c r="Z506" s="1">
        <f t="shared" si="128"/>
        <v>0.53015449018619309</v>
      </c>
      <c r="AA506" s="1">
        <f t="shared" si="124"/>
        <v>48.619255411730897</v>
      </c>
      <c r="AB506" s="1">
        <f t="shared" si="125"/>
        <v>20.814039218378451</v>
      </c>
      <c r="AC506" s="1">
        <f t="shared" si="118"/>
        <v>52.887202850739996</v>
      </c>
      <c r="AD506" s="1">
        <f t="shared" si="130"/>
        <v>-8.9984108162958094</v>
      </c>
      <c r="AE506" s="1">
        <f t="shared" si="119"/>
        <v>-11.459156788496552</v>
      </c>
      <c r="AF506" s="1">
        <f t="shared" si="120"/>
        <v>14.56995784215507</v>
      </c>
      <c r="AG506" s="1">
        <f t="shared" si="115"/>
        <v>5.039999999999937</v>
      </c>
      <c r="AH506" s="1">
        <f>SUM($Z$2:Z506)</f>
        <v>469.43969133093907</v>
      </c>
    </row>
    <row r="507" spans="17:34" x14ac:dyDescent="0.3">
      <c r="Q507" s="1">
        <f t="shared" si="121"/>
        <v>5.0499999999999368</v>
      </c>
      <c r="R507" s="1">
        <f>IF(Q507&lt;=t_thrust,('D12 Data'!D507/(m+m_f/2)),0)</f>
        <v>0</v>
      </c>
      <c r="S507" s="1">
        <f t="shared" si="122"/>
        <v>0</v>
      </c>
      <c r="T507" s="1">
        <f t="shared" si="129"/>
        <v>0</v>
      </c>
      <c r="U507" s="1">
        <f t="shared" si="116"/>
        <v>8.9651332739130716</v>
      </c>
      <c r="V507" s="1">
        <f t="shared" si="117"/>
        <v>1.6310479296193265</v>
      </c>
      <c r="W507" s="1">
        <f t="shared" si="123"/>
        <v>10.596181203532398</v>
      </c>
      <c r="X507" s="1">
        <f t="shared" si="126"/>
        <v>397.56992750826828</v>
      </c>
      <c r="Y507" s="1">
        <f t="shared" si="127"/>
        <v>249.78594860052067</v>
      </c>
      <c r="Z507" s="1">
        <f t="shared" si="128"/>
        <v>0.52887202850737758</v>
      </c>
      <c r="AA507" s="1">
        <f t="shared" si="124"/>
        <v>48.529271303567938</v>
      </c>
      <c r="AB507" s="1">
        <f t="shared" si="125"/>
        <v>20.699447650493486</v>
      </c>
      <c r="AC507" s="1">
        <f t="shared" si="118"/>
        <v>52.759428600874962</v>
      </c>
      <c r="AD507" s="1">
        <f t="shared" si="130"/>
        <v>-8.9651332739130716</v>
      </c>
      <c r="AE507" s="1">
        <f t="shared" si="119"/>
        <v>-11.441047929619327</v>
      </c>
      <c r="AF507" s="1">
        <f t="shared" si="120"/>
        <v>14.53517087436092</v>
      </c>
      <c r="AG507" s="1">
        <f t="shared" si="115"/>
        <v>5.0499999999999368</v>
      </c>
      <c r="AH507" s="1">
        <f>SUM($Z$2:Z507)</f>
        <v>469.96856335944642</v>
      </c>
    </row>
    <row r="508" spans="17:34" x14ac:dyDescent="0.3">
      <c r="Q508" s="1">
        <f t="shared" si="121"/>
        <v>5.0599999999999365</v>
      </c>
      <c r="R508" s="1">
        <f>IF(Q508&lt;=t_thrust,('D12 Data'!D508/(m+m_f/2)),0)</f>
        <v>0</v>
      </c>
      <c r="S508" s="1">
        <f t="shared" si="122"/>
        <v>0</v>
      </c>
      <c r="T508" s="1">
        <f t="shared" si="129"/>
        <v>0</v>
      </c>
      <c r="U508" s="1">
        <f t="shared" si="116"/>
        <v>8.9320401024250806</v>
      </c>
      <c r="V508" s="1">
        <f t="shared" si="117"/>
        <v>1.6130674246568975</v>
      </c>
      <c r="W508" s="1">
        <f t="shared" si="123"/>
        <v>10.545107527081978</v>
      </c>
      <c r="X508" s="1">
        <f t="shared" si="126"/>
        <v>398.05522022130395</v>
      </c>
      <c r="Y508" s="1">
        <f t="shared" si="127"/>
        <v>249.99294307702559</v>
      </c>
      <c r="Z508" s="1">
        <f t="shared" si="128"/>
        <v>0.5275942860087397</v>
      </c>
      <c r="AA508" s="1">
        <f t="shared" si="124"/>
        <v>48.439619970828808</v>
      </c>
      <c r="AB508" s="1">
        <f t="shared" si="125"/>
        <v>20.585037171197296</v>
      </c>
      <c r="AC508" s="1">
        <f t="shared" si="118"/>
        <v>52.632124584305842</v>
      </c>
      <c r="AD508" s="1">
        <f t="shared" si="130"/>
        <v>-8.9320401024250806</v>
      </c>
      <c r="AE508" s="1">
        <f t="shared" si="119"/>
        <v>-11.423067424656898</v>
      </c>
      <c r="AF508" s="1">
        <f t="shared" si="120"/>
        <v>14.500614117325771</v>
      </c>
      <c r="AG508" s="1">
        <f t="shared" si="115"/>
        <v>5.0599999999999365</v>
      </c>
      <c r="AH508" s="1">
        <f>SUM($Z$2:Z508)</f>
        <v>470.49615764545518</v>
      </c>
    </row>
    <row r="509" spans="17:34" x14ac:dyDescent="0.3">
      <c r="Q509" s="1">
        <f t="shared" si="121"/>
        <v>5.0699999999999363</v>
      </c>
      <c r="R509" s="1">
        <f>IF(Q509&lt;=t_thrust,('D12 Data'!D509/(m+m_f/2)),0)</f>
        <v>0</v>
      </c>
      <c r="S509" s="1">
        <f t="shared" si="122"/>
        <v>0</v>
      </c>
      <c r="T509" s="1">
        <f t="shared" si="129"/>
        <v>0</v>
      </c>
      <c r="U509" s="1">
        <f t="shared" si="116"/>
        <v>8.8991299417330065</v>
      </c>
      <c r="V509" s="1">
        <f t="shared" si="117"/>
        <v>1.595214600352552</v>
      </c>
      <c r="W509" s="1">
        <f t="shared" si="123"/>
        <v>10.49434454208556</v>
      </c>
      <c r="X509" s="1">
        <f t="shared" si="126"/>
        <v>398.53961642101223</v>
      </c>
      <c r="Y509" s="1">
        <f t="shared" si="127"/>
        <v>250.19879344873755</v>
      </c>
      <c r="Z509" s="1">
        <f t="shared" si="128"/>
        <v>0.52632124584303841</v>
      </c>
      <c r="AA509" s="1">
        <f t="shared" si="124"/>
        <v>48.350299569804562</v>
      </c>
      <c r="AB509" s="1">
        <f t="shared" si="125"/>
        <v>20.470806496950729</v>
      </c>
      <c r="AC509" s="1">
        <f t="shared" si="118"/>
        <v>52.505289134766635</v>
      </c>
      <c r="AD509" s="1">
        <f t="shared" si="130"/>
        <v>-8.8991299417330065</v>
      </c>
      <c r="AE509" s="1">
        <f t="shared" si="119"/>
        <v>-11.405214600352553</v>
      </c>
      <c r="AF509" s="1">
        <f t="shared" si="120"/>
        <v>14.466286109431955</v>
      </c>
      <c r="AG509" s="1">
        <f t="shared" si="115"/>
        <v>5.0699999999999363</v>
      </c>
      <c r="AH509" s="1">
        <f>SUM($Z$2:Z509)</f>
        <v>471.02247889129825</v>
      </c>
    </row>
    <row r="510" spans="17:34" x14ac:dyDescent="0.3">
      <c r="Q510" s="1">
        <f t="shared" si="121"/>
        <v>5.0799999999999361</v>
      </c>
      <c r="R510" s="1">
        <f>IF(Q510&lt;=t_thrust,('D12 Data'!D510/(m+m_f/2)),0)</f>
        <v>0</v>
      </c>
      <c r="S510" s="1">
        <f t="shared" si="122"/>
        <v>0</v>
      </c>
      <c r="T510" s="1">
        <f t="shared" si="129"/>
        <v>0</v>
      </c>
      <c r="U510" s="1">
        <f t="shared" si="116"/>
        <v>8.8664014442612942</v>
      </c>
      <c r="V510" s="1">
        <f t="shared" si="117"/>
        <v>1.577488789700066</v>
      </c>
      <c r="W510" s="1">
        <f t="shared" si="123"/>
        <v>10.44389023396136</v>
      </c>
      <c r="X510" s="1">
        <f t="shared" si="126"/>
        <v>399.02311941671024</v>
      </c>
      <c r="Y510" s="1">
        <f t="shared" si="127"/>
        <v>250.40350151370706</v>
      </c>
      <c r="Z510" s="1">
        <f t="shared" si="128"/>
        <v>0.52505289134764155</v>
      </c>
      <c r="AA510" s="1">
        <f t="shared" si="124"/>
        <v>48.261308270387232</v>
      </c>
      <c r="AB510" s="1">
        <f t="shared" si="125"/>
        <v>20.356754350947206</v>
      </c>
      <c r="AC510" s="1">
        <f t="shared" si="118"/>
        <v>52.378920604324748</v>
      </c>
      <c r="AD510" s="1">
        <f t="shared" si="130"/>
        <v>-8.8664014442612942</v>
      </c>
      <c r="AE510" s="1">
        <f t="shared" si="119"/>
        <v>-11.387488789700067</v>
      </c>
      <c r="AF510" s="1">
        <f t="shared" si="120"/>
        <v>14.43218540299228</v>
      </c>
      <c r="AG510" s="1">
        <f t="shared" si="115"/>
        <v>5.0799999999999361</v>
      </c>
      <c r="AH510" s="1">
        <f>SUM($Z$2:Z510)</f>
        <v>471.54753178264588</v>
      </c>
    </row>
    <row r="511" spans="17:34" x14ac:dyDescent="0.3">
      <c r="Q511" s="1">
        <f t="shared" si="121"/>
        <v>5.0899999999999359</v>
      </c>
      <c r="R511" s="1">
        <f>IF(Q511&lt;=t_thrust,('D12 Data'!D511/(m+m_f/2)),0)</f>
        <v>0</v>
      </c>
      <c r="S511" s="1">
        <f t="shared" si="122"/>
        <v>0</v>
      </c>
      <c r="T511" s="1">
        <f t="shared" si="129"/>
        <v>0</v>
      </c>
      <c r="U511" s="1">
        <f t="shared" si="116"/>
        <v>8.8338532748194858</v>
      </c>
      <c r="V511" s="1">
        <f t="shared" si="117"/>
        <v>1.5598893318873794</v>
      </c>
      <c r="W511" s="1">
        <f t="shared" si="123"/>
        <v>10.393742606706864</v>
      </c>
      <c r="X511" s="1">
        <f t="shared" si="126"/>
        <v>399.50573249941408</v>
      </c>
      <c r="Y511" s="1">
        <f t="shared" si="127"/>
        <v>250.60706905721653</v>
      </c>
      <c r="Z511" s="1">
        <f t="shared" si="128"/>
        <v>0.5237892060432161</v>
      </c>
      <c r="AA511" s="1">
        <f t="shared" si="124"/>
        <v>48.172644255944618</v>
      </c>
      <c r="AB511" s="1">
        <f t="shared" si="125"/>
        <v>20.242879463050208</v>
      </c>
      <c r="AC511" s="1">
        <f t="shared" si="118"/>
        <v>52.253017363262131</v>
      </c>
      <c r="AD511" s="1">
        <f t="shared" si="130"/>
        <v>-8.8338532748194858</v>
      </c>
      <c r="AE511" s="1">
        <f t="shared" si="119"/>
        <v>-11.36988933188738</v>
      </c>
      <c r="AF511" s="1">
        <f t="shared" si="120"/>
        <v>14.398310564104577</v>
      </c>
      <c r="AG511" s="1">
        <f t="shared" si="115"/>
        <v>5.0899999999999359</v>
      </c>
      <c r="AH511" s="1">
        <f>SUM($Z$2:Z511)</f>
        <v>472.07132098868908</v>
      </c>
    </row>
    <row r="512" spans="17:34" x14ac:dyDescent="0.3">
      <c r="Q512" s="1">
        <f t="shared" si="121"/>
        <v>5.0999999999999357</v>
      </c>
      <c r="R512" s="1">
        <f>IF(Q512&lt;=t_thrust,('D12 Data'!D512/(m+m_f/2)),0)</f>
        <v>0</v>
      </c>
      <c r="S512" s="1">
        <f t="shared" si="122"/>
        <v>0</v>
      </c>
      <c r="T512" s="1">
        <f t="shared" si="129"/>
        <v>0</v>
      </c>
      <c r="U512" s="1">
        <f t="shared" si="116"/>
        <v>8.8014841104658554</v>
      </c>
      <c r="V512" s="1">
        <f t="shared" si="117"/>
        <v>1.5424155722409389</v>
      </c>
      <c r="W512" s="1">
        <f t="shared" si="123"/>
        <v>10.343899682706791</v>
      </c>
      <c r="X512" s="1">
        <f t="shared" si="126"/>
        <v>399.9874589419735</v>
      </c>
      <c r="Y512" s="1">
        <f t="shared" si="127"/>
        <v>250.80949785184703</v>
      </c>
      <c r="Z512" s="1">
        <f t="shared" si="128"/>
        <v>0.52253017363259369</v>
      </c>
      <c r="AA512" s="1">
        <f t="shared" si="124"/>
        <v>48.084305723196422</v>
      </c>
      <c r="AB512" s="1">
        <f t="shared" si="125"/>
        <v>20.129180569731336</v>
      </c>
      <c r="AC512" s="1">
        <f t="shared" si="118"/>
        <v>52.127577799957955</v>
      </c>
      <c r="AD512" s="1">
        <f t="shared" si="130"/>
        <v>-8.8014841104658554</v>
      </c>
      <c r="AE512" s="1">
        <f t="shared" si="119"/>
        <v>-11.35241557224094</v>
      </c>
      <c r="AF512" s="1">
        <f t="shared" si="120"/>
        <v>14.364660172508138</v>
      </c>
      <c r="AG512" s="1">
        <f t="shared" si="115"/>
        <v>5.0999999999999357</v>
      </c>
      <c r="AH512" s="1">
        <f>SUM($Z$2:Z512)</f>
        <v>472.5938511623217</v>
      </c>
    </row>
    <row r="513" spans="17:34" x14ac:dyDescent="0.3">
      <c r="Q513" s="1">
        <f t="shared" si="121"/>
        <v>5.1099999999999355</v>
      </c>
      <c r="R513" s="1">
        <f>IF(Q513&lt;=t_thrust,('D12 Data'!D513/(m+m_f/2)),0)</f>
        <v>0</v>
      </c>
      <c r="S513" s="1">
        <f t="shared" si="122"/>
        <v>0</v>
      </c>
      <c r="T513" s="1">
        <f t="shared" si="129"/>
        <v>0</v>
      </c>
      <c r="U513" s="1">
        <f t="shared" si="116"/>
        <v>8.7692926403727611</v>
      </c>
      <c r="V513" s="1">
        <f t="shared" si="117"/>
        <v>1.5250668621707122</v>
      </c>
      <c r="W513" s="1">
        <f t="shared" si="123"/>
        <v>10.294359502543475</v>
      </c>
      <c r="X513" s="1">
        <f t="shared" si="126"/>
        <v>400.46830199920544</v>
      </c>
      <c r="Y513" s="1">
        <f t="shared" si="127"/>
        <v>251.01078965754434</v>
      </c>
      <c r="Z513" s="1">
        <f t="shared" si="128"/>
        <v>0.52127577799955249</v>
      </c>
      <c r="AA513" s="1">
        <f t="shared" si="124"/>
        <v>47.996290882091763</v>
      </c>
      <c r="AB513" s="1">
        <f t="shared" si="125"/>
        <v>20.01565641400893</v>
      </c>
      <c r="AC513" s="1">
        <f t="shared" si="118"/>
        <v>52.002600320772629</v>
      </c>
      <c r="AD513" s="1">
        <f t="shared" si="130"/>
        <v>-8.7692926403727611</v>
      </c>
      <c r="AE513" s="1">
        <f t="shared" si="119"/>
        <v>-11.335066862170713</v>
      </c>
      <c r="AF513" s="1">
        <f t="shared" si="120"/>
        <v>14.331232821442002</v>
      </c>
      <c r="AG513" s="1">
        <f t="shared" ref="AG513:AG576" si="131">Q513</f>
        <v>5.1099999999999355</v>
      </c>
      <c r="AH513" s="1">
        <f>SUM($Z$2:Z513)</f>
        <v>473.11512694032126</v>
      </c>
    </row>
    <row r="514" spans="17:34" x14ac:dyDescent="0.3">
      <c r="Q514" s="1">
        <f t="shared" si="121"/>
        <v>5.1199999999999353</v>
      </c>
      <c r="R514" s="1">
        <f>IF(Q514&lt;=t_thrust,('D12 Data'!D514/(m+m_f/2)),0)</f>
        <v>0</v>
      </c>
      <c r="S514" s="1">
        <f t="shared" si="122"/>
        <v>0</v>
      </c>
      <c r="T514" s="1">
        <f t="shared" si="129"/>
        <v>0</v>
      </c>
      <c r="U514" s="1">
        <f t="shared" ref="U514:U577" si="132">IF(t&lt;=t_thrust,(0.5*rho*vx^2*C_D*A)/(m+m_f/2),(0.5*rho*vx^2*C_D*A)/m)</f>
        <v>8.737277565693752</v>
      </c>
      <c r="V514" s="1">
        <f t="shared" ref="V514:V577" si="133">IF(t&lt;=t_thrust,(0.5*rho*vy^2*C_D*A)/(m+m_f/2),(0.5*rho*vy^2*C_D*A)/m)</f>
        <v>1.5078425591158444</v>
      </c>
      <c r="W514" s="1">
        <f t="shared" si="123"/>
        <v>10.245120124809597</v>
      </c>
      <c r="X514" s="1">
        <f t="shared" si="126"/>
        <v>400.94826490802632</v>
      </c>
      <c r="Y514" s="1">
        <f t="shared" si="127"/>
        <v>251.21094622168442</v>
      </c>
      <c r="Z514" s="1">
        <f t="shared" si="128"/>
        <v>0.5200260032076911</v>
      </c>
      <c r="AA514" s="1">
        <f t="shared" si="124"/>
        <v>47.908597955688037</v>
      </c>
      <c r="AB514" s="1">
        <f t="shared" si="125"/>
        <v>19.902305745387224</v>
      </c>
      <c r="AC514" s="1">
        <f t="shared" ref="AC514:AC577" si="134">SQRT(vx^2+vy^2)</f>
        <v>51.878083349933327</v>
      </c>
      <c r="AD514" s="1">
        <f t="shared" si="130"/>
        <v>-8.737277565693752</v>
      </c>
      <c r="AE514" s="1">
        <f t="shared" ref="AE514:AE577" si="135">IF(t&gt;t_thrust,IF(vy&gt;0,-ady-g,ady-g),aty-ady-g)</f>
        <v>-11.317842559115846</v>
      </c>
      <c r="AF514" s="1">
        <f t="shared" ref="AF514:AF577" si="136">SQRT(ax^2 + ay^2)</f>
        <v>14.298027117505033</v>
      </c>
      <c r="AG514" s="1">
        <f t="shared" si="131"/>
        <v>5.1199999999999353</v>
      </c>
      <c r="AH514" s="1">
        <f>SUM($Z$2:Z514)</f>
        <v>473.63515294352896</v>
      </c>
    </row>
    <row r="515" spans="17:34" x14ac:dyDescent="0.3">
      <c r="Q515" s="1">
        <f t="shared" ref="Q515:Q578" si="137">Q514+h</f>
        <v>5.1299999999999351</v>
      </c>
      <c r="R515" s="1">
        <f>IF(Q515&lt;=t_thrust,('D12 Data'!D515/(m+m_f/2)),0)</f>
        <v>0</v>
      </c>
      <c r="S515" s="1">
        <f t="shared" ref="S515:S578" si="138">R515*COS($D$3)</f>
        <v>0</v>
      </c>
      <c r="T515" s="1">
        <f t="shared" si="129"/>
        <v>0</v>
      </c>
      <c r="U515" s="1">
        <f t="shared" si="132"/>
        <v>8.7054375994323259</v>
      </c>
      <c r="V515" s="1">
        <f t="shared" si="133"/>
        <v>1.4907420264909754</v>
      </c>
      <c r="W515" s="1">
        <f t="shared" ref="W515:W578" si="139">IF(Q515&lt;=t_thrust,(0.5*rho*AC515^2*C_D*A)/(m+m_f/2),(0.5*rho*AC515^2*C_D*A)/m)</f>
        <v>10.1961796259233</v>
      </c>
      <c r="X515" s="1">
        <f t="shared" si="126"/>
        <v>401.4273508875832</v>
      </c>
      <c r="Y515" s="1">
        <f t="shared" si="127"/>
        <v>251.40996927913829</v>
      </c>
      <c r="Z515" s="1">
        <f t="shared" si="128"/>
        <v>0.51878083349933712</v>
      </c>
      <c r="AA515" s="1">
        <f t="shared" ref="AA515:AA578" si="140">AA514+AD514*(Q515-Q514)</f>
        <v>47.821225180031099</v>
      </c>
      <c r="AB515" s="1">
        <f t="shared" ref="AB515:AB578" si="141">AB514+AE514*(Q515-Q514)</f>
        <v>19.789127319796069</v>
      </c>
      <c r="AC515" s="1">
        <f t="shared" si="134"/>
        <v>51.754025329420898</v>
      </c>
      <c r="AD515" s="1">
        <f t="shared" si="130"/>
        <v>-8.7054375994323259</v>
      </c>
      <c r="AE515" s="1">
        <f t="shared" si="135"/>
        <v>-11.300742026490976</v>
      </c>
      <c r="AF515" s="1">
        <f t="shared" si="136"/>
        <v>14.265041680517777</v>
      </c>
      <c r="AG515" s="1">
        <f t="shared" si="131"/>
        <v>5.1299999999999351</v>
      </c>
      <c r="AH515" s="1">
        <f>SUM($Z$2:Z515)</f>
        <v>474.15393377702833</v>
      </c>
    </row>
    <row r="516" spans="17:34" x14ac:dyDescent="0.3">
      <c r="Q516" s="1">
        <f t="shared" si="137"/>
        <v>5.1399999999999348</v>
      </c>
      <c r="R516" s="1">
        <f>IF(Q516&lt;=t_thrust,('D12 Data'!D516/(m+m_f/2)),0)</f>
        <v>0</v>
      </c>
      <c r="S516" s="1">
        <f t="shared" si="138"/>
        <v>0</v>
      </c>
      <c r="T516" s="1">
        <f t="shared" si="129"/>
        <v>0</v>
      </c>
      <c r="U516" s="1">
        <f t="shared" si="132"/>
        <v>8.6737714663124201</v>
      </c>
      <c r="V516" s="1">
        <f t="shared" si="133"/>
        <v>1.4737646336331847</v>
      </c>
      <c r="W516" s="1">
        <f t="shared" si="139"/>
        <v>10.147536099945603</v>
      </c>
      <c r="X516" s="1">
        <f t="shared" ref="X516:X579" si="142">X515+AA515*(Q516-Q515)</f>
        <v>401.9055631393835</v>
      </c>
      <c r="Y516" s="1">
        <f t="shared" ref="Y516:Y579" si="143">Y515+AB515*($Q516-$Q515)</f>
        <v>251.60786055233626</v>
      </c>
      <c r="Z516" s="1">
        <f t="shared" ref="Z516:Z579" si="144">SQRT((X516-X515)^2+(Y516-Y515)^2)</f>
        <v>0.51754025329420206</v>
      </c>
      <c r="AA516" s="1">
        <f t="shared" si="140"/>
        <v>47.734170804036779</v>
      </c>
      <c r="AB516" s="1">
        <f t="shared" si="141"/>
        <v>19.676119899531162</v>
      </c>
      <c r="AC516" s="1">
        <f t="shared" si="134"/>
        <v>51.630424718858194</v>
      </c>
      <c r="AD516" s="1">
        <f t="shared" si="130"/>
        <v>-8.6737714663124201</v>
      </c>
      <c r="AE516" s="1">
        <f t="shared" si="135"/>
        <v>-11.283764633633185</v>
      </c>
      <c r="AF516" s="1">
        <f t="shared" si="136"/>
        <v>14.232275143386126</v>
      </c>
      <c r="AG516" s="1">
        <f t="shared" si="131"/>
        <v>5.1399999999999348</v>
      </c>
      <c r="AH516" s="1">
        <f>SUM($Z$2:Z516)</f>
        <v>474.67147403032254</v>
      </c>
    </row>
    <row r="517" spans="17:34" x14ac:dyDescent="0.3">
      <c r="Q517" s="1">
        <f t="shared" si="137"/>
        <v>5.1499999999999346</v>
      </c>
      <c r="R517" s="1">
        <f>IF(Q517&lt;=t_thrust,('D12 Data'!D517/(m+m_f/2)),0)</f>
        <v>0</v>
      </c>
      <c r="S517" s="1">
        <f t="shared" si="138"/>
        <v>0</v>
      </c>
      <c r="T517" s="1">
        <f t="shared" si="129"/>
        <v>0</v>
      </c>
      <c r="U517" s="1">
        <f t="shared" si="132"/>
        <v>8.6422779026505108</v>
      </c>
      <c r="V517" s="1">
        <f t="shared" si="133"/>
        <v>1.4569097557495727</v>
      </c>
      <c r="W517" s="1">
        <f t="shared" si="139"/>
        <v>10.099187658400085</v>
      </c>
      <c r="X517" s="1">
        <f t="shared" si="142"/>
        <v>402.38290484742384</v>
      </c>
      <c r="Y517" s="1">
        <f t="shared" si="143"/>
        <v>251.80462175133158</v>
      </c>
      <c r="Z517" s="1">
        <f t="shared" si="144"/>
        <v>0.51630424718856061</v>
      </c>
      <c r="AA517" s="1">
        <f t="shared" si="140"/>
        <v>47.647433089373656</v>
      </c>
      <c r="AB517" s="1">
        <f t="shared" si="141"/>
        <v>19.563282253194831</v>
      </c>
      <c r="AC517" s="1">
        <f t="shared" si="134"/>
        <v>51.507279995399756</v>
      </c>
      <c r="AD517" s="1">
        <f t="shared" si="130"/>
        <v>-8.6422779026505108</v>
      </c>
      <c r="AE517" s="1">
        <f t="shared" si="135"/>
        <v>-11.266909755749573</v>
      </c>
      <c r="AF517" s="1">
        <f t="shared" si="136"/>
        <v>14.199726151966672</v>
      </c>
      <c r="AG517" s="1">
        <f t="shared" si="131"/>
        <v>5.1499999999999346</v>
      </c>
      <c r="AH517" s="1">
        <f>SUM($Z$2:Z517)</f>
        <v>475.18777827751109</v>
      </c>
    </row>
    <row r="518" spans="17:34" x14ac:dyDescent="0.3">
      <c r="Q518" s="1">
        <f t="shared" si="137"/>
        <v>5.1599999999999344</v>
      </c>
      <c r="R518" s="1">
        <f>IF(Q518&lt;=t_thrust,('D12 Data'!D518/(m+m_f/2)),0)</f>
        <v>0</v>
      </c>
      <c r="S518" s="1">
        <f t="shared" si="138"/>
        <v>0</v>
      </c>
      <c r="T518" s="1">
        <f t="shared" si="129"/>
        <v>0</v>
      </c>
      <c r="U518" s="1">
        <f t="shared" si="132"/>
        <v>8.6109556562293523</v>
      </c>
      <c r="V518" s="1">
        <f t="shared" si="133"/>
        <v>1.4401767738654641</v>
      </c>
      <c r="W518" s="1">
        <f t="shared" si="139"/>
        <v>10.051132430094816</v>
      </c>
      <c r="X518" s="1">
        <f t="shared" si="142"/>
        <v>402.85937917831757</v>
      </c>
      <c r="Y518" s="1">
        <f t="shared" si="143"/>
        <v>252.00025457386351</v>
      </c>
      <c r="Z518" s="1">
        <f t="shared" si="144"/>
        <v>0.51507279995397925</v>
      </c>
      <c r="AA518" s="1">
        <f t="shared" si="140"/>
        <v>47.56101031034715</v>
      </c>
      <c r="AB518" s="1">
        <f t="shared" si="141"/>
        <v>19.450613155637338</v>
      </c>
      <c r="AC518" s="1">
        <f t="shared" si="134"/>
        <v>51.384589653622811</v>
      </c>
      <c r="AD518" s="1">
        <f t="shared" si="130"/>
        <v>-8.6109556562293523</v>
      </c>
      <c r="AE518" s="1">
        <f t="shared" si="135"/>
        <v>-11.250176773865464</v>
      </c>
      <c r="AF518" s="1">
        <f t="shared" si="136"/>
        <v>14.167393364933799</v>
      </c>
      <c r="AG518" s="1">
        <f t="shared" si="131"/>
        <v>5.1599999999999344</v>
      </c>
      <c r="AH518" s="1">
        <f>SUM($Z$2:Z518)</f>
        <v>475.70285107746508</v>
      </c>
    </row>
    <row r="519" spans="17:34" x14ac:dyDescent="0.3">
      <c r="Q519" s="1">
        <f t="shared" si="137"/>
        <v>5.1699999999999342</v>
      </c>
      <c r="R519" s="1">
        <f>IF(Q519&lt;=t_thrust,('D12 Data'!D519/(m+m_f/2)),0)</f>
        <v>0</v>
      </c>
      <c r="S519" s="1">
        <f t="shared" si="138"/>
        <v>0</v>
      </c>
      <c r="T519" s="1">
        <f t="shared" si="129"/>
        <v>0</v>
      </c>
      <c r="U519" s="1">
        <f t="shared" si="132"/>
        <v>8.5798034861733168</v>
      </c>
      <c r="V519" s="1">
        <f t="shared" si="133"/>
        <v>1.4235650747732234</v>
      </c>
      <c r="W519" s="1">
        <f t="shared" si="139"/>
        <v>10.003368560946537</v>
      </c>
      <c r="X519" s="1">
        <f t="shared" si="142"/>
        <v>403.33498928142103</v>
      </c>
      <c r="Y519" s="1">
        <f t="shared" si="143"/>
        <v>252.1947607054199</v>
      </c>
      <c r="Z519" s="1">
        <f t="shared" si="144"/>
        <v>0.51384589653622315</v>
      </c>
      <c r="AA519" s="1">
        <f t="shared" si="140"/>
        <v>47.474900753784858</v>
      </c>
      <c r="AB519" s="1">
        <f t="shared" si="141"/>
        <v>19.338111387898685</v>
      </c>
      <c r="AC519" s="1">
        <f t="shared" si="134"/>
        <v>51.26235220541971</v>
      </c>
      <c r="AD519" s="1">
        <f t="shared" si="130"/>
        <v>-8.5798034861733168</v>
      </c>
      <c r="AE519" s="1">
        <f t="shared" si="135"/>
        <v>-11.233565074773225</v>
      </c>
      <c r="AF519" s="1">
        <f t="shared" si="136"/>
        <v>14.135275453648456</v>
      </c>
      <c r="AG519" s="1">
        <f t="shared" si="131"/>
        <v>5.1699999999999342</v>
      </c>
      <c r="AH519" s="1">
        <f>SUM($Z$2:Z519)</f>
        <v>476.21669697400131</v>
      </c>
    </row>
    <row r="520" spans="17:34" x14ac:dyDescent="0.3">
      <c r="Q520" s="1">
        <f t="shared" si="137"/>
        <v>5.179999999999934</v>
      </c>
      <c r="R520" s="1">
        <f>IF(Q520&lt;=t_thrust,('D12 Data'!D520/(m+m_f/2)),0)</f>
        <v>0</v>
      </c>
      <c r="S520" s="1">
        <f t="shared" si="138"/>
        <v>0</v>
      </c>
      <c r="T520" s="1">
        <f t="shared" si="129"/>
        <v>0</v>
      </c>
      <c r="U520" s="1">
        <f t="shared" si="132"/>
        <v>8.5488201628253062</v>
      </c>
      <c r="V520" s="1">
        <f t="shared" si="133"/>
        <v>1.4070740509816817</v>
      </c>
      <c r="W520" s="1">
        <f t="shared" si="139"/>
        <v>9.9558942138069888</v>
      </c>
      <c r="X520" s="1">
        <f t="shared" si="142"/>
        <v>403.8097382889589</v>
      </c>
      <c r="Y520" s="1">
        <f t="shared" si="143"/>
        <v>252.38814181929888</v>
      </c>
      <c r="Z520" s="1">
        <f t="shared" si="144"/>
        <v>0.51262352205421291</v>
      </c>
      <c r="AA520" s="1">
        <f t="shared" si="140"/>
        <v>47.389102718923127</v>
      </c>
      <c r="AB520" s="1">
        <f t="shared" si="141"/>
        <v>19.225775737150954</v>
      </c>
      <c r="AC520" s="1">
        <f t="shared" si="134"/>
        <v>51.140566179891572</v>
      </c>
      <c r="AD520" s="1">
        <f t="shared" si="130"/>
        <v>-8.5488201628253062</v>
      </c>
      <c r="AE520" s="1">
        <f t="shared" si="135"/>
        <v>-11.217074050981683</v>
      </c>
      <c r="AF520" s="1">
        <f t="shared" si="136"/>
        <v>14.103371102028591</v>
      </c>
      <c r="AG520" s="1">
        <f t="shared" si="131"/>
        <v>5.179999999999934</v>
      </c>
      <c r="AH520" s="1">
        <f>SUM($Z$2:Z520)</f>
        <v>476.72932049605555</v>
      </c>
    </row>
    <row r="521" spans="17:34" x14ac:dyDescent="0.3">
      <c r="Q521" s="1">
        <f t="shared" si="137"/>
        <v>5.1899999999999338</v>
      </c>
      <c r="R521" s="1">
        <f>IF(Q521&lt;=t_thrust,('D12 Data'!D521/(m+m_f/2)),0)</f>
        <v>0</v>
      </c>
      <c r="S521" s="1">
        <f t="shared" si="138"/>
        <v>0</v>
      </c>
      <c r="T521" s="1">
        <f t="shared" si="129"/>
        <v>0</v>
      </c>
      <c r="U521" s="1">
        <f t="shared" si="132"/>
        <v>8.5180044676252376</v>
      </c>
      <c r="V521" s="1">
        <f t="shared" si="133"/>
        <v>1.3907031006661617</v>
      </c>
      <c r="W521" s="1">
        <f t="shared" si="139"/>
        <v>9.9087075682913994</v>
      </c>
      <c r="X521" s="1">
        <f t="shared" si="142"/>
        <v>404.28362931614811</v>
      </c>
      <c r="Y521" s="1">
        <f t="shared" si="143"/>
        <v>252.58039957667037</v>
      </c>
      <c r="Z521" s="1">
        <f t="shared" si="144"/>
        <v>0.51140566179889069</v>
      </c>
      <c r="AA521" s="1">
        <f t="shared" si="140"/>
        <v>47.303614517294875</v>
      </c>
      <c r="AB521" s="1">
        <f t="shared" si="141"/>
        <v>19.11360499664114</v>
      </c>
      <c r="AC521" s="1">
        <f t="shared" si="134"/>
        <v>51.019230123243297</v>
      </c>
      <c r="AD521" s="1">
        <f t="shared" si="130"/>
        <v>-8.5180044676252376</v>
      </c>
      <c r="AE521" s="1">
        <f t="shared" si="135"/>
        <v>-11.200703100666162</v>
      </c>
      <c r="AF521" s="1">
        <f t="shared" si="136"/>
        <v>14.071679006421235</v>
      </c>
      <c r="AG521" s="1">
        <f t="shared" si="131"/>
        <v>5.1899999999999338</v>
      </c>
      <c r="AH521" s="1">
        <f>SUM($Z$2:Z521)</f>
        <v>477.24072615785445</v>
      </c>
    </row>
    <row r="522" spans="17:34" x14ac:dyDescent="0.3">
      <c r="Q522" s="1">
        <f t="shared" si="137"/>
        <v>5.1999999999999336</v>
      </c>
      <c r="R522" s="1">
        <f>IF(Q522&lt;=t_thrust,('D12 Data'!D522/(m+m_f/2)),0)</f>
        <v>0</v>
      </c>
      <c r="S522" s="1">
        <f t="shared" si="138"/>
        <v>0</v>
      </c>
      <c r="T522" s="1">
        <f t="shared" ref="T522:T585" si="145">R522*SIN($D$3)</f>
        <v>0</v>
      </c>
      <c r="U522" s="1">
        <f t="shared" si="132"/>
        <v>8.4873551929900319</v>
      </c>
      <c r="V522" s="1">
        <f t="shared" si="133"/>
        <v>1.3744516276190939</v>
      </c>
      <c r="W522" s="1">
        <f t="shared" si="139"/>
        <v>9.8618068206091234</v>
      </c>
      <c r="X522" s="1">
        <f t="shared" si="142"/>
        <v>404.75666546132106</v>
      </c>
      <c r="Y522" s="1">
        <f t="shared" si="143"/>
        <v>252.77153562663679</v>
      </c>
      <c r="Z522" s="1">
        <f t="shared" si="144"/>
        <v>0.51019230123244075</v>
      </c>
      <c r="AA522" s="1">
        <f t="shared" si="140"/>
        <v>47.218434472618625</v>
      </c>
      <c r="AB522" s="1">
        <f t="shared" si="141"/>
        <v>19.001597965634481</v>
      </c>
      <c r="AC522" s="1">
        <f t="shared" si="134"/>
        <v>50.898342598679804</v>
      </c>
      <c r="AD522" s="1">
        <f t="shared" ref="AD522:AD585" si="146">S522-U522</f>
        <v>-8.4873551929900319</v>
      </c>
      <c r="AE522" s="1">
        <f t="shared" si="135"/>
        <v>-11.184451627619094</v>
      </c>
      <c r="AF522" s="1">
        <f t="shared" si="136"/>
        <v>14.040197875476196</v>
      </c>
      <c r="AG522" s="1">
        <f t="shared" si="131"/>
        <v>5.1999999999999336</v>
      </c>
      <c r="AH522" s="1">
        <f>SUM($Z$2:Z522)</f>
        <v>477.7509184590869</v>
      </c>
    </row>
    <row r="523" spans="17:34" x14ac:dyDescent="0.3">
      <c r="Q523" s="1">
        <f t="shared" si="137"/>
        <v>5.2099999999999334</v>
      </c>
      <c r="R523" s="1">
        <f>IF(Q523&lt;=t_thrust,('D12 Data'!D523/(m+m_f/2)),0)</f>
        <v>0</v>
      </c>
      <c r="S523" s="1">
        <f t="shared" si="138"/>
        <v>0</v>
      </c>
      <c r="T523" s="1">
        <f t="shared" si="145"/>
        <v>0</v>
      </c>
      <c r="U523" s="1">
        <f t="shared" si="132"/>
        <v>8.456871142195153</v>
      </c>
      <c r="V523" s="1">
        <f t="shared" si="133"/>
        <v>1.3583190412012198</v>
      </c>
      <c r="W523" s="1">
        <f t="shared" si="139"/>
        <v>9.8151901833963748</v>
      </c>
      <c r="X523" s="1">
        <f t="shared" si="142"/>
        <v>405.22884980604726</v>
      </c>
      <c r="Y523" s="1">
        <f t="shared" si="143"/>
        <v>252.96155160629314</v>
      </c>
      <c r="Z523" s="1">
        <f t="shared" si="144"/>
        <v>0.5089834259868149</v>
      </c>
      <c r="AA523" s="1">
        <f t="shared" si="140"/>
        <v>47.13356092068873</v>
      </c>
      <c r="AB523" s="1">
        <f t="shared" si="141"/>
        <v>18.889753449358292</v>
      </c>
      <c r="AC523" s="1">
        <f t="shared" si="134"/>
        <v>50.777902186303635</v>
      </c>
      <c r="AD523" s="1">
        <f t="shared" si="146"/>
        <v>-8.456871142195153</v>
      </c>
      <c r="AE523" s="1">
        <f t="shared" si="135"/>
        <v>-11.168319041201221</v>
      </c>
      <c r="AF523" s="1">
        <f t="shared" si="136"/>
        <v>14.008926430021356</v>
      </c>
      <c r="AG523" s="1">
        <f t="shared" si="131"/>
        <v>5.2099999999999334</v>
      </c>
      <c r="AH523" s="1">
        <f>SUM($Z$2:Z523)</f>
        <v>478.2599018850737</v>
      </c>
    </row>
    <row r="524" spans="17:34" x14ac:dyDescent="0.3">
      <c r="Q524" s="1">
        <f t="shared" si="137"/>
        <v>5.2199999999999331</v>
      </c>
      <c r="R524" s="1">
        <f>IF(Q524&lt;=t_thrust,('D12 Data'!D524/(m+m_f/2)),0)</f>
        <v>0</v>
      </c>
      <c r="S524" s="1">
        <f t="shared" si="138"/>
        <v>0</v>
      </c>
      <c r="T524" s="1">
        <f t="shared" si="145"/>
        <v>0</v>
      </c>
      <c r="U524" s="1">
        <f t="shared" si="132"/>
        <v>8.4265511292576019</v>
      </c>
      <c r="V524" s="1">
        <f t="shared" si="133"/>
        <v>1.3423047562933756</v>
      </c>
      <c r="W524" s="1">
        <f t="shared" si="139"/>
        <v>9.7688558855509768</v>
      </c>
      <c r="X524" s="1">
        <f t="shared" si="142"/>
        <v>405.70018541525417</v>
      </c>
      <c r="Y524" s="1">
        <f t="shared" si="143"/>
        <v>253.15044914078672</v>
      </c>
      <c r="Z524" s="1">
        <f t="shared" si="144"/>
        <v>0.50777902186304924</v>
      </c>
      <c r="AA524" s="1">
        <f t="shared" si="140"/>
        <v>47.048992209266778</v>
      </c>
      <c r="AB524" s="1">
        <f t="shared" si="141"/>
        <v>18.778070258946283</v>
      </c>
      <c r="AC524" s="1">
        <f t="shared" si="134"/>
        <v>50.657907483013638</v>
      </c>
      <c r="AD524" s="1">
        <f t="shared" si="146"/>
        <v>-8.4265511292576019</v>
      </c>
      <c r="AE524" s="1">
        <f t="shared" si="135"/>
        <v>-11.152304756293375</v>
      </c>
      <c r="AF524" s="1">
        <f t="shared" si="136"/>
        <v>13.977863402939535</v>
      </c>
      <c r="AG524" s="1">
        <f t="shared" si="131"/>
        <v>5.2199999999999331</v>
      </c>
      <c r="AH524" s="1">
        <f>SUM($Z$2:Z524)</f>
        <v>478.76768090693673</v>
      </c>
    </row>
    <row r="525" spans="17:34" x14ac:dyDescent="0.3">
      <c r="Q525" s="1">
        <f t="shared" si="137"/>
        <v>5.2299999999999329</v>
      </c>
      <c r="R525" s="1">
        <f>IF(Q525&lt;=t_thrust,('D12 Data'!D525/(m+m_f/2)),0)</f>
        <v>0</v>
      </c>
      <c r="S525" s="1">
        <f t="shared" si="138"/>
        <v>0</v>
      </c>
      <c r="T525" s="1">
        <f t="shared" si="145"/>
        <v>0</v>
      </c>
      <c r="U525" s="1">
        <f t="shared" si="132"/>
        <v>8.3963939788204058</v>
      </c>
      <c r="V525" s="1">
        <f t="shared" si="133"/>
        <v>1.3264081932488383</v>
      </c>
      <c r="W525" s="1">
        <f t="shared" si="139"/>
        <v>9.7228021720692439</v>
      </c>
      <c r="X525" s="1">
        <f t="shared" si="142"/>
        <v>406.17067533734684</v>
      </c>
      <c r="Y525" s="1">
        <f t="shared" si="143"/>
        <v>253.33822984337618</v>
      </c>
      <c r="Z525" s="1">
        <f t="shared" si="144"/>
        <v>0.50657907483013676</v>
      </c>
      <c r="AA525" s="1">
        <f t="shared" si="140"/>
        <v>46.964726697974207</v>
      </c>
      <c r="AB525" s="1">
        <f t="shared" si="141"/>
        <v>18.666547211383353</v>
      </c>
      <c r="AC525" s="1">
        <f t="shared" si="134"/>
        <v>50.538357102405051</v>
      </c>
      <c r="AD525" s="1">
        <f t="shared" si="146"/>
        <v>-8.3963939788204058</v>
      </c>
      <c r="AE525" s="1">
        <f t="shared" si="135"/>
        <v>-11.136408193248839</v>
      </c>
      <c r="AF525" s="1">
        <f t="shared" si="136"/>
        <v>13.947007539046913</v>
      </c>
      <c r="AG525" s="1">
        <f t="shared" si="131"/>
        <v>5.2299999999999329</v>
      </c>
      <c r="AH525" s="1">
        <f>SUM($Z$2:Z525)</f>
        <v>479.27425998176687</v>
      </c>
    </row>
    <row r="526" spans="17:34" x14ac:dyDescent="0.3">
      <c r="Q526" s="1">
        <f t="shared" si="137"/>
        <v>5.2399999999999327</v>
      </c>
      <c r="R526" s="1">
        <f>IF(Q526&lt;=t_thrust,('D12 Data'!D526/(m+m_f/2)),0)</f>
        <v>0</v>
      </c>
      <c r="S526" s="1">
        <f t="shared" si="138"/>
        <v>0</v>
      </c>
      <c r="T526" s="1">
        <f t="shared" si="145"/>
        <v>0</v>
      </c>
      <c r="U526" s="1">
        <f t="shared" si="132"/>
        <v>8.3663985260385143</v>
      </c>
      <c r="V526" s="1">
        <f t="shared" si="133"/>
        <v>1.3106287778462464</v>
      </c>
      <c r="W526" s="1">
        <f t="shared" si="139"/>
        <v>9.6770273038847634</v>
      </c>
      <c r="X526" s="1">
        <f t="shared" si="142"/>
        <v>406.64032260432657</v>
      </c>
      <c r="Y526" s="1">
        <f t="shared" si="143"/>
        <v>253.52489531549</v>
      </c>
      <c r="Z526" s="1">
        <f t="shared" si="144"/>
        <v>0.50538357102403697</v>
      </c>
      <c r="AA526" s="1">
        <f t="shared" si="140"/>
        <v>46.880762758186002</v>
      </c>
      <c r="AB526" s="1">
        <f t="shared" si="141"/>
        <v>18.555183129450867</v>
      </c>
      <c r="AC526" s="1">
        <f t="shared" si="134"/>
        <v>50.419249674670667</v>
      </c>
      <c r="AD526" s="1">
        <f t="shared" si="146"/>
        <v>-8.3663985260385143</v>
      </c>
      <c r="AE526" s="1">
        <f t="shared" si="135"/>
        <v>-11.120628777846246</v>
      </c>
      <c r="AF526" s="1">
        <f t="shared" si="136"/>
        <v>13.916357594972958</v>
      </c>
      <c r="AG526" s="1">
        <f t="shared" si="131"/>
        <v>5.2399999999999327</v>
      </c>
      <c r="AH526" s="1">
        <f>SUM($Z$2:Z526)</f>
        <v>479.7796435527909</v>
      </c>
    </row>
    <row r="527" spans="17:34" x14ac:dyDescent="0.3">
      <c r="Q527" s="1">
        <f t="shared" si="137"/>
        <v>5.2499999999999325</v>
      </c>
      <c r="R527" s="1">
        <f>IF(Q527&lt;=t_thrust,('D12 Data'!D527/(m+m_f/2)),0)</f>
        <v>0</v>
      </c>
      <c r="S527" s="1">
        <f t="shared" si="138"/>
        <v>0</v>
      </c>
      <c r="T527" s="1">
        <f t="shared" si="145"/>
        <v>0</v>
      </c>
      <c r="U527" s="1">
        <f t="shared" si="132"/>
        <v>8.33656361646619</v>
      </c>
      <c r="V527" s="1">
        <f t="shared" si="133"/>
        <v>1.2949659412430727</v>
      </c>
      <c r="W527" s="1">
        <f t="shared" si="139"/>
        <v>9.6315295577092641</v>
      </c>
      <c r="X527" s="1">
        <f t="shared" si="142"/>
        <v>407.10913023190841</v>
      </c>
      <c r="Y527" s="1">
        <f t="shared" si="143"/>
        <v>253.7104471467845</v>
      </c>
      <c r="Z527" s="1">
        <f t="shared" si="144"/>
        <v>0.5041924967466852</v>
      </c>
      <c r="AA527" s="1">
        <f t="shared" si="140"/>
        <v>46.797098772925615</v>
      </c>
      <c r="AB527" s="1">
        <f t="shared" si="141"/>
        <v>18.443976841672406</v>
      </c>
      <c r="AC527" s="1">
        <f t="shared" si="134"/>
        <v>50.300583846503258</v>
      </c>
      <c r="AD527" s="1">
        <f t="shared" si="146"/>
        <v>-8.33656361646619</v>
      </c>
      <c r="AE527" s="1">
        <f t="shared" si="135"/>
        <v>-11.104965941243073</v>
      </c>
      <c r="AF527" s="1">
        <f t="shared" si="136"/>
        <v>13.885912339041914</v>
      </c>
      <c r="AG527" s="1">
        <f t="shared" si="131"/>
        <v>5.2499999999999325</v>
      </c>
      <c r="AH527" s="1">
        <f>SUM($Z$2:Z527)</f>
        <v>480.28383604953757</v>
      </c>
    </row>
    <row r="528" spans="17:34" x14ac:dyDescent="0.3">
      <c r="Q528" s="1">
        <f t="shared" si="137"/>
        <v>5.2599999999999323</v>
      </c>
      <c r="R528" s="1">
        <f>IF(Q528&lt;=t_thrust,('D12 Data'!D528/(m+m_f/2)),0)</f>
        <v>0</v>
      </c>
      <c r="S528" s="1">
        <f t="shared" si="138"/>
        <v>0</v>
      </c>
      <c r="T528" s="1">
        <f t="shared" si="145"/>
        <v>0</v>
      </c>
      <c r="U528" s="1">
        <f t="shared" si="132"/>
        <v>8.3068881059457382</v>
      </c>
      <c r="V528" s="1">
        <f t="shared" si="133"/>
        <v>1.2794191199296443</v>
      </c>
      <c r="W528" s="1">
        <f t="shared" si="139"/>
        <v>9.5863072258753803</v>
      </c>
      <c r="X528" s="1">
        <f t="shared" si="142"/>
        <v>407.57710121963765</v>
      </c>
      <c r="Y528" s="1">
        <f t="shared" si="143"/>
        <v>253.89488691520123</v>
      </c>
      <c r="Z528" s="1">
        <f t="shared" si="144"/>
        <v>0.50300583846502223</v>
      </c>
      <c r="AA528" s="1">
        <f t="shared" si="140"/>
        <v>46.713733136760958</v>
      </c>
      <c r="AB528" s="1">
        <f t="shared" si="141"/>
        <v>18.332927182259976</v>
      </c>
      <c r="AC528" s="1">
        <f t="shared" si="134"/>
        <v>50.182358280999168</v>
      </c>
      <c r="AD528" s="1">
        <f t="shared" si="146"/>
        <v>-8.3068881059457382</v>
      </c>
      <c r="AE528" s="1">
        <f t="shared" si="135"/>
        <v>-11.089419119929644</v>
      </c>
      <c r="AF528" s="1">
        <f t="shared" si="136"/>
        <v>13.855670551155724</v>
      </c>
      <c r="AG528" s="1">
        <f t="shared" si="131"/>
        <v>5.2599999999999323</v>
      </c>
      <c r="AH528" s="1">
        <f>SUM($Z$2:Z528)</f>
        <v>480.78684188800258</v>
      </c>
    </row>
    <row r="529" spans="17:34" x14ac:dyDescent="0.3">
      <c r="Q529" s="1">
        <f t="shared" si="137"/>
        <v>5.2699999999999321</v>
      </c>
      <c r="R529" s="1">
        <f>IF(Q529&lt;=t_thrust,('D12 Data'!D529/(m+m_f/2)),0)</f>
        <v>0</v>
      </c>
      <c r="S529" s="1">
        <f t="shared" si="138"/>
        <v>0</v>
      </c>
      <c r="T529" s="1">
        <f t="shared" si="145"/>
        <v>0</v>
      </c>
      <c r="U529" s="1">
        <f t="shared" si="132"/>
        <v>8.2773708604976459</v>
      </c>
      <c r="V529" s="1">
        <f t="shared" si="133"/>
        <v>1.2639877556837138</v>
      </c>
      <c r="W529" s="1">
        <f t="shared" si="139"/>
        <v>9.5413586161813573</v>
      </c>
      <c r="X529" s="1">
        <f t="shared" si="142"/>
        <v>408.04423855100526</v>
      </c>
      <c r="Y529" s="1">
        <f t="shared" si="143"/>
        <v>254.07821618702383</v>
      </c>
      <c r="Z529" s="1">
        <f t="shared" si="144"/>
        <v>0.50182358280999229</v>
      </c>
      <c r="AA529" s="1">
        <f t="shared" si="140"/>
        <v>46.630664255701504</v>
      </c>
      <c r="AB529" s="1">
        <f t="shared" si="141"/>
        <v>18.222032991060683</v>
      </c>
      <c r="AC529" s="1">
        <f t="shared" si="134"/>
        <v>50.064571657563008</v>
      </c>
      <c r="AD529" s="1">
        <f t="shared" si="146"/>
        <v>-8.2773708604976459</v>
      </c>
      <c r="AE529" s="1">
        <f t="shared" si="135"/>
        <v>-11.073987755683714</v>
      </c>
      <c r="AF529" s="1">
        <f t="shared" si="136"/>
        <v>13.825631022678435</v>
      </c>
      <c r="AG529" s="1">
        <f t="shared" si="131"/>
        <v>5.2699999999999321</v>
      </c>
      <c r="AH529" s="1">
        <f>SUM($Z$2:Z529)</f>
        <v>481.28866547081259</v>
      </c>
    </row>
    <row r="530" spans="17:34" x14ac:dyDescent="0.3">
      <c r="Q530" s="1">
        <f t="shared" si="137"/>
        <v>5.2799999999999319</v>
      </c>
      <c r="R530" s="1">
        <f>IF(Q530&lt;=t_thrust,('D12 Data'!D530/(m+m_f/2)),0)</f>
        <v>0</v>
      </c>
      <c r="S530" s="1">
        <f t="shared" si="138"/>
        <v>0</v>
      </c>
      <c r="T530" s="1">
        <f t="shared" si="145"/>
        <v>0</v>
      </c>
      <c r="U530" s="1">
        <f t="shared" si="132"/>
        <v>8.2480107562121141</v>
      </c>
      <c r="V530" s="1">
        <f t="shared" si="133"/>
        <v>1.2486712955255603</v>
      </c>
      <c r="W530" s="1">
        <f t="shared" si="139"/>
        <v>9.4966820517376753</v>
      </c>
      <c r="X530" s="1">
        <f t="shared" si="142"/>
        <v>408.51054519356228</v>
      </c>
      <c r="Y530" s="1">
        <f t="shared" si="143"/>
        <v>254.26043651693442</v>
      </c>
      <c r="Z530" s="1">
        <f t="shared" si="144"/>
        <v>0.50064571657562484</v>
      </c>
      <c r="AA530" s="1">
        <f t="shared" si="140"/>
        <v>46.547890547096529</v>
      </c>
      <c r="AB530" s="1">
        <f t="shared" si="141"/>
        <v>18.111293113503848</v>
      </c>
      <c r="AC530" s="1">
        <f t="shared" si="134"/>
        <v>49.947222671813599</v>
      </c>
      <c r="AD530" s="1">
        <f t="shared" si="146"/>
        <v>-8.2480107562121141</v>
      </c>
      <c r="AE530" s="1">
        <f t="shared" si="135"/>
        <v>-11.05867129552556</v>
      </c>
      <c r="AF530" s="1">
        <f t="shared" si="136"/>
        <v>13.795792556322079</v>
      </c>
      <c r="AG530" s="1">
        <f t="shared" si="131"/>
        <v>5.2799999999999319</v>
      </c>
      <c r="AH530" s="1">
        <f>SUM($Z$2:Z530)</f>
        <v>481.78931118738819</v>
      </c>
    </row>
    <row r="531" spans="17:34" x14ac:dyDescent="0.3">
      <c r="Q531" s="1">
        <f t="shared" si="137"/>
        <v>5.2899999999999316</v>
      </c>
      <c r="R531" s="1">
        <f>IF(Q531&lt;=t_thrust,('D12 Data'!D531/(m+m_f/2)),0)</f>
        <v>0</v>
      </c>
      <c r="S531" s="1">
        <f t="shared" si="138"/>
        <v>0</v>
      </c>
      <c r="T531" s="1">
        <f t="shared" si="145"/>
        <v>0</v>
      </c>
      <c r="U531" s="1">
        <f t="shared" si="132"/>
        <v>8.2188066791418954</v>
      </c>
      <c r="V531" s="1">
        <f t="shared" si="133"/>
        <v>1.2334691916736258</v>
      </c>
      <c r="W531" s="1">
        <f t="shared" si="139"/>
        <v>9.452275870815523</v>
      </c>
      <c r="X531" s="1">
        <f t="shared" si="142"/>
        <v>408.97602409903322</v>
      </c>
      <c r="Y531" s="1">
        <f t="shared" si="143"/>
        <v>254.44154944806945</v>
      </c>
      <c r="Z531" s="1">
        <f t="shared" si="144"/>
        <v>0.49947222671811536</v>
      </c>
      <c r="AA531" s="1">
        <f t="shared" si="140"/>
        <v>46.465410439534409</v>
      </c>
      <c r="AB531" s="1">
        <f t="shared" si="141"/>
        <v>18.000706400548594</v>
      </c>
      <c r="AC531" s="1">
        <f t="shared" si="134"/>
        <v>49.830310035490896</v>
      </c>
      <c r="AD531" s="1">
        <f t="shared" si="146"/>
        <v>-8.2188066791418954</v>
      </c>
      <c r="AE531" s="1">
        <f t="shared" si="135"/>
        <v>-11.043469191673626</v>
      </c>
      <c r="AF531" s="1">
        <f t="shared" si="136"/>
        <v>13.76615396603394</v>
      </c>
      <c r="AG531" s="1">
        <f t="shared" si="131"/>
        <v>5.2899999999999316</v>
      </c>
      <c r="AH531" s="1">
        <f>SUM($Z$2:Z531)</f>
        <v>482.28878341410632</v>
      </c>
    </row>
    <row r="532" spans="17:34" x14ac:dyDescent="0.3">
      <c r="Q532" s="1">
        <f t="shared" si="137"/>
        <v>5.2999999999999314</v>
      </c>
      <c r="R532" s="1">
        <f>IF(Q532&lt;=t_thrust,('D12 Data'!D532/(m+m_f/2)),0)</f>
        <v>0</v>
      </c>
      <c r="S532" s="1">
        <f t="shared" si="138"/>
        <v>0</v>
      </c>
      <c r="T532" s="1">
        <f t="shared" si="145"/>
        <v>0</v>
      </c>
      <c r="U532" s="1">
        <f t="shared" si="132"/>
        <v>8.1897575251964838</v>
      </c>
      <c r="V532" s="1">
        <f t="shared" si="133"/>
        <v>1.218380901500675</v>
      </c>
      <c r="W532" s="1">
        <f t="shared" si="139"/>
        <v>9.4081384266971568</v>
      </c>
      <c r="X532" s="1">
        <f t="shared" si="142"/>
        <v>409.44067820342855</v>
      </c>
      <c r="Y532" s="1">
        <f t="shared" si="143"/>
        <v>254.62155651207493</v>
      </c>
      <c r="Z532" s="1">
        <f t="shared" si="144"/>
        <v>0.49830310035488617</v>
      </c>
      <c r="AA532" s="1">
        <f t="shared" si="140"/>
        <v>46.383222372742992</v>
      </c>
      <c r="AB532" s="1">
        <f t="shared" si="141"/>
        <v>17.890271708631861</v>
      </c>
      <c r="AC532" s="1">
        <f t="shared" si="134"/>
        <v>49.713832476364153</v>
      </c>
      <c r="AD532" s="1">
        <f t="shared" si="146"/>
        <v>-8.1897575251964838</v>
      </c>
      <c r="AE532" s="1">
        <f t="shared" si="135"/>
        <v>-11.028380901500675</v>
      </c>
      <c r="AF532" s="1">
        <f t="shared" si="136"/>
        <v>13.736714076885246</v>
      </c>
      <c r="AG532" s="1">
        <f t="shared" si="131"/>
        <v>5.2999999999999314</v>
      </c>
      <c r="AH532" s="1">
        <f>SUM($Z$2:Z532)</f>
        <v>482.78708651446118</v>
      </c>
    </row>
    <row r="533" spans="17:34" x14ac:dyDescent="0.3">
      <c r="Q533" s="1">
        <f t="shared" si="137"/>
        <v>5.3099999999999312</v>
      </c>
      <c r="R533" s="1">
        <f>IF(Q533&lt;=t_thrust,('D12 Data'!D533/(m+m_f/2)),0)</f>
        <v>0</v>
      </c>
      <c r="S533" s="1">
        <f t="shared" si="138"/>
        <v>0</v>
      </c>
      <c r="T533" s="1">
        <f t="shared" si="145"/>
        <v>0</v>
      </c>
      <c r="U533" s="1">
        <f t="shared" si="132"/>
        <v>8.1608622000376023</v>
      </c>
      <c r="V533" s="1">
        <f t="shared" si="133"/>
        <v>1.2034058874904703</v>
      </c>
      <c r="W533" s="1">
        <f t="shared" si="139"/>
        <v>9.3642680875280746</v>
      </c>
      <c r="X533" s="1">
        <f t="shared" si="142"/>
        <v>409.90451042715597</v>
      </c>
      <c r="Y533" s="1">
        <f t="shared" si="143"/>
        <v>254.80045922916125</v>
      </c>
      <c r="Z533" s="1">
        <f t="shared" si="144"/>
        <v>0.49713832476363379</v>
      </c>
      <c r="AA533" s="1">
        <f t="shared" si="140"/>
        <v>46.301324797491027</v>
      </c>
      <c r="AB533" s="1">
        <f t="shared" si="141"/>
        <v>17.779987899616856</v>
      </c>
      <c r="AC533" s="1">
        <f t="shared" si="134"/>
        <v>49.597788738141134</v>
      </c>
      <c r="AD533" s="1">
        <f t="shared" si="146"/>
        <v>-8.1608622000376023</v>
      </c>
      <c r="AE533" s="1">
        <f t="shared" si="135"/>
        <v>-11.013405887490471</v>
      </c>
      <c r="AF533" s="1">
        <f t="shared" si="136"/>
        <v>13.707471724961257</v>
      </c>
      <c r="AG533" s="1">
        <f t="shared" si="131"/>
        <v>5.3099999999999312</v>
      </c>
      <c r="AH533" s="1">
        <f>SUM($Z$2:Z533)</f>
        <v>483.28422483922481</v>
      </c>
    </row>
    <row r="534" spans="17:34" x14ac:dyDescent="0.3">
      <c r="Q534" s="1">
        <f t="shared" si="137"/>
        <v>5.319999999999931</v>
      </c>
      <c r="R534" s="1">
        <f>IF(Q534&lt;=t_thrust,('D12 Data'!D534/(m+m_f/2)),0)</f>
        <v>0</v>
      </c>
      <c r="S534" s="1">
        <f t="shared" si="138"/>
        <v>0</v>
      </c>
      <c r="T534" s="1">
        <f t="shared" si="145"/>
        <v>0</v>
      </c>
      <c r="U534" s="1">
        <f t="shared" si="132"/>
        <v>8.1321196189760112</v>
      </c>
      <c r="V534" s="1">
        <f t="shared" si="133"/>
        <v>1.1885436171949642</v>
      </c>
      <c r="W534" s="1">
        <f t="shared" si="139"/>
        <v>9.3206632361709776</v>
      </c>
      <c r="X534" s="1">
        <f t="shared" si="142"/>
        <v>410.36752367513088</v>
      </c>
      <c r="Y534" s="1">
        <f t="shared" si="143"/>
        <v>254.9782591081574</v>
      </c>
      <c r="Z534" s="1">
        <f t="shared" si="144"/>
        <v>0.49597788738140935</v>
      </c>
      <c r="AA534" s="1">
        <f t="shared" si="140"/>
        <v>46.219716175490653</v>
      </c>
      <c r="AB534" s="1">
        <f t="shared" si="141"/>
        <v>17.669853840741954</v>
      </c>
      <c r="AC534" s="1">
        <f t="shared" si="134"/>
        <v>49.482177580378327</v>
      </c>
      <c r="AD534" s="1">
        <f t="shared" si="146"/>
        <v>-8.1321196189760112</v>
      </c>
      <c r="AE534" s="1">
        <f t="shared" si="135"/>
        <v>-10.998543617194965</v>
      </c>
      <c r="AF534" s="1">
        <f t="shared" si="136"/>
        <v>13.67842575725272</v>
      </c>
      <c r="AG534" s="1">
        <f t="shared" si="131"/>
        <v>5.319999999999931</v>
      </c>
      <c r="AH534" s="1">
        <f>SUM($Z$2:Z534)</f>
        <v>483.78020272660621</v>
      </c>
    </row>
    <row r="535" spans="17:34" x14ac:dyDescent="0.3">
      <c r="Q535" s="1">
        <f t="shared" si="137"/>
        <v>5.3299999999999308</v>
      </c>
      <c r="R535" s="1">
        <f>IF(Q535&lt;=t_thrust,('D12 Data'!D535/(m+m_f/2)),0)</f>
        <v>0</v>
      </c>
      <c r="S535" s="1">
        <f t="shared" si="138"/>
        <v>0</v>
      </c>
      <c r="T535" s="1">
        <f t="shared" si="145"/>
        <v>0</v>
      </c>
      <c r="U535" s="1">
        <f t="shared" si="132"/>
        <v>8.1035287068695361</v>
      </c>
      <c r="V535" s="1">
        <f t="shared" si="133"/>
        <v>1.1737935631919898</v>
      </c>
      <c r="W535" s="1">
        <f t="shared" si="139"/>
        <v>9.277322270061525</v>
      </c>
      <c r="X535" s="1">
        <f t="shared" si="142"/>
        <v>410.82972083688577</v>
      </c>
      <c r="Y535" s="1">
        <f t="shared" si="143"/>
        <v>255.15495764656481</v>
      </c>
      <c r="Z535" s="1">
        <f t="shared" si="144"/>
        <v>0.49482177580376036</v>
      </c>
      <c r="AA535" s="1">
        <f t="shared" si="140"/>
        <v>46.138394979300898</v>
      </c>
      <c r="AB535" s="1">
        <f t="shared" si="141"/>
        <v>17.559868404570008</v>
      </c>
      <c r="AC535" s="1">
        <f t="shared" si="134"/>
        <v>49.366997778392339</v>
      </c>
      <c r="AD535" s="1">
        <f t="shared" si="146"/>
        <v>-8.1035287068695361</v>
      </c>
      <c r="AE535" s="1">
        <f t="shared" si="135"/>
        <v>-10.983793563191991</v>
      </c>
      <c r="AF535" s="1">
        <f t="shared" si="136"/>
        <v>13.649575031548656</v>
      </c>
      <c r="AG535" s="1">
        <f t="shared" si="131"/>
        <v>5.3299999999999308</v>
      </c>
      <c r="AH535" s="1">
        <f>SUM($Z$2:Z535)</f>
        <v>484.27502450240996</v>
      </c>
    </row>
    <row r="536" spans="17:34" x14ac:dyDescent="0.3">
      <c r="Q536" s="1">
        <f t="shared" si="137"/>
        <v>5.3399999999999306</v>
      </c>
      <c r="R536" s="1">
        <f>IF(Q536&lt;=t_thrust,('D12 Data'!D536/(m+m_f/2)),0)</f>
        <v>0</v>
      </c>
      <c r="S536" s="1">
        <f t="shared" si="138"/>
        <v>0</v>
      </c>
      <c r="T536" s="1">
        <f t="shared" si="145"/>
        <v>0</v>
      </c>
      <c r="U536" s="1">
        <f t="shared" si="132"/>
        <v>8.075088398022384</v>
      </c>
      <c r="V536" s="1">
        <f t="shared" si="133"/>
        <v>1.1591552030434578</v>
      </c>
      <c r="W536" s="1">
        <f t="shared" si="139"/>
        <v>9.2342436010658417</v>
      </c>
      <c r="X536" s="1">
        <f t="shared" si="142"/>
        <v>411.29110478667877</v>
      </c>
      <c r="Y536" s="1">
        <f t="shared" si="143"/>
        <v>255.33055633061051</v>
      </c>
      <c r="Z536" s="1">
        <f t="shared" si="144"/>
        <v>0.49366997778391625</v>
      </c>
      <c r="AA536" s="1">
        <f t="shared" si="140"/>
        <v>46.057359692232204</v>
      </c>
      <c r="AB536" s="1">
        <f t="shared" si="141"/>
        <v>17.450030468938088</v>
      </c>
      <c r="AC536" s="1">
        <f t="shared" si="134"/>
        <v>49.252248123172237</v>
      </c>
      <c r="AD536" s="1">
        <f t="shared" si="146"/>
        <v>-8.075088398022384</v>
      </c>
      <c r="AE536" s="1">
        <f t="shared" si="135"/>
        <v>-10.969155203043458</v>
      </c>
      <c r="AF536" s="1">
        <f t="shared" si="136"/>
        <v>13.62091841633049</v>
      </c>
      <c r="AG536" s="1">
        <f t="shared" si="131"/>
        <v>5.3399999999999306</v>
      </c>
      <c r="AH536" s="1">
        <f>SUM($Z$2:Z536)</f>
        <v>484.76869448019386</v>
      </c>
    </row>
    <row r="537" spans="17:34" x14ac:dyDescent="0.3">
      <c r="Q537" s="1">
        <f t="shared" si="137"/>
        <v>5.3499999999999304</v>
      </c>
      <c r="R537" s="1">
        <f>IF(Q537&lt;=t_thrust,('D12 Data'!D537/(m+m_f/2)),0)</f>
        <v>0</v>
      </c>
      <c r="S537" s="1">
        <f t="shared" si="138"/>
        <v>0</v>
      </c>
      <c r="T537" s="1">
        <f t="shared" si="145"/>
        <v>0</v>
      </c>
      <c r="U537" s="1">
        <f t="shared" si="132"/>
        <v>8.0467976360857101</v>
      </c>
      <c r="V537" s="1">
        <f t="shared" si="133"/>
        <v>1.1446280192540448</v>
      </c>
      <c r="W537" s="1">
        <f t="shared" si="139"/>
        <v>9.1914256553397582</v>
      </c>
      <c r="X537" s="1">
        <f t="shared" si="142"/>
        <v>411.75167838360107</v>
      </c>
      <c r="Y537" s="1">
        <f t="shared" si="143"/>
        <v>255.50505663529989</v>
      </c>
      <c r="Z537" s="1">
        <f t="shared" si="144"/>
        <v>0.49252248123170628</v>
      </c>
      <c r="AA537" s="1">
        <f t="shared" si="140"/>
        <v>45.976608808251981</v>
      </c>
      <c r="AB537" s="1">
        <f t="shared" si="141"/>
        <v>17.340338916907655</v>
      </c>
      <c r="AC537" s="1">
        <f t="shared" si="134"/>
        <v>49.137927421292972</v>
      </c>
      <c r="AD537" s="1">
        <f t="shared" si="146"/>
        <v>-8.0467976360857101</v>
      </c>
      <c r="AE537" s="1">
        <f t="shared" si="135"/>
        <v>-10.954628019254045</v>
      </c>
      <c r="AF537" s="1">
        <f t="shared" si="136"/>
        <v>13.592454790667517</v>
      </c>
      <c r="AG537" s="1">
        <f t="shared" si="131"/>
        <v>5.3499999999999304</v>
      </c>
      <c r="AH537" s="1">
        <f>SUM($Z$2:Z537)</f>
        <v>485.26121696142559</v>
      </c>
    </row>
    <row r="538" spans="17:34" x14ac:dyDescent="0.3">
      <c r="Q538" s="1">
        <f t="shared" si="137"/>
        <v>5.3599999999999302</v>
      </c>
      <c r="R538" s="1">
        <f>IF(Q538&lt;=t_thrust,('D12 Data'!D538/(m+m_f/2)),0)</f>
        <v>0</v>
      </c>
      <c r="S538" s="1">
        <f t="shared" si="138"/>
        <v>0</v>
      </c>
      <c r="T538" s="1">
        <f t="shared" si="145"/>
        <v>0</v>
      </c>
      <c r="U538" s="1">
        <f t="shared" si="132"/>
        <v>8.0186553739593727</v>
      </c>
      <c r="V538" s="1">
        <f t="shared" si="133"/>
        <v>1.1302114992303673</v>
      </c>
      <c r="W538" s="1">
        <f t="shared" si="139"/>
        <v>9.1488668731897391</v>
      </c>
      <c r="X538" s="1">
        <f t="shared" si="142"/>
        <v>412.21144447168359</v>
      </c>
      <c r="Y538" s="1">
        <f t="shared" si="143"/>
        <v>255.67846002446896</v>
      </c>
      <c r="Z538" s="1">
        <f t="shared" si="144"/>
        <v>0.49137927421292416</v>
      </c>
      <c r="AA538" s="1">
        <f t="shared" si="140"/>
        <v>45.896140831891124</v>
      </c>
      <c r="AB538" s="1">
        <f t="shared" si="141"/>
        <v>17.230792636715115</v>
      </c>
      <c r="AC538" s="1">
        <f t="shared" si="134"/>
        <v>49.02403449482977</v>
      </c>
      <c r="AD538" s="1">
        <f t="shared" si="146"/>
        <v>-8.0186553739593727</v>
      </c>
      <c r="AE538" s="1">
        <f t="shared" si="135"/>
        <v>-10.940211499230369</v>
      </c>
      <c r="AF538" s="1">
        <f t="shared" si="136"/>
        <v>13.564183044113639</v>
      </c>
      <c r="AG538" s="1">
        <f t="shared" si="131"/>
        <v>5.3599999999999302</v>
      </c>
      <c r="AH538" s="1">
        <f>SUM($Z$2:Z538)</f>
        <v>485.75259623563852</v>
      </c>
    </row>
    <row r="539" spans="17:34" x14ac:dyDescent="0.3">
      <c r="Q539" s="1">
        <f t="shared" si="137"/>
        <v>5.3699999999999299</v>
      </c>
      <c r="R539" s="1">
        <f>IF(Q539&lt;=t_thrust,('D12 Data'!D539/(m+m_f/2)),0)</f>
        <v>0</v>
      </c>
      <c r="S539" s="1">
        <f t="shared" si="138"/>
        <v>0</v>
      </c>
      <c r="T539" s="1">
        <f t="shared" si="145"/>
        <v>0</v>
      </c>
      <c r="U539" s="1">
        <f t="shared" si="132"/>
        <v>7.9906605736949023</v>
      </c>
      <c r="V539" s="1">
        <f t="shared" si="133"/>
        <v>1.1159051352406408</v>
      </c>
      <c r="W539" s="1">
        <f t="shared" si="139"/>
        <v>9.106565708935543</v>
      </c>
      <c r="X539" s="1">
        <f t="shared" si="142"/>
        <v>412.67040588000248</v>
      </c>
      <c r="Y539" s="1">
        <f t="shared" si="143"/>
        <v>255.85076795083612</v>
      </c>
      <c r="Z539" s="1">
        <f t="shared" si="144"/>
        <v>0.4902403449482739</v>
      </c>
      <c r="AA539" s="1">
        <f t="shared" si="140"/>
        <v>45.81595427815153</v>
      </c>
      <c r="AB539" s="1">
        <f t="shared" si="141"/>
        <v>17.121390521722812</v>
      </c>
      <c r="AC539" s="1">
        <f t="shared" si="134"/>
        <v>48.910568181273575</v>
      </c>
      <c r="AD539" s="1">
        <f t="shared" si="146"/>
        <v>-7.9906605736949023</v>
      </c>
      <c r="AE539" s="1">
        <f t="shared" si="135"/>
        <v>-10.925905135240642</v>
      </c>
      <c r="AF539" s="1">
        <f t="shared" si="136"/>
        <v>13.536102076605362</v>
      </c>
      <c r="AG539" s="1">
        <f t="shared" si="131"/>
        <v>5.3699999999999299</v>
      </c>
      <c r="AH539" s="1">
        <f>SUM($Z$2:Z539)</f>
        <v>486.24283658058681</v>
      </c>
    </row>
    <row r="540" spans="17:34" x14ac:dyDescent="0.3">
      <c r="Q540" s="1">
        <f t="shared" si="137"/>
        <v>5.3799999999999297</v>
      </c>
      <c r="R540" s="1">
        <f>IF(Q540&lt;=t_thrust,('D12 Data'!D540/(m+m_f/2)),0)</f>
        <v>0</v>
      </c>
      <c r="S540" s="1">
        <f t="shared" si="138"/>
        <v>0</v>
      </c>
      <c r="T540" s="1">
        <f t="shared" si="145"/>
        <v>0</v>
      </c>
      <c r="U540" s="1">
        <f t="shared" si="132"/>
        <v>7.9628122063996694</v>
      </c>
      <c r="V540" s="1">
        <f t="shared" si="133"/>
        <v>1.1017084243748139</v>
      </c>
      <c r="W540" s="1">
        <f t="shared" si="139"/>
        <v>9.0645206307744814</v>
      </c>
      <c r="X540" s="1">
        <f t="shared" si="142"/>
        <v>413.12856542278399</v>
      </c>
      <c r="Y540" s="1">
        <f t="shared" si="143"/>
        <v>256.02198185605334</v>
      </c>
      <c r="Z540" s="1">
        <f t="shared" si="144"/>
        <v>0.48910568181273667</v>
      </c>
      <c r="AA540" s="1">
        <f t="shared" si="140"/>
        <v>45.736047672414585</v>
      </c>
      <c r="AB540" s="1">
        <f t="shared" si="141"/>
        <v>17.012131470370409</v>
      </c>
      <c r="AC540" s="1">
        <f t="shared" si="134"/>
        <v>48.797527333447405</v>
      </c>
      <c r="AD540" s="1">
        <f t="shared" si="146"/>
        <v>-7.9628122063996694</v>
      </c>
      <c r="AE540" s="1">
        <f t="shared" si="135"/>
        <v>-10.911708424374815</v>
      </c>
      <c r="AF540" s="1">
        <f t="shared" si="136"/>
        <v>13.508210798361118</v>
      </c>
      <c r="AG540" s="1">
        <f t="shared" si="131"/>
        <v>5.3799999999999297</v>
      </c>
      <c r="AH540" s="1">
        <f>SUM($Z$2:Z540)</f>
        <v>486.73194226239957</v>
      </c>
    </row>
    <row r="541" spans="17:34" x14ac:dyDescent="0.3">
      <c r="Q541" s="1">
        <f t="shared" si="137"/>
        <v>5.3899999999999295</v>
      </c>
      <c r="R541" s="1">
        <f>IF(Q541&lt;=t_thrust,('D12 Data'!D541/(m+m_f/2)),0)</f>
        <v>0</v>
      </c>
      <c r="S541" s="1">
        <f t="shared" si="138"/>
        <v>0</v>
      </c>
      <c r="T541" s="1">
        <f t="shared" si="145"/>
        <v>0</v>
      </c>
      <c r="U541" s="1">
        <f t="shared" si="132"/>
        <v>7.9351092521421922</v>
      </c>
      <c r="V541" s="1">
        <f t="shared" si="133"/>
        <v>1.0876208685051734</v>
      </c>
      <c r="W541" s="1">
        <f t="shared" si="139"/>
        <v>9.0227301206473633</v>
      </c>
      <c r="X541" s="1">
        <f t="shared" si="142"/>
        <v>413.58592589950814</v>
      </c>
      <c r="Y541" s="1">
        <f t="shared" si="143"/>
        <v>256.19210317075704</v>
      </c>
      <c r="Z541" s="1">
        <f t="shared" si="144"/>
        <v>0.48797527333447177</v>
      </c>
      <c r="AA541" s="1">
        <f t="shared" si="140"/>
        <v>45.656419550350591</v>
      </c>
      <c r="AB541" s="1">
        <f t="shared" si="141"/>
        <v>16.903014386126664</v>
      </c>
      <c r="AC541" s="1">
        <f t="shared" si="134"/>
        <v>48.684910819423713</v>
      </c>
      <c r="AD541" s="1">
        <f t="shared" si="146"/>
        <v>-7.9351092521421922</v>
      </c>
      <c r="AE541" s="1">
        <f t="shared" si="135"/>
        <v>-10.897620868505173</v>
      </c>
      <c r="AF541" s="1">
        <f t="shared" si="136"/>
        <v>13.480508129781757</v>
      </c>
      <c r="AG541" s="1">
        <f t="shared" si="131"/>
        <v>5.3899999999999295</v>
      </c>
      <c r="AH541" s="1">
        <f>SUM($Z$2:Z541)</f>
        <v>487.21991753573406</v>
      </c>
    </row>
    <row r="542" spans="17:34" x14ac:dyDescent="0.3">
      <c r="Q542" s="1">
        <f t="shared" si="137"/>
        <v>5.3999999999999293</v>
      </c>
      <c r="R542" s="1">
        <f>IF(Q542&lt;=t_thrust,('D12 Data'!D542/(m+m_f/2)),0)</f>
        <v>0</v>
      </c>
      <c r="S542" s="1">
        <f t="shared" si="138"/>
        <v>0</v>
      </c>
      <c r="T542" s="1">
        <f t="shared" si="145"/>
        <v>0</v>
      </c>
      <c r="U542" s="1">
        <f t="shared" si="132"/>
        <v>7.9075506998586382</v>
      </c>
      <c r="V542" s="1">
        <f t="shared" si="133"/>
        <v>1.0736419742474153</v>
      </c>
      <c r="W542" s="1">
        <f t="shared" si="139"/>
        <v>8.9811926741060546</v>
      </c>
      <c r="X542" s="1">
        <f t="shared" si="142"/>
        <v>414.04249009501166</v>
      </c>
      <c r="Y542" s="1">
        <f t="shared" si="143"/>
        <v>256.36113331461831</v>
      </c>
      <c r="Z542" s="1">
        <f t="shared" si="144"/>
        <v>0.48684910819425198</v>
      </c>
      <c r="AA542" s="1">
        <f t="shared" si="140"/>
        <v>45.577068457829171</v>
      </c>
      <c r="AB542" s="1">
        <f t="shared" si="141"/>
        <v>16.794038177441614</v>
      </c>
      <c r="AC542" s="1">
        <f t="shared" si="134"/>
        <v>48.572717522442716</v>
      </c>
      <c r="AD542" s="1">
        <f t="shared" si="146"/>
        <v>-7.9075506998586382</v>
      </c>
      <c r="AE542" s="1">
        <f t="shared" si="135"/>
        <v>-10.883641974247416</v>
      </c>
      <c r="AF542" s="1">
        <f t="shared" si="136"/>
        <v>13.45299300135234</v>
      </c>
      <c r="AG542" s="1">
        <f t="shared" si="131"/>
        <v>5.3999999999999293</v>
      </c>
      <c r="AH542" s="1">
        <f>SUM($Z$2:Z542)</f>
        <v>487.70676664392829</v>
      </c>
    </row>
    <row r="543" spans="17:34" x14ac:dyDescent="0.3">
      <c r="Q543" s="1">
        <f t="shared" si="137"/>
        <v>5.4099999999999291</v>
      </c>
      <c r="R543" s="1">
        <f>IF(Q543&lt;=t_thrust,('D12 Data'!D543/(m+m_f/2)),0)</f>
        <v>0</v>
      </c>
      <c r="S543" s="1">
        <f t="shared" si="138"/>
        <v>0</v>
      </c>
      <c r="T543" s="1">
        <f t="shared" si="145"/>
        <v>0</v>
      </c>
      <c r="U543" s="1">
        <f t="shared" si="132"/>
        <v>7.8801355472604211</v>
      </c>
      <c r="V543" s="1">
        <f t="shared" si="133"/>
        <v>1.0597712529221754</v>
      </c>
      <c r="W543" s="1">
        <f t="shared" si="139"/>
        <v>8.9399068001825945</v>
      </c>
      <c r="X543" s="1">
        <f t="shared" si="142"/>
        <v>414.49826077958994</v>
      </c>
      <c r="Y543" s="1">
        <f t="shared" si="143"/>
        <v>256.52907369639274</v>
      </c>
      <c r="Z543" s="1">
        <f t="shared" si="144"/>
        <v>0.48572717522442349</v>
      </c>
      <c r="AA543" s="1">
        <f t="shared" si="140"/>
        <v>45.497992950830586</v>
      </c>
      <c r="AB543" s="1">
        <f t="shared" si="141"/>
        <v>16.685201757699144</v>
      </c>
      <c r="AC543" s="1">
        <f t="shared" si="134"/>
        <v>48.460946340831562</v>
      </c>
      <c r="AD543" s="1">
        <f t="shared" si="146"/>
        <v>-7.8801355472604211</v>
      </c>
      <c r="AE543" s="1">
        <f t="shared" si="135"/>
        <v>-10.869771252922176</v>
      </c>
      <c r="AF543" s="1">
        <f t="shared" si="136"/>
        <v>13.425664353545065</v>
      </c>
      <c r="AG543" s="1">
        <f t="shared" si="131"/>
        <v>5.4099999999999291</v>
      </c>
      <c r="AH543" s="1">
        <f>SUM($Z$2:Z543)</f>
        <v>488.19249381915273</v>
      </c>
    </row>
    <row r="544" spans="17:34" x14ac:dyDescent="0.3">
      <c r="Q544" s="1">
        <f t="shared" si="137"/>
        <v>5.4199999999999289</v>
      </c>
      <c r="R544" s="1">
        <f>IF(Q544&lt;=t_thrust,('D12 Data'!D544/(m+m_f/2)),0)</f>
        <v>0</v>
      </c>
      <c r="S544" s="1">
        <f t="shared" si="138"/>
        <v>0</v>
      </c>
      <c r="T544" s="1">
        <f t="shared" si="145"/>
        <v>0</v>
      </c>
      <c r="U544" s="1">
        <f t="shared" si="132"/>
        <v>7.852862800742952</v>
      </c>
      <c r="V544" s="1">
        <f t="shared" si="133"/>
        <v>1.0460082205170127</v>
      </c>
      <c r="W544" s="1">
        <f t="shared" si="139"/>
        <v>8.8988710212599642</v>
      </c>
      <c r="X544" s="1">
        <f t="shared" si="142"/>
        <v>414.95324070909822</v>
      </c>
      <c r="Y544" s="1">
        <f t="shared" si="143"/>
        <v>256.69592571396976</v>
      </c>
      <c r="Z544" s="1">
        <f t="shared" si="144"/>
        <v>0.48460946340830241</v>
      </c>
      <c r="AA544" s="1">
        <f t="shared" si="140"/>
        <v>45.419191595357987</v>
      </c>
      <c r="AB544" s="1">
        <f t="shared" si="141"/>
        <v>16.576504045169923</v>
      </c>
      <c r="AC544" s="1">
        <f t="shared" si="134"/>
        <v>48.34959618792459</v>
      </c>
      <c r="AD544" s="1">
        <f t="shared" si="146"/>
        <v>-7.852862800742952</v>
      </c>
      <c r="AE544" s="1">
        <f t="shared" si="135"/>
        <v>-10.856008220517014</v>
      </c>
      <c r="AF544" s="1">
        <f t="shared" si="136"/>
        <v>13.398521136723463</v>
      </c>
      <c r="AG544" s="1">
        <f t="shared" si="131"/>
        <v>5.4199999999999289</v>
      </c>
      <c r="AH544" s="1">
        <f>SUM($Z$2:Z544)</f>
        <v>488.67710328256101</v>
      </c>
    </row>
    <row r="545" spans="17:34" x14ac:dyDescent="0.3">
      <c r="Q545" s="1">
        <f t="shared" si="137"/>
        <v>5.4299999999999287</v>
      </c>
      <c r="R545" s="1">
        <f>IF(Q545&lt;=t_thrust,('D12 Data'!D545/(m+m_f/2)),0)</f>
        <v>0</v>
      </c>
      <c r="S545" s="1">
        <f t="shared" si="138"/>
        <v>0</v>
      </c>
      <c r="T545" s="1">
        <f t="shared" si="145"/>
        <v>0</v>
      </c>
      <c r="U545" s="1">
        <f t="shared" si="132"/>
        <v>7.8257314752954716</v>
      </c>
      <c r="V545" s="1">
        <f t="shared" si="133"/>
        <v>1.0323523976488458</v>
      </c>
      <c r="W545" s="1">
        <f t="shared" si="139"/>
        <v>8.8580838729443183</v>
      </c>
      <c r="X545" s="1">
        <f t="shared" si="142"/>
        <v>415.4074326250518</v>
      </c>
      <c r="Y545" s="1">
        <f t="shared" si="143"/>
        <v>256.86169075442143</v>
      </c>
      <c r="Z545" s="1">
        <f t="shared" si="144"/>
        <v>0.48349596187923033</v>
      </c>
      <c r="AA545" s="1">
        <f t="shared" si="140"/>
        <v>45.340662967350561</v>
      </c>
      <c r="AB545" s="1">
        <f t="shared" si="141"/>
        <v>16.467943962964753</v>
      </c>
      <c r="AC545" s="1">
        <f t="shared" si="134"/>
        <v>48.238665991984291</v>
      </c>
      <c r="AD545" s="1">
        <f t="shared" si="146"/>
        <v>-7.8257314752954716</v>
      </c>
      <c r="AE545" s="1">
        <f t="shared" si="135"/>
        <v>-10.842352397648845</v>
      </c>
      <c r="AF545" s="1">
        <f t="shared" si="136"/>
        <v>13.371562311047722</v>
      </c>
      <c r="AG545" s="1">
        <f t="shared" si="131"/>
        <v>5.4299999999999287</v>
      </c>
      <c r="AH545" s="1">
        <f>SUM($Z$2:Z545)</f>
        <v>489.16059924444022</v>
      </c>
    </row>
    <row r="546" spans="17:34" x14ac:dyDescent="0.3">
      <c r="Q546" s="1">
        <f t="shared" si="137"/>
        <v>5.4399999999999284</v>
      </c>
      <c r="R546" s="1">
        <f>IF(Q546&lt;=t_thrust,('D12 Data'!D546/(m+m_f/2)),0)</f>
        <v>0</v>
      </c>
      <c r="S546" s="1">
        <f t="shared" si="138"/>
        <v>0</v>
      </c>
      <c r="T546" s="1">
        <f t="shared" si="145"/>
        <v>0</v>
      </c>
      <c r="U546" s="1">
        <f t="shared" si="132"/>
        <v>7.7987405944119894</v>
      </c>
      <c r="V546" s="1">
        <f t="shared" si="133"/>
        <v>1.0188033095268298</v>
      </c>
      <c r="W546" s="1">
        <f t="shared" si="139"/>
        <v>8.8175439039388195</v>
      </c>
      <c r="X546" s="1">
        <f t="shared" si="142"/>
        <v>415.86083925472531</v>
      </c>
      <c r="Y546" s="1">
        <f t="shared" si="143"/>
        <v>257.02637019405108</v>
      </c>
      <c r="Z546" s="1">
        <f t="shared" si="144"/>
        <v>0.48238665991984747</v>
      </c>
      <c r="AA546" s="1">
        <f t="shared" si="140"/>
        <v>45.262405652597607</v>
      </c>
      <c r="AB546" s="1">
        <f t="shared" si="141"/>
        <v>16.359520438988266</v>
      </c>
      <c r="AC546" s="1">
        <f t="shared" si="134"/>
        <v>48.128154696123296</v>
      </c>
      <c r="AD546" s="1">
        <f t="shared" si="146"/>
        <v>-7.7987405944119894</v>
      </c>
      <c r="AE546" s="1">
        <f t="shared" si="135"/>
        <v>-10.82880330952683</v>
      </c>
      <c r="AF546" s="1">
        <f t="shared" si="136"/>
        <v>13.344786846381201</v>
      </c>
      <c r="AG546" s="1">
        <f t="shared" si="131"/>
        <v>5.4399999999999284</v>
      </c>
      <c r="AH546" s="1">
        <f>SUM($Z$2:Z546)</f>
        <v>489.64298590436005</v>
      </c>
    </row>
    <row r="547" spans="17:34" x14ac:dyDescent="0.3">
      <c r="Q547" s="1">
        <f t="shared" si="137"/>
        <v>5.4499999999999282</v>
      </c>
      <c r="R547" s="1">
        <f>IF(Q547&lt;=t_thrust,('D12 Data'!D547/(m+m_f/2)),0)</f>
        <v>0</v>
      </c>
      <c r="S547" s="1">
        <f t="shared" si="138"/>
        <v>0</v>
      </c>
      <c r="T547" s="1">
        <f t="shared" si="145"/>
        <v>0</v>
      </c>
      <c r="U547" s="1">
        <f t="shared" si="132"/>
        <v>7.771889190003292</v>
      </c>
      <c r="V547" s="1">
        <f t="shared" si="133"/>
        <v>1.0053604859156728</v>
      </c>
      <c r="W547" s="1">
        <f t="shared" si="139"/>
        <v>8.7772496759189629</v>
      </c>
      <c r="X547" s="1">
        <f t="shared" si="142"/>
        <v>416.31346331125127</v>
      </c>
      <c r="Y547" s="1">
        <f t="shared" si="143"/>
        <v>257.18996539844096</v>
      </c>
      <c r="Z547" s="1">
        <f t="shared" si="144"/>
        <v>0.48128154696121889</v>
      </c>
      <c r="AA547" s="1">
        <f t="shared" si="140"/>
        <v>45.184418246653486</v>
      </c>
      <c r="AB547" s="1">
        <f t="shared" si="141"/>
        <v>16.251232405892999</v>
      </c>
      <c r="AC547" s="1">
        <f t="shared" si="134"/>
        <v>48.018061258227192</v>
      </c>
      <c r="AD547" s="1">
        <f t="shared" si="146"/>
        <v>-7.771889190003292</v>
      </c>
      <c r="AE547" s="1">
        <f t="shared" si="135"/>
        <v>-10.815360485915674</v>
      </c>
      <c r="AF547" s="1">
        <f t="shared" si="136"/>
        <v>13.318193722198073</v>
      </c>
      <c r="AG547" s="1">
        <f t="shared" si="131"/>
        <v>5.4499999999999282</v>
      </c>
      <c r="AH547" s="1">
        <f>SUM($Z$2:Z547)</f>
        <v>490.12426745132126</v>
      </c>
    </row>
    <row r="548" spans="17:34" x14ac:dyDescent="0.3">
      <c r="Q548" s="1">
        <f t="shared" si="137"/>
        <v>5.459999999999928</v>
      </c>
      <c r="R548" s="1">
        <f>IF(Q548&lt;=t_thrust,('D12 Data'!D548/(m+m_f/2)),0)</f>
        <v>0</v>
      </c>
      <c r="S548" s="1">
        <f t="shared" si="138"/>
        <v>0</v>
      </c>
      <c r="T548" s="1">
        <f t="shared" si="145"/>
        <v>0</v>
      </c>
      <c r="U548" s="1">
        <f t="shared" si="132"/>
        <v>7.7451763023100089</v>
      </c>
      <c r="V548" s="1">
        <f t="shared" si="133"/>
        <v>0.99202346109938877</v>
      </c>
      <c r="W548" s="1">
        <f t="shared" si="139"/>
        <v>8.7371997634093983</v>
      </c>
      <c r="X548" s="1">
        <f t="shared" si="142"/>
        <v>416.76530749371778</v>
      </c>
      <c r="Y548" s="1">
        <f t="shared" si="143"/>
        <v>257.35247772249988</v>
      </c>
      <c r="Z548" s="1">
        <f t="shared" si="144"/>
        <v>0.48018061258225192</v>
      </c>
      <c r="AA548" s="1">
        <f t="shared" si="140"/>
        <v>45.106699354753452</v>
      </c>
      <c r="AB548" s="1">
        <f t="shared" si="141"/>
        <v>16.143078801033845</v>
      </c>
      <c r="AC548" s="1">
        <f t="shared" si="134"/>
        <v>47.908384650878219</v>
      </c>
      <c r="AD548" s="1">
        <f t="shared" si="146"/>
        <v>-7.7451763023100089</v>
      </c>
      <c r="AE548" s="1">
        <f t="shared" si="135"/>
        <v>-10.80202346109939</v>
      </c>
      <c r="AF548" s="1">
        <f t="shared" si="136"/>
        <v>13.291781927492123</v>
      </c>
      <c r="AG548" s="1">
        <f t="shared" si="131"/>
        <v>5.459999999999928</v>
      </c>
      <c r="AH548" s="1">
        <f>SUM($Z$2:Z548)</f>
        <v>490.60444806390353</v>
      </c>
    </row>
    <row r="549" spans="17:34" x14ac:dyDescent="0.3">
      <c r="Q549" s="1">
        <f t="shared" si="137"/>
        <v>5.4699999999999278</v>
      </c>
      <c r="R549" s="1">
        <f>IF(Q549&lt;=t_thrust,('D12 Data'!D549/(m+m_f/2)),0)</f>
        <v>0</v>
      </c>
      <c r="S549" s="1">
        <f t="shared" si="138"/>
        <v>0</v>
      </c>
      <c r="T549" s="1">
        <f t="shared" si="145"/>
        <v>0</v>
      </c>
      <c r="U549" s="1">
        <f t="shared" si="132"/>
        <v>7.7186009798167357</v>
      </c>
      <c r="V549" s="1">
        <f t="shared" si="133"/>
        <v>0.97879177384547578</v>
      </c>
      <c r="W549" s="1">
        <f t="shared" si="139"/>
        <v>8.6973927536622124</v>
      </c>
      <c r="X549" s="1">
        <f t="shared" si="142"/>
        <v>417.21637448726528</v>
      </c>
      <c r="Y549" s="1">
        <f t="shared" si="143"/>
        <v>257.51390851051019</v>
      </c>
      <c r="Z549" s="1">
        <f t="shared" si="144"/>
        <v>0.47908384650873848</v>
      </c>
      <c r="AA549" s="1">
        <f t="shared" si="140"/>
        <v>45.029247591730353</v>
      </c>
      <c r="AB549" s="1">
        <f t="shared" si="141"/>
        <v>16.035058566422855</v>
      </c>
      <c r="AC549" s="1">
        <f t="shared" si="134"/>
        <v>47.799123861279767</v>
      </c>
      <c r="AD549" s="1">
        <f t="shared" si="146"/>
        <v>-7.7186009798167357</v>
      </c>
      <c r="AE549" s="1">
        <f t="shared" si="135"/>
        <v>-10.788791773845476</v>
      </c>
      <c r="AF549" s="1">
        <f t="shared" si="136"/>
        <v>13.265550460686645</v>
      </c>
      <c r="AG549" s="1">
        <f t="shared" si="131"/>
        <v>5.4699999999999278</v>
      </c>
      <c r="AH549" s="1">
        <f>SUM($Z$2:Z549)</f>
        <v>491.08353191041226</v>
      </c>
    </row>
    <row r="550" spans="17:34" x14ac:dyDescent="0.3">
      <c r="Q550" s="1">
        <f t="shared" si="137"/>
        <v>5.4799999999999276</v>
      </c>
      <c r="R550" s="1">
        <f>IF(Q550&lt;=t_thrust,('D12 Data'!D550/(m+m_f/2)),0)</f>
        <v>0</v>
      </c>
      <c r="S550" s="1">
        <f t="shared" si="138"/>
        <v>0</v>
      </c>
      <c r="T550" s="1">
        <f t="shared" si="145"/>
        <v>0</v>
      </c>
      <c r="U550" s="1">
        <f t="shared" si="132"/>
        <v>7.6921622791671647</v>
      </c>
      <c r="V550" s="1">
        <f t="shared" si="133"/>
        <v>0.96566496736951901</v>
      </c>
      <c r="W550" s="1">
        <f t="shared" si="139"/>
        <v>8.6578272465366855</v>
      </c>
      <c r="X550" s="1">
        <f t="shared" si="142"/>
        <v>417.66666696318259</v>
      </c>
      <c r="Y550" s="1">
        <f t="shared" si="143"/>
        <v>257.67425909617441</v>
      </c>
      <c r="Z550" s="1">
        <f t="shared" si="144"/>
        <v>0.47799123861279891</v>
      </c>
      <c r="AA550" s="1">
        <f t="shared" si="140"/>
        <v>44.952061581932185</v>
      </c>
      <c r="AB550" s="1">
        <f t="shared" si="141"/>
        <v>15.927170648684402</v>
      </c>
      <c r="AC550" s="1">
        <f t="shared" si="134"/>
        <v>47.690277891181736</v>
      </c>
      <c r="AD550" s="1">
        <f t="shared" si="146"/>
        <v>-7.6921622791671647</v>
      </c>
      <c r="AE550" s="1">
        <f t="shared" si="135"/>
        <v>-10.775664967369519</v>
      </c>
      <c r="AF550" s="1">
        <f t="shared" si="136"/>
        <v>13.239498329545455</v>
      </c>
      <c r="AG550" s="1">
        <f t="shared" si="131"/>
        <v>5.4799999999999276</v>
      </c>
      <c r="AH550" s="1">
        <f>SUM($Z$2:Z550)</f>
        <v>491.56152314902505</v>
      </c>
    </row>
    <row r="551" spans="17:34" x14ac:dyDescent="0.3">
      <c r="Q551" s="1">
        <f t="shared" si="137"/>
        <v>5.4899999999999274</v>
      </c>
      <c r="R551" s="1">
        <f>IF(Q551&lt;=t_thrust,('D12 Data'!D551/(m+m_f/2)),0)</f>
        <v>0</v>
      </c>
      <c r="S551" s="1">
        <f t="shared" si="138"/>
        <v>0</v>
      </c>
      <c r="T551" s="1">
        <f t="shared" si="145"/>
        <v>0</v>
      </c>
      <c r="U551" s="1">
        <f t="shared" si="132"/>
        <v>7.6658592650802708</v>
      </c>
      <c r="V551" s="1">
        <f t="shared" si="133"/>
        <v>0.9526425893002165</v>
      </c>
      <c r="W551" s="1">
        <f t="shared" si="139"/>
        <v>8.6185018543804865</v>
      </c>
      <c r="X551" s="1">
        <f t="shared" si="142"/>
        <v>418.11618757900192</v>
      </c>
      <c r="Y551" s="1">
        <f t="shared" si="143"/>
        <v>257.83353080266124</v>
      </c>
      <c r="Z551" s="1">
        <f t="shared" si="144"/>
        <v>0.47690277891181609</v>
      </c>
      <c r="AA551" s="1">
        <f t="shared" si="140"/>
        <v>44.875139959140512</v>
      </c>
      <c r="AB551" s="1">
        <f t="shared" si="141"/>
        <v>15.81941399901071</v>
      </c>
      <c r="AC551" s="1">
        <f t="shared" si="134"/>
        <v>47.581845756806715</v>
      </c>
      <c r="AD551" s="1">
        <f t="shared" si="146"/>
        <v>-7.6658592650802708</v>
      </c>
      <c r="AE551" s="1">
        <f t="shared" si="135"/>
        <v>-10.762642589300217</v>
      </c>
      <c r="AF551" s="1">
        <f t="shared" si="136"/>
        <v>13.213624551084987</v>
      </c>
      <c r="AG551" s="1">
        <f t="shared" si="131"/>
        <v>5.4899999999999274</v>
      </c>
      <c r="AH551" s="1">
        <f>SUM($Z$2:Z551)</f>
        <v>492.03842592793688</v>
      </c>
    </row>
    <row r="552" spans="17:34" x14ac:dyDescent="0.3">
      <c r="Q552" s="1">
        <f t="shared" si="137"/>
        <v>5.4999999999999272</v>
      </c>
      <c r="R552" s="1">
        <f>IF(Q552&lt;=t_thrust,('D12 Data'!D552/(m+m_f/2)),0)</f>
        <v>0</v>
      </c>
      <c r="S552" s="1">
        <f t="shared" si="138"/>
        <v>0</v>
      </c>
      <c r="T552" s="1">
        <f t="shared" si="145"/>
        <v>0</v>
      </c>
      <c r="U552" s="1">
        <f t="shared" si="132"/>
        <v>7.6396910102674633</v>
      </c>
      <c r="V552" s="1">
        <f t="shared" si="133"/>
        <v>0.93972419164481424</v>
      </c>
      <c r="W552" s="1">
        <f t="shared" si="139"/>
        <v>8.579415201912278</v>
      </c>
      <c r="X552" s="1">
        <f t="shared" si="142"/>
        <v>418.56493897859332</v>
      </c>
      <c r="Y552" s="1">
        <f t="shared" si="143"/>
        <v>257.99172494265133</v>
      </c>
      <c r="Z552" s="1">
        <f t="shared" si="144"/>
        <v>0.47581845756805702</v>
      </c>
      <c r="AA552" s="1">
        <f t="shared" si="140"/>
        <v>44.79848136648971</v>
      </c>
      <c r="AB552" s="1">
        <f t="shared" si="141"/>
        <v>15.711787573117709</v>
      </c>
      <c r="AC552" s="1">
        <f t="shared" si="134"/>
        <v>47.473826488776972</v>
      </c>
      <c r="AD552" s="1">
        <f t="shared" si="146"/>
        <v>-7.6396910102674633</v>
      </c>
      <c r="AE552" s="1">
        <f t="shared" si="135"/>
        <v>-10.749724191644814</v>
      </c>
      <c r="AF552" s="1">
        <f t="shared" si="136"/>
        <v>13.187928151487453</v>
      </c>
      <c r="AG552" s="1">
        <f t="shared" si="131"/>
        <v>5.4999999999999272</v>
      </c>
      <c r="AH552" s="1">
        <f>SUM($Z$2:Z552)</f>
        <v>492.51424438550492</v>
      </c>
    </row>
    <row r="553" spans="17:34" x14ac:dyDescent="0.3">
      <c r="Q553" s="1">
        <f t="shared" si="137"/>
        <v>5.509999999999927</v>
      </c>
      <c r="R553" s="1">
        <f>IF(Q553&lt;=t_thrust,('D12 Data'!D553/(m+m_f/2)),0)</f>
        <v>0</v>
      </c>
      <c r="S553" s="1">
        <f t="shared" si="138"/>
        <v>0</v>
      </c>
      <c r="T553" s="1">
        <f t="shared" si="145"/>
        <v>0</v>
      </c>
      <c r="U553" s="1">
        <f t="shared" si="132"/>
        <v>7.6136565953507445</v>
      </c>
      <c r="V553" s="1">
        <f t="shared" si="133"/>
        <v>0.92690933075495285</v>
      </c>
      <c r="W553" s="1">
        <f t="shared" si="139"/>
        <v>8.5405659261056996</v>
      </c>
      <c r="X553" s="1">
        <f t="shared" si="142"/>
        <v>419.01292379225822</v>
      </c>
      <c r="Y553" s="1">
        <f t="shared" si="143"/>
        <v>258.14884281838249</v>
      </c>
      <c r="Z553" s="1">
        <f t="shared" si="144"/>
        <v>0.4747382648877691</v>
      </c>
      <c r="AA553" s="1">
        <f t="shared" si="140"/>
        <v>44.722084456387037</v>
      </c>
      <c r="AB553" s="1">
        <f t="shared" si="141"/>
        <v>15.604290331201263</v>
      </c>
      <c r="AC553" s="1">
        <f t="shared" si="134"/>
        <v>47.366219132042154</v>
      </c>
      <c r="AD553" s="1">
        <f t="shared" si="146"/>
        <v>-7.6136565953507445</v>
      </c>
      <c r="AE553" s="1">
        <f t="shared" si="135"/>
        <v>-10.736909330754953</v>
      </c>
      <c r="AF553" s="1">
        <f t="shared" si="136"/>
        <v>13.162408166015087</v>
      </c>
      <c r="AG553" s="1">
        <f t="shared" si="131"/>
        <v>5.509999999999927</v>
      </c>
      <c r="AH553" s="1">
        <f>SUM($Z$2:Z553)</f>
        <v>492.9889826503927</v>
      </c>
    </row>
    <row r="554" spans="17:34" x14ac:dyDescent="0.3">
      <c r="Q554" s="1">
        <f t="shared" si="137"/>
        <v>5.5199999999999267</v>
      </c>
      <c r="R554" s="1">
        <f>IF(Q554&lt;=t_thrust,('D12 Data'!D554/(m+m_f/2)),0)</f>
        <v>0</v>
      </c>
      <c r="S554" s="1">
        <f t="shared" si="138"/>
        <v>0</v>
      </c>
      <c r="T554" s="1">
        <f t="shared" si="145"/>
        <v>0</v>
      </c>
      <c r="U554" s="1">
        <f t="shared" si="132"/>
        <v>7.5877551087818507</v>
      </c>
      <c r="V554" s="1">
        <f t="shared" si="133"/>
        <v>0.91419756729292023</v>
      </c>
      <c r="W554" s="1">
        <f t="shared" si="139"/>
        <v>8.5019526760747706</v>
      </c>
      <c r="X554" s="1">
        <f t="shared" si="142"/>
        <v>419.46014463682206</v>
      </c>
      <c r="Y554" s="1">
        <f t="shared" si="143"/>
        <v>258.30488572169452</v>
      </c>
      <c r="Z554" s="1">
        <f t="shared" si="144"/>
        <v>0.47366219132040183</v>
      </c>
      <c r="AA554" s="1">
        <f t="shared" si="140"/>
        <v>44.645947890433533</v>
      </c>
      <c r="AB554" s="1">
        <f t="shared" si="141"/>
        <v>15.496921237893716</v>
      </c>
      <c r="AC554" s="1">
        <f t="shared" si="134"/>
        <v>47.25902274580789</v>
      </c>
      <c r="AD554" s="1">
        <f t="shared" si="146"/>
        <v>-7.5877551087818507</v>
      </c>
      <c r="AE554" s="1">
        <f t="shared" si="135"/>
        <v>-10.72419756729292</v>
      </c>
      <c r="AF554" s="1">
        <f t="shared" si="136"/>
        <v>13.137063638925422</v>
      </c>
      <c r="AG554" s="1">
        <f t="shared" si="131"/>
        <v>5.5199999999999267</v>
      </c>
      <c r="AH554" s="1">
        <f>SUM($Z$2:Z554)</f>
        <v>493.46264484171309</v>
      </c>
    </row>
    <row r="555" spans="17:34" x14ac:dyDescent="0.3">
      <c r="Q555" s="1">
        <f t="shared" si="137"/>
        <v>5.5299999999999265</v>
      </c>
      <c r="R555" s="1">
        <f>IF(Q555&lt;=t_thrust,('D12 Data'!D555/(m+m_f/2)),0)</f>
        <v>0</v>
      </c>
      <c r="S555" s="1">
        <f t="shared" si="138"/>
        <v>0</v>
      </c>
      <c r="T555" s="1">
        <f t="shared" si="145"/>
        <v>0</v>
      </c>
      <c r="U555" s="1">
        <f t="shared" si="132"/>
        <v>7.5619856467623459</v>
      </c>
      <c r="V555" s="1">
        <f t="shared" si="133"/>
        <v>0.90158846619830357</v>
      </c>
      <c r="W555" s="1">
        <f t="shared" si="139"/>
        <v>8.4635741129606501</v>
      </c>
      <c r="X555" s="1">
        <f t="shared" si="142"/>
        <v>419.9066041157264</v>
      </c>
      <c r="Y555" s="1">
        <f t="shared" si="143"/>
        <v>258.45985493407346</v>
      </c>
      <c r="Z555" s="1">
        <f t="shared" si="144"/>
        <v>0.4725902274580765</v>
      </c>
      <c r="AA555" s="1">
        <f t="shared" si="140"/>
        <v>44.570070339345719</v>
      </c>
      <c r="AB555" s="1">
        <f t="shared" si="141"/>
        <v>15.389679262220788</v>
      </c>
      <c r="AC555" s="1">
        <f t="shared" si="134"/>
        <v>47.152236403465039</v>
      </c>
      <c r="AD555" s="1">
        <f t="shared" si="146"/>
        <v>-7.5619856467623459</v>
      </c>
      <c r="AE555" s="1">
        <f t="shared" si="135"/>
        <v>-10.711588466198304</v>
      </c>
      <c r="AF555" s="1">
        <f t="shared" si="136"/>
        <v>13.111893623387594</v>
      </c>
      <c r="AG555" s="1">
        <f t="shared" si="131"/>
        <v>5.5299999999999265</v>
      </c>
      <c r="AH555" s="1">
        <f>SUM($Z$2:Z555)</f>
        <v>493.93523506917114</v>
      </c>
    </row>
    <row r="556" spans="17:34" x14ac:dyDescent="0.3">
      <c r="Q556" s="1">
        <f t="shared" si="137"/>
        <v>5.5399999999999263</v>
      </c>
      <c r="R556" s="1">
        <f>IF(Q556&lt;=t_thrust,('D12 Data'!D556/(m+m_f/2)),0)</f>
        <v>0</v>
      </c>
      <c r="S556" s="1">
        <f t="shared" si="138"/>
        <v>0</v>
      </c>
      <c r="T556" s="1">
        <f t="shared" si="145"/>
        <v>0</v>
      </c>
      <c r="U556" s="1">
        <f t="shared" si="132"/>
        <v>7.5363473131646606</v>
      </c>
      <c r="V556" s="1">
        <f t="shared" si="133"/>
        <v>0.88908159665503717</v>
      </c>
      <c r="W556" s="1">
        <f t="shared" si="139"/>
        <v>8.4254289098196971</v>
      </c>
      <c r="X556" s="1">
        <f t="shared" si="142"/>
        <v>420.35230481911987</v>
      </c>
      <c r="Y556" s="1">
        <f t="shared" si="143"/>
        <v>258.61375172669568</v>
      </c>
      <c r="Z556" s="1">
        <f t="shared" si="144"/>
        <v>0.47152236403466652</v>
      </c>
      <c r="AA556" s="1">
        <f t="shared" si="140"/>
        <v>44.494450482878094</v>
      </c>
      <c r="AB556" s="1">
        <f t="shared" si="141"/>
        <v>15.282563377558807</v>
      </c>
      <c r="AC556" s="1">
        <f t="shared" si="134"/>
        <v>47.045859192519721</v>
      </c>
      <c r="AD556" s="1">
        <f t="shared" si="146"/>
        <v>-7.5363473131646606</v>
      </c>
      <c r="AE556" s="1">
        <f t="shared" si="135"/>
        <v>-10.699081596655038</v>
      </c>
      <c r="AF556" s="1">
        <f t="shared" si="136"/>
        <v>13.086897181399673</v>
      </c>
      <c r="AG556" s="1">
        <f t="shared" si="131"/>
        <v>5.5399999999999263</v>
      </c>
      <c r="AH556" s="1">
        <f>SUM($Z$2:Z556)</f>
        <v>494.40675743320583</v>
      </c>
    </row>
    <row r="557" spans="17:34" x14ac:dyDescent="0.3">
      <c r="Q557" s="1">
        <f t="shared" si="137"/>
        <v>5.5499999999999261</v>
      </c>
      <c r="R557" s="1">
        <f>IF(Q557&lt;=t_thrust,('D12 Data'!D557/(m+m_f/2)),0)</f>
        <v>0</v>
      </c>
      <c r="S557" s="1">
        <f t="shared" si="138"/>
        <v>0</v>
      </c>
      <c r="T557" s="1">
        <f t="shared" si="145"/>
        <v>0</v>
      </c>
      <c r="U557" s="1">
        <f t="shared" si="132"/>
        <v>7.5108392194540929</v>
      </c>
      <c r="V557" s="1">
        <f t="shared" si="133"/>
        <v>0.87667653205884244</v>
      </c>
      <c r="W557" s="1">
        <f t="shared" si="139"/>
        <v>8.3875157515129377</v>
      </c>
      <c r="X557" s="1">
        <f t="shared" si="142"/>
        <v>420.79724932394862</v>
      </c>
      <c r="Y557" s="1">
        <f t="shared" si="143"/>
        <v>258.76657736047127</v>
      </c>
      <c r="Z557" s="1">
        <f t="shared" si="144"/>
        <v>0.47045859192517331</v>
      </c>
      <c r="AA557" s="1">
        <f t="shared" si="140"/>
        <v>44.419087009746448</v>
      </c>
      <c r="AB557" s="1">
        <f t="shared" si="141"/>
        <v>15.17557256159226</v>
      </c>
      <c r="AC557" s="1">
        <f t="shared" si="134"/>
        <v>46.939890214524127</v>
      </c>
      <c r="AD557" s="1">
        <f t="shared" si="146"/>
        <v>-7.5108392194540929</v>
      </c>
      <c r="AE557" s="1">
        <f t="shared" si="135"/>
        <v>-10.686676532058843</v>
      </c>
      <c r="AF557" s="1">
        <f t="shared" si="136"/>
        <v>13.062073383707006</v>
      </c>
      <c r="AG557" s="1">
        <f t="shared" si="131"/>
        <v>5.5499999999999261</v>
      </c>
      <c r="AH557" s="1">
        <f>SUM($Z$2:Z557)</f>
        <v>494.87721602513102</v>
      </c>
    </row>
    <row r="558" spans="17:34" x14ac:dyDescent="0.3">
      <c r="Q558" s="1">
        <f t="shared" si="137"/>
        <v>5.5599999999999259</v>
      </c>
      <c r="R558" s="1">
        <f>IF(Q558&lt;=t_thrust,('D12 Data'!D558/(m+m_f/2)),0)</f>
        <v>0</v>
      </c>
      <c r="S558" s="1">
        <f t="shared" si="138"/>
        <v>0</v>
      </c>
      <c r="T558" s="1">
        <f t="shared" si="145"/>
        <v>0</v>
      </c>
      <c r="U558" s="1">
        <f t="shared" si="132"/>
        <v>7.4854604846117017</v>
      </c>
      <c r="V558" s="1">
        <f t="shared" si="133"/>
        <v>0.86437284998505459</v>
      </c>
      <c r="W558" s="1">
        <f t="shared" si="139"/>
        <v>8.3498333345967541</v>
      </c>
      <c r="X558" s="1">
        <f t="shared" si="142"/>
        <v>421.24144019404605</v>
      </c>
      <c r="Y558" s="1">
        <f t="shared" si="143"/>
        <v>258.91833308608722</v>
      </c>
      <c r="Z558" s="1">
        <f t="shared" si="144"/>
        <v>0.46939890214521446</v>
      </c>
      <c r="AA558" s="1">
        <f t="shared" si="140"/>
        <v>44.343978617551912</v>
      </c>
      <c r="AB558" s="1">
        <f t="shared" si="141"/>
        <v>15.068705796271674</v>
      </c>
      <c r="AC558" s="1">
        <f t="shared" si="134"/>
        <v>46.834328585007945</v>
      </c>
      <c r="AD558" s="1">
        <f t="shared" si="146"/>
        <v>-7.4854604846117017</v>
      </c>
      <c r="AE558" s="1">
        <f t="shared" si="135"/>
        <v>-10.674372849985055</v>
      </c>
      <c r="AF558" s="1">
        <f t="shared" si="136"/>
        <v>13.037421309721541</v>
      </c>
      <c r="AG558" s="1">
        <f t="shared" si="131"/>
        <v>5.5599999999999259</v>
      </c>
      <c r="AH558" s="1">
        <f>SUM($Z$2:Z558)</f>
        <v>495.34661492727622</v>
      </c>
    </row>
    <row r="559" spans="17:34" x14ac:dyDescent="0.3">
      <c r="Q559" s="1">
        <f t="shared" si="137"/>
        <v>5.5699999999999257</v>
      </c>
      <c r="R559" s="1">
        <f>IF(Q559&lt;=t_thrust,('D12 Data'!D559/(m+m_f/2)),0)</f>
        <v>0</v>
      </c>
      <c r="S559" s="1">
        <f t="shared" si="138"/>
        <v>0</v>
      </c>
      <c r="T559" s="1">
        <f t="shared" si="145"/>
        <v>0</v>
      </c>
      <c r="U559" s="1">
        <f t="shared" si="132"/>
        <v>7.4602102350581303</v>
      </c>
      <c r="V559" s="1">
        <f t="shared" si="133"/>
        <v>0.85217013215683179</v>
      </c>
      <c r="W559" s="1">
        <f t="shared" si="139"/>
        <v>8.3123803672149617</v>
      </c>
      <c r="X559" s="1">
        <f t="shared" si="142"/>
        <v>421.68487998022158</v>
      </c>
      <c r="Y559" s="1">
        <f t="shared" si="143"/>
        <v>259.06902014404994</v>
      </c>
      <c r="Z559" s="1">
        <f t="shared" si="144"/>
        <v>0.46834328585009466</v>
      </c>
      <c r="AA559" s="1">
        <f t="shared" si="140"/>
        <v>44.269124012705795</v>
      </c>
      <c r="AB559" s="1">
        <f t="shared" si="141"/>
        <v>14.961962067771825</v>
      </c>
      <c r="AC559" s="1">
        <f t="shared" si="134"/>
        <v>46.729173433410608</v>
      </c>
      <c r="AD559" s="1">
        <f t="shared" si="146"/>
        <v>-7.4602102350581303</v>
      </c>
      <c r="AE559" s="1">
        <f t="shared" si="135"/>
        <v>-10.662170132156833</v>
      </c>
      <c r="AF559" s="1">
        <f t="shared" si="136"/>
        <v>13.012940047442136</v>
      </c>
      <c r="AG559" s="1">
        <f t="shared" si="131"/>
        <v>5.5699999999999257</v>
      </c>
      <c r="AH559" s="1">
        <f>SUM($Z$2:Z559)</f>
        <v>495.81495821312632</v>
      </c>
    </row>
    <row r="560" spans="17:34" x14ac:dyDescent="0.3">
      <c r="Q560" s="1">
        <f t="shared" si="137"/>
        <v>5.5799999999999255</v>
      </c>
      <c r="R560" s="1">
        <f>IF(Q560&lt;=t_thrust,('D12 Data'!D560/(m+m_f/2)),0)</f>
        <v>0</v>
      </c>
      <c r="S560" s="1">
        <f t="shared" si="138"/>
        <v>0</v>
      </c>
      <c r="T560" s="1">
        <f t="shared" si="145"/>
        <v>0</v>
      </c>
      <c r="U560" s="1">
        <f t="shared" si="132"/>
        <v>7.4350876045783272</v>
      </c>
      <c r="V560" s="1">
        <f t="shared" si="133"/>
        <v>0.84006796441374398</v>
      </c>
      <c r="W560" s="1">
        <f t="shared" si="139"/>
        <v>8.2751555689920711</v>
      </c>
      <c r="X560" s="1">
        <f t="shared" si="142"/>
        <v>422.12757122034861</v>
      </c>
      <c r="Y560" s="1">
        <f t="shared" si="143"/>
        <v>259.21863976472764</v>
      </c>
      <c r="Z560" s="1">
        <f t="shared" si="144"/>
        <v>0.46729173433407561</v>
      </c>
      <c r="AA560" s="1">
        <f t="shared" si="140"/>
        <v>44.194521910355213</v>
      </c>
      <c r="AB560" s="1">
        <f t="shared" si="141"/>
        <v>14.855340366450259</v>
      </c>
      <c r="AC560" s="1">
        <f t="shared" si="134"/>
        <v>46.624423903014112</v>
      </c>
      <c r="AD560" s="1">
        <f t="shared" si="146"/>
        <v>-7.4350876045783272</v>
      </c>
      <c r="AE560" s="1">
        <f t="shared" si="135"/>
        <v>-10.650067964413745</v>
      </c>
      <c r="AF560" s="1">
        <f t="shared" si="136"/>
        <v>12.988628693375841</v>
      </c>
      <c r="AG560" s="1">
        <f t="shared" si="131"/>
        <v>5.5799999999999255</v>
      </c>
      <c r="AH560" s="1">
        <f>SUM($Z$2:Z560)</f>
        <v>496.2822499474604</v>
      </c>
    </row>
    <row r="561" spans="17:34" x14ac:dyDescent="0.3">
      <c r="Q561" s="1">
        <f t="shared" si="137"/>
        <v>5.5899999999999253</v>
      </c>
      <c r="R561" s="1">
        <f>IF(Q561&lt;=t_thrust,('D12 Data'!D561/(m+m_f/2)),0)</f>
        <v>0</v>
      </c>
      <c r="S561" s="1">
        <f t="shared" si="138"/>
        <v>0</v>
      </c>
      <c r="T561" s="1">
        <f t="shared" si="145"/>
        <v>0</v>
      </c>
      <c r="U561" s="1">
        <f t="shared" si="132"/>
        <v>7.4100917342471568</v>
      </c>
      <c r="V561" s="1">
        <f t="shared" si="133"/>
        <v>0.82806593668073425</v>
      </c>
      <c r="W561" s="1">
        <f t="shared" si="139"/>
        <v>8.2381576709278921</v>
      </c>
      <c r="X561" s="1">
        <f t="shared" si="142"/>
        <v>422.56951643945217</v>
      </c>
      <c r="Y561" s="1">
        <f t="shared" si="143"/>
        <v>259.36719316839213</v>
      </c>
      <c r="Z561" s="1">
        <f t="shared" si="144"/>
        <v>0.46624423903014461</v>
      </c>
      <c r="AA561" s="1">
        <f t="shared" si="140"/>
        <v>44.120171034309429</v>
      </c>
      <c r="AB561" s="1">
        <f t="shared" si="141"/>
        <v>14.748839686806123</v>
      </c>
      <c r="AC561" s="1">
        <f t="shared" si="134"/>
        <v>46.520079150876605</v>
      </c>
      <c r="AD561" s="1">
        <f t="shared" si="146"/>
        <v>-7.4100917342471568</v>
      </c>
      <c r="AE561" s="1">
        <f t="shared" si="135"/>
        <v>-10.638065936680734</v>
      </c>
      <c r="AF561" s="1">
        <f t="shared" si="136"/>
        <v>12.964486352460129</v>
      </c>
      <c r="AG561" s="1">
        <f t="shared" si="131"/>
        <v>5.5899999999999253</v>
      </c>
      <c r="AH561" s="1">
        <f>SUM($Z$2:Z561)</f>
        <v>496.74849418649052</v>
      </c>
    </row>
    <row r="562" spans="17:34" x14ac:dyDescent="0.3">
      <c r="Q562" s="1">
        <f t="shared" si="137"/>
        <v>5.599999999999925</v>
      </c>
      <c r="R562" s="1">
        <f>IF(Q562&lt;=t_thrust,('D12 Data'!D562/(m+m_f/2)),0)</f>
        <v>0</v>
      </c>
      <c r="S562" s="1">
        <f t="shared" si="138"/>
        <v>0</v>
      </c>
      <c r="T562" s="1">
        <f t="shared" si="145"/>
        <v>0</v>
      </c>
      <c r="U562" s="1">
        <f t="shared" si="132"/>
        <v>7.3852217723558766</v>
      </c>
      <c r="V562" s="1">
        <f t="shared" si="133"/>
        <v>0.81616364293745258</v>
      </c>
      <c r="W562" s="1">
        <f t="shared" si="139"/>
        <v>8.2013854152933288</v>
      </c>
      <c r="X562" s="1">
        <f t="shared" si="142"/>
        <v>423.01071814979525</v>
      </c>
      <c r="Y562" s="1">
        <f t="shared" si="143"/>
        <v>259.51468156526022</v>
      </c>
      <c r="Z562" s="1">
        <f t="shared" si="144"/>
        <v>0.46520079150875965</v>
      </c>
      <c r="AA562" s="1">
        <f t="shared" si="140"/>
        <v>44.046070116966959</v>
      </c>
      <c r="AB562" s="1">
        <f t="shared" si="141"/>
        <v>14.642459027439319</v>
      </c>
      <c r="AC562" s="1">
        <f t="shared" si="134"/>
        <v>46.416138347766598</v>
      </c>
      <c r="AD562" s="1">
        <f t="shared" si="146"/>
        <v>-7.3852217723558766</v>
      </c>
      <c r="AE562" s="1">
        <f t="shared" si="135"/>
        <v>-10.626163642937453</v>
      </c>
      <c r="AF562" s="1">
        <f t="shared" si="136"/>
        <v>12.940512137986079</v>
      </c>
      <c r="AG562" s="1">
        <f t="shared" si="131"/>
        <v>5.599999999999925</v>
      </c>
      <c r="AH562" s="1">
        <f>SUM($Z$2:Z562)</f>
        <v>497.2136949779993</v>
      </c>
    </row>
    <row r="563" spans="17:34" x14ac:dyDescent="0.3">
      <c r="Q563" s="1">
        <f t="shared" si="137"/>
        <v>5.6099999999999248</v>
      </c>
      <c r="R563" s="1">
        <f>IF(Q563&lt;=t_thrust,('D12 Data'!D563/(m+m_f/2)),0)</f>
        <v>0</v>
      </c>
      <c r="S563" s="1">
        <f t="shared" si="138"/>
        <v>0</v>
      </c>
      <c r="T563" s="1">
        <f t="shared" si="145"/>
        <v>0</v>
      </c>
      <c r="U563" s="1">
        <f t="shared" si="132"/>
        <v>7.3604768743394855</v>
      </c>
      <c r="V563" s="1">
        <f t="shared" si="133"/>
        <v>0.80436068118795356</v>
      </c>
      <c r="W563" s="1">
        <f t="shared" si="139"/>
        <v>8.1648375555274377</v>
      </c>
      <c r="X563" s="1">
        <f t="shared" si="142"/>
        <v>423.45117885096494</v>
      </c>
      <c r="Y563" s="1">
        <f t="shared" si="143"/>
        <v>259.66110615553458</v>
      </c>
      <c r="Z563" s="1">
        <f t="shared" si="144"/>
        <v>0.46416138347767044</v>
      </c>
      <c r="AA563" s="1">
        <f t="shared" si="140"/>
        <v>43.972217899243404</v>
      </c>
      <c r="AB563" s="1">
        <f t="shared" si="141"/>
        <v>14.536197391009946</v>
      </c>
      <c r="AC563" s="1">
        <f t="shared" si="134"/>
        <v>46.312600678097816</v>
      </c>
      <c r="AD563" s="1">
        <f t="shared" si="146"/>
        <v>-7.3604768743394855</v>
      </c>
      <c r="AE563" s="1">
        <f t="shared" si="135"/>
        <v>-10.614360681187954</v>
      </c>
      <c r="AF563" s="1">
        <f t="shared" si="136"/>
        <v>12.916705171522464</v>
      </c>
      <c r="AG563" s="1">
        <f t="shared" si="131"/>
        <v>5.6099999999999248</v>
      </c>
      <c r="AH563" s="1">
        <f>SUM($Z$2:Z563)</f>
        <v>497.67785636147698</v>
      </c>
    </row>
    <row r="564" spans="17:34" x14ac:dyDescent="0.3">
      <c r="Q564" s="1">
        <f t="shared" si="137"/>
        <v>5.6199999999999246</v>
      </c>
      <c r="R564" s="1">
        <f>IF(Q564&lt;=t_thrust,('D12 Data'!D564/(m+m_f/2)),0)</f>
        <v>0</v>
      </c>
      <c r="S564" s="1">
        <f t="shared" si="138"/>
        <v>0</v>
      </c>
      <c r="T564" s="1">
        <f t="shared" si="145"/>
        <v>0</v>
      </c>
      <c r="U564" s="1">
        <f t="shared" si="132"/>
        <v>7.3358562027049166</v>
      </c>
      <c r="V564" s="1">
        <f t="shared" si="133"/>
        <v>0.79265665343075842</v>
      </c>
      <c r="W564" s="1">
        <f t="shared" si="139"/>
        <v>8.128512856135675</v>
      </c>
      <c r="X564" s="1">
        <f t="shared" si="142"/>
        <v>423.89090102995738</v>
      </c>
      <c r="Y564" s="1">
        <f t="shared" si="143"/>
        <v>259.80646812944468</v>
      </c>
      <c r="Z564" s="1">
        <f t="shared" si="144"/>
        <v>0.4631260067809837</v>
      </c>
      <c r="AA564" s="1">
        <f t="shared" si="140"/>
        <v>43.89861313050001</v>
      </c>
      <c r="AB564" s="1">
        <f t="shared" si="141"/>
        <v>14.430053784198069</v>
      </c>
      <c r="AC564" s="1">
        <f t="shared" si="134"/>
        <v>46.2094653398647</v>
      </c>
      <c r="AD564" s="1">
        <f t="shared" si="146"/>
        <v>-7.3358562027049166</v>
      </c>
      <c r="AE564" s="1">
        <f t="shared" si="135"/>
        <v>-10.60265665343076</v>
      </c>
      <c r="AF564" s="1">
        <f t="shared" si="136"/>
        <v>12.893064582840797</v>
      </c>
      <c r="AG564" s="1">
        <f t="shared" si="131"/>
        <v>5.6199999999999246</v>
      </c>
      <c r="AH564" s="1">
        <f>SUM($Z$2:Z564)</f>
        <v>498.14098236825799</v>
      </c>
    </row>
    <row r="565" spans="17:34" x14ac:dyDescent="0.3">
      <c r="Q565" s="1">
        <f t="shared" si="137"/>
        <v>5.6299999999999244</v>
      </c>
      <c r="R565" s="1">
        <f>IF(Q565&lt;=t_thrust,('D12 Data'!D565/(m+m_f/2)),0)</f>
        <v>0</v>
      </c>
      <c r="S565" s="1">
        <f t="shared" si="138"/>
        <v>0</v>
      </c>
      <c r="T565" s="1">
        <f t="shared" si="145"/>
        <v>0</v>
      </c>
      <c r="U565" s="1">
        <f t="shared" si="132"/>
        <v>7.3113589269600912</v>
      </c>
      <c r="V565" s="1">
        <f t="shared" si="133"/>
        <v>0.78105116562927257</v>
      </c>
      <c r="W565" s="1">
        <f t="shared" si="139"/>
        <v>8.0924100925893647</v>
      </c>
      <c r="X565" s="1">
        <f t="shared" si="142"/>
        <v>424.32988716126238</v>
      </c>
      <c r="Y565" s="1">
        <f t="shared" si="143"/>
        <v>259.95076866728664</v>
      </c>
      <c r="Z565" s="1">
        <f t="shared" si="144"/>
        <v>0.46209465339864003</v>
      </c>
      <c r="AA565" s="1">
        <f t="shared" si="140"/>
        <v>43.825254568472964</v>
      </c>
      <c r="AB565" s="1">
        <f t="shared" si="141"/>
        <v>14.324027217663764</v>
      </c>
      <c r="AC565" s="1">
        <f t="shared" si="134"/>
        <v>46.10673154457853</v>
      </c>
      <c r="AD565" s="1">
        <f t="shared" si="146"/>
        <v>-7.3113589269600912</v>
      </c>
      <c r="AE565" s="1">
        <f t="shared" si="135"/>
        <v>-10.591051165629272</v>
      </c>
      <c r="AF565" s="1">
        <f t="shared" si="136"/>
        <v>12.86958950984126</v>
      </c>
      <c r="AG565" s="1">
        <f t="shared" si="131"/>
        <v>5.6299999999999244</v>
      </c>
      <c r="AH565" s="1">
        <f>SUM($Z$2:Z565)</f>
        <v>498.60307702165665</v>
      </c>
    </row>
    <row r="566" spans="17:34" x14ac:dyDescent="0.3">
      <c r="Q566" s="1">
        <f t="shared" si="137"/>
        <v>5.6399999999999242</v>
      </c>
      <c r="R566" s="1">
        <f>IF(Q566&lt;=t_thrust,('D12 Data'!D566/(m+m_f/2)),0)</f>
        <v>0</v>
      </c>
      <c r="S566" s="1">
        <f t="shared" si="138"/>
        <v>0</v>
      </c>
      <c r="T566" s="1">
        <f t="shared" si="145"/>
        <v>0</v>
      </c>
      <c r="U566" s="1">
        <f t="shared" si="132"/>
        <v>7.286984223543767</v>
      </c>
      <c r="V566" s="1">
        <f t="shared" si="133"/>
        <v>0.76954382768256047</v>
      </c>
      <c r="W566" s="1">
        <f t="shared" si="139"/>
        <v>8.0565280512263282</v>
      </c>
      <c r="X566" s="1">
        <f t="shared" si="142"/>
        <v>424.76813970694712</v>
      </c>
      <c r="Y566" s="1">
        <f t="shared" si="143"/>
        <v>260.09400893946327</v>
      </c>
      <c r="Z566" s="1">
        <f t="shared" si="144"/>
        <v>0.46106731544579882</v>
      </c>
      <c r="AA566" s="1">
        <f t="shared" si="140"/>
        <v>43.752140979203368</v>
      </c>
      <c r="AB566" s="1">
        <f t="shared" si="141"/>
        <v>14.218116706007473</v>
      </c>
      <c r="AC566" s="1">
        <f t="shared" si="134"/>
        <v>46.004398517204152</v>
      </c>
      <c r="AD566" s="1">
        <f t="shared" si="146"/>
        <v>-7.286984223543767</v>
      </c>
      <c r="AE566" s="1">
        <f t="shared" si="135"/>
        <v>-10.579543827682562</v>
      </c>
      <c r="AF566" s="1">
        <f t="shared" si="136"/>
        <v>12.846279098479526</v>
      </c>
      <c r="AG566" s="1">
        <f t="shared" si="131"/>
        <v>5.6399999999999242</v>
      </c>
      <c r="AH566" s="1">
        <f>SUM($Z$2:Z566)</f>
        <v>499.06414433710245</v>
      </c>
    </row>
    <row r="567" spans="17:34" x14ac:dyDescent="0.3">
      <c r="Q567" s="1">
        <f t="shared" si="137"/>
        <v>5.649999999999924</v>
      </c>
      <c r="R567" s="1">
        <f>IF(Q567&lt;=t_thrust,('D12 Data'!D567/(m+m_f/2)),0)</f>
        <v>0</v>
      </c>
      <c r="S567" s="1">
        <f t="shared" si="138"/>
        <v>0</v>
      </c>
      <c r="T567" s="1">
        <f t="shared" si="145"/>
        <v>0</v>
      </c>
      <c r="U567" s="1">
        <f t="shared" si="132"/>
        <v>7.2627312757562432</v>
      </c>
      <c r="V567" s="1">
        <f t="shared" si="133"/>
        <v>0.75813425339646867</v>
      </c>
      <c r="W567" s="1">
        <f t="shared" si="139"/>
        <v>8.0208655291527116</v>
      </c>
      <c r="X567" s="1">
        <f t="shared" si="142"/>
        <v>425.20566111673912</v>
      </c>
      <c r="Y567" s="1">
        <f t="shared" si="143"/>
        <v>260.23619010652334</v>
      </c>
      <c r="Z567" s="1">
        <f t="shared" si="144"/>
        <v>0.46004398517200706</v>
      </c>
      <c r="AA567" s="1">
        <f t="shared" si="140"/>
        <v>43.679271136967934</v>
      </c>
      <c r="AB567" s="1">
        <f t="shared" si="141"/>
        <v>14.11232126773065</v>
      </c>
      <c r="AC567" s="1">
        <f t="shared" si="134"/>
        <v>45.902465496097292</v>
      </c>
      <c r="AD567" s="1">
        <f t="shared" si="146"/>
        <v>-7.2627312757562432</v>
      </c>
      <c r="AE567" s="1">
        <f t="shared" si="135"/>
        <v>-10.568134253396469</v>
      </c>
      <c r="AF567" s="1">
        <f t="shared" si="136"/>
        <v>12.823132502694481</v>
      </c>
      <c r="AG567" s="1">
        <f t="shared" si="131"/>
        <v>5.649999999999924</v>
      </c>
      <c r="AH567" s="1">
        <f>SUM($Z$2:Z567)</f>
        <v>499.52418832227448</v>
      </c>
    </row>
    <row r="568" spans="17:34" x14ac:dyDescent="0.3">
      <c r="Q568" s="1">
        <f t="shared" si="137"/>
        <v>5.6599999999999238</v>
      </c>
      <c r="R568" s="1">
        <f>IF(Q568&lt;=t_thrust,('D12 Data'!D568/(m+m_f/2)),0)</f>
        <v>0</v>
      </c>
      <c r="S568" s="1">
        <f t="shared" si="138"/>
        <v>0</v>
      </c>
      <c r="T568" s="1">
        <f t="shared" si="145"/>
        <v>0</v>
      </c>
      <c r="U568" s="1">
        <f t="shared" si="132"/>
        <v>7.238599273690844</v>
      </c>
      <c r="V568" s="1">
        <f t="shared" si="133"/>
        <v>0.74682206045509658</v>
      </c>
      <c r="W568" s="1">
        <f t="shared" si="139"/>
        <v>7.9854213341459435</v>
      </c>
      <c r="X568" s="1">
        <f t="shared" si="142"/>
        <v>425.64245382810878</v>
      </c>
      <c r="Y568" s="1">
        <f t="shared" si="143"/>
        <v>260.37731331920065</v>
      </c>
      <c r="Z568" s="1">
        <f t="shared" si="144"/>
        <v>0.45902465496095918</v>
      </c>
      <c r="AA568" s="1">
        <f t="shared" si="140"/>
        <v>43.606643824210373</v>
      </c>
      <c r="AB568" s="1">
        <f t="shared" si="141"/>
        <v>14.006639925196687</v>
      </c>
      <c r="AC568" s="1">
        <f t="shared" si="134"/>
        <v>45.800931732942495</v>
      </c>
      <c r="AD568" s="1">
        <f t="shared" si="146"/>
        <v>-7.238599273690844</v>
      </c>
      <c r="AE568" s="1">
        <f t="shared" si="135"/>
        <v>-10.556822060455097</v>
      </c>
      <c r="AF568" s="1">
        <f t="shared" si="136"/>
        <v>12.800148884336815</v>
      </c>
      <c r="AG568" s="1">
        <f t="shared" si="131"/>
        <v>5.6599999999999238</v>
      </c>
      <c r="AH568" s="1">
        <f>SUM($Z$2:Z568)</f>
        <v>499.98321297723544</v>
      </c>
    </row>
    <row r="569" spans="17:34" x14ac:dyDescent="0.3">
      <c r="Q569" s="1">
        <f t="shared" si="137"/>
        <v>5.6699999999999235</v>
      </c>
      <c r="R569" s="1">
        <f>IF(Q569&lt;=t_thrust,('D12 Data'!D569/(m+m_f/2)),0)</f>
        <v>0</v>
      </c>
      <c r="S569" s="1">
        <f t="shared" si="138"/>
        <v>0</v>
      </c>
      <c r="T569" s="1">
        <f t="shared" si="145"/>
        <v>0</v>
      </c>
      <c r="U569" s="1">
        <f t="shared" si="132"/>
        <v>7.2145874141662194</v>
      </c>
      <c r="V569" s="1">
        <f t="shared" si="133"/>
        <v>0.73560687039260941</v>
      </c>
      <c r="W569" s="1">
        <f t="shared" si="139"/>
        <v>7.9501942845588287</v>
      </c>
      <c r="X569" s="1">
        <f t="shared" si="142"/>
        <v>426.07852026635089</v>
      </c>
      <c r="Y569" s="1">
        <f t="shared" si="143"/>
        <v>260.51737971845262</v>
      </c>
      <c r="Z569" s="1">
        <f t="shared" si="144"/>
        <v>0.4580093173294279</v>
      </c>
      <c r="AA569" s="1">
        <f t="shared" si="140"/>
        <v>43.534257831473468</v>
      </c>
      <c r="AB569" s="1">
        <f t="shared" si="141"/>
        <v>13.901071704592139</v>
      </c>
      <c r="AC569" s="1">
        <f t="shared" si="134"/>
        <v>45.699796492691533</v>
      </c>
      <c r="AD569" s="1">
        <f t="shared" si="146"/>
        <v>-7.2145874141662194</v>
      </c>
      <c r="AE569" s="1">
        <f t="shared" si="135"/>
        <v>-10.545606870392611</v>
      </c>
      <c r="AF569" s="1">
        <f t="shared" si="136"/>
        <v>12.777327413098462</v>
      </c>
      <c r="AG569" s="1">
        <f t="shared" si="131"/>
        <v>5.6699999999999235</v>
      </c>
      <c r="AH569" s="1">
        <f>SUM($Z$2:Z569)</f>
        <v>500.44122229456485</v>
      </c>
    </row>
    <row r="570" spans="17:34" x14ac:dyDescent="0.3">
      <c r="Q570" s="1">
        <f t="shared" si="137"/>
        <v>5.6799999999999233</v>
      </c>
      <c r="R570" s="1">
        <f>IF(Q570&lt;=t_thrust,('D12 Data'!D570/(m+m_f/2)),0)</f>
        <v>0</v>
      </c>
      <c r="S570" s="1">
        <f t="shared" si="138"/>
        <v>0</v>
      </c>
      <c r="T570" s="1">
        <f t="shared" si="145"/>
        <v>0</v>
      </c>
      <c r="U570" s="1">
        <f t="shared" si="132"/>
        <v>7.190694900659409</v>
      </c>
      <c r="V570" s="1">
        <f t="shared" si="133"/>
        <v>0.72448830856539093</v>
      </c>
      <c r="W570" s="1">
        <f t="shared" si="139"/>
        <v>7.9151832092248</v>
      </c>
      <c r="X570" s="1">
        <f t="shared" si="142"/>
        <v>426.5138628446656</v>
      </c>
      <c r="Y570" s="1">
        <f t="shared" si="143"/>
        <v>260.65639043549851</v>
      </c>
      <c r="Z570" s="1">
        <f t="shared" si="144"/>
        <v>0.45699796492687628</v>
      </c>
      <c r="AA570" s="1">
        <f t="shared" si="140"/>
        <v>43.462111957331807</v>
      </c>
      <c r="AB570" s="1">
        <f t="shared" si="141"/>
        <v>13.795615635888215</v>
      </c>
      <c r="AC570" s="1">
        <f t="shared" si="134"/>
        <v>45.599059053502494</v>
      </c>
      <c r="AD570" s="1">
        <f t="shared" si="146"/>
        <v>-7.190694900659409</v>
      </c>
      <c r="AE570" s="1">
        <f t="shared" si="135"/>
        <v>-10.534488308565392</v>
      </c>
      <c r="AF570" s="1">
        <f t="shared" si="136"/>
        <v>12.754667266442906</v>
      </c>
      <c r="AG570" s="1">
        <f t="shared" si="131"/>
        <v>5.6799999999999233</v>
      </c>
      <c r="AH570" s="1">
        <f>SUM($Z$2:Z570)</f>
        <v>500.89822025949172</v>
      </c>
    </row>
    <row r="571" spans="17:34" x14ac:dyDescent="0.3">
      <c r="Q571" s="1">
        <f t="shared" si="137"/>
        <v>5.6899999999999231</v>
      </c>
      <c r="R571" s="1">
        <f>IF(Q571&lt;=t_thrust,('D12 Data'!D571/(m+m_f/2)),0)</f>
        <v>0</v>
      </c>
      <c r="S571" s="1">
        <f t="shared" si="138"/>
        <v>0</v>
      </c>
      <c r="T571" s="1">
        <f t="shared" si="145"/>
        <v>0</v>
      </c>
      <c r="U571" s="1">
        <f t="shared" si="132"/>
        <v>7.1669209432397105</v>
      </c>
      <c r="V571" s="1">
        <f t="shared" si="133"/>
        <v>0.71346600412453176</v>
      </c>
      <c r="W571" s="1">
        <f t="shared" si="139"/>
        <v>7.8803869473642418</v>
      </c>
      <c r="X571" s="1">
        <f t="shared" si="142"/>
        <v>426.9484839642389</v>
      </c>
      <c r="Y571" s="1">
        <f t="shared" si="143"/>
        <v>260.79434659185739</v>
      </c>
      <c r="Z571" s="1">
        <f t="shared" si="144"/>
        <v>0.45599059053501501</v>
      </c>
      <c r="AA571" s="1">
        <f t="shared" si="140"/>
        <v>43.390205008325218</v>
      </c>
      <c r="AB571" s="1">
        <f t="shared" si="141"/>
        <v>13.690270752802563</v>
      </c>
      <c r="AC571" s="1">
        <f t="shared" si="134"/>
        <v>45.498718706679334</v>
      </c>
      <c r="AD571" s="1">
        <f t="shared" si="146"/>
        <v>-7.1669209432397105</v>
      </c>
      <c r="AE571" s="1">
        <f t="shared" si="135"/>
        <v>-10.523466004124533</v>
      </c>
      <c r="AF571" s="1">
        <f t="shared" si="136"/>
        <v>12.732167629536329</v>
      </c>
      <c r="AG571" s="1">
        <f t="shared" si="131"/>
        <v>5.6899999999999231</v>
      </c>
      <c r="AH571" s="1">
        <f>SUM($Z$2:Z571)</f>
        <v>501.35421085002673</v>
      </c>
    </row>
    <row r="572" spans="17:34" x14ac:dyDescent="0.3">
      <c r="Q572" s="1">
        <f t="shared" si="137"/>
        <v>5.6999999999999229</v>
      </c>
      <c r="R572" s="1">
        <f>IF(Q572&lt;=t_thrust,('D12 Data'!D572/(m+m_f/2)),0)</f>
        <v>0</v>
      </c>
      <c r="S572" s="1">
        <f t="shared" si="138"/>
        <v>0</v>
      </c>
      <c r="T572" s="1">
        <f t="shared" si="145"/>
        <v>0</v>
      </c>
      <c r="U572" s="1">
        <f t="shared" si="132"/>
        <v>7.1432647585032916</v>
      </c>
      <c r="V572" s="1">
        <f t="shared" si="133"/>
        <v>0.70253958998864996</v>
      </c>
      <c r="W572" s="1">
        <f t="shared" si="139"/>
        <v>7.8458043484919404</v>
      </c>
      <c r="X572" s="1">
        <f t="shared" si="142"/>
        <v>427.38238601432215</v>
      </c>
      <c r="Y572" s="1">
        <f t="shared" si="143"/>
        <v>260.9312492993854</v>
      </c>
      <c r="Z572" s="1">
        <f t="shared" si="144"/>
        <v>0.45498718706678387</v>
      </c>
      <c r="AA572" s="1">
        <f t="shared" si="140"/>
        <v>43.318535798892825</v>
      </c>
      <c r="AB572" s="1">
        <f t="shared" si="141"/>
        <v>13.585036092761321</v>
      </c>
      <c r="AC572" s="1">
        <f t="shared" si="134"/>
        <v>45.398774756611957</v>
      </c>
      <c r="AD572" s="1">
        <f t="shared" si="146"/>
        <v>-7.1432647585032916</v>
      </c>
      <c r="AE572" s="1">
        <f t="shared" si="135"/>
        <v>-10.51253958998865</v>
      </c>
      <c r="AF572" s="1">
        <f t="shared" si="136"/>
        <v>12.709827695179579</v>
      </c>
      <c r="AG572" s="1">
        <f t="shared" si="131"/>
        <v>5.6999999999999229</v>
      </c>
      <c r="AH572" s="1">
        <f>SUM($Z$2:Z572)</f>
        <v>501.80919803709349</v>
      </c>
    </row>
    <row r="573" spans="17:34" x14ac:dyDescent="0.3">
      <c r="Q573" s="1">
        <f t="shared" si="137"/>
        <v>5.7099999999999227</v>
      </c>
      <c r="R573" s="1">
        <f>IF(Q573&lt;=t_thrust,('D12 Data'!D573/(m+m_f/2)),0)</f>
        <v>0</v>
      </c>
      <c r="S573" s="1">
        <f t="shared" si="138"/>
        <v>0</v>
      </c>
      <c r="T573" s="1">
        <f t="shared" si="145"/>
        <v>0</v>
      </c>
      <c r="U573" s="1">
        <f t="shared" si="132"/>
        <v>7.1197255695085584</v>
      </c>
      <c r="V573" s="1">
        <f t="shared" si="133"/>
        <v>0.69170870281703856</v>
      </c>
      <c r="W573" s="1">
        <f t="shared" si="139"/>
        <v>7.8114342723255961</v>
      </c>
      <c r="X573" s="1">
        <f t="shared" si="142"/>
        <v>427.81557137231107</v>
      </c>
      <c r="Y573" s="1">
        <f t="shared" si="143"/>
        <v>261.06709966031303</v>
      </c>
      <c r="Z573" s="1">
        <f t="shared" si="144"/>
        <v>0.45398774756611643</v>
      </c>
      <c r="AA573" s="1">
        <f t="shared" si="140"/>
        <v>43.24710315130779</v>
      </c>
      <c r="AB573" s="1">
        <f t="shared" si="141"/>
        <v>13.479910696861436</v>
      </c>
      <c r="AC573" s="1">
        <f t="shared" si="134"/>
        <v>45.299226520716836</v>
      </c>
      <c r="AD573" s="1">
        <f t="shared" si="146"/>
        <v>-7.1197255695085584</v>
      </c>
      <c r="AE573" s="1">
        <f t="shared" si="135"/>
        <v>-10.501708702817039</v>
      </c>
      <c r="AF573" s="1">
        <f t="shared" si="136"/>
        <v>12.68764666374096</v>
      </c>
      <c r="AG573" s="1">
        <f t="shared" si="131"/>
        <v>5.7099999999999227</v>
      </c>
      <c r="AH573" s="1">
        <f>SUM($Z$2:Z573)</f>
        <v>502.26318578465958</v>
      </c>
    </row>
    <row r="574" spans="17:34" x14ac:dyDescent="0.3">
      <c r="Q574" s="1">
        <f t="shared" si="137"/>
        <v>5.7199999999999225</v>
      </c>
      <c r="R574" s="1">
        <f>IF(Q574&lt;=t_thrust,('D12 Data'!D574/(m+m_f/2)),0)</f>
        <v>0</v>
      </c>
      <c r="S574" s="1">
        <f t="shared" si="138"/>
        <v>0</v>
      </c>
      <c r="T574" s="1">
        <f t="shared" si="145"/>
        <v>0</v>
      </c>
      <c r="U574" s="1">
        <f t="shared" si="132"/>
        <v>7.0963026057122907</v>
      </c>
      <c r="V574" s="1">
        <f t="shared" si="133"/>
        <v>0.68097298298314057</v>
      </c>
      <c r="W574" s="1">
        <f t="shared" si="139"/>
        <v>7.7772755886954323</v>
      </c>
      <c r="X574" s="1">
        <f t="shared" si="142"/>
        <v>428.24804240382412</v>
      </c>
      <c r="Y574" s="1">
        <f t="shared" si="143"/>
        <v>261.20189876728165</v>
      </c>
      <c r="Z574" s="1">
        <f t="shared" si="144"/>
        <v>0.45299226520713798</v>
      </c>
      <c r="AA574" s="1">
        <f t="shared" si="140"/>
        <v>43.175905895612708</v>
      </c>
      <c r="AB574" s="1">
        <f t="shared" si="141"/>
        <v>13.374893609833268</v>
      </c>
      <c r="AC574" s="1">
        <f t="shared" si="134"/>
        <v>45.200073329378164</v>
      </c>
      <c r="AD574" s="1">
        <f t="shared" si="146"/>
        <v>-7.0963026057122907</v>
      </c>
      <c r="AE574" s="1">
        <f t="shared" si="135"/>
        <v>-10.490972982983141</v>
      </c>
      <c r="AF574" s="1">
        <f t="shared" si="136"/>
        <v>12.665623743089846</v>
      </c>
      <c r="AG574" s="1">
        <f t="shared" si="131"/>
        <v>5.7199999999999225</v>
      </c>
      <c r="AH574" s="1">
        <f>SUM($Z$2:Z574)</f>
        <v>502.7161780498667</v>
      </c>
    </row>
    <row r="575" spans="17:34" x14ac:dyDescent="0.3">
      <c r="Q575" s="1">
        <f t="shared" si="137"/>
        <v>5.7299999999999223</v>
      </c>
      <c r="R575" s="1">
        <f>IF(Q575&lt;=t_thrust,('D12 Data'!D575/(m+m_f/2)),0)</f>
        <v>0</v>
      </c>
      <c r="S575" s="1">
        <f t="shared" si="138"/>
        <v>0</v>
      </c>
      <c r="T575" s="1">
        <f t="shared" si="145"/>
        <v>0</v>
      </c>
      <c r="U575" s="1">
        <f t="shared" si="132"/>
        <v>7.0729951029064848</v>
      </c>
      <c r="V575" s="1">
        <f t="shared" si="133"/>
        <v>0.67033207454834365</v>
      </c>
      <c r="W575" s="1">
        <f t="shared" si="139"/>
        <v>7.7433271774548293</v>
      </c>
      <c r="X575" s="1">
        <f t="shared" si="142"/>
        <v>428.67980146278023</v>
      </c>
      <c r="Y575" s="1">
        <f t="shared" si="143"/>
        <v>261.33564770338</v>
      </c>
      <c r="Z575" s="1">
        <f t="shared" si="144"/>
        <v>0.45200073329377988</v>
      </c>
      <c r="AA575" s="1">
        <f t="shared" si="140"/>
        <v>43.104942869555586</v>
      </c>
      <c r="AB575" s="1">
        <f t="shared" si="141"/>
        <v>13.269983880003439</v>
      </c>
      <c r="AC575" s="1">
        <f t="shared" si="134"/>
        <v>45.1013145258894</v>
      </c>
      <c r="AD575" s="1">
        <f t="shared" si="146"/>
        <v>-7.0729951029064848</v>
      </c>
      <c r="AE575" s="1">
        <f t="shared" si="135"/>
        <v>-10.480332074548343</v>
      </c>
      <c r="AF575" s="1">
        <f t="shared" si="136"/>
        <v>12.643758148531072</v>
      </c>
      <c r="AG575" s="1">
        <f t="shared" si="131"/>
        <v>5.7299999999999223</v>
      </c>
      <c r="AH575" s="1">
        <f>SUM($Z$2:Z575)</f>
        <v>503.1681787831605</v>
      </c>
    </row>
    <row r="576" spans="17:34" x14ac:dyDescent="0.3">
      <c r="Q576" s="1">
        <f t="shared" si="137"/>
        <v>5.7399999999999221</v>
      </c>
      <c r="R576" s="1">
        <f>IF(Q576&lt;=t_thrust,('D12 Data'!D576/(m+m_f/2)),0)</f>
        <v>0</v>
      </c>
      <c r="S576" s="1">
        <f t="shared" si="138"/>
        <v>0</v>
      </c>
      <c r="T576" s="1">
        <f t="shared" si="145"/>
        <v>0</v>
      </c>
      <c r="U576" s="1">
        <f t="shared" si="132"/>
        <v>7.0498023031559374</v>
      </c>
      <c r="V576" s="1">
        <f t="shared" si="133"/>
        <v>0.65978562523609452</v>
      </c>
      <c r="W576" s="1">
        <f t="shared" si="139"/>
        <v>7.7095879283920308</v>
      </c>
      <c r="X576" s="1">
        <f t="shared" si="142"/>
        <v>429.11085089147576</v>
      </c>
      <c r="Y576" s="1">
        <f t="shared" si="143"/>
        <v>261.46834754218003</v>
      </c>
      <c r="Z576" s="1">
        <f t="shared" si="144"/>
        <v>0.45101314525886604</v>
      </c>
      <c r="AA576" s="1">
        <f t="shared" si="140"/>
        <v>43.034212918526521</v>
      </c>
      <c r="AB576" s="1">
        <f t="shared" si="141"/>
        <v>13.165180559257958</v>
      </c>
      <c r="AC576" s="1">
        <f t="shared" si="134"/>
        <v>45.002949466395407</v>
      </c>
      <c r="AD576" s="1">
        <f t="shared" si="146"/>
        <v>-7.0498023031559374</v>
      </c>
      <c r="AE576" s="1">
        <f t="shared" si="135"/>
        <v>-10.469785625236096</v>
      </c>
      <c r="AF576" s="1">
        <f t="shared" si="136"/>
        <v>12.622049102740139</v>
      </c>
      <c r="AG576" s="1">
        <f t="shared" si="131"/>
        <v>5.7399999999999221</v>
      </c>
      <c r="AH576" s="1">
        <f>SUM($Z$2:Z576)</f>
        <v>503.61919192841935</v>
      </c>
    </row>
    <row r="577" spans="17:34" x14ac:dyDescent="0.3">
      <c r="Q577" s="1">
        <f t="shared" si="137"/>
        <v>5.7499999999999218</v>
      </c>
      <c r="R577" s="1">
        <f>IF(Q577&lt;=t_thrust,('D12 Data'!D577/(m+m_f/2)),0)</f>
        <v>0</v>
      </c>
      <c r="S577" s="1">
        <f t="shared" si="138"/>
        <v>0</v>
      </c>
      <c r="T577" s="1">
        <f t="shared" si="145"/>
        <v>0</v>
      </c>
      <c r="U577" s="1">
        <f t="shared" si="132"/>
        <v>7.0267234547365485</v>
      </c>
      <c r="V577" s="1">
        <f t="shared" si="133"/>
        <v>0.64933328640632559</v>
      </c>
      <c r="W577" s="1">
        <f t="shared" si="139"/>
        <v>7.6760567411428751</v>
      </c>
      <c r="X577" s="1">
        <f t="shared" si="142"/>
        <v>429.54119302066101</v>
      </c>
      <c r="Y577" s="1">
        <f t="shared" si="143"/>
        <v>261.59999934777261</v>
      </c>
      <c r="Z577" s="1">
        <f t="shared" si="144"/>
        <v>0.45002949466393921</v>
      </c>
      <c r="AA577" s="1">
        <f t="shared" si="140"/>
        <v>42.963714895494959</v>
      </c>
      <c r="AB577" s="1">
        <f t="shared" si="141"/>
        <v>13.060482703005599</v>
      </c>
      <c r="AC577" s="1">
        <f t="shared" si="134"/>
        <v>44.904977519834972</v>
      </c>
      <c r="AD577" s="1">
        <f t="shared" si="146"/>
        <v>-7.0267234547365485</v>
      </c>
      <c r="AE577" s="1">
        <f t="shared" si="135"/>
        <v>-10.459333286406325</v>
      </c>
      <c r="AF577" s="1">
        <f t="shared" si="136"/>
        <v>12.600495835699169</v>
      </c>
      <c r="AG577" s="1">
        <f t="shared" ref="AG577:AG640" si="147">Q577</f>
        <v>5.7499999999999218</v>
      </c>
      <c r="AH577" s="1">
        <f>SUM($Z$2:Z577)</f>
        <v>504.06922142308332</v>
      </c>
    </row>
    <row r="578" spans="17:34" x14ac:dyDescent="0.3">
      <c r="Q578" s="1">
        <f t="shared" si="137"/>
        <v>5.7599999999999216</v>
      </c>
      <c r="R578" s="1">
        <f>IF(Q578&lt;=t_thrust,('D12 Data'!D578/(m+m_f/2)),0)</f>
        <v>0</v>
      </c>
      <c r="S578" s="1">
        <f t="shared" si="138"/>
        <v>0</v>
      </c>
      <c r="T578" s="1">
        <f t="shared" si="145"/>
        <v>0</v>
      </c>
      <c r="U578" s="1">
        <f t="shared" ref="U578:U641" si="148">IF(t&lt;=t_thrust,(0.5*rho*vx^2*C_D*A)/(m+m_f/2),(0.5*rho*vx^2*C_D*A)/m)</f>
        <v>7.0037578120743218</v>
      </c>
      <c r="V578" s="1">
        <f t="shared" ref="V578:V641" si="149">IF(t&lt;=t_thrust,(0.5*rho*vy^2*C_D*A)/(m+m_f/2),(0.5*rho*vy^2*C_D*A)/m)</f>
        <v>0.63897471303019759</v>
      </c>
      <c r="W578" s="1">
        <f t="shared" si="139"/>
        <v>7.6427325251045204</v>
      </c>
      <c r="X578" s="1">
        <f t="shared" si="142"/>
        <v>429.97083016961597</v>
      </c>
      <c r="Y578" s="1">
        <f t="shared" si="143"/>
        <v>261.73060417480264</v>
      </c>
      <c r="Z578" s="1">
        <f t="shared" si="144"/>
        <v>0.44904977519834427</v>
      </c>
      <c r="AA578" s="1">
        <f t="shared" si="140"/>
        <v>42.893447660947594</v>
      </c>
      <c r="AB578" s="1">
        <f t="shared" si="141"/>
        <v>12.955889370141538</v>
      </c>
      <c r="AC578" s="1">
        <f t="shared" ref="AC578:AC641" si="150">SQRT(vx^2+vy^2)</f>
        <v>44.807398067883803</v>
      </c>
      <c r="AD578" s="1">
        <f t="shared" si="146"/>
        <v>-7.0037578120743218</v>
      </c>
      <c r="AE578" s="1">
        <f t="shared" ref="AE578:AE641" si="151">IF(t&gt;t_thrust,IF(vy&gt;0,-ady-g,ady-g),aty-ady-g)</f>
        <v>-10.448974713030198</v>
      </c>
      <c r="AF578" s="1">
        <f t="shared" ref="AF578:AF641" si="152">SQRT(ax^2 + ay^2)</f>
        <v>12.579097584633669</v>
      </c>
      <c r="AG578" s="1">
        <f t="shared" si="147"/>
        <v>5.7599999999999216</v>
      </c>
      <c r="AH578" s="1">
        <f>SUM($Z$2:Z578)</f>
        <v>504.51827119828164</v>
      </c>
    </row>
    <row r="579" spans="17:34" x14ac:dyDescent="0.3">
      <c r="Q579" s="1">
        <f t="shared" ref="Q579:Q642" si="153">Q578+h</f>
        <v>5.7699999999999214</v>
      </c>
      <c r="R579" s="1">
        <f>IF(Q579&lt;=t_thrust,('D12 Data'!D579/(m+m_f/2)),0)</f>
        <v>0</v>
      </c>
      <c r="S579" s="1">
        <f t="shared" ref="S579:S642" si="154">R579*COS($D$3)</f>
        <v>0</v>
      </c>
      <c r="T579" s="1">
        <f t="shared" si="145"/>
        <v>0</v>
      </c>
      <c r="U579" s="1">
        <f t="shared" si="148"/>
        <v>6.9809046356850741</v>
      </c>
      <c r="V579" s="1">
        <f t="shared" si="149"/>
        <v>0.62870956366514641</v>
      </c>
      <c r="W579" s="1">
        <f t="shared" ref="W579:W642" si="155">IF(Q579&lt;=t_thrust,(0.5*rho*AC579^2*C_D*A)/(m+m_f/2),(0.5*rho*AC579^2*C_D*A)/m)</f>
        <v>7.6096141993502231</v>
      </c>
      <c r="X579" s="1">
        <f t="shared" si="142"/>
        <v>430.39976464622544</v>
      </c>
      <c r="Y579" s="1">
        <f t="shared" si="143"/>
        <v>261.86016306850405</v>
      </c>
      <c r="Z579" s="1">
        <f t="shared" si="144"/>
        <v>0.44807398067883214</v>
      </c>
      <c r="AA579" s="1">
        <f t="shared" ref="AA579:AA642" si="156">AA578+AD578*(Q579-Q578)</f>
        <v>42.823410082826854</v>
      </c>
      <c r="AB579" s="1">
        <f t="shared" ref="AB579:AB642" si="157">AB578+AE578*(Q579-Q578)</f>
        <v>12.851399623011238</v>
      </c>
      <c r="AC579" s="1">
        <f t="shared" si="150"/>
        <v>44.710210504897987</v>
      </c>
      <c r="AD579" s="1">
        <f t="shared" si="146"/>
        <v>-6.9809046356850741</v>
      </c>
      <c r="AE579" s="1">
        <f t="shared" si="151"/>
        <v>-10.438709563665148</v>
      </c>
      <c r="AF579" s="1">
        <f t="shared" si="152"/>
        <v>12.557853593950025</v>
      </c>
      <c r="AG579" s="1">
        <f t="shared" si="147"/>
        <v>5.7699999999999214</v>
      </c>
      <c r="AH579" s="1">
        <f>SUM($Z$2:Z579)</f>
        <v>504.96634517896047</v>
      </c>
    </row>
    <row r="580" spans="17:34" x14ac:dyDescent="0.3">
      <c r="Q580" s="1">
        <f t="shared" si="153"/>
        <v>5.7799999999999212</v>
      </c>
      <c r="R580" s="1">
        <f>IF(Q580&lt;=t_thrust,('D12 Data'!D580/(m+m_f/2)),0)</f>
        <v>0</v>
      </c>
      <c r="S580" s="1">
        <f t="shared" si="154"/>
        <v>0</v>
      </c>
      <c r="T580" s="1">
        <f t="shared" si="145"/>
        <v>0</v>
      </c>
      <c r="U580" s="1">
        <f t="shared" si="148"/>
        <v>6.9581631921148164</v>
      </c>
      <c r="V580" s="1">
        <f t="shared" si="149"/>
        <v>0.61853750043023703</v>
      </c>
      <c r="W580" s="1">
        <f t="shared" si="155"/>
        <v>7.5767006925450522</v>
      </c>
      <c r="X580" s="1">
        <f t="shared" ref="X580:X643" si="158">X579+AA579*(Q580-Q579)</f>
        <v>430.8279987470537</v>
      </c>
      <c r="Y580" s="1">
        <f t="shared" ref="Y580:Y643" si="159">Y579+AB579*($Q580-$Q579)</f>
        <v>261.98867706473413</v>
      </c>
      <c r="Z580" s="1">
        <f t="shared" ref="Z580:Z643" si="160">SQRT((X580-X579)^2+(Y580-Y579)^2)</f>
        <v>0.44710210504896603</v>
      </c>
      <c r="AA580" s="1">
        <f t="shared" si="156"/>
        <v>42.753601036470002</v>
      </c>
      <c r="AB580" s="1">
        <f t="shared" si="157"/>
        <v>12.747012527374588</v>
      </c>
      <c r="AC580" s="1">
        <f t="shared" si="150"/>
        <v>44.613414237857803</v>
      </c>
      <c r="AD580" s="1">
        <f t="shared" si="146"/>
        <v>-6.9581631921148164</v>
      </c>
      <c r="AE580" s="1">
        <f t="shared" si="151"/>
        <v>-10.428537500430238</v>
      </c>
      <c r="AF580" s="1">
        <f t="shared" si="152"/>
        <v>12.536763115173757</v>
      </c>
      <c r="AG580" s="1">
        <f t="shared" si="147"/>
        <v>5.7799999999999212</v>
      </c>
      <c r="AH580" s="1">
        <f>SUM($Z$2:Z580)</f>
        <v>505.41344728400941</v>
      </c>
    </row>
    <row r="581" spans="17:34" x14ac:dyDescent="0.3">
      <c r="Q581" s="1">
        <f t="shared" si="153"/>
        <v>5.789999999999921</v>
      </c>
      <c r="R581" s="1">
        <f>IF(Q581&lt;=t_thrust,('D12 Data'!D581/(m+m_f/2)),0)</f>
        <v>0</v>
      </c>
      <c r="S581" s="1">
        <f t="shared" si="154"/>
        <v>0</v>
      </c>
      <c r="T581" s="1">
        <f t="shared" si="145"/>
        <v>0</v>
      </c>
      <c r="U581" s="1">
        <f t="shared" si="148"/>
        <v>6.9355327538808309</v>
      </c>
      <c r="V581" s="1">
        <f t="shared" si="149"/>
        <v>0.6084581889818198</v>
      </c>
      <c r="W581" s="1">
        <f t="shared" si="155"/>
        <v>7.5439909428626502</v>
      </c>
      <c r="X581" s="1">
        <f t="shared" si="158"/>
        <v>431.25553475741839</v>
      </c>
      <c r="Y581" s="1">
        <f t="shared" si="159"/>
        <v>262.11614719000789</v>
      </c>
      <c r="Z581" s="1">
        <f t="shared" si="160"/>
        <v>0.44613414237857285</v>
      </c>
      <c r="AA581" s="1">
        <f t="shared" si="156"/>
        <v>42.684019404548856</v>
      </c>
      <c r="AB581" s="1">
        <f t="shared" si="157"/>
        <v>12.642727152370288</v>
      </c>
      <c r="AC581" s="1">
        <f t="shared" si="150"/>
        <v>44.517008686312067</v>
      </c>
      <c r="AD581" s="1">
        <f t="shared" si="146"/>
        <v>-6.9355327538808309</v>
      </c>
      <c r="AE581" s="1">
        <f t="shared" si="151"/>
        <v>-10.41845818898182</v>
      </c>
      <c r="AF581" s="1">
        <f t="shared" si="152"/>
        <v>12.515825406888519</v>
      </c>
      <c r="AG581" s="1">
        <f t="shared" si="147"/>
        <v>5.789999999999921</v>
      </c>
      <c r="AH581" s="1">
        <f>SUM($Z$2:Z581)</f>
        <v>505.85958142638799</v>
      </c>
    </row>
    <row r="582" spans="17:34" x14ac:dyDescent="0.3">
      <c r="Q582" s="1">
        <f t="shared" si="153"/>
        <v>5.7999999999999208</v>
      </c>
      <c r="R582" s="1">
        <f>IF(Q582&lt;=t_thrust,('D12 Data'!D582/(m+m_f/2)),0)</f>
        <v>0</v>
      </c>
      <c r="S582" s="1">
        <f t="shared" si="154"/>
        <v>0</v>
      </c>
      <c r="T582" s="1">
        <f t="shared" si="145"/>
        <v>0</v>
      </c>
      <c r="U582" s="1">
        <f t="shared" si="148"/>
        <v>6.9130125994134204</v>
      </c>
      <c r="V582" s="1">
        <f t="shared" si="149"/>
        <v>0.59847129848948522</v>
      </c>
      <c r="W582" s="1">
        <f t="shared" si="155"/>
        <v>7.5114838979029059</v>
      </c>
      <c r="X582" s="1">
        <f t="shared" si="158"/>
        <v>431.68237495146388</v>
      </c>
      <c r="Y582" s="1">
        <f t="shared" si="159"/>
        <v>262.2425744615316</v>
      </c>
      <c r="Z582" s="1">
        <f t="shared" si="160"/>
        <v>0.44517008686313025</v>
      </c>
      <c r="AA582" s="1">
        <f t="shared" si="156"/>
        <v>42.614664077010048</v>
      </c>
      <c r="AB582" s="1">
        <f t="shared" si="157"/>
        <v>12.538542570480471</v>
      </c>
      <c r="AC582" s="1">
        <f t="shared" si="150"/>
        <v>44.420993282322733</v>
      </c>
      <c r="AD582" s="1">
        <f t="shared" si="146"/>
        <v>-6.9130125994134204</v>
      </c>
      <c r="AE582" s="1">
        <f t="shared" si="151"/>
        <v>-10.408471298489486</v>
      </c>
      <c r="AF582" s="1">
        <f t="shared" si="152"/>
        <v>12.49503973467584</v>
      </c>
      <c r="AG582" s="1">
        <f t="shared" si="147"/>
        <v>5.7999999999999208</v>
      </c>
      <c r="AH582" s="1">
        <f>SUM($Z$2:Z582)</f>
        <v>506.30475151325112</v>
      </c>
    </row>
    <row r="583" spans="17:34" x14ac:dyDescent="0.3">
      <c r="Q583" s="1">
        <f t="shared" si="153"/>
        <v>5.8099999999999206</v>
      </c>
      <c r="R583" s="1">
        <f>IF(Q583&lt;=t_thrust,('D12 Data'!D583/(m+m_f/2)),0)</f>
        <v>0</v>
      </c>
      <c r="S583" s="1">
        <f t="shared" si="154"/>
        <v>0</v>
      </c>
      <c r="T583" s="1">
        <f t="shared" si="145"/>
        <v>0</v>
      </c>
      <c r="U583" s="1">
        <f t="shared" si="148"/>
        <v>6.8906020129983006</v>
      </c>
      <c r="V583" s="1">
        <f t="shared" si="149"/>
        <v>0.58857650161231401</v>
      </c>
      <c r="W583" s="1">
        <f t="shared" si="155"/>
        <v>7.4791785146106147</v>
      </c>
      <c r="X583" s="1">
        <f t="shared" si="158"/>
        <v>432.10852159223396</v>
      </c>
      <c r="Y583" s="1">
        <f t="shared" si="159"/>
        <v>262.3679598872364</v>
      </c>
      <c r="Z583" s="1">
        <f t="shared" si="160"/>
        <v>0.44420993282319543</v>
      </c>
      <c r="AA583" s="1">
        <f t="shared" si="156"/>
        <v>42.545533951015912</v>
      </c>
      <c r="AB583" s="1">
        <f t="shared" si="157"/>
        <v>12.434457857495579</v>
      </c>
      <c r="AC583" s="1">
        <f t="shared" si="150"/>
        <v>44.325367470410001</v>
      </c>
      <c r="AD583" s="1">
        <f t="shared" si="146"/>
        <v>-6.8906020129983006</v>
      </c>
      <c r="AE583" s="1">
        <f t="shared" si="151"/>
        <v>-10.398576501612315</v>
      </c>
      <c r="AF583" s="1">
        <f t="shared" si="152"/>
        <v>12.474405371055569</v>
      </c>
      <c r="AG583" s="1">
        <f t="shared" si="147"/>
        <v>5.8099999999999206</v>
      </c>
      <c r="AH583" s="1">
        <f>SUM($Z$2:Z583)</f>
        <v>506.7489614460743</v>
      </c>
    </row>
    <row r="584" spans="17:34" x14ac:dyDescent="0.3">
      <c r="Q584" s="1">
        <f t="shared" si="153"/>
        <v>5.8199999999999203</v>
      </c>
      <c r="R584" s="1">
        <f>IF(Q584&lt;=t_thrust,('D12 Data'!D584/(m+m_f/2)),0)</f>
        <v>0</v>
      </c>
      <c r="S584" s="1">
        <f t="shared" si="154"/>
        <v>0</v>
      </c>
      <c r="T584" s="1">
        <f t="shared" si="145"/>
        <v>0</v>
      </c>
      <c r="U584" s="1">
        <f t="shared" si="148"/>
        <v>6.8683002847196706</v>
      </c>
      <c r="V584" s="1">
        <f t="shared" si="149"/>
        <v>0.5787734744754216</v>
      </c>
      <c r="W584" s="1">
        <f t="shared" si="155"/>
        <v>7.4470737591950913</v>
      </c>
      <c r="X584" s="1">
        <f t="shared" si="158"/>
        <v>432.53397693174412</v>
      </c>
      <c r="Y584" s="1">
        <f t="shared" si="159"/>
        <v>262.49230446581134</v>
      </c>
      <c r="Z584" s="1">
        <f t="shared" si="160"/>
        <v>0.44325367470410387</v>
      </c>
      <c r="AA584" s="1">
        <f t="shared" si="156"/>
        <v>42.476627930885932</v>
      </c>
      <c r="AB584" s="1">
        <f t="shared" si="157"/>
        <v>12.330472092479457</v>
      </c>
      <c r="AC584" s="1">
        <f t="shared" si="150"/>
        <v>44.230130707497729</v>
      </c>
      <c r="AD584" s="1">
        <f t="shared" si="146"/>
        <v>-6.8683002847196706</v>
      </c>
      <c r="AE584" s="1">
        <f t="shared" si="151"/>
        <v>-10.388773474475421</v>
      </c>
      <c r="AF584" s="1">
        <f t="shared" si="152"/>
        <v>12.453921595427058</v>
      </c>
      <c r="AG584" s="1">
        <f t="shared" si="147"/>
        <v>5.8199999999999203</v>
      </c>
      <c r="AH584" s="1">
        <f>SUM($Z$2:Z584)</f>
        <v>507.19221512077843</v>
      </c>
    </row>
    <row r="585" spans="17:34" x14ac:dyDescent="0.3">
      <c r="Q585" s="1">
        <f t="shared" si="153"/>
        <v>5.8299999999999201</v>
      </c>
      <c r="R585" s="1">
        <f>IF(Q585&lt;=t_thrust,('D12 Data'!D585/(m+m_f/2)),0)</f>
        <v>0</v>
      </c>
      <c r="S585" s="1">
        <f t="shared" si="154"/>
        <v>0</v>
      </c>
      <c r="T585" s="1">
        <f t="shared" si="145"/>
        <v>0</v>
      </c>
      <c r="U585" s="1">
        <f t="shared" si="148"/>
        <v>6.8461067104039008</v>
      </c>
      <c r="V585" s="1">
        <f t="shared" si="149"/>
        <v>0.56906189664679119</v>
      </c>
      <c r="W585" s="1">
        <f t="shared" si="155"/>
        <v>7.4151686070506901</v>
      </c>
      <c r="X585" s="1">
        <f t="shared" si="158"/>
        <v>432.95874321105299</v>
      </c>
      <c r="Y585" s="1">
        <f t="shared" si="159"/>
        <v>262.61560918673615</v>
      </c>
      <c r="Z585" s="1">
        <f t="shared" si="160"/>
        <v>0.44230130707499038</v>
      </c>
      <c r="AA585" s="1">
        <f t="shared" si="156"/>
        <v>42.407944928038738</v>
      </c>
      <c r="AB585" s="1">
        <f t="shared" si="157"/>
        <v>12.226584357734705</v>
      </c>
      <c r="AC585" s="1">
        <f t="shared" si="150"/>
        <v>44.13528246285923</v>
      </c>
      <c r="AD585" s="1">
        <f t="shared" si="146"/>
        <v>-6.8461067104039008</v>
      </c>
      <c r="AE585" s="1">
        <f t="shared" si="151"/>
        <v>-10.379061896646792</v>
      </c>
      <c r="AF585" s="1">
        <f t="shared" si="152"/>
        <v>12.433587694011035</v>
      </c>
      <c r="AG585" s="1">
        <f t="shared" si="147"/>
        <v>5.8299999999999201</v>
      </c>
      <c r="AH585" s="1">
        <f>SUM($Z$2:Z585)</f>
        <v>507.63451642785344</v>
      </c>
    </row>
    <row r="586" spans="17:34" x14ac:dyDescent="0.3">
      <c r="Q586" s="1">
        <f t="shared" si="153"/>
        <v>5.8399999999999199</v>
      </c>
      <c r="R586" s="1">
        <f>IF(Q586&lt;=t_thrust,('D12 Data'!D586/(m+m_f/2)),0)</f>
        <v>0</v>
      </c>
      <c r="S586" s="1">
        <f t="shared" si="154"/>
        <v>0</v>
      </c>
      <c r="T586" s="1">
        <f t="shared" ref="T586:T649" si="161">R586*SIN($D$3)</f>
        <v>0</v>
      </c>
      <c r="U586" s="1">
        <f t="shared" si="148"/>
        <v>6.8240205915638859</v>
      </c>
      <c r="V586" s="1">
        <f t="shared" si="149"/>
        <v>0.55944145111439425</v>
      </c>
      <c r="W586" s="1">
        <f t="shared" si="155"/>
        <v>7.383462042678282</v>
      </c>
      <c r="X586" s="1">
        <f t="shared" si="158"/>
        <v>433.38282266033337</v>
      </c>
      <c r="Y586" s="1">
        <f t="shared" si="159"/>
        <v>262.73787503031349</v>
      </c>
      <c r="Z586" s="1">
        <f t="shared" si="160"/>
        <v>0.44135282462858694</v>
      </c>
      <c r="AA586" s="1">
        <f t="shared" si="156"/>
        <v>42.339483860934699</v>
      </c>
      <c r="AB586" s="1">
        <f t="shared" si="157"/>
        <v>12.122793738768239</v>
      </c>
      <c r="AC586" s="1">
        <f t="shared" si="150"/>
        <v>44.040822218063418</v>
      </c>
      <c r="AD586" s="1">
        <f t="shared" ref="AD586:AD649" si="162">S586-U586</f>
        <v>-6.8240205915638859</v>
      </c>
      <c r="AE586" s="1">
        <f t="shared" si="151"/>
        <v>-10.369441451114394</v>
      </c>
      <c r="AF586" s="1">
        <f t="shared" si="152"/>
        <v>12.413402959792183</v>
      </c>
      <c r="AG586" s="1">
        <f t="shared" si="147"/>
        <v>5.8399999999999199</v>
      </c>
      <c r="AH586" s="1">
        <f>SUM($Z$2:Z586)</f>
        <v>508.07586925248205</v>
      </c>
    </row>
    <row r="587" spans="17:34" x14ac:dyDescent="0.3">
      <c r="Q587" s="1">
        <f t="shared" si="153"/>
        <v>5.8499999999999197</v>
      </c>
      <c r="R587" s="1">
        <f>IF(Q587&lt;=t_thrust,('D12 Data'!D587/(m+m_f/2)),0)</f>
        <v>0</v>
      </c>
      <c r="S587" s="1">
        <f t="shared" si="154"/>
        <v>0</v>
      </c>
      <c r="T587" s="1">
        <f t="shared" si="161"/>
        <v>0</v>
      </c>
      <c r="U587" s="1">
        <f t="shared" si="148"/>
        <v>6.8020412353440154</v>
      </c>
      <c r="V587" s="1">
        <f t="shared" si="149"/>
        <v>0.54991182426359653</v>
      </c>
      <c r="W587" s="1">
        <f t="shared" si="155"/>
        <v>7.3519530596076104</v>
      </c>
      <c r="X587" s="1">
        <f t="shared" si="158"/>
        <v>433.80621749894271</v>
      </c>
      <c r="Y587" s="1">
        <f t="shared" si="159"/>
        <v>262.85910296770118</v>
      </c>
      <c r="Z587" s="1">
        <f t="shared" si="160"/>
        <v>0.44040822218062892</v>
      </c>
      <c r="AA587" s="1">
        <f t="shared" si="156"/>
        <v>42.271243655019063</v>
      </c>
      <c r="AB587" s="1">
        <f t="shared" si="157"/>
        <v>12.019099324257098</v>
      </c>
      <c r="AC587" s="1">
        <f t="shared" si="150"/>
        <v>43.94674946692129</v>
      </c>
      <c r="AD587" s="1">
        <f t="shared" si="162"/>
        <v>-6.8020412353440154</v>
      </c>
      <c r="AE587" s="1">
        <f t="shared" si="151"/>
        <v>-10.359911824263596</v>
      </c>
      <c r="AF587" s="1">
        <f t="shared" si="152"/>
        <v>12.393366692462426</v>
      </c>
      <c r="AG587" s="1">
        <f t="shared" si="147"/>
        <v>5.8499999999999197</v>
      </c>
      <c r="AH587" s="1">
        <f>SUM($Z$2:Z587)</f>
        <v>508.51627747466267</v>
      </c>
    </row>
    <row r="588" spans="17:34" x14ac:dyDescent="0.3">
      <c r="Q588" s="1">
        <f t="shared" si="153"/>
        <v>5.8599999999999195</v>
      </c>
      <c r="R588" s="1">
        <f>IF(Q588&lt;=t_thrust,('D12 Data'!D588/(m+m_f/2)),0)</f>
        <v>0</v>
      </c>
      <c r="S588" s="1">
        <f t="shared" si="154"/>
        <v>0</v>
      </c>
      <c r="T588" s="1">
        <f t="shared" si="161"/>
        <v>0</v>
      </c>
      <c r="U588" s="1">
        <f t="shared" si="148"/>
        <v>6.7801679544657469</v>
      </c>
      <c r="V588" s="1">
        <f t="shared" si="149"/>
        <v>0.54047270585484242</v>
      </c>
      <c r="W588" s="1">
        <f t="shared" si="155"/>
        <v>7.3206406603205911</v>
      </c>
      <c r="X588" s="1">
        <f t="shared" si="158"/>
        <v>434.22892993549289</v>
      </c>
      <c r="Y588" s="1">
        <f t="shared" si="159"/>
        <v>262.97929396094372</v>
      </c>
      <c r="Z588" s="1">
        <f t="shared" si="160"/>
        <v>0.43946749466918683</v>
      </c>
      <c r="AA588" s="1">
        <f t="shared" si="156"/>
        <v>42.203223242665622</v>
      </c>
      <c r="AB588" s="1">
        <f t="shared" si="157"/>
        <v>11.915500206014464</v>
      </c>
      <c r="AC588" s="1">
        <f t="shared" si="150"/>
        <v>43.853063715432732</v>
      </c>
      <c r="AD588" s="1">
        <f t="shared" si="162"/>
        <v>-6.7801679544657469</v>
      </c>
      <c r="AE588" s="1">
        <f t="shared" si="151"/>
        <v>-10.350472705854843</v>
      </c>
      <c r="AF588" s="1">
        <f t="shared" si="152"/>
        <v>12.373478198364852</v>
      </c>
      <c r="AG588" s="1">
        <f t="shared" si="147"/>
        <v>5.8599999999999195</v>
      </c>
      <c r="AH588" s="1">
        <f>SUM($Z$2:Z588)</f>
        <v>508.95574496933187</v>
      </c>
    </row>
    <row r="589" spans="17:34" x14ac:dyDescent="0.3">
      <c r="Q589" s="1">
        <f t="shared" si="153"/>
        <v>5.8699999999999193</v>
      </c>
      <c r="R589" s="1">
        <f>IF(Q589&lt;=t_thrust,('D12 Data'!D589/(m+m_f/2)),0)</f>
        <v>0</v>
      </c>
      <c r="S589" s="1">
        <f t="shared" si="154"/>
        <v>0</v>
      </c>
      <c r="T589" s="1">
        <f t="shared" si="161"/>
        <v>0</v>
      </c>
      <c r="U589" s="1">
        <f t="shared" si="148"/>
        <v>6.7584000671738238</v>
      </c>
      <c r="V589" s="1">
        <f t="shared" si="149"/>
        <v>0.53112378900162094</v>
      </c>
      <c r="W589" s="1">
        <f t="shared" si="155"/>
        <v>7.2895238561754452</v>
      </c>
      <c r="X589" s="1">
        <f t="shared" si="158"/>
        <v>434.65096216791954</v>
      </c>
      <c r="Y589" s="1">
        <f t="shared" si="159"/>
        <v>263.09844896300388</v>
      </c>
      <c r="Z589" s="1">
        <f t="shared" si="160"/>
        <v>0.43853063715433249</v>
      </c>
      <c r="AA589" s="1">
        <f t="shared" si="156"/>
        <v>42.135421563120964</v>
      </c>
      <c r="AB589" s="1">
        <f t="shared" si="157"/>
        <v>11.811995478955918</v>
      </c>
      <c r="AC589" s="1">
        <f t="shared" si="150"/>
        <v>43.759764481733605</v>
      </c>
      <c r="AD589" s="1">
        <f t="shared" si="162"/>
        <v>-6.7584000671738238</v>
      </c>
      <c r="AE589" s="1">
        <f t="shared" si="151"/>
        <v>-10.341123789001621</v>
      </c>
      <c r="AF589" s="1">
        <f t="shared" si="152"/>
        <v>12.353736790438365</v>
      </c>
      <c r="AG589" s="1">
        <f t="shared" si="147"/>
        <v>5.8699999999999193</v>
      </c>
      <c r="AH589" s="1">
        <f>SUM($Z$2:Z589)</f>
        <v>509.39427560648619</v>
      </c>
    </row>
    <row r="590" spans="17:34" x14ac:dyDescent="0.3">
      <c r="Q590" s="1">
        <f t="shared" si="153"/>
        <v>5.8799999999999191</v>
      </c>
      <c r="R590" s="1">
        <f>IF(Q590&lt;=t_thrust,('D12 Data'!D590/(m+m_f/2)),0)</f>
        <v>0</v>
      </c>
      <c r="S590" s="1">
        <f t="shared" si="154"/>
        <v>0</v>
      </c>
      <c r="T590" s="1">
        <f t="shared" si="161"/>
        <v>0</v>
      </c>
      <c r="U590" s="1">
        <f t="shared" si="148"/>
        <v>6.7367368971830777</v>
      </c>
      <c r="V590" s="1">
        <f t="shared" si="149"/>
        <v>0.5218647701487058</v>
      </c>
      <c r="W590" s="1">
        <f t="shared" si="155"/>
        <v>7.2586016673317859</v>
      </c>
      <c r="X590" s="1">
        <f t="shared" si="158"/>
        <v>435.07231638355074</v>
      </c>
      <c r="Y590" s="1">
        <f t="shared" si="159"/>
        <v>263.21656891779344</v>
      </c>
      <c r="Z590" s="1">
        <f t="shared" si="160"/>
        <v>0.43759764481732527</v>
      </c>
      <c r="AA590" s="1">
        <f t="shared" si="156"/>
        <v>42.067837562449228</v>
      </c>
      <c r="AB590" s="1">
        <f t="shared" si="157"/>
        <v>11.708584241065903</v>
      </c>
      <c r="AC590" s="1">
        <f t="shared" si="150"/>
        <v>43.66685129604322</v>
      </c>
      <c r="AD590" s="1">
        <f t="shared" si="162"/>
        <v>-6.7367368971830777</v>
      </c>
      <c r="AE590" s="1">
        <f t="shared" si="151"/>
        <v>-10.331864770148707</v>
      </c>
      <c r="AF590" s="1">
        <f t="shared" si="152"/>
        <v>12.334141788162965</v>
      </c>
      <c r="AG590" s="1">
        <f t="shared" si="147"/>
        <v>5.8799999999999191</v>
      </c>
      <c r="AH590" s="1">
        <f>SUM($Z$2:Z590)</f>
        <v>509.83187325130353</v>
      </c>
    </row>
    <row r="591" spans="17:34" x14ac:dyDescent="0.3">
      <c r="Q591" s="1">
        <f t="shared" si="153"/>
        <v>5.8899999999999189</v>
      </c>
      <c r="R591" s="1">
        <f>IF(Q591&lt;=t_thrust,('D12 Data'!D591/(m+m_f/2)),0)</f>
        <v>0</v>
      </c>
      <c r="S591" s="1">
        <f t="shared" si="154"/>
        <v>0</v>
      </c>
      <c r="T591" s="1">
        <f t="shared" si="161"/>
        <v>0</v>
      </c>
      <c r="U591" s="1">
        <f t="shared" si="148"/>
        <v>6.7151777736258227</v>
      </c>
      <c r="V591" s="1">
        <f t="shared" si="149"/>
        <v>0.51269534905066905</v>
      </c>
      <c r="W591" s="1">
        <f t="shared" si="155"/>
        <v>7.2278731226764927</v>
      </c>
      <c r="X591" s="1">
        <f t="shared" si="158"/>
        <v>435.49299475917525</v>
      </c>
      <c r="Y591" s="1">
        <f t="shared" si="159"/>
        <v>263.33365476020407</v>
      </c>
      <c r="Z591" s="1">
        <f t="shared" si="160"/>
        <v>0.43666851296043652</v>
      </c>
      <c r="AA591" s="1">
        <f t="shared" si="156"/>
        <v>42.000470193477398</v>
      </c>
      <c r="AB591" s="1">
        <f t="shared" si="157"/>
        <v>11.605265593364418</v>
      </c>
      <c r="AC591" s="1">
        <f t="shared" si="150"/>
        <v>43.574323700611941</v>
      </c>
      <c r="AD591" s="1">
        <f t="shared" si="162"/>
        <v>-6.7151777736258227</v>
      </c>
      <c r="AE591" s="1">
        <f t="shared" si="151"/>
        <v>-10.322695349050669</v>
      </c>
      <c r="AF591" s="1">
        <f t="shared" si="152"/>
        <v>12.314692517505687</v>
      </c>
      <c r="AG591" s="1">
        <f t="shared" si="147"/>
        <v>5.8899999999999189</v>
      </c>
      <c r="AH591" s="1">
        <f>SUM($Z$2:Z591)</f>
        <v>510.26854176426394</v>
      </c>
    </row>
    <row r="592" spans="17:34" x14ac:dyDescent="0.3">
      <c r="Q592" s="1">
        <f t="shared" si="153"/>
        <v>5.8999999999999186</v>
      </c>
      <c r="R592" s="1">
        <f>IF(Q592&lt;=t_thrust,('D12 Data'!D592/(m+m_f/2)),0)</f>
        <v>0</v>
      </c>
      <c r="S592" s="1">
        <f t="shared" si="154"/>
        <v>0</v>
      </c>
      <c r="T592" s="1">
        <f t="shared" si="161"/>
        <v>0</v>
      </c>
      <c r="U592" s="1">
        <f t="shared" si="148"/>
        <v>6.6937220309998589</v>
      </c>
      <c r="V592" s="1">
        <f t="shared" si="149"/>
        <v>0.50361522875066522</v>
      </c>
      <c r="W592" s="1">
        <f t="shared" si="155"/>
        <v>7.1973372597505252</v>
      </c>
      <c r="X592" s="1">
        <f t="shared" si="158"/>
        <v>435.91299946111002</v>
      </c>
      <c r="Y592" s="1">
        <f t="shared" si="159"/>
        <v>263.4497074161377</v>
      </c>
      <c r="Z592" s="1">
        <f t="shared" si="160"/>
        <v>0.43574323700611356</v>
      </c>
      <c r="AA592" s="1">
        <f t="shared" si="156"/>
        <v>41.933318415741141</v>
      </c>
      <c r="AB592" s="1">
        <f t="shared" si="157"/>
        <v>11.502038639873915</v>
      </c>
      <c r="AC592" s="1">
        <f t="shared" si="150"/>
        <v>43.482181249669246</v>
      </c>
      <c r="AD592" s="1">
        <f t="shared" si="162"/>
        <v>-6.6937220309998589</v>
      </c>
      <c r="AE592" s="1">
        <f t="shared" si="151"/>
        <v>-10.313615228750665</v>
      </c>
      <c r="AF592" s="1">
        <f t="shared" si="152"/>
        <v>12.29538831086723</v>
      </c>
      <c r="AG592" s="1">
        <f t="shared" si="147"/>
        <v>5.8999999999999186</v>
      </c>
      <c r="AH592" s="1">
        <f>SUM($Z$2:Z592)</f>
        <v>510.70428500127008</v>
      </c>
    </row>
    <row r="593" spans="17:34" x14ac:dyDescent="0.3">
      <c r="Q593" s="1">
        <f t="shared" si="153"/>
        <v>5.9099999999999184</v>
      </c>
      <c r="R593" s="1">
        <f>IF(Q593&lt;=t_thrust,('D12 Data'!D593/(m+m_f/2)),0)</f>
        <v>0</v>
      </c>
      <c r="S593" s="1">
        <f t="shared" si="154"/>
        <v>0</v>
      </c>
      <c r="T593" s="1">
        <f t="shared" si="161"/>
        <v>0</v>
      </c>
      <c r="U593" s="1">
        <f t="shared" si="148"/>
        <v>6.672369009117042</v>
      </c>
      <c r="V593" s="1">
        <f t="shared" si="149"/>
        <v>0.49462411555948249</v>
      </c>
      <c r="W593" s="1">
        <f t="shared" si="155"/>
        <v>7.1669931246765239</v>
      </c>
      <c r="X593" s="1">
        <f t="shared" si="158"/>
        <v>436.3323326452674</v>
      </c>
      <c r="Y593" s="1">
        <f t="shared" si="159"/>
        <v>263.56472780253642</v>
      </c>
      <c r="Z593" s="1">
        <f t="shared" si="160"/>
        <v>0.43482181249665947</v>
      </c>
      <c r="AA593" s="1">
        <f t="shared" si="156"/>
        <v>41.866381195431146</v>
      </c>
      <c r="AB593" s="1">
        <f t="shared" si="157"/>
        <v>11.39890248758641</v>
      </c>
      <c r="AC593" s="1">
        <f t="shared" si="150"/>
        <v>43.390423509371907</v>
      </c>
      <c r="AD593" s="1">
        <f t="shared" si="162"/>
        <v>-6.672369009117042</v>
      </c>
      <c r="AE593" s="1">
        <f t="shared" si="151"/>
        <v>-10.304624115559482</v>
      </c>
      <c r="AF593" s="1">
        <f t="shared" si="152"/>
        <v>12.276228507029167</v>
      </c>
      <c r="AG593" s="1">
        <f t="shared" si="147"/>
        <v>5.9099999999999184</v>
      </c>
      <c r="AH593" s="1">
        <f>SUM($Z$2:Z593)</f>
        <v>511.13910681376672</v>
      </c>
    </row>
    <row r="594" spans="17:34" x14ac:dyDescent="0.3">
      <c r="Q594" s="1">
        <f t="shared" si="153"/>
        <v>5.9199999999999182</v>
      </c>
      <c r="R594" s="1">
        <f>IF(Q594&lt;=t_thrust,('D12 Data'!D594/(m+m_f/2)),0)</f>
        <v>0</v>
      </c>
      <c r="S594" s="1">
        <f t="shared" si="154"/>
        <v>0</v>
      </c>
      <c r="T594" s="1">
        <f t="shared" si="161"/>
        <v>0</v>
      </c>
      <c r="U594" s="1">
        <f t="shared" si="148"/>
        <v>6.6511180530524276</v>
      </c>
      <c r="V594" s="1">
        <f t="shared" si="149"/>
        <v>0.48572171903486028</v>
      </c>
      <c r="W594" s="1">
        <f t="shared" si="155"/>
        <v>7.1368397720872894</v>
      </c>
      <c r="X594" s="1">
        <f t="shared" si="158"/>
        <v>436.75099645722167</v>
      </c>
      <c r="Y594" s="1">
        <f t="shared" si="159"/>
        <v>263.6787168274123</v>
      </c>
      <c r="Z594" s="1">
        <f t="shared" si="160"/>
        <v>0.43390423509368736</v>
      </c>
      <c r="AA594" s="1">
        <f t="shared" si="156"/>
        <v>41.799657505339979</v>
      </c>
      <c r="AB594" s="1">
        <f t="shared" si="157"/>
        <v>11.295856246430818</v>
      </c>
      <c r="AC594" s="1">
        <f t="shared" si="150"/>
        <v>43.299050057752481</v>
      </c>
      <c r="AD594" s="1">
        <f t="shared" si="162"/>
        <v>-6.6511180530524276</v>
      </c>
      <c r="AE594" s="1">
        <f t="shared" si="151"/>
        <v>-10.29572171903486</v>
      </c>
      <c r="AF594" s="1">
        <f t="shared" si="152"/>
        <v>12.257212451101843</v>
      </c>
      <c r="AG594" s="1">
        <f t="shared" si="147"/>
        <v>5.9199999999999182</v>
      </c>
      <c r="AH594" s="1">
        <f>SUM($Z$2:Z594)</f>
        <v>511.57301104886039</v>
      </c>
    </row>
    <row r="595" spans="17:34" x14ac:dyDescent="0.3">
      <c r="Q595" s="1">
        <f t="shared" si="153"/>
        <v>5.929999999999918</v>
      </c>
      <c r="R595" s="1">
        <f>IF(Q595&lt;=t_thrust,('D12 Data'!D595/(m+m_f/2)),0)</f>
        <v>0</v>
      </c>
      <c r="S595" s="1">
        <f t="shared" si="154"/>
        <v>0</v>
      </c>
      <c r="T595" s="1">
        <f t="shared" si="161"/>
        <v>0</v>
      </c>
      <c r="U595" s="1">
        <f t="shared" si="148"/>
        <v>6.629968513093992</v>
      </c>
      <c r="V595" s="1">
        <f t="shared" si="149"/>
        <v>0.47690775196106794</v>
      </c>
      <c r="W595" s="1">
        <f t="shared" si="155"/>
        <v>7.1068762650550603</v>
      </c>
      <c r="X595" s="1">
        <f t="shared" si="158"/>
        <v>437.16899303227507</v>
      </c>
      <c r="Y595" s="1">
        <f t="shared" si="159"/>
        <v>263.79167538987662</v>
      </c>
      <c r="Z595" s="1">
        <f t="shared" si="160"/>
        <v>0.43299050057752059</v>
      </c>
      <c r="AA595" s="1">
        <f t="shared" si="156"/>
        <v>41.733146324809454</v>
      </c>
      <c r="AB595" s="1">
        <f t="shared" si="157"/>
        <v>11.192899029240472</v>
      </c>
      <c r="AC595" s="1">
        <f t="shared" si="150"/>
        <v>43.20806048466801</v>
      </c>
      <c r="AD595" s="1">
        <f t="shared" si="162"/>
        <v>-6.629968513093992</v>
      </c>
      <c r="AE595" s="1">
        <f t="shared" si="151"/>
        <v>-10.286907751961069</v>
      </c>
      <c r="AF595" s="1">
        <f t="shared" si="152"/>
        <v>12.238339494472871</v>
      </c>
      <c r="AG595" s="1">
        <f t="shared" si="147"/>
        <v>5.929999999999918</v>
      </c>
      <c r="AH595" s="1">
        <f>SUM($Z$2:Z595)</f>
        <v>512.00600154943788</v>
      </c>
    </row>
    <row r="596" spans="17:34" x14ac:dyDescent="0.3">
      <c r="Q596" s="1">
        <f t="shared" si="153"/>
        <v>5.9399999999999178</v>
      </c>
      <c r="R596" s="1">
        <f>IF(Q596&lt;=t_thrust,('D12 Data'!D596/(m+m_f/2)),0)</f>
        <v>0</v>
      </c>
      <c r="S596" s="1">
        <f t="shared" si="154"/>
        <v>0</v>
      </c>
      <c r="T596" s="1">
        <f t="shared" si="161"/>
        <v>0</v>
      </c>
      <c r="U596" s="1">
        <f t="shared" si="148"/>
        <v>6.6089197446929084</v>
      </c>
      <c r="V596" s="1">
        <f t="shared" si="149"/>
        <v>0.46818193032874517</v>
      </c>
      <c r="W596" s="1">
        <f t="shared" si="155"/>
        <v>7.0771016750216527</v>
      </c>
      <c r="X596" s="1">
        <f t="shared" si="158"/>
        <v>437.58632449552317</v>
      </c>
      <c r="Y596" s="1">
        <f t="shared" si="159"/>
        <v>263.90360438016904</v>
      </c>
      <c r="Z596" s="1">
        <f t="shared" si="160"/>
        <v>0.43208060484669464</v>
      </c>
      <c r="AA596" s="1">
        <f t="shared" si="156"/>
        <v>41.666846639678518</v>
      </c>
      <c r="AB596" s="1">
        <f t="shared" si="157"/>
        <v>11.090029951720863</v>
      </c>
      <c r="AC596" s="1">
        <f t="shared" si="150"/>
        <v>43.117454391748993</v>
      </c>
      <c r="AD596" s="1">
        <f t="shared" si="162"/>
        <v>-6.6089197446929084</v>
      </c>
      <c r="AE596" s="1">
        <f t="shared" si="151"/>
        <v>-10.278181930328746</v>
      </c>
      <c r="AF596" s="1">
        <f t="shared" si="152"/>
        <v>12.219608994756261</v>
      </c>
      <c r="AG596" s="1">
        <f t="shared" si="147"/>
        <v>5.9399999999999178</v>
      </c>
      <c r="AH596" s="1">
        <f>SUM($Z$2:Z596)</f>
        <v>512.43808215428453</v>
      </c>
    </row>
    <row r="597" spans="17:34" x14ac:dyDescent="0.3">
      <c r="Q597" s="1">
        <f t="shared" si="153"/>
        <v>5.9499999999999176</v>
      </c>
      <c r="R597" s="1">
        <f>IF(Q597&lt;=t_thrust,('D12 Data'!D597/(m+m_f/2)),0)</f>
        <v>0</v>
      </c>
      <c r="S597" s="1">
        <f t="shared" si="154"/>
        <v>0</v>
      </c>
      <c r="T597" s="1">
        <f t="shared" si="161"/>
        <v>0</v>
      </c>
      <c r="U597" s="1">
        <f t="shared" si="148"/>
        <v>6.5879711084143677</v>
      </c>
      <c r="V597" s="1">
        <f t="shared" si="149"/>
        <v>0.45954397331499902</v>
      </c>
      <c r="W597" s="1">
        <f t="shared" si="155"/>
        <v>7.047515081729367</v>
      </c>
      <c r="X597" s="1">
        <f t="shared" si="158"/>
        <v>438.00299296191997</v>
      </c>
      <c r="Y597" s="1">
        <f t="shared" si="159"/>
        <v>264.01450467968624</v>
      </c>
      <c r="Z597" s="1">
        <f t="shared" si="160"/>
        <v>0.43117454391750137</v>
      </c>
      <c r="AA597" s="1">
        <f t="shared" si="156"/>
        <v>41.60075744223159</v>
      </c>
      <c r="AB597" s="1">
        <f t="shared" si="157"/>
        <v>10.987248132417578</v>
      </c>
      <c r="AC597" s="1">
        <f t="shared" si="150"/>
        <v>43.027231392348504</v>
      </c>
      <c r="AD597" s="1">
        <f t="shared" si="162"/>
        <v>-6.5879711084143677</v>
      </c>
      <c r="AE597" s="1">
        <f t="shared" si="151"/>
        <v>-10.269543973314999</v>
      </c>
      <c r="AF597" s="1">
        <f t="shared" si="152"/>
        <v>12.201020315742158</v>
      </c>
      <c r="AG597" s="1">
        <f t="shared" si="147"/>
        <v>5.9499999999999176</v>
      </c>
      <c r="AH597" s="1">
        <f>SUM($Z$2:Z597)</f>
        <v>512.86925669820198</v>
      </c>
    </row>
    <row r="598" spans="17:34" x14ac:dyDescent="0.3">
      <c r="Q598" s="1">
        <f t="shared" si="153"/>
        <v>5.9599999999999174</v>
      </c>
      <c r="R598" s="1">
        <f>IF(Q598&lt;=t_thrust,('D12 Data'!D598/(m+m_f/2)),0)</f>
        <v>0</v>
      </c>
      <c r="S598" s="1">
        <f t="shared" si="154"/>
        <v>0</v>
      </c>
      <c r="T598" s="1">
        <f t="shared" si="161"/>
        <v>0</v>
      </c>
      <c r="U598" s="1">
        <f t="shared" si="148"/>
        <v>6.5671219698889569</v>
      </c>
      <c r="V598" s="1">
        <f t="shared" si="149"/>
        <v>0.45099360326375559</v>
      </c>
      <c r="W598" s="1">
        <f t="shared" si="155"/>
        <v>7.0181155731527127</v>
      </c>
      <c r="X598" s="1">
        <f t="shared" si="158"/>
        <v>438.41900053634225</v>
      </c>
      <c r="Y598" s="1">
        <f t="shared" si="159"/>
        <v>264.12437716101039</v>
      </c>
      <c r="Z598" s="1">
        <f t="shared" si="160"/>
        <v>0.43027231392344356</v>
      </c>
      <c r="AA598" s="1">
        <f t="shared" si="156"/>
        <v>41.534877731147446</v>
      </c>
      <c r="AB598" s="1">
        <f t="shared" si="157"/>
        <v>10.88455269268443</v>
      </c>
      <c r="AC598" s="1">
        <f t="shared" si="150"/>
        <v>42.937391111491529</v>
      </c>
      <c r="AD598" s="1">
        <f t="shared" si="162"/>
        <v>-6.5671219698889569</v>
      </c>
      <c r="AE598" s="1">
        <f t="shared" si="151"/>
        <v>-10.260993603263756</v>
      </c>
      <c r="AF598" s="1">
        <f t="shared" si="152"/>
        <v>12.182572827347183</v>
      </c>
      <c r="AG598" s="1">
        <f t="shared" si="147"/>
        <v>5.9599999999999174</v>
      </c>
      <c r="AH598" s="1">
        <f>SUM($Z$2:Z598)</f>
        <v>513.29952901212539</v>
      </c>
    </row>
    <row r="599" spans="17:34" x14ac:dyDescent="0.3">
      <c r="Q599" s="1">
        <f t="shared" si="153"/>
        <v>5.9699999999999172</v>
      </c>
      <c r="R599" s="1">
        <f>IF(Q599&lt;=t_thrust,('D12 Data'!D599/(m+m_f/2)),0)</f>
        <v>0</v>
      </c>
      <c r="S599" s="1">
        <f t="shared" si="154"/>
        <v>0</v>
      </c>
      <c r="T599" s="1">
        <f t="shared" si="161"/>
        <v>0</v>
      </c>
      <c r="U599" s="1">
        <f t="shared" si="148"/>
        <v>6.5463716997645696</v>
      </c>
      <c r="V599" s="1">
        <f t="shared" si="149"/>
        <v>0.44253054566636646</v>
      </c>
      <c r="W599" s="1">
        <f t="shared" si="155"/>
        <v>6.9889022454309364</v>
      </c>
      <c r="X599" s="1">
        <f t="shared" si="158"/>
        <v>438.83434931365372</v>
      </c>
      <c r="Y599" s="1">
        <f t="shared" si="159"/>
        <v>264.2332226879372</v>
      </c>
      <c r="Z599" s="1">
        <f t="shared" si="160"/>
        <v>0.4293739111148982</v>
      </c>
      <c r="AA599" s="1">
        <f t="shared" si="156"/>
        <v>41.469206511448562</v>
      </c>
      <c r="AB599" s="1">
        <f t="shared" si="157"/>
        <v>10.781942756651794</v>
      </c>
      <c r="AC599" s="1">
        <f t="shared" si="150"/>
        <v>42.847933185824537</v>
      </c>
      <c r="AD599" s="1">
        <f t="shared" si="162"/>
        <v>-6.5463716997645696</v>
      </c>
      <c r="AE599" s="1">
        <f t="shared" si="151"/>
        <v>-10.252530545666367</v>
      </c>
      <c r="AF599" s="1">
        <f t="shared" si="152"/>
        <v>12.164265905565381</v>
      </c>
      <c r="AG599" s="1">
        <f t="shared" si="147"/>
        <v>5.9699999999999172</v>
      </c>
      <c r="AH599" s="1">
        <f>SUM($Z$2:Z599)</f>
        <v>513.7289029232403</v>
      </c>
    </row>
    <row r="600" spans="17:34" x14ac:dyDescent="0.3">
      <c r="Q600" s="1">
        <f t="shared" si="153"/>
        <v>5.9799999999999169</v>
      </c>
      <c r="R600" s="1">
        <f>IF(Q600&lt;=t_thrust,('D12 Data'!D600/(m+m_f/2)),0)</f>
        <v>0</v>
      </c>
      <c r="S600" s="1">
        <f t="shared" si="154"/>
        <v>0</v>
      </c>
      <c r="T600" s="1">
        <f t="shared" si="161"/>
        <v>0</v>
      </c>
      <c r="U600" s="1">
        <f t="shared" si="148"/>
        <v>6.5257196736588483</v>
      </c>
      <c r="V600" s="1">
        <f t="shared" si="149"/>
        <v>0.43415452914246283</v>
      </c>
      <c r="W600" s="1">
        <f t="shared" si="155"/>
        <v>6.959874202801311</v>
      </c>
      <c r="X600" s="1">
        <f t="shared" si="158"/>
        <v>439.2490413787682</v>
      </c>
      <c r="Y600" s="1">
        <f t="shared" si="159"/>
        <v>264.34104211550374</v>
      </c>
      <c r="Z600" s="1">
        <f t="shared" si="160"/>
        <v>0.42847933185824505</v>
      </c>
      <c r="AA600" s="1">
        <f t="shared" si="156"/>
        <v>41.40374279445092</v>
      </c>
      <c r="AB600" s="1">
        <f t="shared" si="157"/>
        <v>10.679417451195134</v>
      </c>
      <c r="AC600" s="1">
        <f t="shared" si="150"/>
        <v>42.75885726356514</v>
      </c>
      <c r="AD600" s="1">
        <f t="shared" si="162"/>
        <v>-6.5257196736588483</v>
      </c>
      <c r="AE600" s="1">
        <f t="shared" si="151"/>
        <v>-10.244154529142463</v>
      </c>
      <c r="AF600" s="1">
        <f t="shared" si="152"/>
        <v>12.146098932419749</v>
      </c>
      <c r="AG600" s="1">
        <f t="shared" si="147"/>
        <v>5.9799999999999169</v>
      </c>
      <c r="AH600" s="1">
        <f>SUM($Z$2:Z600)</f>
        <v>514.15738225509858</v>
      </c>
    </row>
    <row r="601" spans="17:34" x14ac:dyDescent="0.3">
      <c r="Q601" s="1">
        <f t="shared" si="153"/>
        <v>5.9899999999999167</v>
      </c>
      <c r="R601" s="1">
        <f>IF(Q601&lt;=t_thrust,('D12 Data'!D601/(m+m_f/2)),0)</f>
        <v>0</v>
      </c>
      <c r="S601" s="1">
        <f t="shared" si="154"/>
        <v>0</v>
      </c>
      <c r="T601" s="1">
        <f t="shared" si="161"/>
        <v>0</v>
      </c>
      <c r="U601" s="1">
        <f t="shared" si="148"/>
        <v>6.5051652721121549</v>
      </c>
      <c r="V601" s="1">
        <f t="shared" si="149"/>
        <v>0.42586528542106011</v>
      </c>
      <c r="W601" s="1">
        <f t="shared" si="155"/>
        <v>6.931030557533215</v>
      </c>
      <c r="X601" s="1">
        <f t="shared" si="158"/>
        <v>439.66307880671269</v>
      </c>
      <c r="Y601" s="1">
        <f t="shared" si="159"/>
        <v>264.44783629001569</v>
      </c>
      <c r="Z601" s="1">
        <f t="shared" si="160"/>
        <v>0.42758857263563438</v>
      </c>
      <c r="AA601" s="1">
        <f t="shared" si="156"/>
        <v>41.338485597714332</v>
      </c>
      <c r="AB601" s="1">
        <f t="shared" si="157"/>
        <v>10.576975905903712</v>
      </c>
      <c r="AC601" s="1">
        <f t="shared" si="150"/>
        <v>42.670163004451986</v>
      </c>
      <c r="AD601" s="1">
        <f t="shared" si="162"/>
        <v>-6.5051652721121549</v>
      </c>
      <c r="AE601" s="1">
        <f t="shared" si="151"/>
        <v>-10.235865285421061</v>
      </c>
      <c r="AF601" s="1">
        <f t="shared" si="152"/>
        <v>12.128071295914367</v>
      </c>
      <c r="AG601" s="1">
        <f t="shared" si="147"/>
        <v>5.9899999999999167</v>
      </c>
      <c r="AH601" s="1">
        <f>SUM($Z$2:Z601)</f>
        <v>514.5849708277342</v>
      </c>
    </row>
    <row r="602" spans="17:34" x14ac:dyDescent="0.3">
      <c r="Q602" s="1">
        <f t="shared" si="153"/>
        <v>5.9999999999999165</v>
      </c>
      <c r="R602" s="1">
        <f>IF(Q602&lt;=t_thrust,('D12 Data'!D602/(m+m_f/2)),0)</f>
        <v>0</v>
      </c>
      <c r="S602" s="1">
        <f t="shared" si="154"/>
        <v>0</v>
      </c>
      <c r="T602" s="1">
        <f t="shared" si="161"/>
        <v>0</v>
      </c>
      <c r="U602" s="1">
        <f t="shared" si="148"/>
        <v>6.4847078805410598</v>
      </c>
      <c r="V602" s="1">
        <f t="shared" si="149"/>
        <v>0.41766254932190605</v>
      </c>
      <c r="W602" s="1">
        <f t="shared" si="155"/>
        <v>6.9023704298629651</v>
      </c>
      <c r="X602" s="1">
        <f t="shared" si="158"/>
        <v>440.07646366268983</v>
      </c>
      <c r="Y602" s="1">
        <f t="shared" si="159"/>
        <v>264.55360604907474</v>
      </c>
      <c r="Z602" s="1">
        <f t="shared" si="160"/>
        <v>0.42670163004452399</v>
      </c>
      <c r="AA602" s="1">
        <f t="shared" si="156"/>
        <v>41.273433944993215</v>
      </c>
      <c r="AB602" s="1">
        <f t="shared" si="157"/>
        <v>10.474617253049503</v>
      </c>
      <c r="AC602" s="1">
        <f t="shared" si="150"/>
        <v>42.58185007969476</v>
      </c>
      <c r="AD602" s="1">
        <f t="shared" si="162"/>
        <v>-6.4847078805410598</v>
      </c>
      <c r="AE602" s="1">
        <f t="shared" si="151"/>
        <v>-10.227662549321906</v>
      </c>
      <c r="AF602" s="1">
        <f t="shared" si="152"/>
        <v>12.110182389987081</v>
      </c>
      <c r="AG602" s="1">
        <f t="shared" si="147"/>
        <v>5.9999999999999165</v>
      </c>
      <c r="AH602" s="1">
        <f>SUM($Z$2:Z602)</f>
        <v>515.01167245777867</v>
      </c>
    </row>
    <row r="603" spans="17:34" x14ac:dyDescent="0.3">
      <c r="Q603" s="1">
        <f t="shared" si="153"/>
        <v>6.0099999999999163</v>
      </c>
      <c r="R603" s="1">
        <f>IF(Q603&lt;=t_thrust,('D12 Data'!D603/(m+m_f/2)),0)</f>
        <v>0</v>
      </c>
      <c r="S603" s="1">
        <f t="shared" si="154"/>
        <v>0</v>
      </c>
      <c r="T603" s="1">
        <f t="shared" si="161"/>
        <v>0</v>
      </c>
      <c r="U603" s="1">
        <f t="shared" si="148"/>
        <v>6.4643468891923375</v>
      </c>
      <c r="V603" s="1">
        <f t="shared" si="149"/>
        <v>0.40954605873707506</v>
      </c>
      <c r="W603" s="1">
        <f t="shared" si="155"/>
        <v>6.8738929479294129</v>
      </c>
      <c r="X603" s="1">
        <f t="shared" si="158"/>
        <v>440.48919800213974</v>
      </c>
      <c r="Y603" s="1">
        <f t="shared" si="159"/>
        <v>264.65835222160524</v>
      </c>
      <c r="Z603" s="1">
        <f t="shared" si="160"/>
        <v>0.42581850079692862</v>
      </c>
      <c r="AA603" s="1">
        <f t="shared" si="156"/>
        <v>41.208586866187808</v>
      </c>
      <c r="AB603" s="1">
        <f t="shared" si="157"/>
        <v>10.372340627556287</v>
      </c>
      <c r="AC603" s="1">
        <f t="shared" si="150"/>
        <v>42.493918171924335</v>
      </c>
      <c r="AD603" s="1">
        <f t="shared" si="162"/>
        <v>-6.4643468891923375</v>
      </c>
      <c r="AE603" s="1">
        <f t="shared" si="151"/>
        <v>-10.219546058737075</v>
      </c>
      <c r="AF603" s="1">
        <f t="shared" si="152"/>
        <v>12.092431614462789</v>
      </c>
      <c r="AG603" s="1">
        <f t="shared" si="147"/>
        <v>6.0099999999999163</v>
      </c>
      <c r="AH603" s="1">
        <f>SUM($Z$2:Z603)</f>
        <v>515.43749095857561</v>
      </c>
    </row>
    <row r="604" spans="17:34" x14ac:dyDescent="0.3">
      <c r="Q604" s="1">
        <f t="shared" si="153"/>
        <v>6.0199999999999161</v>
      </c>
      <c r="R604" s="1">
        <f>IF(Q604&lt;=t_thrust,('D12 Data'!D604/(m+m_f/2)),0)</f>
        <v>0</v>
      </c>
      <c r="S604" s="1">
        <f t="shared" si="154"/>
        <v>0</v>
      </c>
      <c r="T604" s="1">
        <f t="shared" si="161"/>
        <v>0</v>
      </c>
      <c r="U604" s="1">
        <f t="shared" si="148"/>
        <v>6.4440816930974725</v>
      </c>
      <c r="V604" s="1">
        <f t="shared" si="149"/>
        <v>0.40151555461280053</v>
      </c>
      <c r="W604" s="1">
        <f t="shared" si="155"/>
        <v>6.8455972477102733</v>
      </c>
      <c r="X604" s="1">
        <f t="shared" si="158"/>
        <v>440.90128387080159</v>
      </c>
      <c r="Y604" s="1">
        <f t="shared" si="159"/>
        <v>264.76207562788079</v>
      </c>
      <c r="Z604" s="1">
        <f t="shared" si="160"/>
        <v>0.4249391817192103</v>
      </c>
      <c r="AA604" s="1">
        <f t="shared" si="156"/>
        <v>41.143943397295885</v>
      </c>
      <c r="AB604" s="1">
        <f t="shared" si="157"/>
        <v>10.270145166968918</v>
      </c>
      <c r="AC604" s="1">
        <f t="shared" si="150"/>
        <v>42.406366975143051</v>
      </c>
      <c r="AD604" s="1">
        <f t="shared" si="162"/>
        <v>-6.4440816930974725</v>
      </c>
      <c r="AE604" s="1">
        <f t="shared" si="151"/>
        <v>-10.2115155546128</v>
      </c>
      <c r="AF604" s="1">
        <f t="shared" si="152"/>
        <v>12.074818375007268</v>
      </c>
      <c r="AG604" s="1">
        <f t="shared" si="147"/>
        <v>6.0199999999999161</v>
      </c>
      <c r="AH604" s="1">
        <f>SUM($Z$2:Z604)</f>
        <v>515.8624301402948</v>
      </c>
    </row>
    <row r="605" spans="17:34" x14ac:dyDescent="0.3">
      <c r="Q605" s="1">
        <f t="shared" si="153"/>
        <v>6.0299999999999159</v>
      </c>
      <c r="R605" s="1">
        <f>IF(Q605&lt;=t_thrust,('D12 Data'!D605/(m+m_f/2)),0)</f>
        <v>0</v>
      </c>
      <c r="S605" s="1">
        <f t="shared" si="154"/>
        <v>0</v>
      </c>
      <c r="T605" s="1">
        <f t="shared" si="161"/>
        <v>0</v>
      </c>
      <c r="U605" s="1">
        <f t="shared" si="148"/>
        <v>6.4239116920276658</v>
      </c>
      <c r="V605" s="1">
        <f t="shared" si="149"/>
        <v>0.3935707809315489</v>
      </c>
      <c r="W605" s="1">
        <f t="shared" si="155"/>
        <v>6.8174824729592149</v>
      </c>
      <c r="X605" s="1">
        <f t="shared" si="158"/>
        <v>441.31272330477452</v>
      </c>
      <c r="Y605" s="1">
        <f t="shared" si="159"/>
        <v>264.86477707955049</v>
      </c>
      <c r="Z605" s="1">
        <f t="shared" si="160"/>
        <v>0.42406366975140575</v>
      </c>
      <c r="AA605" s="1">
        <f t="shared" si="156"/>
        <v>41.07950258036491</v>
      </c>
      <c r="AB605" s="1">
        <f t="shared" si="157"/>
        <v>10.168030011422792</v>
      </c>
      <c r="AC605" s="1">
        <f t="shared" si="150"/>
        <v>42.319196194675079</v>
      </c>
      <c r="AD605" s="1">
        <f t="shared" si="162"/>
        <v>-6.4239116920276658</v>
      </c>
      <c r="AE605" s="1">
        <f t="shared" si="151"/>
        <v>-10.20357078093155</v>
      </c>
      <c r="AF605" s="1">
        <f t="shared" si="152"/>
        <v>12.05734208308157</v>
      </c>
      <c r="AG605" s="1">
        <f t="shared" si="147"/>
        <v>6.0299999999999159</v>
      </c>
      <c r="AH605" s="1">
        <f>SUM($Z$2:Z605)</f>
        <v>516.28649381004618</v>
      </c>
    </row>
    <row r="606" spans="17:34" x14ac:dyDescent="0.3">
      <c r="Q606" s="1">
        <f t="shared" si="153"/>
        <v>6.0399999999999157</v>
      </c>
      <c r="R606" s="1">
        <f>IF(Q606&lt;=t_thrust,('D12 Data'!D606/(m+m_f/2)),0)</f>
        <v>0</v>
      </c>
      <c r="S606" s="1">
        <f t="shared" si="154"/>
        <v>0</v>
      </c>
      <c r="T606" s="1">
        <f t="shared" si="161"/>
        <v>0</v>
      </c>
      <c r="U606" s="1">
        <f t="shared" si="148"/>
        <v>6.4038362904493358</v>
      </c>
      <c r="V606" s="1">
        <f t="shared" si="149"/>
        <v>0.38571148469432898</v>
      </c>
      <c r="W606" s="1">
        <f t="shared" si="155"/>
        <v>6.7895477751436637</v>
      </c>
      <c r="X606" s="1">
        <f t="shared" si="158"/>
        <v>441.72351833057814</v>
      </c>
      <c r="Y606" s="1">
        <f t="shared" si="159"/>
        <v>264.96645737966475</v>
      </c>
      <c r="Z606" s="1">
        <f t="shared" si="160"/>
        <v>0.4231919619467312</v>
      </c>
      <c r="AA606" s="1">
        <f t="shared" si="156"/>
        <v>41.015263463444633</v>
      </c>
      <c r="AB606" s="1">
        <f t="shared" si="157"/>
        <v>10.065994303613477</v>
      </c>
      <c r="AC606" s="1">
        <f t="shared" si="150"/>
        <v>42.232405547116954</v>
      </c>
      <c r="AD606" s="1">
        <f t="shared" si="162"/>
        <v>-6.4038362904493358</v>
      </c>
      <c r="AE606" s="1">
        <f t="shared" si="151"/>
        <v>-10.19571148469433</v>
      </c>
      <c r="AF606" s="1">
        <f t="shared" si="152"/>
        <v>12.040002155896973</v>
      </c>
      <c r="AG606" s="1">
        <f t="shared" si="147"/>
        <v>6.0399999999999157</v>
      </c>
      <c r="AH606" s="1">
        <f>SUM($Z$2:Z606)</f>
        <v>516.70968577199289</v>
      </c>
    </row>
    <row r="607" spans="17:34" x14ac:dyDescent="0.3">
      <c r="Q607" s="1">
        <f t="shared" si="153"/>
        <v>6.0499999999999154</v>
      </c>
      <c r="R607" s="1">
        <f>IF(Q607&lt;=t_thrust,('D12 Data'!D607/(m+m_f/2)),0)</f>
        <v>0</v>
      </c>
      <c r="S607" s="1">
        <f t="shared" si="154"/>
        <v>0</v>
      </c>
      <c r="T607" s="1">
        <f t="shared" si="161"/>
        <v>0</v>
      </c>
      <c r="U607" s="1">
        <f t="shared" si="148"/>
        <v>6.3838548974800924</v>
      </c>
      <c r="V607" s="1">
        <f t="shared" si="149"/>
        <v>0.37793741590323687</v>
      </c>
      <c r="W607" s="1">
        <f t="shared" si="155"/>
        <v>6.7617923133833306</v>
      </c>
      <c r="X607" s="1">
        <f t="shared" si="158"/>
        <v>442.13367096521256</v>
      </c>
      <c r="Y607" s="1">
        <f t="shared" si="159"/>
        <v>265.06711732270088</v>
      </c>
      <c r="Z607" s="1">
        <f t="shared" si="160"/>
        <v>0.4223240554711386</v>
      </c>
      <c r="AA607" s="1">
        <f t="shared" si="156"/>
        <v>40.951225100540142</v>
      </c>
      <c r="AB607" s="1">
        <f t="shared" si="157"/>
        <v>9.964037188766536</v>
      </c>
      <c r="AC607" s="1">
        <f t="shared" si="150"/>
        <v>42.145994760288097</v>
      </c>
      <c r="AD607" s="1">
        <f t="shared" si="162"/>
        <v>-6.3838548974800924</v>
      </c>
      <c r="AE607" s="1">
        <f t="shared" si="151"/>
        <v>-10.187937415903237</v>
      </c>
      <c r="AF607" s="1">
        <f t="shared" si="152"/>
        <v>12.022798016370469</v>
      </c>
      <c r="AG607" s="1">
        <f t="shared" si="147"/>
        <v>6.0499999999999154</v>
      </c>
      <c r="AH607" s="1">
        <f>SUM($Z$2:Z607)</f>
        <v>517.132009827464</v>
      </c>
    </row>
    <row r="608" spans="17:34" x14ac:dyDescent="0.3">
      <c r="Q608" s="1">
        <f t="shared" si="153"/>
        <v>6.0599999999999152</v>
      </c>
      <c r="R608" s="1">
        <f>IF(Q608&lt;=t_thrust,('D12 Data'!D608/(m+m_f/2)),0)</f>
        <v>0</v>
      </c>
      <c r="S608" s="1">
        <f t="shared" si="154"/>
        <v>0</v>
      </c>
      <c r="T608" s="1">
        <f t="shared" si="161"/>
        <v>0</v>
      </c>
      <c r="U608" s="1">
        <f t="shared" si="148"/>
        <v>6.363966926845209</v>
      </c>
      <c r="V608" s="1">
        <f t="shared" si="149"/>
        <v>0.37024832754423259</v>
      </c>
      <c r="W608" s="1">
        <f t="shared" si="155"/>
        <v>6.7342152543894418</v>
      </c>
      <c r="X608" s="1">
        <f t="shared" si="158"/>
        <v>442.54318321621793</v>
      </c>
      <c r="Y608" s="1">
        <f t="shared" si="159"/>
        <v>265.16675769458857</v>
      </c>
      <c r="Z608" s="1">
        <f t="shared" si="160"/>
        <v>0.42145994760285282</v>
      </c>
      <c r="AA608" s="1">
        <f t="shared" si="156"/>
        <v>40.887386551565342</v>
      </c>
      <c r="AB608" s="1">
        <f t="shared" si="157"/>
        <v>9.8621578146075066</v>
      </c>
      <c r="AC608" s="1">
        <f t="shared" si="150"/>
        <v>42.059963573181449</v>
      </c>
      <c r="AD608" s="1">
        <f t="shared" si="162"/>
        <v>-6.363966926845209</v>
      </c>
      <c r="AE608" s="1">
        <f t="shared" si="151"/>
        <v>-10.180248327544232</v>
      </c>
      <c r="AF608" s="1">
        <f t="shared" si="152"/>
        <v>12.005729093080802</v>
      </c>
      <c r="AG608" s="1">
        <f t="shared" si="147"/>
        <v>6.0599999999999152</v>
      </c>
      <c r="AH608" s="1">
        <f>SUM($Z$2:Z608)</f>
        <v>517.5534697750669</v>
      </c>
    </row>
    <row r="609" spans="17:34" x14ac:dyDescent="0.3">
      <c r="Q609" s="1">
        <f t="shared" si="153"/>
        <v>6.069999999999915</v>
      </c>
      <c r="R609" s="1">
        <f>IF(Q609&lt;=t_thrust,('D12 Data'!D609/(m+m_f/2)),0)</f>
        <v>0</v>
      </c>
      <c r="S609" s="1">
        <f t="shared" si="154"/>
        <v>0</v>
      </c>
      <c r="T609" s="1">
        <f t="shared" si="161"/>
        <v>0</v>
      </c>
      <c r="U609" s="1">
        <f t="shared" si="148"/>
        <v>6.3441717968345612</v>
      </c>
      <c r="V609" s="1">
        <f t="shared" si="149"/>
        <v>0.36264397557014777</v>
      </c>
      <c r="W609" s="1">
        <f t="shared" si="155"/>
        <v>6.7068157724047097</v>
      </c>
      <c r="X609" s="1">
        <f t="shared" si="158"/>
        <v>442.95205708173359</v>
      </c>
      <c r="Y609" s="1">
        <f t="shared" si="159"/>
        <v>265.26537927273466</v>
      </c>
      <c r="Z609" s="1">
        <f t="shared" si="160"/>
        <v>0.42059963573182435</v>
      </c>
      <c r="AA609" s="1">
        <f t="shared" si="156"/>
        <v>40.823746882296888</v>
      </c>
      <c r="AB609" s="1">
        <f t="shared" si="157"/>
        <v>9.7603553313320663</v>
      </c>
      <c r="AC609" s="1">
        <f t="shared" si="150"/>
        <v>41.974311735914235</v>
      </c>
      <c r="AD609" s="1">
        <f t="shared" si="162"/>
        <v>-6.3441717968345612</v>
      </c>
      <c r="AE609" s="1">
        <f t="shared" si="151"/>
        <v>-10.172643975570148</v>
      </c>
      <c r="AF609" s="1">
        <f t="shared" si="152"/>
        <v>11.988794820225039</v>
      </c>
      <c r="AG609" s="1">
        <f t="shared" si="147"/>
        <v>6.069999999999915</v>
      </c>
      <c r="AH609" s="1">
        <f>SUM($Z$2:Z609)</f>
        <v>517.97406941079873</v>
      </c>
    </row>
    <row r="610" spans="17:34" x14ac:dyDescent="0.3">
      <c r="Q610" s="1">
        <f t="shared" si="153"/>
        <v>6.0799999999999148</v>
      </c>
      <c r="R610" s="1">
        <f>IF(Q610&lt;=t_thrust,('D12 Data'!D610/(m+m_f/2)),0)</f>
        <v>0</v>
      </c>
      <c r="S610" s="1">
        <f t="shared" si="154"/>
        <v>0</v>
      </c>
      <c r="T610" s="1">
        <f t="shared" si="161"/>
        <v>0</v>
      </c>
      <c r="U610" s="1">
        <f t="shared" si="148"/>
        <v>6.324468930260033</v>
      </c>
      <c r="V610" s="1">
        <f t="shared" si="149"/>
        <v>0.35512411888392248</v>
      </c>
      <c r="W610" s="1">
        <f t="shared" si="155"/>
        <v>6.679593049143957</v>
      </c>
      <c r="X610" s="1">
        <f t="shared" si="158"/>
        <v>443.36029455055655</v>
      </c>
      <c r="Y610" s="1">
        <f t="shared" si="159"/>
        <v>265.36298282604798</v>
      </c>
      <c r="Z610" s="1">
        <f t="shared" si="160"/>
        <v>0.41974311735913411</v>
      </c>
      <c r="AA610" s="1">
        <f t="shared" si="156"/>
        <v>40.760305164328543</v>
      </c>
      <c r="AB610" s="1">
        <f t="shared" si="157"/>
        <v>9.6586288915763667</v>
      </c>
      <c r="AC610" s="1">
        <f t="shared" si="150"/>
        <v>41.889039009678676</v>
      </c>
      <c r="AD610" s="1">
        <f t="shared" si="162"/>
        <v>-6.324468930260033</v>
      </c>
      <c r="AE610" s="1">
        <f t="shared" si="151"/>
        <v>-10.165124118883924</v>
      </c>
      <c r="AF610" s="1">
        <f t="shared" si="152"/>
        <v>11.971994637575651</v>
      </c>
      <c r="AG610" s="1">
        <f t="shared" si="147"/>
        <v>6.0799999999999148</v>
      </c>
      <c r="AH610" s="1">
        <f>SUM($Z$2:Z610)</f>
        <v>518.39381252815792</v>
      </c>
    </row>
    <row r="611" spans="17:34" x14ac:dyDescent="0.3">
      <c r="Q611" s="1">
        <f t="shared" si="153"/>
        <v>6.0899999999999146</v>
      </c>
      <c r="R611" s="1">
        <f>IF(Q611&lt;=t_thrust,('D12 Data'!D611/(m+m_f/2)),0)</f>
        <v>0</v>
      </c>
      <c r="S611" s="1">
        <f t="shared" si="154"/>
        <v>0</v>
      </c>
      <c r="T611" s="1">
        <f t="shared" si="161"/>
        <v>0</v>
      </c>
      <c r="U611" s="1">
        <f t="shared" si="148"/>
        <v>6.304857754413395</v>
      </c>
      <c r="V611" s="1">
        <f t="shared" si="149"/>
        <v>0.34768851932206718</v>
      </c>
      <c r="W611" s="1">
        <f t="shared" si="155"/>
        <v>6.6525462737354637</v>
      </c>
      <c r="X611" s="1">
        <f t="shared" si="158"/>
        <v>443.76789760219981</v>
      </c>
      <c r="Y611" s="1">
        <f t="shared" si="159"/>
        <v>265.45956911496376</v>
      </c>
      <c r="Z611" s="1">
        <f t="shared" si="160"/>
        <v>0.41889039009676798</v>
      </c>
      <c r="AA611" s="1">
        <f t="shared" si="156"/>
        <v>40.697060475025943</v>
      </c>
      <c r="AB611" s="1">
        <f t="shared" si="157"/>
        <v>9.5569776503875303</v>
      </c>
      <c r="AC611" s="1">
        <f t="shared" si="150"/>
        <v>41.804145166692805</v>
      </c>
      <c r="AD611" s="1">
        <f t="shared" si="162"/>
        <v>-6.304857754413395</v>
      </c>
      <c r="AE611" s="1">
        <f t="shared" si="151"/>
        <v>-10.157688519322068</v>
      </c>
      <c r="AF611" s="1">
        <f t="shared" si="152"/>
        <v>11.955327990438159</v>
      </c>
      <c r="AG611" s="1">
        <f t="shared" si="147"/>
        <v>6.0899999999999146</v>
      </c>
      <c r="AH611" s="1">
        <f>SUM($Z$2:Z611)</f>
        <v>518.81270291825467</v>
      </c>
    </row>
    <row r="612" spans="17:34" x14ac:dyDescent="0.3">
      <c r="Q612" s="1">
        <f t="shared" si="153"/>
        <v>6.0999999999999144</v>
      </c>
      <c r="R612" s="1">
        <f>IF(Q612&lt;=t_thrust,('D12 Data'!D612/(m+m_f/2)),0)</f>
        <v>0</v>
      </c>
      <c r="S612" s="1">
        <f t="shared" si="154"/>
        <v>0</v>
      </c>
      <c r="T612" s="1">
        <f t="shared" si="161"/>
        <v>0</v>
      </c>
      <c r="U612" s="1">
        <f t="shared" si="148"/>
        <v>6.2853377010246261</v>
      </c>
      <c r="V612" s="1">
        <f t="shared" si="149"/>
        <v>0.34033694163835021</v>
      </c>
      <c r="W612" s="1">
        <f t="shared" si="155"/>
        <v>6.6256746426629762</v>
      </c>
      <c r="X612" s="1">
        <f t="shared" si="158"/>
        <v>444.17486820695007</v>
      </c>
      <c r="Y612" s="1">
        <f t="shared" si="159"/>
        <v>265.55513889146761</v>
      </c>
      <c r="Z612" s="1">
        <f t="shared" si="160"/>
        <v>0.41804145166691947</v>
      </c>
      <c r="AA612" s="1">
        <f t="shared" si="156"/>
        <v>40.634011897481813</v>
      </c>
      <c r="AB612" s="1">
        <f t="shared" si="157"/>
        <v>9.4554007651943124</v>
      </c>
      <c r="AC612" s="1">
        <f t="shared" si="150"/>
        <v>41.719629990151283</v>
      </c>
      <c r="AD612" s="1">
        <f t="shared" si="162"/>
        <v>-6.2853377010246261</v>
      </c>
      <c r="AE612" s="1">
        <f t="shared" si="151"/>
        <v>-10.150336941638351</v>
      </c>
      <c r="AF612" s="1">
        <f t="shared" si="152"/>
        <v>11.938794329609239</v>
      </c>
      <c r="AG612" s="1">
        <f t="shared" si="147"/>
        <v>6.0999999999999144</v>
      </c>
      <c r="AH612" s="1">
        <f>SUM($Z$2:Z612)</f>
        <v>519.23074436992158</v>
      </c>
    </row>
    <row r="613" spans="17:34" x14ac:dyDescent="0.3">
      <c r="Q613" s="1">
        <f t="shared" si="153"/>
        <v>6.1099999999999142</v>
      </c>
      <c r="R613" s="1">
        <f>IF(Q613&lt;=t_thrust,('D12 Data'!D613/(m+m_f/2)),0)</f>
        <v>0</v>
      </c>
      <c r="S613" s="1">
        <f t="shared" si="154"/>
        <v>0</v>
      </c>
      <c r="T613" s="1">
        <f t="shared" si="161"/>
        <v>0</v>
      </c>
      <c r="U613" s="1">
        <f t="shared" si="148"/>
        <v>6.2659082062206943</v>
      </c>
      <c r="V613" s="1">
        <f t="shared" si="149"/>
        <v>0.33306915348770694</v>
      </c>
      <c r="W613" s="1">
        <f t="shared" si="155"/>
        <v>6.5989773597084005</v>
      </c>
      <c r="X613" s="1">
        <f t="shared" si="158"/>
        <v>444.58120832592488</v>
      </c>
      <c r="Y613" s="1">
        <f t="shared" si="159"/>
        <v>265.64969289911954</v>
      </c>
      <c r="Z613" s="1">
        <f t="shared" si="160"/>
        <v>0.41719629990150403</v>
      </c>
      <c r="AA613" s="1">
        <f t="shared" si="156"/>
        <v>40.57115852047157</v>
      </c>
      <c r="AB613" s="1">
        <f t="shared" si="157"/>
        <v>9.3538973957779312</v>
      </c>
      <c r="AC613" s="1">
        <f t="shared" si="150"/>
        <v>41.635493274176227</v>
      </c>
      <c r="AD613" s="1">
        <f t="shared" si="162"/>
        <v>-6.2659082062206943</v>
      </c>
      <c r="AE613" s="1">
        <f t="shared" si="151"/>
        <v>-10.143069153487707</v>
      </c>
      <c r="AF613" s="1">
        <f t="shared" si="152"/>
        <v>11.922393111335394</v>
      </c>
      <c r="AG613" s="1">
        <f t="shared" si="147"/>
        <v>6.1099999999999142</v>
      </c>
      <c r="AH613" s="1">
        <f>SUM($Z$2:Z613)</f>
        <v>519.64794066982313</v>
      </c>
    </row>
    <row r="614" spans="17:34" x14ac:dyDescent="0.3">
      <c r="Q614" s="1">
        <f t="shared" si="153"/>
        <v>6.119999999999914</v>
      </c>
      <c r="R614" s="1">
        <f>IF(Q614&lt;=t_thrust,('D12 Data'!D614/(m+m_f/2)),0)</f>
        <v>0</v>
      </c>
      <c r="S614" s="1">
        <f t="shared" si="154"/>
        <v>0</v>
      </c>
      <c r="T614" s="1">
        <f t="shared" si="161"/>
        <v>0</v>
      </c>
      <c r="U614" s="1">
        <f t="shared" si="148"/>
        <v>6.2465687104847882</v>
      </c>
      <c r="V614" s="1">
        <f t="shared" si="149"/>
        <v>0.32588492541037078</v>
      </c>
      <c r="W614" s="1">
        <f t="shared" si="155"/>
        <v>6.57245363589516</v>
      </c>
      <c r="X614" s="1">
        <f t="shared" si="158"/>
        <v>444.98691991112958</v>
      </c>
      <c r="Y614" s="1">
        <f t="shared" si="159"/>
        <v>265.74323187307732</v>
      </c>
      <c r="Z614" s="1">
        <f t="shared" si="160"/>
        <v>0.41635493274174562</v>
      </c>
      <c r="AA614" s="1">
        <f t="shared" si="156"/>
        <v>40.508499438409366</v>
      </c>
      <c r="AB614" s="1">
        <f t="shared" si="157"/>
        <v>9.2524667042430568</v>
      </c>
      <c r="AC614" s="1">
        <f t="shared" si="150"/>
        <v>41.551734823768051</v>
      </c>
      <c r="AD614" s="1">
        <f t="shared" si="162"/>
        <v>-6.2465687104847882</v>
      </c>
      <c r="AE614" s="1">
        <f t="shared" si="151"/>
        <v>-10.135884925410371</v>
      </c>
      <c r="AF614" s="1">
        <f t="shared" si="152"/>
        <v>11.906123797272091</v>
      </c>
      <c r="AG614" s="1">
        <f t="shared" si="147"/>
        <v>6.119999999999914</v>
      </c>
      <c r="AH614" s="1">
        <f>SUM($Z$2:Z614)</f>
        <v>520.06429560256493</v>
      </c>
    </row>
    <row r="615" spans="17:34" x14ac:dyDescent="0.3">
      <c r="Q615" s="1">
        <f t="shared" si="153"/>
        <v>6.1299999999999137</v>
      </c>
      <c r="R615" s="1">
        <f>IF(Q615&lt;=t_thrust,('D12 Data'!D615/(m+m_f/2)),0)</f>
        <v>0</v>
      </c>
      <c r="S615" s="1">
        <f t="shared" si="154"/>
        <v>0</v>
      </c>
      <c r="T615" s="1">
        <f t="shared" si="161"/>
        <v>0</v>
      </c>
      <c r="U615" s="1">
        <f t="shared" si="148"/>
        <v>6.227318658615979</v>
      </c>
      <c r="V615" s="1">
        <f t="shared" si="149"/>
        <v>0.31878403081622197</v>
      </c>
      <c r="W615" s="1">
        <f t="shared" si="155"/>
        <v>6.5461026894322023</v>
      </c>
      <c r="X615" s="1">
        <f t="shared" si="158"/>
        <v>445.39200490551366</v>
      </c>
      <c r="Y615" s="1">
        <f t="shared" si="159"/>
        <v>265.83575654011975</v>
      </c>
      <c r="Z615" s="1">
        <f t="shared" si="160"/>
        <v>0.41551734823766912</v>
      </c>
      <c r="AA615" s="1">
        <f t="shared" si="156"/>
        <v>40.446033751304519</v>
      </c>
      <c r="AB615" s="1">
        <f t="shared" si="157"/>
        <v>9.1511078549889557</v>
      </c>
      <c r="AC615" s="1">
        <f t="shared" si="150"/>
        <v>41.46835445475628</v>
      </c>
      <c r="AD615" s="1">
        <f t="shared" si="162"/>
        <v>-6.227318658615979</v>
      </c>
      <c r="AE615" s="1">
        <f t="shared" si="151"/>
        <v>-10.128784030816222</v>
      </c>
      <c r="AF615" s="1">
        <f t="shared" si="152"/>
        <v>11.889985854443411</v>
      </c>
      <c r="AG615" s="1">
        <f t="shared" si="147"/>
        <v>6.1299999999999137</v>
      </c>
      <c r="AH615" s="1">
        <f>SUM($Z$2:Z615)</f>
        <v>520.47981295080262</v>
      </c>
    </row>
    <row r="616" spans="17:34" x14ac:dyDescent="0.3">
      <c r="Q616" s="1">
        <f t="shared" si="153"/>
        <v>6.1399999999999135</v>
      </c>
      <c r="R616" s="1">
        <f>IF(Q616&lt;=t_thrust,('D12 Data'!D616/(m+m_f/2)),0)</f>
        <v>0</v>
      </c>
      <c r="S616" s="1">
        <f t="shared" si="154"/>
        <v>0</v>
      </c>
      <c r="T616" s="1">
        <f t="shared" si="161"/>
        <v>0</v>
      </c>
      <c r="U616" s="1">
        <f t="shared" si="148"/>
        <v>6.2081574996893263</v>
      </c>
      <c r="V616" s="1">
        <f t="shared" si="149"/>
        <v>0.31176624596935293</v>
      </c>
      <c r="W616" s="1">
        <f t="shared" si="155"/>
        <v>6.51992374565868</v>
      </c>
      <c r="X616" s="1">
        <f t="shared" si="158"/>
        <v>445.79646524302672</v>
      </c>
      <c r="Y616" s="1">
        <f t="shared" si="159"/>
        <v>265.92726761866965</v>
      </c>
      <c r="Z616" s="1">
        <f t="shared" si="160"/>
        <v>0.41468354454757722</v>
      </c>
      <c r="AA616" s="1">
        <f t="shared" si="156"/>
        <v>40.383760564718358</v>
      </c>
      <c r="AB616" s="1">
        <f t="shared" si="157"/>
        <v>9.0498200146807957</v>
      </c>
      <c r="AC616" s="1">
        <f t="shared" si="150"/>
        <v>41.385351993750383</v>
      </c>
      <c r="AD616" s="1">
        <f t="shared" si="162"/>
        <v>-6.2081574996893263</v>
      </c>
      <c r="AE616" s="1">
        <f t="shared" si="151"/>
        <v>-10.121766245969354</v>
      </c>
      <c r="AF616" s="1">
        <f t="shared" si="152"/>
        <v>11.873978755202208</v>
      </c>
      <c r="AG616" s="1">
        <f t="shared" si="147"/>
        <v>6.1399999999999135</v>
      </c>
      <c r="AH616" s="1">
        <f>SUM($Z$2:Z616)</f>
        <v>520.89449649535015</v>
      </c>
    </row>
    <row r="617" spans="17:34" x14ac:dyDescent="0.3">
      <c r="Q617" s="1">
        <f t="shared" si="153"/>
        <v>6.1499999999999133</v>
      </c>
      <c r="R617" s="1">
        <f>IF(Q617&lt;=t_thrust,('D12 Data'!D617/(m+m_f/2)),0)</f>
        <v>0</v>
      </c>
      <c r="S617" s="1">
        <f t="shared" si="154"/>
        <v>0</v>
      </c>
      <c r="T617" s="1">
        <f t="shared" si="161"/>
        <v>0</v>
      </c>
      <c r="U617" s="1">
        <f t="shared" si="148"/>
        <v>6.1890846870164102</v>
      </c>
      <c r="V617" s="1">
        <f t="shared" si="149"/>
        <v>0.30483134997284994</v>
      </c>
      <c r="W617" s="1">
        <f t="shared" si="155"/>
        <v>6.4939160369892619</v>
      </c>
      <c r="X617" s="1">
        <f t="shared" si="158"/>
        <v>446.20030284867391</v>
      </c>
      <c r="Y617" s="1">
        <f t="shared" si="159"/>
        <v>266.01776581881643</v>
      </c>
      <c r="Z617" s="1">
        <f t="shared" si="160"/>
        <v>0.4138535199375119</v>
      </c>
      <c r="AA617" s="1">
        <f t="shared" si="156"/>
        <v>40.321678989721462</v>
      </c>
      <c r="AB617" s="1">
        <f t="shared" si="157"/>
        <v>8.9486023522211049</v>
      </c>
      <c r="AC617" s="1">
        <f t="shared" si="150"/>
        <v>41.302727278090515</v>
      </c>
      <c r="AD617" s="1">
        <f t="shared" si="162"/>
        <v>-6.1890846870164102</v>
      </c>
      <c r="AE617" s="1">
        <f t="shared" si="151"/>
        <v>-10.114831349972851</v>
      </c>
      <c r="AF617" s="1">
        <f t="shared" si="152"/>
        <v>11.858101977190728</v>
      </c>
      <c r="AG617" s="1">
        <f t="shared" si="147"/>
        <v>6.1499999999999133</v>
      </c>
      <c r="AH617" s="1">
        <f>SUM($Z$2:Z617)</f>
        <v>521.30835001528771</v>
      </c>
    </row>
    <row r="618" spans="17:34" x14ac:dyDescent="0.3">
      <c r="Q618" s="1">
        <f t="shared" si="153"/>
        <v>6.1599999999999131</v>
      </c>
      <c r="R618" s="1">
        <f>IF(Q618&lt;=t_thrust,('D12 Data'!D618/(m+m_f/2)),0)</f>
        <v>0</v>
      </c>
      <c r="S618" s="1">
        <f t="shared" si="154"/>
        <v>0</v>
      </c>
      <c r="T618" s="1">
        <f t="shared" si="161"/>
        <v>0</v>
      </c>
      <c r="U618" s="1">
        <f t="shared" si="148"/>
        <v>6.1700996781062862</v>
      </c>
      <c r="V618" s="1">
        <f t="shared" si="149"/>
        <v>0.29797912475378696</v>
      </c>
      <c r="W618" s="1">
        <f t="shared" si="155"/>
        <v>6.4680788028600729</v>
      </c>
      <c r="X618" s="1">
        <f t="shared" si="158"/>
        <v>446.60351963857113</v>
      </c>
      <c r="Y618" s="1">
        <f t="shared" si="159"/>
        <v>266.10725184233866</v>
      </c>
      <c r="Z618" s="1">
        <f t="shared" si="160"/>
        <v>0.41302727278090867</v>
      </c>
      <c r="AA618" s="1">
        <f t="shared" si="156"/>
        <v>40.259788142851299</v>
      </c>
      <c r="AB618" s="1">
        <f t="shared" si="157"/>
        <v>8.8474540387213789</v>
      </c>
      <c r="AC618" s="1">
        <f t="shared" si="150"/>
        <v>41.220480155798249</v>
      </c>
      <c r="AD618" s="1">
        <f t="shared" si="162"/>
        <v>-6.1700996781062862</v>
      </c>
      <c r="AE618" s="1">
        <f t="shared" si="151"/>
        <v>-10.107979124753788</v>
      </c>
      <c r="AF618" s="1">
        <f t="shared" si="152"/>
        <v>11.842355003301735</v>
      </c>
      <c r="AG618" s="1">
        <f t="shared" si="147"/>
        <v>6.1599999999999131</v>
      </c>
      <c r="AH618" s="1">
        <f>SUM($Z$2:Z618)</f>
        <v>521.72137728806865</v>
      </c>
    </row>
    <row r="619" spans="17:34" x14ac:dyDescent="0.3">
      <c r="Q619" s="1">
        <f t="shared" si="153"/>
        <v>6.1699999999999129</v>
      </c>
      <c r="R619" s="1">
        <f>IF(Q619&lt;=t_thrust,('D12 Data'!D619/(m+m_f/2)),0)</f>
        <v>0</v>
      </c>
      <c r="S619" s="1">
        <f t="shared" si="154"/>
        <v>0</v>
      </c>
      <c r="T619" s="1">
        <f t="shared" si="161"/>
        <v>0</v>
      </c>
      <c r="U619" s="1">
        <f t="shared" si="148"/>
        <v>6.151201934626858</v>
      </c>
      <c r="V619" s="1">
        <f t="shared" si="149"/>
        <v>0.29120935504843121</v>
      </c>
      <c r="W619" s="1">
        <f t="shared" si="155"/>
        <v>6.4424112896752881</v>
      </c>
      <c r="X619" s="1">
        <f t="shared" si="158"/>
        <v>447.00611751999963</v>
      </c>
      <c r="Y619" s="1">
        <f t="shared" si="159"/>
        <v>266.19572638272587</v>
      </c>
      <c r="Z619" s="1">
        <f t="shared" si="160"/>
        <v>0.41220480155797434</v>
      </c>
      <c r="AA619" s="1">
        <f t="shared" si="156"/>
        <v>40.198087146070236</v>
      </c>
      <c r="AB619" s="1">
        <f t="shared" si="157"/>
        <v>8.7463742474738435</v>
      </c>
      <c r="AC619" s="1">
        <f t="shared" si="150"/>
        <v>41.138610485527224</v>
      </c>
      <c r="AD619" s="1">
        <f t="shared" si="162"/>
        <v>-6.151201934626858</v>
      </c>
      <c r="AE619" s="1">
        <f t="shared" si="151"/>
        <v>-10.101209355048432</v>
      </c>
      <c r="AF619" s="1">
        <f t="shared" si="152"/>
        <v>11.826737321640113</v>
      </c>
      <c r="AG619" s="1">
        <f t="shared" si="147"/>
        <v>6.1699999999999129</v>
      </c>
      <c r="AH619" s="1">
        <f>SUM($Z$2:Z619)</f>
        <v>522.13358208962666</v>
      </c>
    </row>
    <row r="620" spans="17:34" x14ac:dyDescent="0.3">
      <c r="Q620" s="1">
        <f t="shared" si="153"/>
        <v>6.1799999999999127</v>
      </c>
      <c r="R620" s="1">
        <f>IF(Q620&lt;=t_thrust,('D12 Data'!D620/(m+m_f/2)),0)</f>
        <v>0</v>
      </c>
      <c r="S620" s="1">
        <f t="shared" si="154"/>
        <v>0</v>
      </c>
      <c r="T620" s="1">
        <f t="shared" si="161"/>
        <v>0</v>
      </c>
      <c r="U620" s="1">
        <f t="shared" si="148"/>
        <v>6.1323909223666728</v>
      </c>
      <c r="V620" s="1">
        <f t="shared" si="149"/>
        <v>0.2845218283876586</v>
      </c>
      <c r="W620" s="1">
        <f t="shared" si="155"/>
        <v>6.4169127507543324</v>
      </c>
      <c r="X620" s="1">
        <f t="shared" si="158"/>
        <v>447.40809839146033</v>
      </c>
      <c r="Y620" s="1">
        <f t="shared" si="159"/>
        <v>266.28319012520058</v>
      </c>
      <c r="Z620" s="1">
        <f t="shared" si="160"/>
        <v>0.41138610485525806</v>
      </c>
      <c r="AA620" s="1">
        <f t="shared" si="156"/>
        <v>40.136575126723969</v>
      </c>
      <c r="AB620" s="1">
        <f t="shared" si="157"/>
        <v>8.6453621539233616</v>
      </c>
      <c r="AC620" s="1">
        <f t="shared" si="150"/>
        <v>41.057118136513765</v>
      </c>
      <c r="AD620" s="1">
        <f t="shared" si="162"/>
        <v>-6.1323909223666728</v>
      </c>
      <c r="AE620" s="1">
        <f t="shared" si="151"/>
        <v>-10.094521828387659</v>
      </c>
      <c r="AF620" s="1">
        <f t="shared" si="152"/>
        <v>11.811248425484925</v>
      </c>
      <c r="AG620" s="1">
        <f t="shared" si="147"/>
        <v>6.1799999999999127</v>
      </c>
      <c r="AH620" s="1">
        <f>SUM($Z$2:Z620)</f>
        <v>522.54496819448195</v>
      </c>
    </row>
    <row r="621" spans="17:34" x14ac:dyDescent="0.3">
      <c r="Q621" s="1">
        <f t="shared" si="153"/>
        <v>6.1899999999999125</v>
      </c>
      <c r="R621" s="1">
        <f>IF(Q621&lt;=t_thrust,('D12 Data'!D621/(m+m_f/2)),0)</f>
        <v>0</v>
      </c>
      <c r="S621" s="1">
        <f t="shared" si="154"/>
        <v>0</v>
      </c>
      <c r="T621" s="1">
        <f t="shared" si="161"/>
        <v>0</v>
      </c>
      <c r="U621" s="1">
        <f t="shared" si="148"/>
        <v>6.1136661111971131</v>
      </c>
      <c r="V621" s="1">
        <f t="shared" si="149"/>
        <v>0.27791633508257713</v>
      </c>
      <c r="W621" s="1">
        <f t="shared" si="155"/>
        <v>6.3915824462796902</v>
      </c>
      <c r="X621" s="1">
        <f t="shared" si="158"/>
        <v>447.80946414272756</v>
      </c>
      <c r="Y621" s="1">
        <f t="shared" si="159"/>
        <v>266.36964374673983</v>
      </c>
      <c r="Z621" s="1">
        <f t="shared" si="160"/>
        <v>0.41057118136513659</v>
      </c>
      <c r="AA621" s="1">
        <f t="shared" si="156"/>
        <v>40.075251217500302</v>
      </c>
      <c r="AB621" s="1">
        <f t="shared" si="157"/>
        <v>8.5444169356394877</v>
      </c>
      <c r="AC621" s="1">
        <f t="shared" si="150"/>
        <v>40.976002988527348</v>
      </c>
      <c r="AD621" s="1">
        <f t="shared" si="162"/>
        <v>-6.1136661111971131</v>
      </c>
      <c r="AE621" s="1">
        <f t="shared" si="151"/>
        <v>-10.087916335082578</v>
      </c>
      <c r="AF621" s="1">
        <f t="shared" si="152"/>
        <v>11.795887813251953</v>
      </c>
      <c r="AG621" s="1">
        <f t="shared" si="147"/>
        <v>6.1899999999999125</v>
      </c>
      <c r="AH621" s="1">
        <f>SUM($Z$2:Z621)</f>
        <v>522.95553937584714</v>
      </c>
    </row>
    <row r="622" spans="17:34" x14ac:dyDescent="0.3">
      <c r="Q622" s="1">
        <f t="shared" si="153"/>
        <v>6.1999999999999122</v>
      </c>
      <c r="R622" s="1">
        <f>IF(Q622&lt;=t_thrust,('D12 Data'!D622/(m+m_f/2)),0)</f>
        <v>0</v>
      </c>
      <c r="S622" s="1">
        <f t="shared" si="154"/>
        <v>0</v>
      </c>
      <c r="T622" s="1">
        <f t="shared" si="161"/>
        <v>0</v>
      </c>
      <c r="U622" s="1">
        <f t="shared" si="148"/>
        <v>6.0950269750350117</v>
      </c>
      <c r="V622" s="1">
        <f t="shared" si="149"/>
        <v>0.27139266821035612</v>
      </c>
      <c r="W622" s="1">
        <f t="shared" si="155"/>
        <v>6.3664196432453686</v>
      </c>
      <c r="X622" s="1">
        <f t="shared" si="158"/>
        <v>448.21021665490258</v>
      </c>
      <c r="Y622" s="1">
        <f t="shared" si="159"/>
        <v>266.4550879160962</v>
      </c>
      <c r="Z622" s="1">
        <f t="shared" si="160"/>
        <v>0.40976002988528448</v>
      </c>
      <c r="AA622" s="1">
        <f t="shared" si="156"/>
        <v>40.014114556388336</v>
      </c>
      <c r="AB622" s="1">
        <f t="shared" si="157"/>
        <v>8.4435377722886642</v>
      </c>
      <c r="AC622" s="1">
        <f t="shared" si="150"/>
        <v>40.895264931821075</v>
      </c>
      <c r="AD622" s="1">
        <f t="shared" si="162"/>
        <v>-6.0950269750350117</v>
      </c>
      <c r="AE622" s="1">
        <f t="shared" si="151"/>
        <v>-10.081392668210357</v>
      </c>
      <c r="AF622" s="1">
        <f t="shared" si="152"/>
        <v>11.78065498845671</v>
      </c>
      <c r="AG622" s="1">
        <f t="shared" si="147"/>
        <v>6.1999999999999122</v>
      </c>
      <c r="AH622" s="1">
        <f>SUM($Z$2:Z622)</f>
        <v>523.36529940573246</v>
      </c>
    </row>
    <row r="623" spans="17:34" x14ac:dyDescent="0.3">
      <c r="Q623" s="1">
        <f t="shared" si="153"/>
        <v>6.209999999999912</v>
      </c>
      <c r="R623" s="1">
        <f>IF(Q623&lt;=t_thrust,('D12 Data'!D623/(m+m_f/2)),0)</f>
        <v>0</v>
      </c>
      <c r="S623" s="1">
        <f t="shared" si="154"/>
        <v>0</v>
      </c>
      <c r="T623" s="1">
        <f t="shared" si="161"/>
        <v>0</v>
      </c>
      <c r="U623" s="1">
        <f t="shared" si="148"/>
        <v>6.0764729918056348</v>
      </c>
      <c r="V623" s="1">
        <f t="shared" si="149"/>
        <v>0.264950623600261</v>
      </c>
      <c r="W623" s="1">
        <f t="shared" si="155"/>
        <v>6.3414236154058941</v>
      </c>
      <c r="X623" s="1">
        <f t="shared" si="158"/>
        <v>448.61035780046643</v>
      </c>
      <c r="Y623" s="1">
        <f t="shared" si="159"/>
        <v>266.53952329381912</v>
      </c>
      <c r="Z623" s="1">
        <f t="shared" si="160"/>
        <v>0.40895264931818359</v>
      </c>
      <c r="AA623" s="1">
        <f t="shared" si="156"/>
        <v>39.953164286637985</v>
      </c>
      <c r="AB623" s="1">
        <f t="shared" si="157"/>
        <v>8.342723845606562</v>
      </c>
      <c r="AC623" s="1">
        <f t="shared" si="150"/>
        <v>40.814903867081902</v>
      </c>
      <c r="AD623" s="1">
        <f t="shared" si="162"/>
        <v>-6.0764729918056348</v>
      </c>
      <c r="AE623" s="1">
        <f t="shared" si="151"/>
        <v>-10.074950623600262</v>
      </c>
      <c r="AF623" s="1">
        <f t="shared" si="152"/>
        <v>11.765549459677887</v>
      </c>
      <c r="AG623" s="1">
        <f t="shared" si="147"/>
        <v>6.209999999999912</v>
      </c>
      <c r="AH623" s="1">
        <f>SUM($Z$2:Z623)</f>
        <v>523.77425205505062</v>
      </c>
    </row>
    <row r="624" spans="17:34" x14ac:dyDescent="0.3">
      <c r="Q624" s="1">
        <f t="shared" si="153"/>
        <v>6.2199999999999118</v>
      </c>
      <c r="R624" s="1">
        <f>IF(Q624&lt;=t_thrust,('D12 Data'!D624/(m+m_f/2)),0)</f>
        <v>0</v>
      </c>
      <c r="S624" s="1">
        <f t="shared" si="154"/>
        <v>0</v>
      </c>
      <c r="T624" s="1">
        <f t="shared" si="161"/>
        <v>0</v>
      </c>
      <c r="U624" s="1">
        <f t="shared" si="148"/>
        <v>6.058003643406094</v>
      </c>
      <c r="V624" s="1">
        <f t="shared" si="149"/>
        <v>0.25858999981989012</v>
      </c>
      <c r="W624" s="1">
        <f t="shared" si="155"/>
        <v>6.3165936432259846</v>
      </c>
      <c r="X624" s="1">
        <f t="shared" si="158"/>
        <v>449.00988944333278</v>
      </c>
      <c r="Y624" s="1">
        <f t="shared" si="159"/>
        <v>266.62295053227518</v>
      </c>
      <c r="Z624" s="1">
        <f t="shared" si="160"/>
        <v>0.40814903867079022</v>
      </c>
      <c r="AA624" s="1">
        <f t="shared" si="156"/>
        <v>39.89239955671993</v>
      </c>
      <c r="AB624" s="1">
        <f t="shared" si="157"/>
        <v>8.2419743393705609</v>
      </c>
      <c r="AC624" s="1">
        <f t="shared" si="150"/>
        <v>40.734919705380925</v>
      </c>
      <c r="AD624" s="1">
        <f t="shared" si="162"/>
        <v>-6.058003643406094</v>
      </c>
      <c r="AE624" s="1">
        <f t="shared" si="151"/>
        <v>-10.06858999981989</v>
      </c>
      <c r="AF624" s="1">
        <f t="shared" si="152"/>
        <v>11.750570740521271</v>
      </c>
      <c r="AG624" s="1">
        <f t="shared" si="147"/>
        <v>6.2199999999999118</v>
      </c>
      <c r="AH624" s="1">
        <f>SUM($Z$2:Z624)</f>
        <v>524.18240109372141</v>
      </c>
    </row>
    <row r="625" spans="17:34" x14ac:dyDescent="0.3">
      <c r="Q625" s="1">
        <f t="shared" si="153"/>
        <v>6.2299999999999116</v>
      </c>
      <c r="R625" s="1">
        <f>IF(Q625&lt;=t_thrust,('D12 Data'!D625/(m+m_f/2)),0)</f>
        <v>0</v>
      </c>
      <c r="S625" s="1">
        <f t="shared" si="154"/>
        <v>0</v>
      </c>
      <c r="T625" s="1">
        <f t="shared" si="161"/>
        <v>0</v>
      </c>
      <c r="U625" s="1">
        <f t="shared" si="148"/>
        <v>6.039618415669131</v>
      </c>
      <c r="V625" s="1">
        <f t="shared" si="149"/>
        <v>0.25231059816161366</v>
      </c>
      <c r="W625" s="1">
        <f t="shared" si="155"/>
        <v>6.2919290138307451</v>
      </c>
      <c r="X625" s="1">
        <f t="shared" si="158"/>
        <v>449.40881343889998</v>
      </c>
      <c r="Y625" s="1">
        <f t="shared" si="159"/>
        <v>266.70537027566888</v>
      </c>
      <c r="Z625" s="1">
        <f t="shared" si="160"/>
        <v>0.40734919705381073</v>
      </c>
      <c r="AA625" s="1">
        <f t="shared" si="156"/>
        <v>39.831819520285869</v>
      </c>
      <c r="AB625" s="1">
        <f t="shared" si="157"/>
        <v>8.1412884393723637</v>
      </c>
      <c r="AC625" s="1">
        <f t="shared" si="150"/>
        <v>40.655312368123369</v>
      </c>
      <c r="AD625" s="1">
        <f t="shared" si="162"/>
        <v>-6.039618415669131</v>
      </c>
      <c r="AE625" s="1">
        <f t="shared" si="151"/>
        <v>-10.062310598161615</v>
      </c>
      <c r="AF625" s="1">
        <f t="shared" si="152"/>
        <v>11.735718349584113</v>
      </c>
      <c r="AG625" s="1">
        <f t="shared" si="147"/>
        <v>6.2299999999999116</v>
      </c>
      <c r="AH625" s="1">
        <f>SUM($Z$2:Z625)</f>
        <v>524.58975029077521</v>
      </c>
    </row>
    <row r="626" spans="17:34" x14ac:dyDescent="0.3">
      <c r="Q626" s="1">
        <f t="shared" si="153"/>
        <v>6.2399999999999114</v>
      </c>
      <c r="R626" s="1">
        <f>IF(Q626&lt;=t_thrust,('D12 Data'!D626/(m+m_f/2)),0)</f>
        <v>0</v>
      </c>
      <c r="S626" s="1">
        <f t="shared" si="154"/>
        <v>0</v>
      </c>
      <c r="T626" s="1">
        <f t="shared" si="161"/>
        <v>0</v>
      </c>
      <c r="U626" s="1">
        <f t="shared" si="148"/>
        <v>6.0213167983272777</v>
      </c>
      <c r="V626" s="1">
        <f t="shared" si="149"/>
        <v>0.24611222262921162</v>
      </c>
      <c r="W626" s="1">
        <f t="shared" si="155"/>
        <v>6.2674290209564898</v>
      </c>
      <c r="X626" s="1">
        <f t="shared" si="158"/>
        <v>449.80713163410286</v>
      </c>
      <c r="Y626" s="1">
        <f t="shared" si="159"/>
        <v>266.78678316006261</v>
      </c>
      <c r="Z626" s="1">
        <f t="shared" si="160"/>
        <v>0.40655312368125129</v>
      </c>
      <c r="AA626" s="1">
        <f t="shared" si="156"/>
        <v>39.771423336129182</v>
      </c>
      <c r="AB626" s="1">
        <f t="shared" si="157"/>
        <v>8.0406653333907503</v>
      </c>
      <c r="AC626" s="1">
        <f t="shared" si="150"/>
        <v>40.576081786998515</v>
      </c>
      <c r="AD626" s="1">
        <f t="shared" si="162"/>
        <v>-6.0213167983272777</v>
      </c>
      <c r="AE626" s="1">
        <f t="shared" si="151"/>
        <v>-10.056112222629212</v>
      </c>
      <c r="AF626" s="1">
        <f t="shared" si="152"/>
        <v>11.720991810419921</v>
      </c>
      <c r="AG626" s="1">
        <f t="shared" si="147"/>
        <v>6.2399999999999114</v>
      </c>
      <c r="AH626" s="1">
        <f>SUM($Z$2:Z626)</f>
        <v>524.99630341445652</v>
      </c>
    </row>
    <row r="627" spans="17:34" x14ac:dyDescent="0.3">
      <c r="Q627" s="1">
        <f t="shared" si="153"/>
        <v>6.2499999999999112</v>
      </c>
      <c r="R627" s="1">
        <f>IF(Q627&lt;=t_thrust,('D12 Data'!D627/(m+m_f/2)),0)</f>
        <v>0</v>
      </c>
      <c r="S627" s="1">
        <f t="shared" si="154"/>
        <v>0</v>
      </c>
      <c r="T627" s="1">
        <f t="shared" si="161"/>
        <v>0</v>
      </c>
      <c r="U627" s="1">
        <f t="shared" si="148"/>
        <v>6.0030982849774146</v>
      </c>
      <c r="V627" s="1">
        <f t="shared" si="149"/>
        <v>0.23999467992471082</v>
      </c>
      <c r="W627" s="1">
        <f t="shared" si="155"/>
        <v>6.2430929649021261</v>
      </c>
      <c r="X627" s="1">
        <f t="shared" si="158"/>
        <v>450.20484586746414</v>
      </c>
      <c r="Y627" s="1">
        <f t="shared" si="159"/>
        <v>266.86718981339652</v>
      </c>
      <c r="Z627" s="1">
        <f t="shared" si="160"/>
        <v>0.40576081786997853</v>
      </c>
      <c r="AA627" s="1">
        <f t="shared" si="156"/>
        <v>39.711210168145911</v>
      </c>
      <c r="AB627" s="1">
        <f t="shared" si="157"/>
        <v>7.94010421116446</v>
      </c>
      <c r="AC627" s="1">
        <f t="shared" si="150"/>
        <v>40.497227903929506</v>
      </c>
      <c r="AD627" s="1">
        <f t="shared" si="162"/>
        <v>-6.0030982849774146</v>
      </c>
      <c r="AE627" s="1">
        <f t="shared" si="151"/>
        <v>-10.049994679924712</v>
      </c>
      <c r="AF627" s="1">
        <f t="shared" si="152"/>
        <v>11.706390651503725</v>
      </c>
      <c r="AG627" s="1">
        <f t="shared" si="147"/>
        <v>6.2499999999999112</v>
      </c>
      <c r="AH627" s="1">
        <f>SUM($Z$2:Z627)</f>
        <v>525.40206423232655</v>
      </c>
    </row>
    <row r="628" spans="17:34" x14ac:dyDescent="0.3">
      <c r="Q628" s="1">
        <f t="shared" si="153"/>
        <v>6.259999999999911</v>
      </c>
      <c r="R628" s="1">
        <f>IF(Q628&lt;=t_thrust,('D12 Data'!D628/(m+m_f/2)),0)</f>
        <v>0</v>
      </c>
      <c r="S628" s="1">
        <f t="shared" si="154"/>
        <v>0</v>
      </c>
      <c r="T628" s="1">
        <f t="shared" si="161"/>
        <v>0</v>
      </c>
      <c r="U628" s="1">
        <f t="shared" si="148"/>
        <v>5.9849623730456933</v>
      </c>
      <c r="V628" s="1">
        <f t="shared" si="149"/>
        <v>0.23395777943541785</v>
      </c>
      <c r="W628" s="1">
        <f t="shared" si="155"/>
        <v>6.2189201524811111</v>
      </c>
      <c r="X628" s="1">
        <f t="shared" si="158"/>
        <v>450.60195796914559</v>
      </c>
      <c r="Y628" s="1">
        <f t="shared" si="159"/>
        <v>266.94659085550819</v>
      </c>
      <c r="Z628" s="1">
        <f t="shared" si="160"/>
        <v>0.40497227903928473</v>
      </c>
      <c r="AA628" s="1">
        <f t="shared" si="156"/>
        <v>39.651179185296137</v>
      </c>
      <c r="AB628" s="1">
        <f t="shared" si="157"/>
        <v>7.8396042643652146</v>
      </c>
      <c r="AC628" s="1">
        <f t="shared" si="150"/>
        <v>40.418750671022906</v>
      </c>
      <c r="AD628" s="1">
        <f t="shared" si="162"/>
        <v>-5.9849623730456933</v>
      </c>
      <c r="AE628" s="1">
        <f t="shared" si="151"/>
        <v>-10.043957779435418</v>
      </c>
      <c r="AF628" s="1">
        <f t="shared" si="152"/>
        <v>11.69191440619773</v>
      </c>
      <c r="AG628" s="1">
        <f t="shared" si="147"/>
        <v>6.259999999999911</v>
      </c>
      <c r="AH628" s="1">
        <f>SUM($Z$2:Z628)</f>
        <v>525.80703651136582</v>
      </c>
    </row>
    <row r="629" spans="17:34" x14ac:dyDescent="0.3">
      <c r="Q629" s="1">
        <f t="shared" si="153"/>
        <v>6.2699999999999108</v>
      </c>
      <c r="R629" s="1">
        <f>IF(Q629&lt;=t_thrust,('D12 Data'!D629/(m+m_f/2)),0)</f>
        <v>0</v>
      </c>
      <c r="S629" s="1">
        <f t="shared" si="154"/>
        <v>0</v>
      </c>
      <c r="T629" s="1">
        <f t="shared" si="161"/>
        <v>0</v>
      </c>
      <c r="U629" s="1">
        <f t="shared" si="148"/>
        <v>5.9669085637528374</v>
      </c>
      <c r="V629" s="1">
        <f t="shared" si="149"/>
        <v>0.22800133322114793</v>
      </c>
      <c r="W629" s="1">
        <f t="shared" si="155"/>
        <v>6.1949098969739858</v>
      </c>
      <c r="X629" s="1">
        <f t="shared" si="158"/>
        <v>450.99846976099855</v>
      </c>
      <c r="Y629" s="1">
        <f t="shared" si="159"/>
        <v>267.02498689815184</v>
      </c>
      <c r="Z629" s="1">
        <f t="shared" si="160"/>
        <v>0.4041875067102253</v>
      </c>
      <c r="AA629" s="1">
        <f t="shared" si="156"/>
        <v>39.591329561565679</v>
      </c>
      <c r="AB629" s="1">
        <f t="shared" si="157"/>
        <v>7.739164686570863</v>
      </c>
      <c r="AC629" s="1">
        <f t="shared" si="150"/>
        <v>40.34065005051815</v>
      </c>
      <c r="AD629" s="1">
        <f t="shared" si="162"/>
        <v>-5.9669085637528374</v>
      </c>
      <c r="AE629" s="1">
        <f t="shared" si="151"/>
        <v>-10.038001333221148</v>
      </c>
      <c r="AF629" s="1">
        <f t="shared" si="152"/>
        <v>11.677562612717454</v>
      </c>
      <c r="AG629" s="1">
        <f t="shared" si="147"/>
        <v>6.2699999999999108</v>
      </c>
      <c r="AH629" s="1">
        <f>SUM($Z$2:Z629)</f>
        <v>526.211224018076</v>
      </c>
    </row>
    <row r="630" spans="17:34" x14ac:dyDescent="0.3">
      <c r="Q630" s="1">
        <f t="shared" si="153"/>
        <v>6.2799999999999105</v>
      </c>
      <c r="R630" s="1">
        <f>IF(Q630&lt;=t_thrust,('D12 Data'!D630/(m+m_f/2)),0)</f>
        <v>0</v>
      </c>
      <c r="S630" s="1">
        <f t="shared" si="154"/>
        <v>0</v>
      </c>
      <c r="T630" s="1">
        <f t="shared" si="161"/>
        <v>0</v>
      </c>
      <c r="U630" s="1">
        <f t="shared" si="148"/>
        <v>5.9489363620797997</v>
      </c>
      <c r="V630" s="1">
        <f t="shared" si="149"/>
        <v>0.22212515600164667</v>
      </c>
      <c r="W630" s="1">
        <f t="shared" si="155"/>
        <v>6.1710615180814452</v>
      </c>
      <c r="X630" s="1">
        <f t="shared" si="158"/>
        <v>451.39438305661417</v>
      </c>
      <c r="Y630" s="1">
        <f t="shared" si="159"/>
        <v>267.10237854501753</v>
      </c>
      <c r="Z630" s="1">
        <f t="shared" si="160"/>
        <v>0.40340650050515026</v>
      </c>
      <c r="AA630" s="1">
        <f t="shared" si="156"/>
        <v>39.531660475928149</v>
      </c>
      <c r="AB630" s="1">
        <f t="shared" si="157"/>
        <v>7.6387846732386535</v>
      </c>
      <c r="AC630" s="1">
        <f t="shared" si="150"/>
        <v>40.262926014736749</v>
      </c>
      <c r="AD630" s="1">
        <f t="shared" si="162"/>
        <v>-5.9489363620797997</v>
      </c>
      <c r="AE630" s="1">
        <f t="shared" si="151"/>
        <v>-10.032125156001648</v>
      </c>
      <c r="AF630" s="1">
        <f t="shared" si="152"/>
        <v>11.663334814098253</v>
      </c>
      <c r="AG630" s="1">
        <f t="shared" si="147"/>
        <v>6.2799999999999105</v>
      </c>
      <c r="AH630" s="1">
        <f>SUM($Z$2:Z630)</f>
        <v>526.61463051858118</v>
      </c>
    </row>
    <row r="631" spans="17:34" x14ac:dyDescent="0.3">
      <c r="Q631" s="1">
        <f t="shared" si="153"/>
        <v>6.2899999999999103</v>
      </c>
      <c r="R631" s="1">
        <f>IF(Q631&lt;=t_thrust,('D12 Data'!D631/(m+m_f/2)),0)</f>
        <v>0</v>
      </c>
      <c r="S631" s="1">
        <f t="shared" si="154"/>
        <v>0</v>
      </c>
      <c r="T631" s="1">
        <f t="shared" si="161"/>
        <v>0</v>
      </c>
      <c r="U631" s="1">
        <f t="shared" si="148"/>
        <v>5.9310452767337924</v>
      </c>
      <c r="V631" s="1">
        <f t="shared" si="149"/>
        <v>0.21632906514420477</v>
      </c>
      <c r="W631" s="1">
        <f t="shared" si="155"/>
        <v>6.1473743418779963</v>
      </c>
      <c r="X631" s="1">
        <f t="shared" si="158"/>
        <v>451.78969966137345</v>
      </c>
      <c r="Y631" s="1">
        <f t="shared" si="159"/>
        <v>267.17876639174989</v>
      </c>
      <c r="Z631" s="1">
        <f t="shared" si="160"/>
        <v>0.40262926014735417</v>
      </c>
      <c r="AA631" s="1">
        <f t="shared" si="156"/>
        <v>39.47217111230735</v>
      </c>
      <c r="AB631" s="1">
        <f t="shared" si="157"/>
        <v>7.5384634216786388</v>
      </c>
      <c r="AC631" s="1">
        <f t="shared" si="150"/>
        <v>40.18557854603138</v>
      </c>
      <c r="AD631" s="1">
        <f t="shared" si="162"/>
        <v>-5.9310452767337924</v>
      </c>
      <c r="AE631" s="1">
        <f t="shared" si="151"/>
        <v>-10.026329065144205</v>
      </c>
      <c r="AF631" s="1">
        <f t="shared" si="152"/>
        <v>11.649230558162273</v>
      </c>
      <c r="AG631" s="1">
        <f t="shared" si="147"/>
        <v>6.2899999999999103</v>
      </c>
      <c r="AH631" s="1">
        <f>SUM($Z$2:Z631)</f>
        <v>527.01725977872854</v>
      </c>
    </row>
    <row r="632" spans="17:34" x14ac:dyDescent="0.3">
      <c r="Q632" s="1">
        <f t="shared" si="153"/>
        <v>6.2999999999999101</v>
      </c>
      <c r="R632" s="1">
        <f>IF(Q632&lt;=t_thrust,('D12 Data'!D632/(m+m_f/2)),0)</f>
        <v>0</v>
      </c>
      <c r="S632" s="1">
        <f t="shared" si="154"/>
        <v>0</v>
      </c>
      <c r="T632" s="1">
        <f t="shared" si="161"/>
        <v>0</v>
      </c>
      <c r="U632" s="1">
        <f t="shared" si="148"/>
        <v>5.9132348201146696</v>
      </c>
      <c r="V632" s="1">
        <f t="shared" si="149"/>
        <v>0.21061288065146316</v>
      </c>
      <c r="W632" s="1">
        <f t="shared" si="155"/>
        <v>6.1238477007661327</v>
      </c>
      <c r="X632" s="1">
        <f t="shared" si="158"/>
        <v>452.1844213724965</v>
      </c>
      <c r="Y632" s="1">
        <f t="shared" si="159"/>
        <v>267.25415102596668</v>
      </c>
      <c r="Z632" s="1">
        <f t="shared" si="160"/>
        <v>0.40185578546029543</v>
      </c>
      <c r="AA632" s="1">
        <f t="shared" si="156"/>
        <v>39.412860659540016</v>
      </c>
      <c r="AB632" s="1">
        <f t="shared" si="157"/>
        <v>7.438200131027199</v>
      </c>
      <c r="AC632" s="1">
        <f t="shared" si="150"/>
        <v>40.108607636734661</v>
      </c>
      <c r="AD632" s="1">
        <f t="shared" si="162"/>
        <v>-5.9132348201146696</v>
      </c>
      <c r="AE632" s="1">
        <f t="shared" si="151"/>
        <v>-10.020612880651464</v>
      </c>
      <c r="AF632" s="1">
        <f t="shared" si="152"/>
        <v>11.635249397485842</v>
      </c>
      <c r="AG632" s="1">
        <f t="shared" si="147"/>
        <v>6.2999999999999101</v>
      </c>
      <c r="AH632" s="1">
        <f>SUM($Z$2:Z632)</f>
        <v>527.41911556418881</v>
      </c>
    </row>
    <row r="633" spans="17:34" x14ac:dyDescent="0.3">
      <c r="Q633" s="1">
        <f t="shared" si="153"/>
        <v>6.3099999999999099</v>
      </c>
      <c r="R633" s="1">
        <f>IF(Q633&lt;=t_thrust,('D12 Data'!D633/(m+m_f/2)),0)</f>
        <v>0</v>
      </c>
      <c r="S633" s="1">
        <f t="shared" si="154"/>
        <v>0</v>
      </c>
      <c r="T633" s="1">
        <f t="shared" si="161"/>
        <v>0</v>
      </c>
      <c r="U633" s="1">
        <f t="shared" si="148"/>
        <v>5.8955045082816602</v>
      </c>
      <c r="V633" s="1">
        <f t="shared" si="149"/>
        <v>0.20497642514940717</v>
      </c>
      <c r="W633" s="1">
        <f t="shared" si="155"/>
        <v>6.1004809334310677</v>
      </c>
      <c r="X633" s="1">
        <f t="shared" si="158"/>
        <v>452.57854997909192</v>
      </c>
      <c r="Y633" s="1">
        <f t="shared" si="159"/>
        <v>267.32853302727693</v>
      </c>
      <c r="Z633" s="1">
        <f t="shared" si="160"/>
        <v>0.40108607636735899</v>
      </c>
      <c r="AA633" s="1">
        <f t="shared" si="156"/>
        <v>39.35372831133887</v>
      </c>
      <c r="AB633" s="1">
        <f t="shared" si="157"/>
        <v>7.3379940022206869</v>
      </c>
      <c r="AC633" s="1">
        <f t="shared" si="150"/>
        <v>40.032013289107773</v>
      </c>
      <c r="AD633" s="1">
        <f t="shared" si="162"/>
        <v>-5.8955045082816602</v>
      </c>
      <c r="AE633" s="1">
        <f t="shared" si="151"/>
        <v>-10.014976425149408</v>
      </c>
      <c r="AF633" s="1">
        <f t="shared" si="152"/>
        <v>11.621390889367236</v>
      </c>
      <c r="AG633" s="1">
        <f t="shared" si="147"/>
        <v>6.3099999999999099</v>
      </c>
      <c r="AH633" s="1">
        <f>SUM($Z$2:Z633)</f>
        <v>527.82020164055621</v>
      </c>
    </row>
    <row r="634" spans="17:34" x14ac:dyDescent="0.3">
      <c r="Q634" s="1">
        <f t="shared" si="153"/>
        <v>6.3199999999999097</v>
      </c>
      <c r="R634" s="1">
        <f>IF(Q634&lt;=t_thrust,('D12 Data'!D634/(m+m_f/2)),0)</f>
        <v>0</v>
      </c>
      <c r="S634" s="1">
        <f t="shared" si="154"/>
        <v>0</v>
      </c>
      <c r="T634" s="1">
        <f t="shared" si="161"/>
        <v>0</v>
      </c>
      <c r="U634" s="1">
        <f t="shared" si="148"/>
        <v>5.8778538609204523</v>
      </c>
      <c r="V634" s="1">
        <f t="shared" si="149"/>
        <v>0.1994195238755497</v>
      </c>
      <c r="W634" s="1">
        <f t="shared" si="155"/>
        <v>6.077273384796003</v>
      </c>
      <c r="X634" s="1">
        <f t="shared" si="158"/>
        <v>452.97208726220532</v>
      </c>
      <c r="Y634" s="1">
        <f t="shared" si="159"/>
        <v>267.40191296729915</v>
      </c>
      <c r="Z634" s="1">
        <f t="shared" si="160"/>
        <v>0.40032013289109458</v>
      </c>
      <c r="AA634" s="1">
        <f t="shared" si="156"/>
        <v>39.294773266256051</v>
      </c>
      <c r="AB634" s="1">
        <f t="shared" si="157"/>
        <v>7.2378442379691945</v>
      </c>
      <c r="AC634" s="1">
        <f t="shared" si="150"/>
        <v>39.955795515288834</v>
      </c>
      <c r="AD634" s="1">
        <f t="shared" si="162"/>
        <v>-5.8778538609204523</v>
      </c>
      <c r="AE634" s="1">
        <f t="shared" si="151"/>
        <v>-10.00941952387555</v>
      </c>
      <c r="AF634" s="1">
        <f t="shared" si="152"/>
        <v>11.607654595794902</v>
      </c>
      <c r="AG634" s="1">
        <f t="shared" si="147"/>
        <v>6.3199999999999097</v>
      </c>
      <c r="AH634" s="1">
        <f>SUM($Z$2:Z634)</f>
        <v>528.22052177344733</v>
      </c>
    </row>
    <row r="635" spans="17:34" x14ac:dyDescent="0.3">
      <c r="Q635" s="1">
        <f t="shared" si="153"/>
        <v>6.3299999999999095</v>
      </c>
      <c r="R635" s="1">
        <f>IF(Q635&lt;=t_thrust,('D12 Data'!D635/(m+m_f/2)),0)</f>
        <v>0</v>
      </c>
      <c r="S635" s="1">
        <f t="shared" si="154"/>
        <v>0</v>
      </c>
      <c r="T635" s="1">
        <f t="shared" si="161"/>
        <v>0</v>
      </c>
      <c r="U635" s="1">
        <f t="shared" si="148"/>
        <v>5.8602824013106352</v>
      </c>
      <c r="V635" s="1">
        <f t="shared" si="149"/>
        <v>0.19394200466730002</v>
      </c>
      <c r="W635" s="1">
        <f t="shared" si="155"/>
        <v>6.0542244059779344</v>
      </c>
      <c r="X635" s="1">
        <f t="shared" si="158"/>
        <v>453.36503499486787</v>
      </c>
      <c r="Y635" s="1">
        <f t="shared" si="159"/>
        <v>267.47429140967887</v>
      </c>
      <c r="Z635" s="1">
        <f t="shared" si="160"/>
        <v>0.39955795515288106</v>
      </c>
      <c r="AA635" s="1">
        <f t="shared" si="156"/>
        <v>39.235994727646847</v>
      </c>
      <c r="AB635" s="1">
        <f t="shared" si="157"/>
        <v>7.137750042730441</v>
      </c>
      <c r="AC635" s="1">
        <f t="shared" si="150"/>
        <v>39.879954337241031</v>
      </c>
      <c r="AD635" s="1">
        <f t="shared" si="162"/>
        <v>-5.8602824013106352</v>
      </c>
      <c r="AE635" s="1">
        <f t="shared" si="151"/>
        <v>-10.0039420046673</v>
      </c>
      <c r="AF635" s="1">
        <f t="shared" si="152"/>
        <v>11.594040083416045</v>
      </c>
      <c r="AG635" s="1">
        <f t="shared" si="147"/>
        <v>6.3299999999999095</v>
      </c>
      <c r="AH635" s="1">
        <f>SUM($Z$2:Z635)</f>
        <v>528.62007972860022</v>
      </c>
    </row>
    <row r="636" spans="17:34" x14ac:dyDescent="0.3">
      <c r="Q636" s="1">
        <f t="shared" si="153"/>
        <v>6.3399999999999093</v>
      </c>
      <c r="R636" s="1">
        <f>IF(Q636&lt;=t_thrust,('D12 Data'!D636/(m+m_f/2)),0)</f>
        <v>0</v>
      </c>
      <c r="S636" s="1">
        <f t="shared" si="154"/>
        <v>0</v>
      </c>
      <c r="T636" s="1">
        <f t="shared" si="161"/>
        <v>0</v>
      </c>
      <c r="U636" s="1">
        <f t="shared" si="148"/>
        <v>5.8427896562934514</v>
      </c>
      <c r="V636" s="1">
        <f t="shared" si="149"/>
        <v>0.18854369795051812</v>
      </c>
      <c r="W636" s="1">
        <f t="shared" si="155"/>
        <v>6.0313333542439702</v>
      </c>
      <c r="X636" s="1">
        <f t="shared" si="158"/>
        <v>453.75739494214434</v>
      </c>
      <c r="Y636" s="1">
        <f t="shared" si="159"/>
        <v>267.54566891010614</v>
      </c>
      <c r="Z636" s="1">
        <f t="shared" si="160"/>
        <v>0.3987995433724113</v>
      </c>
      <c r="AA636" s="1">
        <f t="shared" si="156"/>
        <v>39.17739190363374</v>
      </c>
      <c r="AB636" s="1">
        <f t="shared" si="157"/>
        <v>7.03771062268377</v>
      </c>
      <c r="AC636" s="1">
        <f t="shared" si="150"/>
        <v>39.804489786700479</v>
      </c>
      <c r="AD636" s="1">
        <f t="shared" si="162"/>
        <v>-5.8427896562934514</v>
      </c>
      <c r="AE636" s="1">
        <f t="shared" si="151"/>
        <v>-9.9985436979505184</v>
      </c>
      <c r="AF636" s="1">
        <f t="shared" si="152"/>
        <v>11.580546923505633</v>
      </c>
      <c r="AG636" s="1">
        <f t="shared" si="147"/>
        <v>6.3399999999999093</v>
      </c>
      <c r="AH636" s="1">
        <f>SUM($Z$2:Z636)</f>
        <v>529.01887927197265</v>
      </c>
    </row>
    <row r="637" spans="17:34" x14ac:dyDescent="0.3">
      <c r="Q637" s="1">
        <f t="shared" si="153"/>
        <v>6.3499999999999091</v>
      </c>
      <c r="R637" s="1">
        <f>IF(Q637&lt;=t_thrust,('D12 Data'!D637/(m+m_f/2)),0)</f>
        <v>0</v>
      </c>
      <c r="S637" s="1">
        <f t="shared" si="154"/>
        <v>0</v>
      </c>
      <c r="T637" s="1">
        <f t="shared" si="161"/>
        <v>0</v>
      </c>
      <c r="U637" s="1">
        <f t="shared" si="148"/>
        <v>5.8253751562399252</v>
      </c>
      <c r="V637" s="1">
        <f t="shared" si="149"/>
        <v>0.18322443672825348</v>
      </c>
      <c r="W637" s="1">
        <f t="shared" si="155"/>
        <v>6.0085995929681779</v>
      </c>
      <c r="X637" s="1">
        <f t="shared" si="158"/>
        <v>454.14916886118067</v>
      </c>
      <c r="Y637" s="1">
        <f t="shared" si="159"/>
        <v>267.61604601633297</v>
      </c>
      <c r="Z637" s="1">
        <f t="shared" si="160"/>
        <v>0.39804489786699093</v>
      </c>
      <c r="AA637" s="1">
        <f t="shared" si="156"/>
        <v>39.118964007070808</v>
      </c>
      <c r="AB637" s="1">
        <f t="shared" si="157"/>
        <v>6.9377251857042666</v>
      </c>
      <c r="AC637" s="1">
        <f t="shared" si="150"/>
        <v>39.729401905123829</v>
      </c>
      <c r="AD637" s="1">
        <f t="shared" si="162"/>
        <v>-5.8253751562399252</v>
      </c>
      <c r="AE637" s="1">
        <f t="shared" si="151"/>
        <v>-9.9932244367282532</v>
      </c>
      <c r="AF637" s="1">
        <f t="shared" si="152"/>
        <v>11.567174691935799</v>
      </c>
      <c r="AG637" s="1">
        <f t="shared" si="147"/>
        <v>6.3499999999999091</v>
      </c>
      <c r="AH637" s="1">
        <f>SUM($Z$2:Z637)</f>
        <v>529.4169241698396</v>
      </c>
    </row>
    <row r="638" spans="17:34" x14ac:dyDescent="0.3">
      <c r="Q638" s="1">
        <f t="shared" si="153"/>
        <v>6.3599999999999088</v>
      </c>
      <c r="R638" s="1">
        <f>IF(Q638&lt;=t_thrust,('D12 Data'!D638/(m+m_f/2)),0)</f>
        <v>0</v>
      </c>
      <c r="S638" s="1">
        <f t="shared" si="154"/>
        <v>0</v>
      </c>
      <c r="T638" s="1">
        <f t="shared" si="161"/>
        <v>0</v>
      </c>
      <c r="U638" s="1">
        <f t="shared" si="148"/>
        <v>5.8080384350192853</v>
      </c>
      <c r="V638" s="1">
        <f t="shared" si="149"/>
        <v>0.17798405656966587</v>
      </c>
      <c r="W638" s="1">
        <f t="shared" si="155"/>
        <v>5.9860224915889519</v>
      </c>
      <c r="X638" s="1">
        <f t="shared" si="158"/>
        <v>454.54035850125138</v>
      </c>
      <c r="Y638" s="1">
        <f t="shared" si="159"/>
        <v>267.68542326818999</v>
      </c>
      <c r="Z638" s="1">
        <f t="shared" si="160"/>
        <v>0.39729401905123268</v>
      </c>
      <c r="AA638" s="1">
        <f t="shared" si="156"/>
        <v>39.060710255508411</v>
      </c>
      <c r="AB638" s="1">
        <f t="shared" si="157"/>
        <v>6.8377929413369865</v>
      </c>
      <c r="AC638" s="1">
        <f t="shared" si="150"/>
        <v>39.654690743635591</v>
      </c>
      <c r="AD638" s="1">
        <f t="shared" si="162"/>
        <v>-5.8080384350192853</v>
      </c>
      <c r="AE638" s="1">
        <f t="shared" si="151"/>
        <v>-9.9879840565696671</v>
      </c>
      <c r="AF638" s="1">
        <f t="shared" si="152"/>
        <v>11.553922969145637</v>
      </c>
      <c r="AG638" s="1">
        <f t="shared" si="147"/>
        <v>6.3599999999999088</v>
      </c>
      <c r="AH638" s="1">
        <f>SUM($Z$2:Z638)</f>
        <v>529.81421818889089</v>
      </c>
    </row>
    <row r="639" spans="17:34" x14ac:dyDescent="0.3">
      <c r="Q639" s="1">
        <f t="shared" si="153"/>
        <v>6.3699999999999086</v>
      </c>
      <c r="R639" s="1">
        <f>IF(Q639&lt;=t_thrust,('D12 Data'!D639/(m+m_f/2)),0)</f>
        <v>0</v>
      </c>
      <c r="S639" s="1">
        <f t="shared" si="154"/>
        <v>0</v>
      </c>
      <c r="T639" s="1">
        <f t="shared" si="161"/>
        <v>0</v>
      </c>
      <c r="U639" s="1">
        <f t="shared" si="148"/>
        <v>5.790779029967748</v>
      </c>
      <c r="V639" s="1">
        <f t="shared" si="149"/>
        <v>0.17282239559912782</v>
      </c>
      <c r="W639" s="1">
        <f t="shared" si="155"/>
        <v>5.9636014255668748</v>
      </c>
      <c r="X639" s="1">
        <f t="shared" si="158"/>
        <v>454.93096560380644</v>
      </c>
      <c r="Y639" s="1">
        <f t="shared" si="159"/>
        <v>267.75380119760337</v>
      </c>
      <c r="Z639" s="1">
        <f t="shared" si="160"/>
        <v>0.39654690743633847</v>
      </c>
      <c r="AA639" s="1">
        <f t="shared" si="156"/>
        <v>39.00262987115822</v>
      </c>
      <c r="AB639" s="1">
        <f t="shared" si="157"/>
        <v>6.7379131007712916</v>
      </c>
      <c r="AC639" s="1">
        <f t="shared" si="150"/>
        <v>39.580356362975166</v>
      </c>
      <c r="AD639" s="1">
        <f t="shared" si="162"/>
        <v>-5.790779029967748</v>
      </c>
      <c r="AE639" s="1">
        <f t="shared" si="151"/>
        <v>-9.9828223955991291</v>
      </c>
      <c r="AF639" s="1">
        <f t="shared" si="152"/>
        <v>11.540791340111376</v>
      </c>
      <c r="AG639" s="1">
        <f t="shared" si="147"/>
        <v>6.3699999999999086</v>
      </c>
      <c r="AH639" s="1">
        <f>SUM($Z$2:Z639)</f>
        <v>530.21076509632724</v>
      </c>
    </row>
    <row r="640" spans="17:34" x14ac:dyDescent="0.3">
      <c r="Q640" s="1">
        <f t="shared" si="153"/>
        <v>6.3799999999999084</v>
      </c>
      <c r="R640" s="1">
        <f>IF(Q640&lt;=t_thrust,('D12 Data'!D640/(m+m_f/2)),0)</f>
        <v>0</v>
      </c>
      <c r="S640" s="1">
        <f t="shared" si="154"/>
        <v>0</v>
      </c>
      <c r="T640" s="1">
        <f t="shared" si="161"/>
        <v>0</v>
      </c>
      <c r="U640" s="1">
        <f t="shared" si="148"/>
        <v>5.7735964818576031</v>
      </c>
      <c r="V640" s="1">
        <f t="shared" si="149"/>
        <v>0.16773929448550753</v>
      </c>
      <c r="W640" s="1">
        <f t="shared" si="155"/>
        <v>5.9413357763431103</v>
      </c>
      <c r="X640" s="1">
        <f t="shared" si="158"/>
        <v>455.32099190251802</v>
      </c>
      <c r="Y640" s="1">
        <f t="shared" si="159"/>
        <v>267.82118032861109</v>
      </c>
      <c r="Z640" s="1">
        <f t="shared" si="160"/>
        <v>0.39580356362974711</v>
      </c>
      <c r="AA640" s="1">
        <f t="shared" si="156"/>
        <v>38.944722080858547</v>
      </c>
      <c r="AB640" s="1">
        <f t="shared" si="157"/>
        <v>6.6380848768153022</v>
      </c>
      <c r="AC640" s="1">
        <f t="shared" si="150"/>
        <v>39.506398833443619</v>
      </c>
      <c r="AD640" s="1">
        <f t="shared" si="162"/>
        <v>-5.7735964818576031</v>
      </c>
      <c r="AE640" s="1">
        <f t="shared" si="151"/>
        <v>-9.9777392944855077</v>
      </c>
      <c r="AF640" s="1">
        <f t="shared" si="152"/>
        <v>11.527779394316958</v>
      </c>
      <c r="AG640" s="1">
        <f t="shared" si="147"/>
        <v>6.3799999999999084</v>
      </c>
      <c r="AH640" s="1">
        <f>SUM($Z$2:Z640)</f>
        <v>530.60656865995702</v>
      </c>
    </row>
    <row r="641" spans="17:34" x14ac:dyDescent="0.3">
      <c r="Q641" s="1">
        <f t="shared" si="153"/>
        <v>6.3899999999999082</v>
      </c>
      <c r="R641" s="1">
        <f>IF(Q641&lt;=t_thrust,('D12 Data'!D641/(m+m_f/2)),0)</f>
        <v>0</v>
      </c>
      <c r="S641" s="1">
        <f t="shared" si="154"/>
        <v>0</v>
      </c>
      <c r="T641" s="1">
        <f t="shared" si="161"/>
        <v>0</v>
      </c>
      <c r="U641" s="1">
        <f t="shared" si="148"/>
        <v>5.7564903348666299</v>
      </c>
      <c r="V641" s="1">
        <f t="shared" si="149"/>
        <v>0.16273459643162994</v>
      </c>
      <c r="W641" s="1">
        <f t="shared" si="155"/>
        <v>5.9192249312982614</v>
      </c>
      <c r="X641" s="1">
        <f t="shared" si="158"/>
        <v>455.71043912332658</v>
      </c>
      <c r="Y641" s="1">
        <f t="shared" si="159"/>
        <v>267.88756117737927</v>
      </c>
      <c r="Z641" s="1">
        <f t="shared" si="160"/>
        <v>0.39506398833441803</v>
      </c>
      <c r="AA641" s="1">
        <f t="shared" si="156"/>
        <v>38.886986116039971</v>
      </c>
      <c r="AB641" s="1">
        <f t="shared" si="157"/>
        <v>6.5383074838704491</v>
      </c>
      <c r="AC641" s="1">
        <f t="shared" si="150"/>
        <v>39.432818234850039</v>
      </c>
      <c r="AD641" s="1">
        <f t="shared" si="162"/>
        <v>-5.7564903348666299</v>
      </c>
      <c r="AE641" s="1">
        <f t="shared" si="151"/>
        <v>-9.9727345964316303</v>
      </c>
      <c r="AF641" s="1">
        <f t="shared" si="152"/>
        <v>11.514886725724978</v>
      </c>
      <c r="AG641" s="1">
        <f t="shared" ref="AG641:AG704" si="163">Q641</f>
        <v>6.3899999999999082</v>
      </c>
      <c r="AH641" s="1">
        <f>SUM($Z$2:Z641)</f>
        <v>531.00163264829143</v>
      </c>
    </row>
    <row r="642" spans="17:34" x14ac:dyDescent="0.3">
      <c r="Q642" s="1">
        <f t="shared" si="153"/>
        <v>6.399999999999908</v>
      </c>
      <c r="R642" s="1">
        <f>IF(Q642&lt;=t_thrust,('D12 Data'!D642/(m+m_f/2)),0)</f>
        <v>0</v>
      </c>
      <c r="S642" s="1">
        <f t="shared" si="154"/>
        <v>0</v>
      </c>
      <c r="T642" s="1">
        <f t="shared" si="161"/>
        <v>0</v>
      </c>
      <c r="U642" s="1">
        <f t="shared" ref="U642:U705" si="164">IF(t&lt;=t_thrust,(0.5*rho*vx^2*C_D*A)/(m+m_f/2),(0.5*rho*vx^2*C_D*A)/m)</f>
        <v>5.739460136547839</v>
      </c>
      <c r="V642" s="1">
        <f t="shared" ref="V642:V705" si="165">IF(t&lt;=t_thrust,(0.5*rho*vy^2*C_D*A)/(m+m_f/2),(0.5*rho*vy^2*C_D*A)/m)</f>
        <v>0.15780814716391642</v>
      </c>
      <c r="W642" s="1">
        <f t="shared" si="155"/>
        <v>5.8972682837117549</v>
      </c>
      <c r="X642" s="1">
        <f t="shared" si="158"/>
        <v>456.09930898448698</v>
      </c>
      <c r="Y642" s="1">
        <f t="shared" si="159"/>
        <v>267.95294425221795</v>
      </c>
      <c r="Z642" s="1">
        <f t="shared" si="160"/>
        <v>0.39432818234849759</v>
      </c>
      <c r="AA642" s="1">
        <f t="shared" si="156"/>
        <v>38.829421212691308</v>
      </c>
      <c r="AB642" s="1">
        <f t="shared" si="157"/>
        <v>6.4385801379061354</v>
      </c>
      <c r="AC642" s="1">
        <f t="shared" ref="AC642:AC705" si="166">SQRT(vx^2+vy^2)</f>
        <v>39.359614656457715</v>
      </c>
      <c r="AD642" s="1">
        <f t="shared" si="162"/>
        <v>-5.739460136547839</v>
      </c>
      <c r="AE642" s="1">
        <f t="shared" ref="AE642:AE705" si="167">IF(t&gt;t_thrust,IF(vy&gt;0,-ady-g,ady-g),aty-ady-g)</f>
        <v>-9.9678081471639164</v>
      </c>
      <c r="AF642" s="1">
        <f t="shared" ref="AF642:AF705" si="168">SQRT(ax^2 + ay^2)</f>
        <v>11.502112932748012</v>
      </c>
      <c r="AG642" s="1">
        <f t="shared" si="163"/>
        <v>6.399999999999908</v>
      </c>
      <c r="AH642" s="1">
        <f>SUM($Z$2:Z642)</f>
        <v>531.39596083063998</v>
      </c>
    </row>
    <row r="643" spans="17:34" x14ac:dyDescent="0.3">
      <c r="Q643" s="1">
        <f t="shared" ref="Q643:Q706" si="169">Q642+h</f>
        <v>6.4099999999999078</v>
      </c>
      <c r="R643" s="1">
        <f>IF(Q643&lt;=t_thrust,('D12 Data'!D643/(m+m_f/2)),0)</f>
        <v>0</v>
      </c>
      <c r="S643" s="1">
        <f t="shared" ref="S643:S706" si="170">R643*COS($D$3)</f>
        <v>0</v>
      </c>
      <c r="T643" s="1">
        <f t="shared" si="161"/>
        <v>0</v>
      </c>
      <c r="U643" s="1">
        <f t="shared" si="164"/>
        <v>5.7225054377995006</v>
      </c>
      <c r="V643" s="1">
        <f t="shared" si="165"/>
        <v>0.15295979492220005</v>
      </c>
      <c r="W643" s="1">
        <f t="shared" ref="W643:W706" si="171">IF(Q643&lt;=t_thrust,(0.5*rho*AC643^2*C_D*A)/(m+m_f/2),(0.5*rho*AC643^2*C_D*A)/m)</f>
        <v>5.8754652327217007</v>
      </c>
      <c r="X643" s="1">
        <f t="shared" si="158"/>
        <v>456.48760319661386</v>
      </c>
      <c r="Y643" s="1">
        <f t="shared" si="159"/>
        <v>268.01733005359699</v>
      </c>
      <c r="Z643" s="1">
        <f t="shared" si="160"/>
        <v>0.39359614656454184</v>
      </c>
      <c r="AA643" s="1">
        <f t="shared" ref="AA643:AA706" si="172">AA642+AD642*(Q643-Q642)</f>
        <v>38.772026611325828</v>
      </c>
      <c r="AB643" s="1">
        <f t="shared" ref="AB643:AB706" si="173">AB642+AE642*(Q643-Q642)</f>
        <v>6.338902056434498</v>
      </c>
      <c r="AC643" s="1">
        <f t="shared" si="166"/>
        <v>39.286788196929862</v>
      </c>
      <c r="AD643" s="1">
        <f t="shared" si="162"/>
        <v>-5.7225054377995006</v>
      </c>
      <c r="AE643" s="1">
        <f t="shared" si="167"/>
        <v>-9.9629597949222006</v>
      </c>
      <c r="AF643" s="1">
        <f t="shared" si="168"/>
        <v>11.489457618220325</v>
      </c>
      <c r="AG643" s="1">
        <f t="shared" si="163"/>
        <v>6.4099999999999078</v>
      </c>
      <c r="AH643" s="1">
        <f>SUM($Z$2:Z643)</f>
        <v>531.78955697720448</v>
      </c>
    </row>
    <row r="644" spans="17:34" x14ac:dyDescent="0.3">
      <c r="Q644" s="1">
        <f t="shared" si="169"/>
        <v>6.4199999999999076</v>
      </c>
      <c r="R644" s="1">
        <f>IF(Q644&lt;=t_thrust,('D12 Data'!D644/(m+m_f/2)),0)</f>
        <v>0</v>
      </c>
      <c r="S644" s="1">
        <f t="shared" si="170"/>
        <v>0</v>
      </c>
      <c r="T644" s="1">
        <f t="shared" si="161"/>
        <v>0</v>
      </c>
      <c r="U644" s="1">
        <f t="shared" si="164"/>
        <v>5.7056257928355212</v>
      </c>
      <c r="V644" s="1">
        <f t="shared" si="165"/>
        <v>0.14818939044971735</v>
      </c>
      <c r="W644" s="1">
        <f t="shared" si="171"/>
        <v>5.8538151832852385</v>
      </c>
      <c r="X644" s="1">
        <f t="shared" ref="X644:X707" si="174">X643+AA643*(Q644-Q643)</f>
        <v>456.87532346272712</v>
      </c>
      <c r="Y644" s="1">
        <f t="shared" ref="Y644:Y707" si="175">Y643+AB643*($Q644-$Q643)</f>
        <v>268.08071907416132</v>
      </c>
      <c r="Z644" s="1">
        <f t="shared" ref="Z644:Z707" si="176">SQRT((X644-X643)^2+(Y644-Y643)^2)</f>
        <v>0.39286788196930067</v>
      </c>
      <c r="AA644" s="1">
        <f t="shared" si="172"/>
        <v>38.714801556947833</v>
      </c>
      <c r="AB644" s="1">
        <f t="shared" si="173"/>
        <v>6.2392724584852779</v>
      </c>
      <c r="AC644" s="1">
        <f t="shared" si="166"/>
        <v>39.214338964275086</v>
      </c>
      <c r="AD644" s="1">
        <f t="shared" si="162"/>
        <v>-5.7056257928355212</v>
      </c>
      <c r="AE644" s="1">
        <f t="shared" si="167"/>
        <v>-9.9581893904497178</v>
      </c>
      <c r="AF644" s="1">
        <f t="shared" si="168"/>
        <v>11.476920389369933</v>
      </c>
      <c r="AG644" s="1">
        <f t="shared" si="163"/>
        <v>6.4199999999999076</v>
      </c>
      <c r="AH644" s="1">
        <f>SUM($Z$2:Z644)</f>
        <v>532.18242485917381</v>
      </c>
    </row>
    <row r="645" spans="17:34" x14ac:dyDescent="0.3">
      <c r="Q645" s="1">
        <f t="shared" si="169"/>
        <v>6.4299999999999073</v>
      </c>
      <c r="R645" s="1">
        <f>IF(Q645&lt;=t_thrust,('D12 Data'!D645/(m+m_f/2)),0)</f>
        <v>0</v>
      </c>
      <c r="S645" s="1">
        <f t="shared" si="170"/>
        <v>0</v>
      </c>
      <c r="T645" s="1">
        <f t="shared" si="161"/>
        <v>0</v>
      </c>
      <c r="U645" s="1">
        <f t="shared" si="164"/>
        <v>5.688820759156088</v>
      </c>
      <c r="V645" s="1">
        <f t="shared" si="165"/>
        <v>0.14349678698327287</v>
      </c>
      <c r="W645" s="1">
        <f t="shared" si="171"/>
        <v>5.8323175461393602</v>
      </c>
      <c r="X645" s="1">
        <f t="shared" si="174"/>
        <v>457.26247147829662</v>
      </c>
      <c r="Y645" s="1">
        <f t="shared" si="175"/>
        <v>268.14311179874619</v>
      </c>
      <c r="Z645" s="1">
        <f t="shared" si="176"/>
        <v>0.39214338964276862</v>
      </c>
      <c r="AA645" s="1">
        <f t="shared" si="172"/>
        <v>38.657745299019481</v>
      </c>
      <c r="AB645" s="1">
        <f t="shared" si="173"/>
        <v>6.1396905645807829</v>
      </c>
      <c r="AC645" s="1">
        <f t="shared" si="166"/>
        <v>39.142267075792439</v>
      </c>
      <c r="AD645" s="1">
        <f t="shared" si="162"/>
        <v>-5.688820759156088</v>
      </c>
      <c r="AE645" s="1">
        <f t="shared" si="167"/>
        <v>-9.9534967869832727</v>
      </c>
      <c r="AF645" s="1">
        <f t="shared" si="168"/>
        <v>11.464500857791045</v>
      </c>
      <c r="AG645" s="1">
        <f t="shared" si="163"/>
        <v>6.4299999999999073</v>
      </c>
      <c r="AH645" s="1">
        <f>SUM($Z$2:Z645)</f>
        <v>532.5745682488166</v>
      </c>
    </row>
    <row r="646" spans="17:34" x14ac:dyDescent="0.3">
      <c r="Q646" s="1">
        <f t="shared" si="169"/>
        <v>6.4399999999999071</v>
      </c>
      <c r="R646" s="1">
        <f>IF(Q646&lt;=t_thrust,('D12 Data'!D646/(m+m_f/2)),0)</f>
        <v>0</v>
      </c>
      <c r="S646" s="1">
        <f t="shared" si="170"/>
        <v>0</v>
      </c>
      <c r="T646" s="1">
        <f t="shared" si="161"/>
        <v>0</v>
      </c>
      <c r="U646" s="1">
        <f t="shared" si="164"/>
        <v>5.6720898975186449</v>
      </c>
      <c r="V646" s="1">
        <f t="shared" si="165"/>
        <v>0.13888184024357833</v>
      </c>
      <c r="W646" s="1">
        <f t="shared" si="171"/>
        <v>5.8109717377622232</v>
      </c>
      <c r="X646" s="1">
        <f t="shared" si="174"/>
        <v>457.64904893128681</v>
      </c>
      <c r="Y646" s="1">
        <f t="shared" si="175"/>
        <v>268.20450870439197</v>
      </c>
      <c r="Z646" s="1">
        <f t="shared" si="176"/>
        <v>0.39142267075792059</v>
      </c>
      <c r="AA646" s="1">
        <f t="shared" si="172"/>
        <v>38.600857091427919</v>
      </c>
      <c r="AB646" s="1">
        <f t="shared" si="173"/>
        <v>6.0401555967109521</v>
      </c>
      <c r="AC646" s="1">
        <f t="shared" si="166"/>
        <v>39.070572658016161</v>
      </c>
      <c r="AD646" s="1">
        <f t="shared" si="162"/>
        <v>-5.6720898975186449</v>
      </c>
      <c r="AE646" s="1">
        <f t="shared" si="167"/>
        <v>-9.9488818402435797</v>
      </c>
      <c r="AF646" s="1">
        <f t="shared" si="168"/>
        <v>11.452198639416867</v>
      </c>
      <c r="AG646" s="1">
        <f t="shared" si="163"/>
        <v>6.4399999999999071</v>
      </c>
      <c r="AH646" s="1">
        <f>SUM($Z$2:Z646)</f>
        <v>532.96599091957455</v>
      </c>
    </row>
    <row r="647" spans="17:34" x14ac:dyDescent="0.3">
      <c r="Q647" s="1">
        <f t="shared" si="169"/>
        <v>6.4499999999999069</v>
      </c>
      <c r="R647" s="1">
        <f>IF(Q647&lt;=t_thrust,('D12 Data'!D647/(m+m_f/2)),0)</f>
        <v>0</v>
      </c>
      <c r="S647" s="1">
        <f t="shared" si="170"/>
        <v>0</v>
      </c>
      <c r="T647" s="1">
        <f t="shared" si="161"/>
        <v>0</v>
      </c>
      <c r="U647" s="1">
        <f t="shared" si="164"/>
        <v>5.6554327719091457</v>
      </c>
      <c r="V647" s="1">
        <f t="shared" si="165"/>
        <v>0.1343444084257624</v>
      </c>
      <c r="W647" s="1">
        <f t="shared" si="171"/>
        <v>5.7897771803349061</v>
      </c>
      <c r="X647" s="1">
        <f t="shared" si="174"/>
        <v>458.03505750220108</v>
      </c>
      <c r="Y647" s="1">
        <f t="shared" si="175"/>
        <v>268.2649102603591</v>
      </c>
      <c r="Z647" s="1">
        <f t="shared" si="176"/>
        <v>0.3907057265801569</v>
      </c>
      <c r="AA647" s="1">
        <f t="shared" si="172"/>
        <v>38.544136192452733</v>
      </c>
      <c r="AB647" s="1">
        <f t="shared" si="173"/>
        <v>5.9406667783085183</v>
      </c>
      <c r="AC647" s="1">
        <f t="shared" si="166"/>
        <v>38.999255846659985</v>
      </c>
      <c r="AD647" s="1">
        <f t="shared" si="162"/>
        <v>-5.6554327719091457</v>
      </c>
      <c r="AE647" s="1">
        <f t="shared" si="167"/>
        <v>-9.9443444084257635</v>
      </c>
      <c r="AF647" s="1">
        <f t="shared" si="168"/>
        <v>11.440013354492761</v>
      </c>
      <c r="AG647" s="1">
        <f t="shared" si="163"/>
        <v>6.4499999999999069</v>
      </c>
      <c r="AH647" s="1">
        <f>SUM($Z$2:Z647)</f>
        <v>533.35669664615466</v>
      </c>
    </row>
    <row r="648" spans="17:34" x14ac:dyDescent="0.3">
      <c r="Q648" s="1">
        <f t="shared" si="169"/>
        <v>6.4599999999999067</v>
      </c>
      <c r="R648" s="1">
        <f>IF(Q648&lt;=t_thrust,('D12 Data'!D648/(m+m_f/2)),0)</f>
        <v>0</v>
      </c>
      <c r="S648" s="1">
        <f t="shared" si="170"/>
        <v>0</v>
      </c>
      <c r="T648" s="1">
        <f t="shared" si="161"/>
        <v>0</v>
      </c>
      <c r="U648" s="1">
        <f t="shared" si="164"/>
        <v>5.6388489495136236</v>
      </c>
      <c r="V648" s="1">
        <f t="shared" si="165"/>
        <v>0.12988435219005245</v>
      </c>
      <c r="W648" s="1">
        <f t="shared" si="171"/>
        <v>5.7687333017036764</v>
      </c>
      <c r="X648" s="1">
        <f t="shared" si="174"/>
        <v>458.42049886412559</v>
      </c>
      <c r="Y648" s="1">
        <f t="shared" si="175"/>
        <v>268.3243169281422</v>
      </c>
      <c r="Z648" s="1">
        <f t="shared" si="176"/>
        <v>0.3899925584665806</v>
      </c>
      <c r="AA648" s="1">
        <f t="shared" si="172"/>
        <v>38.487581864733642</v>
      </c>
      <c r="AB648" s="1">
        <f t="shared" si="173"/>
        <v>5.8412233342242628</v>
      </c>
      <c r="AC648" s="1">
        <f t="shared" si="166"/>
        <v>38.928316786561169</v>
      </c>
      <c r="AD648" s="1">
        <f t="shared" si="162"/>
        <v>-5.6388489495136236</v>
      </c>
      <c r="AE648" s="1">
        <f t="shared" si="167"/>
        <v>-9.9398843521900524</v>
      </c>
      <c r="AF648" s="1">
        <f t="shared" si="168"/>
        <v>11.427944627549767</v>
      </c>
      <c r="AG648" s="1">
        <f t="shared" si="163"/>
        <v>6.4599999999999067</v>
      </c>
      <c r="AH648" s="1">
        <f>SUM($Z$2:Z648)</f>
        <v>533.74668920462125</v>
      </c>
    </row>
    <row r="649" spans="17:34" x14ac:dyDescent="0.3">
      <c r="Q649" s="1">
        <f t="shared" si="169"/>
        <v>6.4699999999999065</v>
      </c>
      <c r="R649" s="1">
        <f>IF(Q649&lt;=t_thrust,('D12 Data'!D649/(m+m_f/2)),0)</f>
        <v>0</v>
      </c>
      <c r="S649" s="1">
        <f t="shared" si="170"/>
        <v>0</v>
      </c>
      <c r="T649" s="1">
        <f t="shared" si="161"/>
        <v>0</v>
      </c>
      <c r="U649" s="1">
        <f t="shared" si="164"/>
        <v>5.622338000690033</v>
      </c>
      <c r="V649" s="1">
        <f t="shared" si="165"/>
        <v>0.12550153465262573</v>
      </c>
      <c r="W649" s="1">
        <f t="shared" si="171"/>
        <v>5.747839535342659</v>
      </c>
      <c r="X649" s="1">
        <f t="shared" si="174"/>
        <v>458.80537468277294</v>
      </c>
      <c r="Y649" s="1">
        <f t="shared" si="175"/>
        <v>268.38272916148446</v>
      </c>
      <c r="Z649" s="1">
        <f t="shared" si="176"/>
        <v>0.3892831678656235</v>
      </c>
      <c r="AA649" s="1">
        <f t="shared" si="172"/>
        <v>38.431193375238507</v>
      </c>
      <c r="AB649" s="1">
        <f t="shared" si="173"/>
        <v>5.7418244907023643</v>
      </c>
      <c r="AC649" s="1">
        <f t="shared" si="166"/>
        <v>38.857755631623988</v>
      </c>
      <c r="AD649" s="1">
        <f t="shared" si="162"/>
        <v>-5.622338000690033</v>
      </c>
      <c r="AE649" s="1">
        <f t="shared" si="167"/>
        <v>-9.9355015346526265</v>
      </c>
      <c r="AF649" s="1">
        <f t="shared" si="168"/>
        <v>11.415992087378473</v>
      </c>
      <c r="AG649" s="1">
        <f t="shared" si="163"/>
        <v>6.4699999999999065</v>
      </c>
      <c r="AH649" s="1">
        <f>SUM($Z$2:Z649)</f>
        <v>534.13597237248689</v>
      </c>
    </row>
    <row r="650" spans="17:34" x14ac:dyDescent="0.3">
      <c r="Q650" s="1">
        <f t="shared" si="169"/>
        <v>6.4799999999999063</v>
      </c>
      <c r="R650" s="1">
        <f>IF(Q650&lt;=t_thrust,('D12 Data'!D650/(m+m_f/2)),0)</f>
        <v>0</v>
      </c>
      <c r="S650" s="1">
        <f t="shared" si="170"/>
        <v>0</v>
      </c>
      <c r="T650" s="1">
        <f t="shared" ref="T650:T713" si="177">R650*SIN($D$3)</f>
        <v>0</v>
      </c>
      <c r="U650" s="1">
        <f t="shared" si="164"/>
        <v>5.6058994989403939</v>
      </c>
      <c r="V650" s="1">
        <f t="shared" si="165"/>
        <v>0.1211958213766291</v>
      </c>
      <c r="W650" s="1">
        <f t="shared" si="171"/>
        <v>5.7270953203170221</v>
      </c>
      <c r="X650" s="1">
        <f t="shared" si="174"/>
        <v>459.18968661652531</v>
      </c>
      <c r="Y650" s="1">
        <f t="shared" si="175"/>
        <v>268.44014740639147</v>
      </c>
      <c r="Z650" s="1">
        <f t="shared" si="176"/>
        <v>0.38857755631622493</v>
      </c>
      <c r="AA650" s="1">
        <f t="shared" si="172"/>
        <v>38.374969995231609</v>
      </c>
      <c r="AB650" s="1">
        <f t="shared" si="173"/>
        <v>5.6424694753558402</v>
      </c>
      <c r="AC650" s="1">
        <f t="shared" si="166"/>
        <v>38.787572544762952</v>
      </c>
      <c r="AD650" s="1">
        <f t="shared" ref="AD650:AD713" si="178">S650-U650</f>
        <v>-5.6058994989403939</v>
      </c>
      <c r="AE650" s="1">
        <f t="shared" si="167"/>
        <v>-9.9311958213766296</v>
      </c>
      <c r="AF650" s="1">
        <f t="shared" si="168"/>
        <v>11.40415536700324</v>
      </c>
      <c r="AG650" s="1">
        <f t="shared" si="163"/>
        <v>6.4799999999999063</v>
      </c>
      <c r="AH650" s="1">
        <f>SUM($Z$2:Z650)</f>
        <v>534.52454992880314</v>
      </c>
    </row>
    <row r="651" spans="17:34" x14ac:dyDescent="0.3">
      <c r="Q651" s="1">
        <f t="shared" si="169"/>
        <v>6.4899999999999061</v>
      </c>
      <c r="R651" s="1">
        <f>IF(Q651&lt;=t_thrust,('D12 Data'!D651/(m+m_f/2)),0)</f>
        <v>0</v>
      </c>
      <c r="S651" s="1">
        <f t="shared" si="170"/>
        <v>0</v>
      </c>
      <c r="T651" s="1">
        <f t="shared" si="177"/>
        <v>0</v>
      </c>
      <c r="U651" s="1">
        <f t="shared" si="164"/>
        <v>5.589533020883211</v>
      </c>
      <c r="V651" s="1">
        <f t="shared" si="165"/>
        <v>0.11696708036336716</v>
      </c>
      <c r="W651" s="1">
        <f t="shared" si="171"/>
        <v>5.7065001012465775</v>
      </c>
      <c r="X651" s="1">
        <f t="shared" si="174"/>
        <v>459.57343631647763</v>
      </c>
      <c r="Y651" s="1">
        <f t="shared" si="175"/>
        <v>268.49657210114503</v>
      </c>
      <c r="Z651" s="1">
        <f t="shared" si="176"/>
        <v>0.38787572544763177</v>
      </c>
      <c r="AA651" s="1">
        <f t="shared" si="172"/>
        <v>38.31891100024221</v>
      </c>
      <c r="AB651" s="1">
        <f t="shared" si="173"/>
        <v>5.5431575171420757</v>
      </c>
      <c r="AC651" s="1">
        <f t="shared" si="166"/>
        <v>38.717767697845545</v>
      </c>
      <c r="AD651" s="1">
        <f t="shared" si="178"/>
        <v>-5.589533020883211</v>
      </c>
      <c r="AE651" s="1">
        <f t="shared" si="167"/>
        <v>-9.9269670803633669</v>
      </c>
      <c r="AF651" s="1">
        <f t="shared" si="168"/>
        <v>11.392434103656768</v>
      </c>
      <c r="AG651" s="1">
        <f t="shared" si="163"/>
        <v>6.4899999999999061</v>
      </c>
      <c r="AH651" s="1">
        <f>SUM($Z$2:Z651)</f>
        <v>534.9124256542508</v>
      </c>
    </row>
    <row r="652" spans="17:34" x14ac:dyDescent="0.3">
      <c r="Q652" s="1">
        <f t="shared" si="169"/>
        <v>6.4999999999999059</v>
      </c>
      <c r="R652" s="1">
        <f>IF(Q652&lt;=t_thrust,('D12 Data'!D652/(m+m_f/2)),0)</f>
        <v>0</v>
      </c>
      <c r="S652" s="1">
        <f t="shared" si="170"/>
        <v>0</v>
      </c>
      <c r="T652" s="1">
        <f t="shared" si="177"/>
        <v>0</v>
      </c>
      <c r="U652" s="1">
        <f t="shared" si="164"/>
        <v>5.5732381462261849</v>
      </c>
      <c r="V652" s="1">
        <f t="shared" si="165"/>
        <v>0.11281518204365666</v>
      </c>
      <c r="W652" s="1">
        <f t="shared" si="171"/>
        <v>5.6860533282698409</v>
      </c>
      <c r="X652" s="1">
        <f t="shared" si="174"/>
        <v>459.95662542648006</v>
      </c>
      <c r="Y652" s="1">
        <f t="shared" si="175"/>
        <v>268.55200367631647</v>
      </c>
      <c r="Z652" s="1">
        <f t="shared" si="176"/>
        <v>0.38717767697846955</v>
      </c>
      <c r="AA652" s="1">
        <f t="shared" si="172"/>
        <v>38.263015670033376</v>
      </c>
      <c r="AB652" s="1">
        <f t="shared" si="173"/>
        <v>5.4438878463384439</v>
      </c>
      <c r="AC652" s="1">
        <f t="shared" si="166"/>
        <v>38.648341271634557</v>
      </c>
      <c r="AD652" s="1">
        <f t="shared" si="178"/>
        <v>-5.5732381462261849</v>
      </c>
      <c r="AE652" s="1">
        <f t="shared" si="167"/>
        <v>-9.9228151820436565</v>
      </c>
      <c r="AF652" s="1">
        <f t="shared" si="168"/>
        <v>11.380827938755017</v>
      </c>
      <c r="AG652" s="1">
        <f t="shared" si="163"/>
        <v>6.4999999999999059</v>
      </c>
      <c r="AH652" s="1">
        <f>SUM($Z$2:Z652)</f>
        <v>535.29960333122926</v>
      </c>
    </row>
    <row r="653" spans="17:34" x14ac:dyDescent="0.3">
      <c r="Q653" s="1">
        <f t="shared" si="169"/>
        <v>6.5099999999999056</v>
      </c>
      <c r="R653" s="1">
        <f>IF(Q653&lt;=t_thrust,('D12 Data'!D653/(m+m_f/2)),0)</f>
        <v>0</v>
      </c>
      <c r="S653" s="1">
        <f t="shared" si="170"/>
        <v>0</v>
      </c>
      <c r="T653" s="1">
        <f t="shared" si="177"/>
        <v>0</v>
      </c>
      <c r="U653" s="1">
        <f t="shared" si="164"/>
        <v>5.5570144577391929</v>
      </c>
      <c r="V653" s="1">
        <f t="shared" si="165"/>
        <v>0.10873999926934708</v>
      </c>
      <c r="W653" s="1">
        <f t="shared" si="171"/>
        <v>5.665754457008541</v>
      </c>
      <c r="X653" s="1">
        <f t="shared" si="174"/>
        <v>460.33925558318037</v>
      </c>
      <c r="Y653" s="1">
        <f t="shared" si="175"/>
        <v>268.60644255477985</v>
      </c>
      <c r="Z653" s="1">
        <f t="shared" si="176"/>
        <v>0.38648341271632597</v>
      </c>
      <c r="AA653" s="1">
        <f t="shared" si="172"/>
        <v>38.207283288571112</v>
      </c>
      <c r="AB653" s="1">
        <f t="shared" si="173"/>
        <v>5.3446596945180094</v>
      </c>
      <c r="AC653" s="1">
        <f t="shared" si="166"/>
        <v>38.579293455729989</v>
      </c>
      <c r="AD653" s="1">
        <f t="shared" si="178"/>
        <v>-5.5570144577391929</v>
      </c>
      <c r="AE653" s="1">
        <f t="shared" si="167"/>
        <v>-9.9187399992693468</v>
      </c>
      <c r="AF653" s="1">
        <f t="shared" si="168"/>
        <v>11.369336517872453</v>
      </c>
      <c r="AG653" s="1">
        <f t="shared" si="163"/>
        <v>6.5099999999999056</v>
      </c>
      <c r="AH653" s="1">
        <f>SUM($Z$2:Z653)</f>
        <v>535.68608674394557</v>
      </c>
    </row>
    <row r="654" spans="17:34" x14ac:dyDescent="0.3">
      <c r="Q654" s="1">
        <f t="shared" si="169"/>
        <v>6.5199999999999054</v>
      </c>
      <c r="R654" s="1">
        <f>IF(Q654&lt;=t_thrust,('D12 Data'!D654/(m+m_f/2)),0)</f>
        <v>0</v>
      </c>
      <c r="S654" s="1">
        <f t="shared" si="170"/>
        <v>0</v>
      </c>
      <c r="T654" s="1">
        <f t="shared" si="177"/>
        <v>0</v>
      </c>
      <c r="U654" s="1">
        <f t="shared" si="164"/>
        <v>5.5408615412275575</v>
      </c>
      <c r="V654" s="1">
        <f t="shared" si="165"/>
        <v>0.10474140730500595</v>
      </c>
      <c r="W654" s="1">
        <f t="shared" si="171"/>
        <v>5.6456029485325647</v>
      </c>
      <c r="X654" s="1">
        <f t="shared" si="174"/>
        <v>460.72132841606606</v>
      </c>
      <c r="Y654" s="1">
        <f t="shared" si="175"/>
        <v>268.65988915172505</v>
      </c>
      <c r="Z654" s="1">
        <f t="shared" si="176"/>
        <v>0.38579293455727581</v>
      </c>
      <c r="AA654" s="1">
        <f t="shared" si="172"/>
        <v>38.151713143993724</v>
      </c>
      <c r="AB654" s="1">
        <f t="shared" si="173"/>
        <v>5.2454722945253183</v>
      </c>
      <c r="AC654" s="1">
        <f t="shared" si="166"/>
        <v>38.510624448510519</v>
      </c>
      <c r="AD654" s="1">
        <f t="shared" si="178"/>
        <v>-5.5408615412275575</v>
      </c>
      <c r="AE654" s="1">
        <f t="shared" si="167"/>
        <v>-9.9147414073050069</v>
      </c>
      <c r="AF654" s="1">
        <f t="shared" si="168"/>
        <v>11.357959490717647</v>
      </c>
      <c r="AG654" s="1">
        <f t="shared" si="163"/>
        <v>6.5199999999999054</v>
      </c>
      <c r="AH654" s="1">
        <f>SUM($Z$2:Z654)</f>
        <v>536.0718796785028</v>
      </c>
    </row>
    <row r="655" spans="17:34" x14ac:dyDescent="0.3">
      <c r="Q655" s="1">
        <f t="shared" si="169"/>
        <v>6.5299999999999052</v>
      </c>
      <c r="R655" s="1">
        <f>IF(Q655&lt;=t_thrust,('D12 Data'!D655/(m+m_f/2)),0)</f>
        <v>0</v>
      </c>
      <c r="S655" s="1">
        <f t="shared" si="170"/>
        <v>0</v>
      </c>
      <c r="T655" s="1">
        <f t="shared" si="177"/>
        <v>0</v>
      </c>
      <c r="U655" s="1">
        <f t="shared" si="164"/>
        <v>5.5247789855055629</v>
      </c>
      <c r="V655" s="1">
        <f t="shared" si="165"/>
        <v>0.10081928381976785</v>
      </c>
      <c r="W655" s="1">
        <f t="shared" si="171"/>
        <v>5.625598269325331</v>
      </c>
      <c r="X655" s="1">
        <f t="shared" si="174"/>
        <v>461.10284554750598</v>
      </c>
      <c r="Y655" s="1">
        <f t="shared" si="175"/>
        <v>268.7123438746703</v>
      </c>
      <c r="Z655" s="1">
        <f t="shared" si="176"/>
        <v>0.38510624448508746</v>
      </c>
      <c r="AA655" s="1">
        <f t="shared" si="172"/>
        <v>38.096304528581449</v>
      </c>
      <c r="AB655" s="1">
        <f t="shared" si="173"/>
        <v>5.1463248804522701</v>
      </c>
      <c r="AC655" s="1">
        <f t="shared" si="166"/>
        <v>38.442334457074502</v>
      </c>
      <c r="AD655" s="1">
        <f t="shared" si="178"/>
        <v>-5.5247789855055629</v>
      </c>
      <c r="AE655" s="1">
        <f t="shared" si="167"/>
        <v>-9.9108192838197677</v>
      </c>
      <c r="AF655" s="1">
        <f t="shared" si="168"/>
        <v>11.346696511109199</v>
      </c>
      <c r="AG655" s="1">
        <f t="shared" si="163"/>
        <v>6.5299999999999052</v>
      </c>
      <c r="AH655" s="1">
        <f>SUM($Z$2:Z655)</f>
        <v>536.45698592298788</v>
      </c>
    </row>
    <row r="656" spans="17:34" x14ac:dyDescent="0.3">
      <c r="Q656" s="1">
        <f t="shared" si="169"/>
        <v>6.539999999999905</v>
      </c>
      <c r="R656" s="1">
        <f>IF(Q656&lt;=t_thrust,('D12 Data'!D656/(m+m_f/2)),0)</f>
        <v>0</v>
      </c>
      <c r="S656" s="1">
        <f t="shared" si="170"/>
        <v>0</v>
      </c>
      <c r="T656" s="1">
        <f t="shared" si="177"/>
        <v>0</v>
      </c>
      <c r="U656" s="1">
        <f t="shared" si="164"/>
        <v>5.5087663823702693</v>
      </c>
      <c r="V656" s="1">
        <f t="shared" si="165"/>
        <v>9.6973508879347164E-2</v>
      </c>
      <c r="W656" s="1">
        <f t="shared" si="171"/>
        <v>5.6057398912496179</v>
      </c>
      <c r="X656" s="1">
        <f t="shared" si="174"/>
        <v>461.48380859279177</v>
      </c>
      <c r="Y656" s="1">
        <f t="shared" si="175"/>
        <v>268.76380712347481</v>
      </c>
      <c r="Z656" s="1">
        <f t="shared" si="176"/>
        <v>0.38442334457072486</v>
      </c>
      <c r="AA656" s="1">
        <f t="shared" si="172"/>
        <v>38.041056738726397</v>
      </c>
      <c r="AB656" s="1">
        <f t="shared" si="173"/>
        <v>5.0472166876140747</v>
      </c>
      <c r="AC656" s="1">
        <f t="shared" si="166"/>
        <v>38.374423697180539</v>
      </c>
      <c r="AD656" s="1">
        <f t="shared" si="178"/>
        <v>-5.5087663823702693</v>
      </c>
      <c r="AE656" s="1">
        <f t="shared" si="167"/>
        <v>-9.9069735088793482</v>
      </c>
      <c r="AF656" s="1">
        <f t="shared" si="168"/>
        <v>11.335547236951994</v>
      </c>
      <c r="AG656" s="1">
        <f t="shared" si="163"/>
        <v>6.539999999999905</v>
      </c>
      <c r="AH656" s="1">
        <f>SUM($Z$2:Z656)</f>
        <v>536.84140926755856</v>
      </c>
    </row>
    <row r="657" spans="17:34" x14ac:dyDescent="0.3">
      <c r="Q657" s="1">
        <f t="shared" si="169"/>
        <v>6.5499999999999048</v>
      </c>
      <c r="R657" s="1">
        <f>IF(Q657&lt;=t_thrust,('D12 Data'!D657/(m+m_f/2)),0)</f>
        <v>0</v>
      </c>
      <c r="S657" s="1">
        <f t="shared" si="170"/>
        <v>0</v>
      </c>
      <c r="T657" s="1">
        <f t="shared" si="177"/>
        <v>0</v>
      </c>
      <c r="U657" s="1">
        <f t="shared" si="164"/>
        <v>5.4928233265755724</v>
      </c>
      <c r="V657" s="1">
        <f t="shared" si="165"/>
        <v>9.3203964938211981E-2</v>
      </c>
      <c r="W657" s="1">
        <f t="shared" si="171"/>
        <v>5.5860272915137825</v>
      </c>
      <c r="X657" s="1">
        <f t="shared" si="174"/>
        <v>461.864219160179</v>
      </c>
      <c r="Y657" s="1">
        <f t="shared" si="175"/>
        <v>268.81427929035095</v>
      </c>
      <c r="Z657" s="1">
        <f t="shared" si="176"/>
        <v>0.38374423697177257</v>
      </c>
      <c r="AA657" s="1">
        <f t="shared" si="172"/>
        <v>37.985969074902698</v>
      </c>
      <c r="AB657" s="1">
        <f t="shared" si="173"/>
        <v>4.948146952525283</v>
      </c>
      <c r="AC657" s="1">
        <f t="shared" si="166"/>
        <v>38.306892393187539</v>
      </c>
      <c r="AD657" s="1">
        <f t="shared" si="178"/>
        <v>-5.4928233265755724</v>
      </c>
      <c r="AE657" s="1">
        <f t="shared" si="167"/>
        <v>-9.9032039649382124</v>
      </c>
      <c r="AF657" s="1">
        <f t="shared" si="168"/>
        <v>11.324511330213797</v>
      </c>
      <c r="AG657" s="1">
        <f t="shared" si="163"/>
        <v>6.5499999999999048</v>
      </c>
      <c r="AH657" s="1">
        <f>SUM($Z$2:Z657)</f>
        <v>537.22515350453034</v>
      </c>
    </row>
    <row r="658" spans="17:34" x14ac:dyDescent="0.3">
      <c r="Q658" s="1">
        <f t="shared" si="169"/>
        <v>6.5599999999999046</v>
      </c>
      <c r="R658" s="1">
        <f>IF(Q658&lt;=t_thrust,('D12 Data'!D658/(m+m_f/2)),0)</f>
        <v>0</v>
      </c>
      <c r="S658" s="1">
        <f t="shared" si="170"/>
        <v>0</v>
      </c>
      <c r="T658" s="1">
        <f t="shared" si="177"/>
        <v>0</v>
      </c>
      <c r="U658" s="1">
        <f t="shared" si="164"/>
        <v>5.4769494158065335</v>
      </c>
      <c r="V658" s="1">
        <f t="shared" si="165"/>
        <v>8.9510536831920048E-2</v>
      </c>
      <c r="W658" s="1">
        <f t="shared" si="171"/>
        <v>5.5664599526384553</v>
      </c>
      <c r="X658" s="1">
        <f t="shared" si="174"/>
        <v>462.24407885092802</v>
      </c>
      <c r="Y658" s="1">
        <f t="shared" si="175"/>
        <v>268.86376075987619</v>
      </c>
      <c r="Z658" s="1">
        <f t="shared" si="176"/>
        <v>0.38306892393186098</v>
      </c>
      <c r="AA658" s="1">
        <f t="shared" si="172"/>
        <v>37.931040841636943</v>
      </c>
      <c r="AB658" s="1">
        <f t="shared" si="173"/>
        <v>4.849114912875903</v>
      </c>
      <c r="AC658" s="1">
        <f t="shared" si="166"/>
        <v>38.239740777994371</v>
      </c>
      <c r="AD658" s="1">
        <f t="shared" si="178"/>
        <v>-5.4769494158065335</v>
      </c>
      <c r="AE658" s="1">
        <f t="shared" si="167"/>
        <v>-9.8995105368319205</v>
      </c>
      <c r="AF658" s="1">
        <f t="shared" si="168"/>
        <v>11.313588456902158</v>
      </c>
      <c r="AG658" s="1">
        <f t="shared" si="163"/>
        <v>6.5599999999999046</v>
      </c>
      <c r="AH658" s="1">
        <f>SUM($Z$2:Z658)</f>
        <v>537.60822242846223</v>
      </c>
    </row>
    <row r="659" spans="17:34" x14ac:dyDescent="0.3">
      <c r="Q659" s="1">
        <f t="shared" si="169"/>
        <v>6.5699999999999044</v>
      </c>
      <c r="R659" s="1">
        <f>IF(Q659&lt;=t_thrust,('D12 Data'!D659/(m+m_f/2)),0)</f>
        <v>0</v>
      </c>
      <c r="S659" s="1">
        <f t="shared" si="170"/>
        <v>0</v>
      </c>
      <c r="T659" s="1">
        <f t="shared" si="177"/>
        <v>0</v>
      </c>
      <c r="U659" s="1">
        <f t="shared" si="164"/>
        <v>5.4611442506539785</v>
      </c>
      <c r="V659" s="1">
        <f t="shared" si="165"/>
        <v>8.5893111769614575E-2</v>
      </c>
      <c r="W659" s="1">
        <f t="shared" si="171"/>
        <v>5.5470373624235947</v>
      </c>
      <c r="X659" s="1">
        <f t="shared" si="174"/>
        <v>462.62338925934438</v>
      </c>
      <c r="Y659" s="1">
        <f t="shared" si="175"/>
        <v>268.91225190900497</v>
      </c>
      <c r="Z659" s="1">
        <f t="shared" si="176"/>
        <v>0.38239740777993564</v>
      </c>
      <c r="AA659" s="1">
        <f t="shared" si="172"/>
        <v>37.876271347478877</v>
      </c>
      <c r="AB659" s="1">
        <f t="shared" si="173"/>
        <v>4.7501198075075859</v>
      </c>
      <c r="AC659" s="1">
        <f t="shared" si="166"/>
        <v>38.172969092978938</v>
      </c>
      <c r="AD659" s="1">
        <f t="shared" si="178"/>
        <v>-5.4611442506539785</v>
      </c>
      <c r="AE659" s="1">
        <f t="shared" si="167"/>
        <v>-9.8958931117696149</v>
      </c>
      <c r="AF659" s="1">
        <f t="shared" si="168"/>
        <v>11.302778287041656</v>
      </c>
      <c r="AG659" s="1">
        <f t="shared" si="163"/>
        <v>6.5699999999999044</v>
      </c>
      <c r="AH659" s="1">
        <f>SUM($Z$2:Z659)</f>
        <v>537.99061983624222</v>
      </c>
    </row>
    <row r="660" spans="17:34" x14ac:dyDescent="0.3">
      <c r="Q660" s="1">
        <f t="shared" si="169"/>
        <v>6.5799999999999041</v>
      </c>
      <c r="R660" s="1">
        <f>IF(Q660&lt;=t_thrust,('D12 Data'!D660/(m+m_f/2)),0)</f>
        <v>0</v>
      </c>
      <c r="S660" s="1">
        <f t="shared" si="170"/>
        <v>0</v>
      </c>
      <c r="T660" s="1">
        <f t="shared" si="177"/>
        <v>0</v>
      </c>
      <c r="U660" s="1">
        <f t="shared" si="164"/>
        <v>5.4454074345893266</v>
      </c>
      <c r="V660" s="1">
        <f t="shared" si="165"/>
        <v>8.2351579326679747E-2</v>
      </c>
      <c r="W660" s="1">
        <f t="shared" si="171"/>
        <v>5.5277590139160075</v>
      </c>
      <c r="X660" s="1">
        <f t="shared" si="174"/>
        <v>463.00215197281915</v>
      </c>
      <c r="Y660" s="1">
        <f t="shared" si="175"/>
        <v>268.95975310708002</v>
      </c>
      <c r="Z660" s="1">
        <f t="shared" si="176"/>
        <v>0.38172969092976883</v>
      </c>
      <c r="AA660" s="1">
        <f t="shared" si="172"/>
        <v>37.821659904972336</v>
      </c>
      <c r="AB660" s="1">
        <f t="shared" si="173"/>
        <v>4.6511608763898922</v>
      </c>
      <c r="AC660" s="1">
        <f t="shared" si="166"/>
        <v>38.106577587936862</v>
      </c>
      <c r="AD660" s="1">
        <f t="shared" si="178"/>
        <v>-5.4454074345893266</v>
      </c>
      <c r="AE660" s="1">
        <f t="shared" si="167"/>
        <v>-9.8923515793266805</v>
      </c>
      <c r="AF660" s="1">
        <f t="shared" si="168"/>
        <v>11.292080494651451</v>
      </c>
      <c r="AG660" s="1">
        <f t="shared" si="163"/>
        <v>6.5799999999999041</v>
      </c>
      <c r="AH660" s="1">
        <f>SUM($Z$2:Z660)</f>
        <v>538.37234952717199</v>
      </c>
    </row>
    <row r="661" spans="17:34" x14ac:dyDescent="0.3">
      <c r="Q661" s="1">
        <f t="shared" si="169"/>
        <v>6.5899999999999039</v>
      </c>
      <c r="R661" s="1">
        <f>IF(Q661&lt;=t_thrust,('D12 Data'!D661/(m+m_f/2)),0)</f>
        <v>0</v>
      </c>
      <c r="S661" s="1">
        <f t="shared" si="170"/>
        <v>0</v>
      </c>
      <c r="T661" s="1">
        <f t="shared" si="177"/>
        <v>0</v>
      </c>
      <c r="U661" s="1">
        <f t="shared" si="164"/>
        <v>5.429738573939705</v>
      </c>
      <c r="V661" s="1">
        <f t="shared" si="165"/>
        <v>7.8885831437555107E-2</v>
      </c>
      <c r="W661" s="1">
        <f t="shared" si="171"/>
        <v>5.5086244053772617</v>
      </c>
      <c r="X661" s="1">
        <f t="shared" si="174"/>
        <v>463.38036857186887</v>
      </c>
      <c r="Y661" s="1">
        <f t="shared" si="175"/>
        <v>269.00626471584394</v>
      </c>
      <c r="Z661" s="1">
        <f t="shared" si="176"/>
        <v>0.38106577587937002</v>
      </c>
      <c r="AA661" s="1">
        <f t="shared" si="172"/>
        <v>37.767205830626445</v>
      </c>
      <c r="AB661" s="1">
        <f t="shared" si="173"/>
        <v>4.5522373605966271</v>
      </c>
      <c r="AC661" s="1">
        <f t="shared" si="166"/>
        <v>38.040566521019585</v>
      </c>
      <c r="AD661" s="1">
        <f t="shared" si="178"/>
        <v>-5.429738573939705</v>
      </c>
      <c r="AE661" s="1">
        <f t="shared" si="167"/>
        <v>-9.8888858314375554</v>
      </c>
      <c r="AF661" s="1">
        <f t="shared" si="168"/>
        <v>11.281494757723163</v>
      </c>
      <c r="AG661" s="1">
        <f t="shared" si="163"/>
        <v>6.5899999999999039</v>
      </c>
      <c r="AH661" s="1">
        <f>SUM($Z$2:Z661)</f>
        <v>538.75341530305138</v>
      </c>
    </row>
    <row r="662" spans="17:34" x14ac:dyDescent="0.3">
      <c r="Q662" s="1">
        <f t="shared" si="169"/>
        <v>6.5999999999999037</v>
      </c>
      <c r="R662" s="1">
        <f>IF(Q662&lt;=t_thrust,('D12 Data'!D662/(m+m_f/2)),0)</f>
        <v>0</v>
      </c>
      <c r="S662" s="1">
        <f t="shared" si="170"/>
        <v>0</v>
      </c>
      <c r="T662" s="1">
        <f t="shared" si="177"/>
        <v>0</v>
      </c>
      <c r="U662" s="1">
        <f t="shared" si="164"/>
        <v>5.4141372778632881</v>
      </c>
      <c r="V662" s="1">
        <f t="shared" si="165"/>
        <v>7.5495762388707449E-2</v>
      </c>
      <c r="W662" s="1">
        <f t="shared" si="171"/>
        <v>5.4896330402519959</v>
      </c>
      <c r="X662" s="1">
        <f t="shared" si="174"/>
        <v>463.75804063017512</v>
      </c>
      <c r="Y662" s="1">
        <f t="shared" si="175"/>
        <v>269.05178708944993</v>
      </c>
      <c r="Z662" s="1">
        <f t="shared" si="176"/>
        <v>0.38040566521018004</v>
      </c>
      <c r="AA662" s="1">
        <f t="shared" si="172"/>
        <v>37.712908444887049</v>
      </c>
      <c r="AB662" s="1">
        <f t="shared" si="173"/>
        <v>4.4533485022822532</v>
      </c>
      <c r="AC662" s="1">
        <f t="shared" si="166"/>
        <v>37.97493615867198</v>
      </c>
      <c r="AD662" s="1">
        <f t="shared" si="178"/>
        <v>-5.4141372778632881</v>
      </c>
      <c r="AE662" s="1">
        <f t="shared" si="167"/>
        <v>-9.8854957623887074</v>
      </c>
      <c r="AF662" s="1">
        <f t="shared" si="168"/>
        <v>11.271020758199056</v>
      </c>
      <c r="AG662" s="1">
        <f t="shared" si="163"/>
        <v>6.5999999999999037</v>
      </c>
      <c r="AH662" s="1">
        <f>SUM($Z$2:Z662)</f>
        <v>539.1338209682616</v>
      </c>
    </row>
    <row r="663" spans="17:34" x14ac:dyDescent="0.3">
      <c r="Q663" s="1">
        <f t="shared" si="169"/>
        <v>6.6099999999999035</v>
      </c>
      <c r="R663" s="1">
        <f>IF(Q663&lt;=t_thrust,('D12 Data'!D663/(m+m_f/2)),0)</f>
        <v>0</v>
      </c>
      <c r="S663" s="1">
        <f t="shared" si="170"/>
        <v>0</v>
      </c>
      <c r="T663" s="1">
        <f t="shared" si="177"/>
        <v>0</v>
      </c>
      <c r="U663" s="1">
        <f t="shared" si="164"/>
        <v>5.3986031583249039</v>
      </c>
      <c r="V663" s="1">
        <f t="shared" si="165"/>
        <v>7.2181268811760277E-2</v>
      </c>
      <c r="W663" s="1">
        <f t="shared" si="171"/>
        <v>5.4707844271366639</v>
      </c>
      <c r="X663" s="1">
        <f t="shared" si="174"/>
        <v>464.135169714624</v>
      </c>
      <c r="Y663" s="1">
        <f t="shared" si="175"/>
        <v>269.09632057447277</v>
      </c>
      <c r="Z663" s="1">
        <f t="shared" si="176"/>
        <v>0.37974936158673289</v>
      </c>
      <c r="AA663" s="1">
        <f t="shared" si="172"/>
        <v>37.658767072108418</v>
      </c>
      <c r="AB663" s="1">
        <f t="shared" si="173"/>
        <v>4.3544935446583679</v>
      </c>
      <c r="AC663" s="1">
        <f t="shared" si="166"/>
        <v>37.90968677556949</v>
      </c>
      <c r="AD663" s="1">
        <f t="shared" si="178"/>
        <v>-5.3986031583249039</v>
      </c>
      <c r="AE663" s="1">
        <f t="shared" si="167"/>
        <v>-9.8821812688117614</v>
      </c>
      <c r="AF663" s="1">
        <f t="shared" si="168"/>
        <v>11.260658181950541</v>
      </c>
      <c r="AG663" s="1">
        <f t="shared" si="163"/>
        <v>6.6099999999999035</v>
      </c>
      <c r="AH663" s="1">
        <f>SUM($Z$2:Z663)</f>
        <v>539.51357032984833</v>
      </c>
    </row>
    <row r="664" spans="17:34" x14ac:dyDescent="0.3">
      <c r="Q664" s="1">
        <f t="shared" si="169"/>
        <v>6.6199999999999033</v>
      </c>
      <c r="R664" s="1">
        <f>IF(Q664&lt;=t_thrust,('D12 Data'!D664/(m+m_f/2)),0)</f>
        <v>0</v>
      </c>
      <c r="S664" s="1">
        <f t="shared" si="170"/>
        <v>0</v>
      </c>
      <c r="T664" s="1">
        <f t="shared" si="177"/>
        <v>0</v>
      </c>
      <c r="U664" s="1">
        <f t="shared" si="164"/>
        <v>5.3831358300718719</v>
      </c>
      <c r="V664" s="1">
        <f t="shared" si="165"/>
        <v>6.8942249676779255E-2</v>
      </c>
      <c r="W664" s="1">
        <f t="shared" si="171"/>
        <v>5.4520780797486523</v>
      </c>
      <c r="X664" s="1">
        <f t="shared" si="174"/>
        <v>464.51175738534505</v>
      </c>
      <c r="Y664" s="1">
        <f t="shared" si="175"/>
        <v>269.13986550991933</v>
      </c>
      <c r="Z664" s="1">
        <f t="shared" si="176"/>
        <v>0.37909686775565943</v>
      </c>
      <c r="AA664" s="1">
        <f t="shared" si="172"/>
        <v>37.604781040525168</v>
      </c>
      <c r="AB664" s="1">
        <f t="shared" si="173"/>
        <v>4.2556717319702528</v>
      </c>
      <c r="AC664" s="1">
        <f t="shared" si="166"/>
        <v>37.844818654554707</v>
      </c>
      <c r="AD664" s="1">
        <f t="shared" si="178"/>
        <v>-5.3831358300718719</v>
      </c>
      <c r="AE664" s="1">
        <f t="shared" si="167"/>
        <v>-9.8789422496767791</v>
      </c>
      <c r="AF664" s="1">
        <f t="shared" si="168"/>
        <v>11.250406718756993</v>
      </c>
      <c r="AG664" s="1">
        <f t="shared" si="163"/>
        <v>6.6199999999999033</v>
      </c>
      <c r="AH664" s="1">
        <f>SUM($Z$2:Z664)</f>
        <v>539.89266719760394</v>
      </c>
    </row>
    <row r="665" spans="17:34" x14ac:dyDescent="0.3">
      <c r="Q665" s="1">
        <f t="shared" si="169"/>
        <v>6.6299999999999031</v>
      </c>
      <c r="R665" s="1">
        <f>IF(Q665&lt;=t_thrust,('D12 Data'!D665/(m+m_f/2)),0)</f>
        <v>0</v>
      </c>
      <c r="S665" s="1">
        <f t="shared" si="170"/>
        <v>0</v>
      </c>
      <c r="T665" s="1">
        <f t="shared" si="177"/>
        <v>0</v>
      </c>
      <c r="U665" s="1">
        <f t="shared" si="164"/>
        <v>5.3677349106100936</v>
      </c>
      <c r="V665" s="1">
        <f t="shared" si="165"/>
        <v>6.5778606285713345E-2</v>
      </c>
      <c r="W665" s="1">
        <f t="shared" si="171"/>
        <v>5.4335135168958075</v>
      </c>
      <c r="X665" s="1">
        <f t="shared" si="174"/>
        <v>464.88780519575027</v>
      </c>
      <c r="Y665" s="1">
        <f t="shared" si="175"/>
        <v>269.18242222723904</v>
      </c>
      <c r="Z665" s="1">
        <f t="shared" si="176"/>
        <v>0.37844818654552204</v>
      </c>
      <c r="AA665" s="1">
        <f t="shared" si="172"/>
        <v>37.550949682224449</v>
      </c>
      <c r="AB665" s="1">
        <f t="shared" si="173"/>
        <v>4.1568823094734872</v>
      </c>
      <c r="AC665" s="1">
        <f t="shared" si="166"/>
        <v>37.780332086573381</v>
      </c>
      <c r="AD665" s="1">
        <f t="shared" si="178"/>
        <v>-5.3677349106100936</v>
      </c>
      <c r="AE665" s="1">
        <f t="shared" si="167"/>
        <v>-9.8757786062857136</v>
      </c>
      <c r="AF665" s="1">
        <f t="shared" si="168"/>
        <v>11.240266062284867</v>
      </c>
      <c r="AG665" s="1">
        <f t="shared" si="163"/>
        <v>6.6299999999999031</v>
      </c>
      <c r="AH665" s="1">
        <f>SUM($Z$2:Z665)</f>
        <v>540.27111538414943</v>
      </c>
    </row>
    <row r="666" spans="17:34" x14ac:dyDescent="0.3">
      <c r="Q666" s="1">
        <f t="shared" si="169"/>
        <v>6.6399999999999029</v>
      </c>
      <c r="R666" s="1">
        <f>IF(Q666&lt;=t_thrust,('D12 Data'!D666/(m+m_f/2)),0)</f>
        <v>0</v>
      </c>
      <c r="S666" s="1">
        <f t="shared" si="170"/>
        <v>0</v>
      </c>
      <c r="T666" s="1">
        <f t="shared" si="177"/>
        <v>0</v>
      </c>
      <c r="U666" s="1">
        <f t="shared" si="164"/>
        <v>5.3524000201803714</v>
      </c>
      <c r="V666" s="1">
        <f t="shared" si="165"/>
        <v>6.2690242265990917E-2</v>
      </c>
      <c r="W666" s="1">
        <f t="shared" si="171"/>
        <v>5.4150902624463626</v>
      </c>
      <c r="X666" s="1">
        <f t="shared" si="174"/>
        <v>465.26331469257252</v>
      </c>
      <c r="Y666" s="1">
        <f t="shared" si="175"/>
        <v>269.22399105033378</v>
      </c>
      <c r="Z666" s="1">
        <f t="shared" si="176"/>
        <v>0.37780332086573593</v>
      </c>
      <c r="AA666" s="1">
        <f t="shared" si="172"/>
        <v>37.497272333118346</v>
      </c>
      <c r="AB666" s="1">
        <f t="shared" si="173"/>
        <v>4.0581245234106325</v>
      </c>
      <c r="AC666" s="1">
        <f t="shared" si="166"/>
        <v>37.716227370609978</v>
      </c>
      <c r="AD666" s="1">
        <f t="shared" si="178"/>
        <v>-5.3524000201803714</v>
      </c>
      <c r="AE666" s="1">
        <f t="shared" si="167"/>
        <v>-9.8726902422659908</v>
      </c>
      <c r="AF666" s="1">
        <f t="shared" si="168"/>
        <v>11.230235910067114</v>
      </c>
      <c r="AG666" s="1">
        <f t="shared" si="163"/>
        <v>6.6399999999999029</v>
      </c>
      <c r="AH666" s="1">
        <f>SUM($Z$2:Z666)</f>
        <v>540.64891870501515</v>
      </c>
    </row>
    <row r="667" spans="17:34" x14ac:dyDescent="0.3">
      <c r="Q667" s="1">
        <f t="shared" si="169"/>
        <v>6.6499999999999027</v>
      </c>
      <c r="R667" s="1">
        <f>IF(Q667&lt;=t_thrust,('D12 Data'!D667/(m+m_f/2)),0)</f>
        <v>0</v>
      </c>
      <c r="S667" s="1">
        <f t="shared" si="170"/>
        <v>0</v>
      </c>
      <c r="T667" s="1">
        <f t="shared" si="177"/>
        <v>0</v>
      </c>
      <c r="U667" s="1">
        <f t="shared" si="164"/>
        <v>5.3371307817349791</v>
      </c>
      <c r="V667" s="1">
        <f t="shared" si="165"/>
        <v>5.9677063564269835E-2</v>
      </c>
      <c r="W667" s="1">
        <f t="shared" si="171"/>
        <v>5.3968078452992501</v>
      </c>
      <c r="X667" s="1">
        <f t="shared" si="174"/>
        <v>465.63828741590368</v>
      </c>
      <c r="Y667" s="1">
        <f t="shared" si="175"/>
        <v>269.26457229556786</v>
      </c>
      <c r="Z667" s="1">
        <f t="shared" si="176"/>
        <v>0.3771622737060682</v>
      </c>
      <c r="AA667" s="1">
        <f t="shared" si="172"/>
        <v>37.443748332916542</v>
      </c>
      <c r="AB667" s="1">
        <f t="shared" si="173"/>
        <v>3.9593976209879749</v>
      </c>
      <c r="AC667" s="1">
        <f t="shared" si="166"/>
        <v>37.652504813622635</v>
      </c>
      <c r="AD667" s="1">
        <f t="shared" si="178"/>
        <v>-5.3371307817349791</v>
      </c>
      <c r="AE667" s="1">
        <f t="shared" si="167"/>
        <v>-9.8696770635642697</v>
      </c>
      <c r="AF667" s="1">
        <f t="shared" si="168"/>
        <v>11.220315963482919</v>
      </c>
      <c r="AG667" s="1">
        <f t="shared" si="163"/>
        <v>6.6499999999999027</v>
      </c>
      <c r="AH667" s="1">
        <f>SUM($Z$2:Z667)</f>
        <v>541.02608097872121</v>
      </c>
    </row>
    <row r="668" spans="17:34" x14ac:dyDescent="0.3">
      <c r="Q668" s="1">
        <f t="shared" si="169"/>
        <v>6.6599999999999024</v>
      </c>
      <c r="R668" s="1">
        <f>IF(Q668&lt;=t_thrust,('D12 Data'!D668/(m+m_f/2)),0)</f>
        <v>0</v>
      </c>
      <c r="S668" s="1">
        <f t="shared" si="170"/>
        <v>0</v>
      </c>
      <c r="T668" s="1">
        <f t="shared" si="177"/>
        <v>0</v>
      </c>
      <c r="U668" s="1">
        <f t="shared" si="164"/>
        <v>5.3219268209144461</v>
      </c>
      <c r="V668" s="1">
        <f t="shared" si="165"/>
        <v>5.673897844034121E-2</v>
      </c>
      <c r="W668" s="1">
        <f t="shared" si="171"/>
        <v>5.3786657993547875</v>
      </c>
      <c r="X668" s="1">
        <f t="shared" si="174"/>
        <v>466.01272489923281</v>
      </c>
      <c r="Y668" s="1">
        <f t="shared" si="175"/>
        <v>269.30416627177772</v>
      </c>
      <c r="Z668" s="1">
        <f t="shared" si="176"/>
        <v>0.37652504813619053</v>
      </c>
      <c r="AA668" s="1">
        <f t="shared" si="172"/>
        <v>37.390377025099191</v>
      </c>
      <c r="AB668" s="1">
        <f t="shared" si="173"/>
        <v>3.8607008503523343</v>
      </c>
      <c r="AC668" s="1">
        <f t="shared" si="166"/>
        <v>37.589164730477542</v>
      </c>
      <c r="AD668" s="1">
        <f t="shared" si="178"/>
        <v>-5.3219268209144461</v>
      </c>
      <c r="AE668" s="1">
        <f t="shared" si="167"/>
        <v>-9.8667389784403419</v>
      </c>
      <c r="AF668" s="1">
        <f t="shared" si="168"/>
        <v>11.210505927737717</v>
      </c>
      <c r="AG668" s="1">
        <f t="shared" si="163"/>
        <v>6.6599999999999024</v>
      </c>
      <c r="AH668" s="1">
        <f>SUM($Z$2:Z668)</f>
        <v>541.40260602685737</v>
      </c>
    </row>
    <row r="669" spans="17:34" x14ac:dyDescent="0.3">
      <c r="Q669" s="1">
        <f t="shared" si="169"/>
        <v>6.6699999999999022</v>
      </c>
      <c r="R669" s="1">
        <f>IF(Q669&lt;=t_thrust,('D12 Data'!D669/(m+m_f/2)),0)</f>
        <v>0</v>
      </c>
      <c r="S669" s="1">
        <f t="shared" si="170"/>
        <v>0</v>
      </c>
      <c r="T669" s="1">
        <f t="shared" si="177"/>
        <v>0</v>
      </c>
      <c r="U669" s="1">
        <f t="shared" si="164"/>
        <v>5.3067877660245992</v>
      </c>
      <c r="V669" s="1">
        <f t="shared" si="165"/>
        <v>5.3875897461185596E-2</v>
      </c>
      <c r="W669" s="1">
        <f t="shared" si="171"/>
        <v>5.360663663485786</v>
      </c>
      <c r="X669" s="1">
        <f t="shared" si="174"/>
        <v>466.3866286694838</v>
      </c>
      <c r="Y669" s="1">
        <f t="shared" si="175"/>
        <v>269.34277328028122</v>
      </c>
      <c r="Z669" s="1">
        <f t="shared" si="176"/>
        <v>0.37589164730477198</v>
      </c>
      <c r="AA669" s="1">
        <f t="shared" si="172"/>
        <v>37.337157756890051</v>
      </c>
      <c r="AB669" s="1">
        <f t="shared" si="173"/>
        <v>3.7620334605679329</v>
      </c>
      <c r="AC669" s="1">
        <f t="shared" si="166"/>
        <v>37.526207443882839</v>
      </c>
      <c r="AD669" s="1">
        <f t="shared" si="178"/>
        <v>-5.3067877660245992</v>
      </c>
      <c r="AE669" s="1">
        <f t="shared" si="167"/>
        <v>-9.8638758974611864</v>
      </c>
      <c r="AF669" s="1">
        <f t="shared" si="168"/>
        <v>11.200805511843516</v>
      </c>
      <c r="AG669" s="1">
        <f t="shared" si="163"/>
        <v>6.6699999999999022</v>
      </c>
      <c r="AH669" s="1">
        <f>SUM($Z$2:Z669)</f>
        <v>541.77849767416217</v>
      </c>
    </row>
    <row r="670" spans="17:34" x14ac:dyDescent="0.3">
      <c r="Q670" s="1">
        <f t="shared" si="169"/>
        <v>6.679999999999902</v>
      </c>
      <c r="R670" s="1">
        <f>IF(Q670&lt;=t_thrust,('D12 Data'!D670/(m+m_f/2)),0)</f>
        <v>0</v>
      </c>
      <c r="S670" s="1">
        <f t="shared" si="170"/>
        <v>0</v>
      </c>
      <c r="T670" s="1">
        <f t="shared" si="177"/>
        <v>0</v>
      </c>
      <c r="U670" s="1">
        <f t="shared" si="164"/>
        <v>5.2917132480138003</v>
      </c>
      <c r="V670" s="1">
        <f t="shared" si="165"/>
        <v>5.1087733495181663E-2</v>
      </c>
      <c r="W670" s="1">
        <f t="shared" si="171"/>
        <v>5.342800981508983</v>
      </c>
      <c r="X670" s="1">
        <f t="shared" si="174"/>
        <v>466.76000024705269</v>
      </c>
      <c r="Y670" s="1">
        <f t="shared" si="175"/>
        <v>269.38039361488688</v>
      </c>
      <c r="Z670" s="1">
        <f t="shared" si="176"/>
        <v>0.37526207443881554</v>
      </c>
      <c r="AA670" s="1">
        <f t="shared" si="172"/>
        <v>37.284089879229803</v>
      </c>
      <c r="AB670" s="1">
        <f t="shared" si="173"/>
        <v>3.6633947015933233</v>
      </c>
      <c r="AC670" s="1">
        <f t="shared" si="166"/>
        <v>37.463633284321858</v>
      </c>
      <c r="AD670" s="1">
        <f t="shared" si="178"/>
        <v>-5.2917132480138003</v>
      </c>
      <c r="AE670" s="1">
        <f t="shared" si="167"/>
        <v>-9.8610877334951823</v>
      </c>
      <c r="AF670" s="1">
        <f t="shared" si="168"/>
        <v>11.191214428599512</v>
      </c>
      <c r="AG670" s="1">
        <f t="shared" si="163"/>
        <v>6.679999999999902</v>
      </c>
      <c r="AH670" s="1">
        <f>SUM($Z$2:Z670)</f>
        <v>542.15375974860103</v>
      </c>
    </row>
    <row r="671" spans="17:34" x14ac:dyDescent="0.3">
      <c r="Q671" s="1">
        <f t="shared" si="169"/>
        <v>6.6899999999999018</v>
      </c>
      <c r="R671" s="1">
        <f>IF(Q671&lt;=t_thrust,('D12 Data'!D671/(m+m_f/2)),0)</f>
        <v>0</v>
      </c>
      <c r="S671" s="1">
        <f t="shared" si="170"/>
        <v>0</v>
      </c>
      <c r="T671" s="1">
        <f t="shared" si="177"/>
        <v>0</v>
      </c>
      <c r="U671" s="1">
        <f t="shared" si="164"/>
        <v>5.2767029004504487</v>
      </c>
      <c r="V671" s="1">
        <f t="shared" si="165"/>
        <v>4.8374401706466029E-2</v>
      </c>
      <c r="W671" s="1">
        <f t="shared" si="171"/>
        <v>5.3250773021569158</v>
      </c>
      <c r="X671" s="1">
        <f t="shared" si="174"/>
        <v>467.13284114584496</v>
      </c>
      <c r="Y671" s="1">
        <f t="shared" si="175"/>
        <v>269.41702756190284</v>
      </c>
      <c r="Z671" s="1">
        <f t="shared" si="176"/>
        <v>0.37463633284319914</v>
      </c>
      <c r="AA671" s="1">
        <f t="shared" si="172"/>
        <v>37.231172746749664</v>
      </c>
      <c r="AB671" s="1">
        <f t="shared" si="173"/>
        <v>3.5647838242583734</v>
      </c>
      <c r="AC671" s="1">
        <f t="shared" si="166"/>
        <v>37.401442589985876</v>
      </c>
      <c r="AD671" s="1">
        <f t="shared" si="178"/>
        <v>-5.2767029004504487</v>
      </c>
      <c r="AE671" s="1">
        <f t="shared" si="167"/>
        <v>-9.8583744017064667</v>
      </c>
      <c r="AF671" s="1">
        <f t="shared" si="168"/>
        <v>11.181732394573013</v>
      </c>
      <c r="AG671" s="1">
        <f t="shared" si="163"/>
        <v>6.6899999999999018</v>
      </c>
      <c r="AH671" s="1">
        <f>SUM($Z$2:Z671)</f>
        <v>542.52839608144427</v>
      </c>
    </row>
    <row r="672" spans="17:34" x14ac:dyDescent="0.3">
      <c r="Q672" s="1">
        <f t="shared" si="169"/>
        <v>6.6999999999999016</v>
      </c>
      <c r="R672" s="1">
        <f>IF(Q672&lt;=t_thrust,('D12 Data'!D672/(m+m_f/2)),0)</f>
        <v>0</v>
      </c>
      <c r="S672" s="1">
        <f t="shared" si="170"/>
        <v>0</v>
      </c>
      <c r="T672" s="1">
        <f t="shared" si="177"/>
        <v>0</v>
      </c>
      <c r="U672" s="1">
        <f t="shared" si="164"/>
        <v>5.261756359500672</v>
      </c>
      <c r="V672" s="1">
        <f t="shared" si="165"/>
        <v>4.5735819549444043E-2</v>
      </c>
      <c r="W672" s="1">
        <f t="shared" si="171"/>
        <v>5.3074921790501142</v>
      </c>
      <c r="X672" s="1">
        <f t="shared" si="174"/>
        <v>467.50515287331245</v>
      </c>
      <c r="Y672" s="1">
        <f t="shared" si="175"/>
        <v>269.45267540014544</v>
      </c>
      <c r="Z672" s="1">
        <f t="shared" si="176"/>
        <v>0.37401442589985379</v>
      </c>
      <c r="AA672" s="1">
        <f t="shared" si="172"/>
        <v>37.178405717745157</v>
      </c>
      <c r="AB672" s="1">
        <f t="shared" si="173"/>
        <v>3.4662000802413107</v>
      </c>
      <c r="AC672" s="1">
        <f t="shared" si="166"/>
        <v>37.339635706706225</v>
      </c>
      <c r="AD672" s="1">
        <f t="shared" si="178"/>
        <v>-5.261756359500672</v>
      </c>
      <c r="AE672" s="1">
        <f t="shared" si="167"/>
        <v>-9.8557358195494444</v>
      </c>
      <c r="AF672" s="1">
        <f t="shared" si="168"/>
        <v>11.172359130080617</v>
      </c>
      <c r="AG672" s="1">
        <f t="shared" si="163"/>
        <v>6.6999999999999016</v>
      </c>
      <c r="AH672" s="1">
        <f>SUM($Z$2:Z672)</f>
        <v>542.90241050734414</v>
      </c>
    </row>
    <row r="673" spans="17:34" x14ac:dyDescent="0.3">
      <c r="Q673" s="1">
        <f t="shared" si="169"/>
        <v>6.7099999999999014</v>
      </c>
      <c r="R673" s="1">
        <f>IF(Q673&lt;=t_thrust,('D12 Data'!D673/(m+m_f/2)),0)</f>
        <v>0</v>
      </c>
      <c r="S673" s="1">
        <f t="shared" si="170"/>
        <v>0</v>
      </c>
      <c r="T673" s="1">
        <f t="shared" si="177"/>
        <v>0</v>
      </c>
      <c r="U673" s="1">
        <f t="shared" si="164"/>
        <v>5.2468732639062612</v>
      </c>
      <c r="V673" s="1">
        <f t="shared" si="165"/>
        <v>4.317190676345084E-2</v>
      </c>
      <c r="W673" s="1">
        <f t="shared" si="171"/>
        <v>5.2900451706697114</v>
      </c>
      <c r="X673" s="1">
        <f t="shared" si="174"/>
        <v>467.87693693048988</v>
      </c>
      <c r="Y673" s="1">
        <f t="shared" si="175"/>
        <v>269.48733740094787</v>
      </c>
      <c r="Z673" s="1">
        <f t="shared" si="176"/>
        <v>0.37339635706703395</v>
      </c>
      <c r="AA673" s="1">
        <f t="shared" si="172"/>
        <v>37.12578815415015</v>
      </c>
      <c r="AB673" s="1">
        <f t="shared" si="173"/>
        <v>3.3676427220458183</v>
      </c>
      <c r="AC673" s="1">
        <f t="shared" si="166"/>
        <v>37.278212987885887</v>
      </c>
      <c r="AD673" s="1">
        <f t="shared" si="178"/>
        <v>-5.2468732639062612</v>
      </c>
      <c r="AE673" s="1">
        <f t="shared" si="167"/>
        <v>-9.8531719067634516</v>
      </c>
      <c r="AF673" s="1">
        <f t="shared" si="168"/>
        <v>11.163094359169722</v>
      </c>
      <c r="AG673" s="1">
        <f t="shared" si="163"/>
        <v>6.7099999999999014</v>
      </c>
      <c r="AH673" s="1">
        <f>SUM($Z$2:Z673)</f>
        <v>543.27580686441115</v>
      </c>
    </row>
    <row r="674" spans="17:34" x14ac:dyDescent="0.3">
      <c r="Q674" s="1">
        <f t="shared" si="169"/>
        <v>6.7199999999999012</v>
      </c>
      <c r="R674" s="1">
        <f>IF(Q674&lt;=t_thrust,('D12 Data'!D674/(m+m_f/2)),0)</f>
        <v>0</v>
      </c>
      <c r="S674" s="1">
        <f t="shared" si="170"/>
        <v>0</v>
      </c>
      <c r="T674" s="1">
        <f t="shared" si="177"/>
        <v>0</v>
      </c>
      <c r="U674" s="1">
        <f t="shared" si="164"/>
        <v>5.2320532549628096</v>
      </c>
      <c r="V674" s="1">
        <f t="shared" si="165"/>
        <v>4.0682585367561939E-2</v>
      </c>
      <c r="W674" s="1">
        <f t="shared" si="171"/>
        <v>5.2727358403303715</v>
      </c>
      <c r="X674" s="1">
        <f t="shared" si="174"/>
        <v>468.24819481203139</v>
      </c>
      <c r="Y674" s="1">
        <f t="shared" si="175"/>
        <v>269.52101382816835</v>
      </c>
      <c r="Z674" s="1">
        <f t="shared" si="176"/>
        <v>0.37278212987886966</v>
      </c>
      <c r="AA674" s="1">
        <f t="shared" si="172"/>
        <v>37.073319421511087</v>
      </c>
      <c r="AB674" s="1">
        <f t="shared" si="173"/>
        <v>3.2691110029781858</v>
      </c>
      <c r="AC674" s="1">
        <f t="shared" si="166"/>
        <v>37.217174794430385</v>
      </c>
      <c r="AD674" s="1">
        <f t="shared" si="178"/>
        <v>-5.2320532549628096</v>
      </c>
      <c r="AE674" s="1">
        <f t="shared" si="167"/>
        <v>-9.8506825853675632</v>
      </c>
      <c r="AF674" s="1">
        <f t="shared" si="168"/>
        <v>11.153937809600281</v>
      </c>
      <c r="AG674" s="1">
        <f t="shared" si="163"/>
        <v>6.7199999999999012</v>
      </c>
      <c r="AH674" s="1">
        <f>SUM($Z$2:Z674)</f>
        <v>543.64858899428998</v>
      </c>
    </row>
    <row r="675" spans="17:34" x14ac:dyDescent="0.3">
      <c r="Q675" s="1">
        <f t="shared" si="169"/>
        <v>6.729999999999901</v>
      </c>
      <c r="R675" s="1">
        <f>IF(Q675&lt;=t_thrust,('D12 Data'!D675/(m+m_f/2)),0)</f>
        <v>0</v>
      </c>
      <c r="S675" s="1">
        <f t="shared" si="170"/>
        <v>0</v>
      </c>
      <c r="T675" s="1">
        <f t="shared" si="177"/>
        <v>0</v>
      </c>
      <c r="U675" s="1">
        <f t="shared" si="164"/>
        <v>5.2172959764980815</v>
      </c>
      <c r="V675" s="1">
        <f t="shared" si="165"/>
        <v>3.8267779655552912E-2</v>
      </c>
      <c r="W675" s="1">
        <f t="shared" si="171"/>
        <v>5.2555637561536344</v>
      </c>
      <c r="X675" s="1">
        <f t="shared" si="174"/>
        <v>468.61892800624651</v>
      </c>
      <c r="Y675" s="1">
        <f t="shared" si="175"/>
        <v>269.55370493819811</v>
      </c>
      <c r="Z675" s="1">
        <f t="shared" si="176"/>
        <v>0.3721717479443109</v>
      </c>
      <c r="AA675" s="1">
        <f t="shared" si="172"/>
        <v>37.020998888961458</v>
      </c>
      <c r="AB675" s="1">
        <f t="shared" si="173"/>
        <v>3.1706041771245124</v>
      </c>
      <c r="AC675" s="1">
        <f t="shared" si="166"/>
        <v>37.156521494678223</v>
      </c>
      <c r="AD675" s="1">
        <f t="shared" si="178"/>
        <v>-5.2172959764980815</v>
      </c>
      <c r="AE675" s="1">
        <f t="shared" si="167"/>
        <v>-9.8482677796555542</v>
      </c>
      <c r="AF675" s="1">
        <f t="shared" si="168"/>
        <v>11.144889212826874</v>
      </c>
      <c r="AG675" s="1">
        <f t="shared" si="163"/>
        <v>6.729999999999901</v>
      </c>
      <c r="AH675" s="1">
        <f>SUM($Z$2:Z675)</f>
        <v>544.0207607422343</v>
      </c>
    </row>
    <row r="676" spans="17:34" x14ac:dyDescent="0.3">
      <c r="Q676" s="1">
        <f t="shared" si="169"/>
        <v>6.7399999999999007</v>
      </c>
      <c r="R676" s="1">
        <f>IF(Q676&lt;=t_thrust,('D12 Data'!D676/(m+m_f/2)),0)</f>
        <v>0</v>
      </c>
      <c r="S676" s="1">
        <f t="shared" si="170"/>
        <v>0</v>
      </c>
      <c r="T676" s="1">
        <f t="shared" si="177"/>
        <v>0</v>
      </c>
      <c r="U676" s="1">
        <f t="shared" si="164"/>
        <v>5.2026010748505813</v>
      </c>
      <c r="V676" s="1">
        <f t="shared" si="165"/>
        <v>3.5927416191007568E-2</v>
      </c>
      <c r="W676" s="1">
        <f t="shared" si="171"/>
        <v>5.2385284910415884</v>
      </c>
      <c r="X676" s="1">
        <f t="shared" si="174"/>
        <v>468.9891379951361</v>
      </c>
      <c r="Y676" s="1">
        <f t="shared" si="175"/>
        <v>269.58541097996937</v>
      </c>
      <c r="Z676" s="1">
        <f t="shared" si="176"/>
        <v>0.37156521494676753</v>
      </c>
      <c r="AA676" s="1">
        <f t="shared" si="172"/>
        <v>36.968825929196477</v>
      </c>
      <c r="AB676" s="1">
        <f t="shared" si="173"/>
        <v>3.0721214993279591</v>
      </c>
      <c r="AC676" s="1">
        <f t="shared" si="166"/>
        <v>37.096253464330637</v>
      </c>
      <c r="AD676" s="1">
        <f t="shared" si="178"/>
        <v>-5.2026010748505813</v>
      </c>
      <c r="AE676" s="1">
        <f t="shared" si="167"/>
        <v>-9.8459274161910084</v>
      </c>
      <c r="AF676" s="1">
        <f t="shared" si="168"/>
        <v>11.135948303981039</v>
      </c>
      <c r="AG676" s="1">
        <f t="shared" si="163"/>
        <v>6.7399999999999007</v>
      </c>
      <c r="AH676" s="1">
        <f>SUM($Z$2:Z676)</f>
        <v>544.39232595718101</v>
      </c>
    </row>
    <row r="677" spans="17:34" x14ac:dyDescent="0.3">
      <c r="Q677" s="1">
        <f t="shared" si="169"/>
        <v>6.7499999999999005</v>
      </c>
      <c r="R677" s="1">
        <f>IF(Q677&lt;=t_thrust,('D12 Data'!D677/(m+m_f/2)),0)</f>
        <v>0</v>
      </c>
      <c r="S677" s="1">
        <f t="shared" si="170"/>
        <v>0</v>
      </c>
      <c r="T677" s="1">
        <f t="shared" si="177"/>
        <v>0</v>
      </c>
      <c r="U677" s="1">
        <f t="shared" si="164"/>
        <v>5.1879681988483437</v>
      </c>
      <c r="V677" s="1">
        <f t="shared" si="165"/>
        <v>3.3661423802574066E-2</v>
      </c>
      <c r="W677" s="1">
        <f t="shared" si="171"/>
        <v>5.2216296226509185</v>
      </c>
      <c r="X677" s="1">
        <f t="shared" si="174"/>
        <v>469.35882625442804</v>
      </c>
      <c r="Y677" s="1">
        <f t="shared" si="175"/>
        <v>269.61613219496263</v>
      </c>
      <c r="Z677" s="1">
        <f t="shared" si="176"/>
        <v>0.37096253464327411</v>
      </c>
      <c r="AA677" s="1">
        <f t="shared" si="172"/>
        <v>36.916799918447971</v>
      </c>
      <c r="AB677" s="1">
        <f t="shared" si="173"/>
        <v>2.9736622251660512</v>
      </c>
      <c r="AC677" s="1">
        <f t="shared" si="166"/>
        <v>37.036371086380747</v>
      </c>
      <c r="AD677" s="1">
        <f t="shared" si="178"/>
        <v>-5.1879681988483437</v>
      </c>
      <c r="AE677" s="1">
        <f t="shared" si="167"/>
        <v>-9.8436614238025744</v>
      </c>
      <c r="AF677" s="1">
        <f t="shared" si="168"/>
        <v>11.127114821853896</v>
      </c>
      <c r="AG677" s="1">
        <f t="shared" si="163"/>
        <v>6.7499999999999005</v>
      </c>
      <c r="AH677" s="1">
        <f>SUM($Z$2:Z677)</f>
        <v>544.76328849182426</v>
      </c>
    </row>
    <row r="678" spans="17:34" x14ac:dyDescent="0.3">
      <c r="Q678" s="1">
        <f t="shared" si="169"/>
        <v>6.7599999999999003</v>
      </c>
      <c r="R678" s="1">
        <f>IF(Q678&lt;=t_thrust,('D12 Data'!D678/(m+m_f/2)),0)</f>
        <v>0</v>
      </c>
      <c r="S678" s="1">
        <f t="shared" si="170"/>
        <v>0</v>
      </c>
      <c r="T678" s="1">
        <f t="shared" si="177"/>
        <v>0</v>
      </c>
      <c r="U678" s="1">
        <f t="shared" si="164"/>
        <v>5.1733969997879266</v>
      </c>
      <c r="V678" s="1">
        <f t="shared" si="165"/>
        <v>3.1469733579368463E-2</v>
      </c>
      <c r="W678" s="1">
        <f t="shared" si="171"/>
        <v>5.2048667333672922</v>
      </c>
      <c r="X678" s="1">
        <f t="shared" si="174"/>
        <v>469.72799425361251</v>
      </c>
      <c r="Y678" s="1">
        <f t="shared" si="175"/>
        <v>269.64586881721431</v>
      </c>
      <c r="Z678" s="1">
        <f t="shared" si="176"/>
        <v>0.37036371086379843</v>
      </c>
      <c r="AA678" s="1">
        <f t="shared" si="172"/>
        <v>36.86492023645949</v>
      </c>
      <c r="AB678" s="1">
        <f t="shared" si="173"/>
        <v>2.8752256109280276</v>
      </c>
      <c r="AC678" s="1">
        <f t="shared" si="166"/>
        <v>36.976874751042125</v>
      </c>
      <c r="AD678" s="1">
        <f t="shared" si="178"/>
        <v>-5.1733969997879266</v>
      </c>
      <c r="AE678" s="1">
        <f t="shared" si="167"/>
        <v>-9.8414697335793697</v>
      </c>
      <c r="AF678" s="1">
        <f t="shared" si="168"/>
        <v>11.118388508879042</v>
      </c>
      <c r="AG678" s="1">
        <f t="shared" si="163"/>
        <v>6.7599999999999003</v>
      </c>
      <c r="AH678" s="1">
        <f>SUM($Z$2:Z678)</f>
        <v>545.13365220268804</v>
      </c>
    </row>
    <row r="679" spans="17:34" x14ac:dyDescent="0.3">
      <c r="Q679" s="1">
        <f t="shared" si="169"/>
        <v>6.7699999999999001</v>
      </c>
      <c r="R679" s="1">
        <f>IF(Q679&lt;=t_thrust,('D12 Data'!D679/(m+m_f/2)),0)</f>
        <v>0</v>
      </c>
      <c r="S679" s="1">
        <f t="shared" si="170"/>
        <v>0</v>
      </c>
      <c r="T679" s="1">
        <f t="shared" si="177"/>
        <v>0</v>
      </c>
      <c r="U679" s="1">
        <f t="shared" si="164"/>
        <v>5.1588871314136115</v>
      </c>
      <c r="V679" s="1">
        <f t="shared" si="165"/>
        <v>2.935227886652517E-2</v>
      </c>
      <c r="W679" s="1">
        <f t="shared" si="171"/>
        <v>5.1882394102801372</v>
      </c>
      <c r="X679" s="1">
        <f t="shared" si="174"/>
        <v>470.09664345597707</v>
      </c>
      <c r="Y679" s="1">
        <f t="shared" si="175"/>
        <v>269.67462107332358</v>
      </c>
      <c r="Z679" s="1">
        <f t="shared" si="176"/>
        <v>0.36976874751039135</v>
      </c>
      <c r="AA679" s="1">
        <f t="shared" si="172"/>
        <v>36.813186266461614</v>
      </c>
      <c r="AB679" s="1">
        <f t="shared" si="173"/>
        <v>2.7768109135922359</v>
      </c>
      <c r="AC679" s="1">
        <f t="shared" si="166"/>
        <v>36.917764855676772</v>
      </c>
      <c r="AD679" s="1">
        <f t="shared" si="178"/>
        <v>-5.1588871314136115</v>
      </c>
      <c r="AE679" s="1">
        <f t="shared" si="167"/>
        <v>-9.8393522788665262</v>
      </c>
      <c r="AF679" s="1">
        <f t="shared" si="168"/>
        <v>11.109769111115716</v>
      </c>
      <c r="AG679" s="1">
        <f t="shared" si="163"/>
        <v>6.7699999999999001</v>
      </c>
      <c r="AH679" s="1">
        <f>SUM($Z$2:Z679)</f>
        <v>545.50342095019846</v>
      </c>
    </row>
    <row r="680" spans="17:34" x14ac:dyDescent="0.3">
      <c r="Q680" s="1">
        <f t="shared" si="169"/>
        <v>6.7799999999998999</v>
      </c>
      <c r="R680" s="1">
        <f>IF(Q680&lt;=t_thrust,('D12 Data'!D680/(m+m_f/2)),0)</f>
        <v>0</v>
      </c>
      <c r="S680" s="1">
        <f t="shared" si="170"/>
        <v>0</v>
      </c>
      <c r="T680" s="1">
        <f t="shared" si="177"/>
        <v>0</v>
      </c>
      <c r="U680" s="1">
        <f t="shared" si="164"/>
        <v>5.1444382498968126</v>
      </c>
      <c r="V680" s="1">
        <f t="shared" si="165"/>
        <v>2.7308995260893816E-2</v>
      </c>
      <c r="W680" s="1">
        <f t="shared" si="171"/>
        <v>5.1717472451577065</v>
      </c>
      <c r="X680" s="1">
        <f t="shared" si="174"/>
        <v>470.46477531864167</v>
      </c>
      <c r="Y680" s="1">
        <f t="shared" si="175"/>
        <v>269.70238918245951</v>
      </c>
      <c r="Z680" s="1">
        <f t="shared" si="176"/>
        <v>0.36917764855675006</v>
      </c>
      <c r="AA680" s="1">
        <f t="shared" si="172"/>
        <v>36.761597395147476</v>
      </c>
      <c r="AB680" s="1">
        <f t="shared" si="173"/>
        <v>2.6784173908035727</v>
      </c>
      <c r="AC680" s="1">
        <f t="shared" si="166"/>
        <v>36.859041804722388</v>
      </c>
      <c r="AD680" s="1">
        <f t="shared" si="178"/>
        <v>-5.1444382498968126</v>
      </c>
      <c r="AE680" s="1">
        <f t="shared" si="167"/>
        <v>-9.8373089952608943</v>
      </c>
      <c r="AF680" s="1">
        <f t="shared" si="168"/>
        <v>11.101256378232254</v>
      </c>
      <c r="AG680" s="1">
        <f t="shared" si="163"/>
        <v>6.7799999999998999</v>
      </c>
      <c r="AH680" s="1">
        <f>SUM($Z$2:Z680)</f>
        <v>545.87259859875519</v>
      </c>
    </row>
    <row r="681" spans="17:34" x14ac:dyDescent="0.3">
      <c r="Q681" s="1">
        <f t="shared" si="169"/>
        <v>6.7899999999998997</v>
      </c>
      <c r="R681" s="1">
        <f>IF(Q681&lt;=t_thrust,('D12 Data'!D681/(m+m_f/2)),0)</f>
        <v>0</v>
      </c>
      <c r="S681" s="1">
        <f t="shared" si="170"/>
        <v>0</v>
      </c>
      <c r="T681" s="1">
        <f t="shared" si="177"/>
        <v>0</v>
      </c>
      <c r="U681" s="1">
        <f t="shared" si="164"/>
        <v>5.1300500138156897</v>
      </c>
      <c r="V681" s="1">
        <f t="shared" si="165"/>
        <v>2.5339820606882082E-2</v>
      </c>
      <c r="W681" s="1">
        <f t="shared" si="171"/>
        <v>5.1553898344225715</v>
      </c>
      <c r="X681" s="1">
        <f t="shared" si="174"/>
        <v>470.83239129259312</v>
      </c>
      <c r="Y681" s="1">
        <f t="shared" si="175"/>
        <v>269.72917335636754</v>
      </c>
      <c r="Z681" s="1">
        <f t="shared" si="176"/>
        <v>0.36859041804719322</v>
      </c>
      <c r="AA681" s="1">
        <f t="shared" si="172"/>
        <v>36.710153012648512</v>
      </c>
      <c r="AB681" s="1">
        <f t="shared" si="173"/>
        <v>2.5800443008509659</v>
      </c>
      <c r="AC681" s="1">
        <f t="shared" si="166"/>
        <v>36.800706009619162</v>
      </c>
      <c r="AD681" s="1">
        <f t="shared" si="178"/>
        <v>-5.1300500138156897</v>
      </c>
      <c r="AE681" s="1">
        <f t="shared" si="167"/>
        <v>-9.8353398206068832</v>
      </c>
      <c r="AF681" s="1">
        <f t="shared" si="168"/>
        <v>11.092850063489808</v>
      </c>
      <c r="AG681" s="1">
        <f t="shared" si="163"/>
        <v>6.7899999999998997</v>
      </c>
      <c r="AH681" s="1">
        <f>SUM($Z$2:Z681)</f>
        <v>546.24118901680242</v>
      </c>
    </row>
    <row r="682" spans="17:34" x14ac:dyDescent="0.3">
      <c r="Q682" s="1">
        <f t="shared" si="169"/>
        <v>6.7999999999998995</v>
      </c>
      <c r="R682" s="1">
        <f>IF(Q682&lt;=t_thrust,('D12 Data'!D682/(m+m_f/2)),0)</f>
        <v>0</v>
      </c>
      <c r="S682" s="1">
        <f t="shared" si="170"/>
        <v>0</v>
      </c>
      <c r="T682" s="1">
        <f t="shared" si="177"/>
        <v>0</v>
      </c>
      <c r="U682" s="1">
        <f t="shared" si="164"/>
        <v>5.1157220841349416</v>
      </c>
      <c r="V682" s="1">
        <f t="shared" si="165"/>
        <v>2.3444694992443959E-2</v>
      </c>
      <c r="W682" s="1">
        <f t="shared" si="171"/>
        <v>5.1391667791273852</v>
      </c>
      <c r="X682" s="1">
        <f t="shared" si="174"/>
        <v>471.19949282271961</v>
      </c>
      <c r="Y682" s="1">
        <f t="shared" si="175"/>
        <v>269.75497379937605</v>
      </c>
      <c r="Z682" s="1">
        <f t="shared" si="176"/>
        <v>0.36800706009619649</v>
      </c>
      <c r="AA682" s="1">
        <f t="shared" si="172"/>
        <v>36.658852512510357</v>
      </c>
      <c r="AB682" s="1">
        <f t="shared" si="173"/>
        <v>2.4816909026448992</v>
      </c>
      <c r="AC682" s="1">
        <f t="shared" si="166"/>
        <v>36.74275788873581</v>
      </c>
      <c r="AD682" s="1">
        <f t="shared" si="178"/>
        <v>-5.1157220841349416</v>
      </c>
      <c r="AE682" s="1">
        <f t="shared" si="167"/>
        <v>-9.8334446949924441</v>
      </c>
      <c r="AF682" s="1">
        <f t="shared" si="168"/>
        <v>11.084549923726312</v>
      </c>
      <c r="AG682" s="1">
        <f t="shared" si="163"/>
        <v>6.7999999999998995</v>
      </c>
      <c r="AH682" s="1">
        <f>SUM($Z$2:Z682)</f>
        <v>546.60919607689857</v>
      </c>
    </row>
    <row r="683" spans="17:34" x14ac:dyDescent="0.3">
      <c r="Q683" s="1">
        <f t="shared" si="169"/>
        <v>6.8099999999998992</v>
      </c>
      <c r="R683" s="1">
        <f>IF(Q683&lt;=t_thrust,('D12 Data'!D683/(m+m_f/2)),0)</f>
        <v>0</v>
      </c>
      <c r="S683" s="1">
        <f t="shared" si="170"/>
        <v>0</v>
      </c>
      <c r="T683" s="1">
        <f t="shared" si="177"/>
        <v>0</v>
      </c>
      <c r="U683" s="1">
        <f t="shared" si="164"/>
        <v>5.1014541241858211</v>
      </c>
      <c r="V683" s="1">
        <f t="shared" si="165"/>
        <v>2.1623560745213131E-2</v>
      </c>
      <c r="W683" s="1">
        <f t="shared" si="171"/>
        <v>5.1230776849310349</v>
      </c>
      <c r="X683" s="1">
        <f t="shared" si="174"/>
        <v>471.56608134784472</v>
      </c>
      <c r="Y683" s="1">
        <f t="shared" si="175"/>
        <v>269.77979070840252</v>
      </c>
      <c r="Z683" s="1">
        <f t="shared" si="176"/>
        <v>0.36742757888736566</v>
      </c>
      <c r="AA683" s="1">
        <f t="shared" si="172"/>
        <v>36.60769529166901</v>
      </c>
      <c r="AB683" s="1">
        <f t="shared" si="173"/>
        <v>2.3833564556949769</v>
      </c>
      <c r="AC683" s="1">
        <f t="shared" si="166"/>
        <v>36.685197867295038</v>
      </c>
      <c r="AD683" s="1">
        <f t="shared" si="178"/>
        <v>-5.1014541241858211</v>
      </c>
      <c r="AE683" s="1">
        <f t="shared" si="167"/>
        <v>-9.8316235607452143</v>
      </c>
      <c r="AF683" s="1">
        <f t="shared" si="168"/>
        <v>11.076355719340768</v>
      </c>
      <c r="AG683" s="1">
        <f t="shared" si="163"/>
        <v>6.8099999999998992</v>
      </c>
      <c r="AH683" s="1">
        <f>SUM($Z$2:Z683)</f>
        <v>546.97662365578594</v>
      </c>
    </row>
    <row r="684" spans="17:34" x14ac:dyDescent="0.3">
      <c r="Q684" s="1">
        <f t="shared" si="169"/>
        <v>6.819999999999899</v>
      </c>
      <c r="R684" s="1">
        <f>IF(Q684&lt;=t_thrust,('D12 Data'!D684/(m+m_f/2)),0)</f>
        <v>0</v>
      </c>
      <c r="S684" s="1">
        <f t="shared" si="170"/>
        <v>0</v>
      </c>
      <c r="T684" s="1">
        <f t="shared" si="177"/>
        <v>0</v>
      </c>
      <c r="U684" s="1">
        <f t="shared" si="164"/>
        <v>5.0872457996463334</v>
      </c>
      <c r="V684" s="1">
        <f t="shared" si="165"/>
        <v>1.9876362428780891E-2</v>
      </c>
      <c r="W684" s="1">
        <f t="shared" si="171"/>
        <v>5.1071221620751137</v>
      </c>
      <c r="X684" s="1">
        <f t="shared" si="174"/>
        <v>471.93215830076139</v>
      </c>
      <c r="Y684" s="1">
        <f t="shared" si="175"/>
        <v>269.80362427295944</v>
      </c>
      <c r="Z684" s="1">
        <f t="shared" si="176"/>
        <v>0.36685197867293007</v>
      </c>
      <c r="AA684" s="1">
        <f t="shared" si="172"/>
        <v>36.556680750427155</v>
      </c>
      <c r="AB684" s="1">
        <f t="shared" si="173"/>
        <v>2.2850402200875268</v>
      </c>
      <c r="AC684" s="1">
        <f t="shared" si="166"/>
        <v>36.628026377298418</v>
      </c>
      <c r="AD684" s="1">
        <f t="shared" si="178"/>
        <v>-5.0872457996463334</v>
      </c>
      <c r="AE684" s="1">
        <f t="shared" si="167"/>
        <v>-9.8298763624287808</v>
      </c>
      <c r="AF684" s="1">
        <f t="shared" si="168"/>
        <v>11.068267214277732</v>
      </c>
      <c r="AG684" s="1">
        <f t="shared" si="163"/>
        <v>6.819999999999899</v>
      </c>
      <c r="AH684" s="1">
        <f>SUM($Z$2:Z684)</f>
        <v>547.34347563445885</v>
      </c>
    </row>
    <row r="685" spans="17:34" x14ac:dyDescent="0.3">
      <c r="Q685" s="1">
        <f t="shared" si="169"/>
        <v>6.8299999999998988</v>
      </c>
      <c r="R685" s="1">
        <f>IF(Q685&lt;=t_thrust,('D12 Data'!D685/(m+m_f/2)),0)</f>
        <v>0</v>
      </c>
      <c r="S685" s="1">
        <f t="shared" si="170"/>
        <v>0</v>
      </c>
      <c r="T685" s="1">
        <f t="shared" si="177"/>
        <v>0</v>
      </c>
      <c r="U685" s="1">
        <f t="shared" si="164"/>
        <v>5.0730967785216299</v>
      </c>
      <c r="V685" s="1">
        <f t="shared" si="165"/>
        <v>1.8203046839118303E-2</v>
      </c>
      <c r="W685" s="1">
        <f t="shared" si="171"/>
        <v>5.091299825360748</v>
      </c>
      <c r="X685" s="1">
        <f t="shared" si="174"/>
        <v>472.29772510826564</v>
      </c>
      <c r="Y685" s="1">
        <f t="shared" si="175"/>
        <v>269.82647467516034</v>
      </c>
      <c r="Z685" s="1">
        <f t="shared" si="176"/>
        <v>0.36628026377296569</v>
      </c>
      <c r="AA685" s="1">
        <f t="shared" si="172"/>
        <v>36.505808292430693</v>
      </c>
      <c r="AB685" s="1">
        <f t="shared" si="173"/>
        <v>2.186741456463241</v>
      </c>
      <c r="AC685" s="1">
        <f t="shared" si="166"/>
        <v>36.571243857450575</v>
      </c>
      <c r="AD685" s="1">
        <f t="shared" si="178"/>
        <v>-5.0730967785216299</v>
      </c>
      <c r="AE685" s="1">
        <f t="shared" si="167"/>
        <v>-9.8282030468391195</v>
      </c>
      <c r="AF685" s="1">
        <f t="shared" si="168"/>
        <v>11.060284176012129</v>
      </c>
      <c r="AG685" s="1">
        <f t="shared" si="163"/>
        <v>6.8299999999998988</v>
      </c>
      <c r="AH685" s="1">
        <f>SUM($Z$2:Z685)</f>
        <v>547.70975589823183</v>
      </c>
    </row>
    <row r="686" spans="17:34" x14ac:dyDescent="0.3">
      <c r="Q686" s="1">
        <f t="shared" si="169"/>
        <v>6.8399999999998986</v>
      </c>
      <c r="R686" s="1">
        <f>IF(Q686&lt;=t_thrust,('D12 Data'!D686/(m+m_f/2)),0)</f>
        <v>0</v>
      </c>
      <c r="S686" s="1">
        <f t="shared" si="170"/>
        <v>0</v>
      </c>
      <c r="T686" s="1">
        <f t="shared" si="177"/>
        <v>0</v>
      </c>
      <c r="U686" s="1">
        <f t="shared" si="164"/>
        <v>5.0590067311245903</v>
      </c>
      <c r="V686" s="1">
        <f t="shared" si="165"/>
        <v>1.6603563001142144E-2</v>
      </c>
      <c r="W686" s="1">
        <f t="shared" si="171"/>
        <v>5.0756102941257311</v>
      </c>
      <c r="X686" s="1">
        <f t="shared" si="174"/>
        <v>472.66278319118993</v>
      </c>
      <c r="Y686" s="1">
        <f t="shared" si="175"/>
        <v>269.84834208972495</v>
      </c>
      <c r="Z686" s="1">
        <f t="shared" si="176"/>
        <v>0.36571243857449021</v>
      </c>
      <c r="AA686" s="1">
        <f t="shared" si="172"/>
        <v>36.45507732464548</v>
      </c>
      <c r="AB686" s="1">
        <f t="shared" si="173"/>
        <v>2.0884594259948521</v>
      </c>
      <c r="AC686" s="1">
        <f t="shared" si="166"/>
        <v>36.514850753082747</v>
      </c>
      <c r="AD686" s="1">
        <f t="shared" si="178"/>
        <v>-5.0590067311245903</v>
      </c>
      <c r="AE686" s="1">
        <f t="shared" si="167"/>
        <v>-9.826603563001143</v>
      </c>
      <c r="AF686" s="1">
        <f t="shared" si="168"/>
        <v>11.052406375534273</v>
      </c>
      <c r="AG686" s="1">
        <f t="shared" si="163"/>
        <v>6.8399999999998986</v>
      </c>
      <c r="AH686" s="1">
        <f>SUM($Z$2:Z686)</f>
        <v>548.07546833680635</v>
      </c>
    </row>
    <row r="687" spans="17:34" x14ac:dyDescent="0.3">
      <c r="Q687" s="1">
        <f t="shared" si="169"/>
        <v>6.8499999999998984</v>
      </c>
      <c r="R687" s="1">
        <f>IF(Q687&lt;=t_thrust,('D12 Data'!D687/(m+m_f/2)),0)</f>
        <v>0</v>
      </c>
      <c r="S687" s="1">
        <f t="shared" si="170"/>
        <v>0</v>
      </c>
      <c r="T687" s="1">
        <f t="shared" si="177"/>
        <v>0</v>
      </c>
      <c r="U687" s="1">
        <f t="shared" si="164"/>
        <v>5.0449753300565945</v>
      </c>
      <c r="V687" s="1">
        <f t="shared" si="165"/>
        <v>1.5077862165424257E-2</v>
      </c>
      <c r="W687" s="1">
        <f t="shared" si="171"/>
        <v>5.0600531922220195</v>
      </c>
      <c r="X687" s="1">
        <f t="shared" si="174"/>
        <v>473.02733396443637</v>
      </c>
      <c r="Y687" s="1">
        <f t="shared" si="175"/>
        <v>269.86922668398489</v>
      </c>
      <c r="Z687" s="1">
        <f t="shared" si="176"/>
        <v>0.36514850753080746</v>
      </c>
      <c r="AA687" s="1">
        <f t="shared" si="172"/>
        <v>36.404487257334232</v>
      </c>
      <c r="AB687" s="1">
        <f t="shared" si="173"/>
        <v>1.9901933903648428</v>
      </c>
      <c r="AC687" s="1">
        <f t="shared" si="166"/>
        <v>36.458847516075743</v>
      </c>
      <c r="AD687" s="1">
        <f t="shared" si="178"/>
        <v>-5.0449753300565945</v>
      </c>
      <c r="AE687" s="1">
        <f t="shared" si="167"/>
        <v>-9.8250778621654256</v>
      </c>
      <c r="AF687" s="1">
        <f t="shared" si="168"/>
        <v>11.044633587335198</v>
      </c>
      <c r="AG687" s="1">
        <f t="shared" si="163"/>
        <v>6.8499999999998984</v>
      </c>
      <c r="AH687" s="1">
        <f>SUM($Z$2:Z687)</f>
        <v>548.44061684433711</v>
      </c>
    </row>
    <row r="688" spans="17:34" x14ac:dyDescent="0.3">
      <c r="Q688" s="1">
        <f t="shared" si="169"/>
        <v>6.8599999999998982</v>
      </c>
      <c r="R688" s="1">
        <f>IF(Q688&lt;=t_thrust,('D12 Data'!D688/(m+m_f/2)),0)</f>
        <v>0</v>
      </c>
      <c r="S688" s="1">
        <f t="shared" si="170"/>
        <v>0</v>
      </c>
      <c r="T688" s="1">
        <f t="shared" si="177"/>
        <v>0</v>
      </c>
      <c r="U688" s="1">
        <f t="shared" si="164"/>
        <v>5.0310022501884886</v>
      </c>
      <c r="V688" s="1">
        <f t="shared" si="165"/>
        <v>1.3625897805043981E-2</v>
      </c>
      <c r="W688" s="1">
        <f t="shared" si="171"/>
        <v>5.0446281479935315</v>
      </c>
      <c r="X688" s="1">
        <f t="shared" si="174"/>
        <v>473.39137883700971</v>
      </c>
      <c r="Y688" s="1">
        <f t="shared" si="175"/>
        <v>269.88912861788856</v>
      </c>
      <c r="Z688" s="1">
        <f t="shared" si="176"/>
        <v>0.36458847516076109</v>
      </c>
      <c r="AA688" s="1">
        <f t="shared" si="172"/>
        <v>36.35403750403367</v>
      </c>
      <c r="AB688" s="1">
        <f t="shared" si="173"/>
        <v>1.8919426117431906</v>
      </c>
      <c r="AC688" s="1">
        <f t="shared" si="166"/>
        <v>36.403234604782256</v>
      </c>
      <c r="AD688" s="1">
        <f t="shared" si="178"/>
        <v>-5.0310022501884886</v>
      </c>
      <c r="AE688" s="1">
        <f t="shared" si="167"/>
        <v>-9.8236258978050444</v>
      </c>
      <c r="AF688" s="1">
        <f t="shared" si="168"/>
        <v>11.036965589392205</v>
      </c>
      <c r="AG688" s="1">
        <f t="shared" si="163"/>
        <v>6.8599999999998982</v>
      </c>
      <c r="AH688" s="1">
        <f>SUM($Z$2:Z688)</f>
        <v>548.80520531949787</v>
      </c>
    </row>
    <row r="689" spans="17:34" x14ac:dyDescent="0.3">
      <c r="Q689" s="1">
        <f t="shared" si="169"/>
        <v>6.869999999999898</v>
      </c>
      <c r="R689" s="1">
        <f>IF(Q689&lt;=t_thrust,('D12 Data'!D689/(m+m_f/2)),0)</f>
        <v>0</v>
      </c>
      <c r="S689" s="1">
        <f t="shared" si="170"/>
        <v>0</v>
      </c>
      <c r="T689" s="1">
        <f t="shared" si="177"/>
        <v>0</v>
      </c>
      <c r="U689" s="1">
        <f t="shared" si="164"/>
        <v>5.0170871686417184</v>
      </c>
      <c r="V689" s="1">
        <f t="shared" si="165"/>
        <v>1.2247625612583331E-2</v>
      </c>
      <c r="W689" s="1">
        <f t="shared" si="171"/>
        <v>5.0293347942543001</v>
      </c>
      <c r="X689" s="1">
        <f t="shared" si="174"/>
        <v>473.75491921205003</v>
      </c>
      <c r="Y689" s="1">
        <f t="shared" si="175"/>
        <v>269.90804804400597</v>
      </c>
      <c r="Z689" s="1">
        <f t="shared" si="176"/>
        <v>0.36403234604780021</v>
      </c>
      <c r="AA689" s="1">
        <f t="shared" si="172"/>
        <v>36.303727481531787</v>
      </c>
      <c r="AB689" s="1">
        <f t="shared" si="173"/>
        <v>1.7937063527651422</v>
      </c>
      <c r="AC689" s="1">
        <f t="shared" si="166"/>
        <v>36.348012483948501</v>
      </c>
      <c r="AD689" s="1">
        <f t="shared" si="178"/>
        <v>-5.0170871686417184</v>
      </c>
      <c r="AE689" s="1">
        <f t="shared" si="167"/>
        <v>-9.822247625612583</v>
      </c>
      <c r="AF689" s="1">
        <f t="shared" si="168"/>
        <v>11.029402163154693</v>
      </c>
      <c r="AG689" s="1">
        <f t="shared" si="163"/>
        <v>6.869999999999898</v>
      </c>
      <c r="AH689" s="1">
        <f>SUM($Z$2:Z689)</f>
        <v>549.16923766554567</v>
      </c>
    </row>
    <row r="690" spans="17:34" x14ac:dyDescent="0.3">
      <c r="Q690" s="1">
        <f t="shared" si="169"/>
        <v>6.8799999999998978</v>
      </c>
      <c r="R690" s="1">
        <f>IF(Q690&lt;=t_thrust,('D12 Data'!D690/(m+m_f/2)),0)</f>
        <v>0</v>
      </c>
      <c r="S690" s="1">
        <f t="shared" si="170"/>
        <v>0</v>
      </c>
      <c r="T690" s="1">
        <f t="shared" si="177"/>
        <v>0</v>
      </c>
      <c r="U690" s="1">
        <f t="shared" si="164"/>
        <v>5.0032297647696629</v>
      </c>
      <c r="V690" s="1">
        <f t="shared" si="165"/>
        <v>1.0943003497264439E-2</v>
      </c>
      <c r="W690" s="1">
        <f t="shared" si="171"/>
        <v>5.0141727682669277</v>
      </c>
      <c r="X690" s="1">
        <f t="shared" si="174"/>
        <v>474.11795648686535</v>
      </c>
      <c r="Y690" s="1">
        <f t="shared" si="175"/>
        <v>269.92598510753362</v>
      </c>
      <c r="Z690" s="1">
        <f t="shared" si="176"/>
        <v>0.36348012483949366</v>
      </c>
      <c r="AA690" s="1">
        <f t="shared" si="172"/>
        <v>36.253556609845369</v>
      </c>
      <c r="AB690" s="1">
        <f t="shared" si="173"/>
        <v>1.6954838765090186</v>
      </c>
      <c r="AC690" s="1">
        <f t="shared" si="166"/>
        <v>36.293181624635295</v>
      </c>
      <c r="AD690" s="1">
        <f t="shared" si="178"/>
        <v>-5.0032297647696629</v>
      </c>
      <c r="AE690" s="1">
        <f t="shared" si="167"/>
        <v>-9.8209430034972645</v>
      </c>
      <c r="AF690" s="1">
        <f t="shared" si="168"/>
        <v>11.021943093530242</v>
      </c>
      <c r="AG690" s="1">
        <f t="shared" si="163"/>
        <v>6.8799999999998978</v>
      </c>
      <c r="AH690" s="1">
        <f>SUM($Z$2:Z690)</f>
        <v>549.53271779038516</v>
      </c>
    </row>
    <row r="691" spans="17:34" x14ac:dyDescent="0.3">
      <c r="Q691" s="1">
        <f t="shared" si="169"/>
        <v>6.8899999999998975</v>
      </c>
      <c r="R691" s="1">
        <f>IF(Q691&lt;=t_thrust,('D12 Data'!D691/(m+m_f/2)),0)</f>
        <v>0</v>
      </c>
      <c r="S691" s="1">
        <f t="shared" si="170"/>
        <v>0</v>
      </c>
      <c r="T691" s="1">
        <f t="shared" si="177"/>
        <v>0</v>
      </c>
      <c r="U691" s="1">
        <f t="shared" si="164"/>
        <v>4.9894297201391451</v>
      </c>
      <c r="V691" s="1">
        <f t="shared" si="165"/>
        <v>9.711991582229176E-3</v>
      </c>
      <c r="W691" s="1">
        <f t="shared" si="171"/>
        <v>4.9991417117213723</v>
      </c>
      <c r="X691" s="1">
        <f t="shared" si="174"/>
        <v>474.48049205296383</v>
      </c>
      <c r="Y691" s="1">
        <f t="shared" si="175"/>
        <v>269.94293994629874</v>
      </c>
      <c r="Z691" s="1">
        <f t="shared" si="176"/>
        <v>0.36293181624637277</v>
      </c>
      <c r="AA691" s="1">
        <f t="shared" si="172"/>
        <v>36.203524312197672</v>
      </c>
      <c r="AB691" s="1">
        <f t="shared" si="173"/>
        <v>1.597274446474048</v>
      </c>
      <c r="AC691" s="1">
        <f t="shared" si="166"/>
        <v>36.238742504138393</v>
      </c>
      <c r="AD691" s="1">
        <f t="shared" si="178"/>
        <v>-4.9894297201391451</v>
      </c>
      <c r="AE691" s="1">
        <f t="shared" si="167"/>
        <v>-9.8197119915822295</v>
      </c>
      <c r="AF691" s="1">
        <f t="shared" si="168"/>
        <v>11.014588168870938</v>
      </c>
      <c r="AG691" s="1">
        <f t="shared" si="163"/>
        <v>6.8899999999998975</v>
      </c>
      <c r="AH691" s="1">
        <f>SUM($Z$2:Z691)</f>
        <v>549.89564960663154</v>
      </c>
    </row>
    <row r="692" spans="17:34" x14ac:dyDescent="0.3">
      <c r="Q692" s="1">
        <f t="shared" si="169"/>
        <v>6.8999999999998973</v>
      </c>
      <c r="R692" s="1">
        <f>IF(Q692&lt;=t_thrust,('D12 Data'!D692/(m+m_f/2)),0)</f>
        <v>0</v>
      </c>
      <c r="S692" s="1">
        <f t="shared" si="170"/>
        <v>0</v>
      </c>
      <c r="T692" s="1">
        <f t="shared" si="177"/>
        <v>0</v>
      </c>
      <c r="U692" s="1">
        <f t="shared" si="164"/>
        <v>4.9756867185121081</v>
      </c>
      <c r="V692" s="1">
        <f t="shared" si="165"/>
        <v>8.5545522019604674E-3</v>
      </c>
      <c r="W692" s="1">
        <f t="shared" si="171"/>
        <v>4.9842412707140689</v>
      </c>
      <c r="X692" s="1">
        <f t="shared" si="174"/>
        <v>474.84252729608579</v>
      </c>
      <c r="Y692" s="1">
        <f t="shared" si="175"/>
        <v>269.9589126907635</v>
      </c>
      <c r="Z692" s="1">
        <f t="shared" si="176"/>
        <v>0.36238742504137395</v>
      </c>
      <c r="AA692" s="1">
        <f t="shared" si="172"/>
        <v>36.153630014996281</v>
      </c>
      <c r="AB692" s="1">
        <f t="shared" si="173"/>
        <v>1.4990773265582278</v>
      </c>
      <c r="AC692" s="1">
        <f t="shared" si="166"/>
        <v>36.184695605908324</v>
      </c>
      <c r="AD692" s="1">
        <f t="shared" si="178"/>
        <v>-4.9756867185121081</v>
      </c>
      <c r="AE692" s="1">
        <f t="shared" si="167"/>
        <v>-9.8185545522019613</v>
      </c>
      <c r="AF692" s="1">
        <f t="shared" si="168"/>
        <v>11.007337180959963</v>
      </c>
      <c r="AG692" s="1">
        <f t="shared" si="163"/>
        <v>6.8999999999998973</v>
      </c>
      <c r="AH692" s="1">
        <f>SUM($Z$2:Z692)</f>
        <v>550.25803703167287</v>
      </c>
    </row>
    <row r="693" spans="17:34" x14ac:dyDescent="0.3">
      <c r="Q693" s="1">
        <f t="shared" si="169"/>
        <v>6.9099999999998971</v>
      </c>
      <c r="R693" s="1">
        <f>IF(Q693&lt;=t_thrust,('D12 Data'!D693/(m+m_f/2)),0)</f>
        <v>0</v>
      </c>
      <c r="S693" s="1">
        <f t="shared" si="170"/>
        <v>0</v>
      </c>
      <c r="T693" s="1">
        <f t="shared" si="177"/>
        <v>0</v>
      </c>
      <c r="U693" s="1">
        <f t="shared" si="164"/>
        <v>4.9620004458274822</v>
      </c>
      <c r="V693" s="1">
        <f t="shared" si="165"/>
        <v>7.4706498998451214E-3</v>
      </c>
      <c r="W693" s="1">
        <f t="shared" si="171"/>
        <v>4.9694710957273287</v>
      </c>
      <c r="X693" s="1">
        <f t="shared" si="174"/>
        <v>475.20406359623576</v>
      </c>
      <c r="Y693" s="1">
        <f t="shared" si="175"/>
        <v>269.97390346402909</v>
      </c>
      <c r="Z693" s="1">
        <f t="shared" si="176"/>
        <v>0.36184695605908546</v>
      </c>
      <c r="AA693" s="1">
        <f t="shared" si="172"/>
        <v>36.103873147811164</v>
      </c>
      <c r="AB693" s="1">
        <f t="shared" si="173"/>
        <v>1.4008917810362103</v>
      </c>
      <c r="AC693" s="1">
        <f t="shared" si="166"/>
        <v>36.131041419469419</v>
      </c>
      <c r="AD693" s="1">
        <f t="shared" si="178"/>
        <v>-4.9620004458274822</v>
      </c>
      <c r="AE693" s="1">
        <f t="shared" si="167"/>
        <v>-9.8174706498998461</v>
      </c>
      <c r="AF693" s="1">
        <f t="shared" si="168"/>
        <v>11.000189924998434</v>
      </c>
      <c r="AG693" s="1">
        <f t="shared" si="163"/>
        <v>6.9099999999998971</v>
      </c>
      <c r="AH693" s="1">
        <f>SUM($Z$2:Z693)</f>
        <v>550.61988398773201</v>
      </c>
    </row>
    <row r="694" spans="17:34" x14ac:dyDescent="0.3">
      <c r="Q694" s="1">
        <f t="shared" si="169"/>
        <v>6.9199999999998969</v>
      </c>
      <c r="R694" s="1">
        <f>IF(Q694&lt;=t_thrust,('D12 Data'!D694/(m+m_f/2)),0)</f>
        <v>0</v>
      </c>
      <c r="S694" s="1">
        <f t="shared" si="170"/>
        <v>0</v>
      </c>
      <c r="T694" s="1">
        <f t="shared" si="177"/>
        <v>0</v>
      </c>
      <c r="U694" s="1">
        <f t="shared" si="164"/>
        <v>4.9483705901832273</v>
      </c>
      <c r="V694" s="1">
        <f t="shared" si="165"/>
        <v>6.4602514258778089E-3</v>
      </c>
      <c r="W694" s="1">
        <f t="shared" si="171"/>
        <v>4.9548308416091045</v>
      </c>
      <c r="X694" s="1">
        <f t="shared" si="174"/>
        <v>475.56510232771387</v>
      </c>
      <c r="Y694" s="1">
        <f t="shared" si="175"/>
        <v>269.98791238183946</v>
      </c>
      <c r="Z694" s="1">
        <f t="shared" si="176"/>
        <v>0.36131041419470078</v>
      </c>
      <c r="AA694" s="1">
        <f t="shared" si="172"/>
        <v>36.054253143352888</v>
      </c>
      <c r="AB694" s="1">
        <f t="shared" si="173"/>
        <v>1.3027170745372139</v>
      </c>
      <c r="AC694" s="1">
        <f t="shared" si="166"/>
        <v>36.07778044033838</v>
      </c>
      <c r="AD694" s="1">
        <f t="shared" si="178"/>
        <v>-4.9483705901832273</v>
      </c>
      <c r="AE694" s="1">
        <f t="shared" si="167"/>
        <v>-9.8164602514258785</v>
      </c>
      <c r="AF694" s="1">
        <f t="shared" si="168"/>
        <v>10.993146199592477</v>
      </c>
      <c r="AG694" s="1">
        <f t="shared" si="163"/>
        <v>6.9199999999998969</v>
      </c>
      <c r="AH694" s="1">
        <f>SUM($Z$2:Z694)</f>
        <v>550.9811944019267</v>
      </c>
    </row>
    <row r="695" spans="17:34" x14ac:dyDescent="0.3">
      <c r="Q695" s="1">
        <f t="shared" si="169"/>
        <v>6.9299999999998967</v>
      </c>
      <c r="R695" s="1">
        <f>IF(Q695&lt;=t_thrust,('D12 Data'!D695/(m+m_f/2)),0)</f>
        <v>0</v>
      </c>
      <c r="S695" s="1">
        <f t="shared" si="170"/>
        <v>0</v>
      </c>
      <c r="T695" s="1">
        <f t="shared" si="177"/>
        <v>0</v>
      </c>
      <c r="U695" s="1">
        <f t="shared" si="164"/>
        <v>4.9347968418185273</v>
      </c>
      <c r="V695" s="1">
        <f t="shared" si="165"/>
        <v>5.5233257345060497E-3</v>
      </c>
      <c r="W695" s="1">
        <f t="shared" si="171"/>
        <v>4.9403201675530326</v>
      </c>
      <c r="X695" s="1">
        <f t="shared" si="174"/>
        <v>475.92564485914738</v>
      </c>
      <c r="Y695" s="1">
        <f t="shared" si="175"/>
        <v>270.00093955258484</v>
      </c>
      <c r="Z695" s="1">
        <f t="shared" si="176"/>
        <v>0.36077780440336438</v>
      </c>
      <c r="AA695" s="1">
        <f t="shared" si="172"/>
        <v>36.00476943745106</v>
      </c>
      <c r="AB695" s="1">
        <f t="shared" si="173"/>
        <v>1.2045524720229572</v>
      </c>
      <c r="AC695" s="1">
        <f t="shared" si="166"/>
        <v>36.024913169942081</v>
      </c>
      <c r="AD695" s="1">
        <f t="shared" si="178"/>
        <v>-4.9347968418185273</v>
      </c>
      <c r="AE695" s="1">
        <f t="shared" si="167"/>
        <v>-9.8155233257345067</v>
      </c>
      <c r="AF695" s="1">
        <f t="shared" si="168"/>
        <v>10.986205806740573</v>
      </c>
      <c r="AG695" s="1">
        <f t="shared" si="163"/>
        <v>6.9299999999998967</v>
      </c>
      <c r="AH695" s="1">
        <f>SUM($Z$2:Z695)</f>
        <v>551.34197220633007</v>
      </c>
    </row>
    <row r="696" spans="17:34" x14ac:dyDescent="0.3">
      <c r="Q696" s="1">
        <f t="shared" si="169"/>
        <v>6.9399999999998965</v>
      </c>
      <c r="R696" s="1">
        <f>IF(Q696&lt;=t_thrust,('D12 Data'!D696/(m+m_f/2)),0)</f>
        <v>0</v>
      </c>
      <c r="S696" s="1">
        <f t="shared" si="170"/>
        <v>0</v>
      </c>
      <c r="T696" s="1">
        <f t="shared" si="177"/>
        <v>0</v>
      </c>
      <c r="U696" s="1">
        <f t="shared" si="164"/>
        <v>4.9212788930961908</v>
      </c>
      <c r="V696" s="1">
        <f t="shared" si="165"/>
        <v>4.6598439826158727E-3</v>
      </c>
      <c r="W696" s="1">
        <f t="shared" si="171"/>
        <v>4.9259387370788055</v>
      </c>
      <c r="X696" s="1">
        <f t="shared" si="174"/>
        <v>476.28569255352187</v>
      </c>
      <c r="Y696" s="1">
        <f t="shared" si="175"/>
        <v>270.01298507730507</v>
      </c>
      <c r="Z696" s="1">
        <f t="shared" si="176"/>
        <v>0.36024913169939698</v>
      </c>
      <c r="AA696" s="1">
        <f t="shared" si="172"/>
        <v>35.955421469032878</v>
      </c>
      <c r="AB696" s="1">
        <f t="shared" si="173"/>
        <v>1.1063972387656142</v>
      </c>
      <c r="AC696" s="1">
        <f t="shared" si="166"/>
        <v>35.972440115534816</v>
      </c>
      <c r="AD696" s="1">
        <f t="shared" si="178"/>
        <v>-4.9212788930961908</v>
      </c>
      <c r="AE696" s="1">
        <f t="shared" si="167"/>
        <v>-9.814659843982616</v>
      </c>
      <c r="AF696" s="1">
        <f t="shared" si="168"/>
        <v>10.979368551821135</v>
      </c>
      <c r="AG696" s="1">
        <f t="shared" si="163"/>
        <v>6.9399999999998965</v>
      </c>
      <c r="AH696" s="1">
        <f>SUM($Z$2:Z696)</f>
        <v>551.70222133802952</v>
      </c>
    </row>
    <row r="697" spans="17:34" x14ac:dyDescent="0.3">
      <c r="Q697" s="1">
        <f t="shared" si="169"/>
        <v>6.9499999999998963</v>
      </c>
      <c r="R697" s="1">
        <f>IF(Q697&lt;=t_thrust,('D12 Data'!D697/(m+m_f/2)),0)</f>
        <v>0</v>
      </c>
      <c r="S697" s="1">
        <f t="shared" si="170"/>
        <v>0</v>
      </c>
      <c r="T697" s="1">
        <f t="shared" si="177"/>
        <v>0</v>
      </c>
      <c r="U697" s="1">
        <f t="shared" si="164"/>
        <v>4.9078164384851819</v>
      </c>
      <c r="V697" s="1">
        <f t="shared" si="165"/>
        <v>3.8697795276579857E-3</v>
      </c>
      <c r="W697" s="1">
        <f t="shared" si="171"/>
        <v>4.9116862180128411</v>
      </c>
      <c r="X697" s="1">
        <f t="shared" si="174"/>
        <v>476.64524676821219</v>
      </c>
      <c r="Y697" s="1">
        <f t="shared" si="175"/>
        <v>270.02404904969274</v>
      </c>
      <c r="Z697" s="1">
        <f t="shared" si="176"/>
        <v>0.35972440115533938</v>
      </c>
      <c r="AA697" s="1">
        <f t="shared" si="172"/>
        <v>35.906208680101919</v>
      </c>
      <c r="AB697" s="1">
        <f t="shared" si="173"/>
        <v>1.0082506403257903</v>
      </c>
      <c r="AC697" s="1">
        <f t="shared" si="166"/>
        <v>35.92036179011486</v>
      </c>
      <c r="AD697" s="1">
        <f t="shared" si="178"/>
        <v>-4.9078164384851819</v>
      </c>
      <c r="AE697" s="1">
        <f t="shared" si="167"/>
        <v>-9.8138697795276588</v>
      </c>
      <c r="AF697" s="1">
        <f t="shared" si="168"/>
        <v>10.972634243580329</v>
      </c>
      <c r="AG697" s="1">
        <f t="shared" si="163"/>
        <v>6.9499999999998963</v>
      </c>
      <c r="AH697" s="1">
        <f>SUM($Z$2:Z697)</f>
        <v>552.06194573918481</v>
      </c>
    </row>
    <row r="698" spans="17:34" x14ac:dyDescent="0.3">
      <c r="Q698" s="1">
        <f t="shared" si="169"/>
        <v>6.959999999999896</v>
      </c>
      <c r="R698" s="1">
        <f>IF(Q698&lt;=t_thrust,('D12 Data'!D698/(m+m_f/2)),0)</f>
        <v>0</v>
      </c>
      <c r="S698" s="1">
        <f t="shared" si="170"/>
        <v>0</v>
      </c>
      <c r="T698" s="1">
        <f t="shared" si="177"/>
        <v>0</v>
      </c>
      <c r="U698" s="1">
        <f t="shared" si="164"/>
        <v>4.8944091745433518</v>
      </c>
      <c r="V698" s="1">
        <f t="shared" si="165"/>
        <v>3.1531079259141978E-3</v>
      </c>
      <c r="W698" s="1">
        <f t="shared" si="171"/>
        <v>4.8975622824692646</v>
      </c>
      <c r="X698" s="1">
        <f t="shared" si="174"/>
        <v>477.00430885501322</v>
      </c>
      <c r="Y698" s="1">
        <f t="shared" si="175"/>
        <v>270.03413155609599</v>
      </c>
      <c r="Z698" s="1">
        <f t="shared" si="176"/>
        <v>0.35920361790116112</v>
      </c>
      <c r="AA698" s="1">
        <f t="shared" si="172"/>
        <v>35.857130515717067</v>
      </c>
      <c r="AB698" s="1">
        <f t="shared" si="173"/>
        <v>0.91011194253051575</v>
      </c>
      <c r="AC698" s="1">
        <f t="shared" si="166"/>
        <v>35.868678712340447</v>
      </c>
      <c r="AD698" s="1">
        <f t="shared" si="178"/>
        <v>-4.8944091745433518</v>
      </c>
      <c r="AE698" s="1">
        <f t="shared" si="167"/>
        <v>-9.8131531079259151</v>
      </c>
      <c r="AF698" s="1">
        <f t="shared" si="168"/>
        <v>10.966002694120141</v>
      </c>
      <c r="AG698" s="1">
        <f t="shared" si="163"/>
        <v>6.959999999999896</v>
      </c>
      <c r="AH698" s="1">
        <f>SUM($Z$2:Z698)</f>
        <v>552.42114935708594</v>
      </c>
    </row>
    <row r="699" spans="17:34" x14ac:dyDescent="0.3">
      <c r="Q699" s="1">
        <f t="shared" si="169"/>
        <v>6.9699999999998958</v>
      </c>
      <c r="R699" s="1">
        <f>IF(Q699&lt;=t_thrust,('D12 Data'!D699/(m+m_f/2)),0)</f>
        <v>0</v>
      </c>
      <c r="S699" s="1">
        <f t="shared" si="170"/>
        <v>0</v>
      </c>
      <c r="T699" s="1">
        <f t="shared" si="177"/>
        <v>0</v>
      </c>
      <c r="U699" s="1">
        <f t="shared" si="164"/>
        <v>4.8810567999003061</v>
      </c>
      <c r="V699" s="1">
        <f t="shared" si="165"/>
        <v>2.5098069309039683E-3</v>
      </c>
      <c r="W699" s="1">
        <f t="shared" si="171"/>
        <v>4.8835666068312111</v>
      </c>
      <c r="X699" s="1">
        <f t="shared" si="174"/>
        <v>477.36288016017039</v>
      </c>
      <c r="Y699" s="1">
        <f t="shared" si="175"/>
        <v>270.04323267552127</v>
      </c>
      <c r="Z699" s="1">
        <f t="shared" si="176"/>
        <v>0.35868678712340335</v>
      </c>
      <c r="AA699" s="1">
        <f t="shared" si="172"/>
        <v>35.808186423971634</v>
      </c>
      <c r="AB699" s="1">
        <f t="shared" si="173"/>
        <v>0.81198041145125865</v>
      </c>
      <c r="AC699" s="1">
        <f t="shared" si="166"/>
        <v>35.817391406445097</v>
      </c>
      <c r="AD699" s="1">
        <f t="shared" si="178"/>
        <v>-4.8810567999003061</v>
      </c>
      <c r="AE699" s="1">
        <f t="shared" si="167"/>
        <v>-9.8125098069309047</v>
      </c>
      <c r="AF699" s="1">
        <f t="shared" si="168"/>
        <v>10.959473718886697</v>
      </c>
      <c r="AG699" s="1">
        <f t="shared" si="163"/>
        <v>6.9699999999998958</v>
      </c>
      <c r="AH699" s="1">
        <f>SUM($Z$2:Z699)</f>
        <v>552.7798361442093</v>
      </c>
    </row>
    <row r="700" spans="17:34" x14ac:dyDescent="0.3">
      <c r="Q700" s="1">
        <f t="shared" si="169"/>
        <v>6.9799999999998956</v>
      </c>
      <c r="R700" s="1">
        <f>IF(Q700&lt;=t_thrust,('D12 Data'!D700/(m+m_f/2)),0)</f>
        <v>0</v>
      </c>
      <c r="S700" s="1">
        <f t="shared" si="170"/>
        <v>0</v>
      </c>
      <c r="T700" s="1">
        <f t="shared" si="177"/>
        <v>0</v>
      </c>
      <c r="U700" s="1">
        <f t="shared" si="164"/>
        <v>4.8677590152404653</v>
      </c>
      <c r="V700" s="1">
        <f t="shared" si="165"/>
        <v>1.9398564919308275E-3</v>
      </c>
      <c r="W700" s="1">
        <f t="shared" si="171"/>
        <v>4.869698871732397</v>
      </c>
      <c r="X700" s="1">
        <f t="shared" si="174"/>
        <v>477.72096202441008</v>
      </c>
      <c r="Y700" s="1">
        <f t="shared" si="175"/>
        <v>270.0513524796358</v>
      </c>
      <c r="Z700" s="1">
        <f t="shared" si="176"/>
        <v>0.35817391406442844</v>
      </c>
      <c r="AA700" s="1">
        <f t="shared" si="172"/>
        <v>35.759375855972635</v>
      </c>
      <c r="AB700" s="1">
        <f t="shared" si="173"/>
        <v>0.71385531338195174</v>
      </c>
      <c r="AC700" s="1">
        <f t="shared" si="166"/>
        <v>35.766500402152325</v>
      </c>
      <c r="AD700" s="1">
        <f t="shared" si="178"/>
        <v>-4.8677590152404653</v>
      </c>
      <c r="AE700" s="1">
        <f t="shared" si="167"/>
        <v>-9.8119398564919305</v>
      </c>
      <c r="AF700" s="1">
        <f t="shared" si="168"/>
        <v>10.953047136658808</v>
      </c>
      <c r="AG700" s="1">
        <f t="shared" si="163"/>
        <v>6.9799999999998956</v>
      </c>
      <c r="AH700" s="1">
        <f>SUM($Z$2:Z700)</f>
        <v>553.13801005827372</v>
      </c>
    </row>
    <row r="701" spans="17:34" x14ac:dyDescent="0.3">
      <c r="Q701" s="1">
        <f t="shared" si="169"/>
        <v>6.9899999999998954</v>
      </c>
      <c r="R701" s="1">
        <f>IF(Q701&lt;=t_thrust,('D12 Data'!D701/(m+m_f/2)),0)</f>
        <v>0</v>
      </c>
      <c r="S701" s="1">
        <f t="shared" si="170"/>
        <v>0</v>
      </c>
      <c r="T701" s="1">
        <f t="shared" si="177"/>
        <v>0</v>
      </c>
      <c r="U701" s="1">
        <f t="shared" si="164"/>
        <v>4.8545155232862607</v>
      </c>
      <c r="V701" s="1">
        <f t="shared" si="165"/>
        <v>1.4432387527685629E-3</v>
      </c>
      <c r="W701" s="1">
        <f t="shared" si="171"/>
        <v>4.8559587620390294</v>
      </c>
      <c r="X701" s="1">
        <f t="shared" si="174"/>
        <v>478.07855578296983</v>
      </c>
      <c r="Y701" s="1">
        <f t="shared" si="175"/>
        <v>270.05849103276961</v>
      </c>
      <c r="Z701" s="1">
        <f t="shared" si="176"/>
        <v>0.35766500402154117</v>
      </c>
      <c r="AA701" s="1">
        <f t="shared" si="172"/>
        <v>35.710698265820234</v>
      </c>
      <c r="AB701" s="1">
        <f t="shared" si="173"/>
        <v>0.61573591481703449</v>
      </c>
      <c r="AC701" s="1">
        <f t="shared" si="166"/>
        <v>35.71600623458972</v>
      </c>
      <c r="AD701" s="1">
        <f t="shared" si="178"/>
        <v>-4.8545155232862607</v>
      </c>
      <c r="AE701" s="1">
        <f t="shared" si="167"/>
        <v>-9.8114432387527692</v>
      </c>
      <c r="AF701" s="1">
        <f t="shared" si="168"/>
        <v>10.946722769536766</v>
      </c>
      <c r="AG701" s="1">
        <f t="shared" si="163"/>
        <v>6.9899999999998954</v>
      </c>
      <c r="AH701" s="1">
        <f>SUM($Z$2:Z701)</f>
        <v>553.49567506229528</v>
      </c>
    </row>
    <row r="702" spans="17:34" x14ac:dyDescent="0.3">
      <c r="Q702" s="1">
        <f t="shared" si="169"/>
        <v>6.9999999999998952</v>
      </c>
      <c r="R702" s="1">
        <f>IF(Q702&lt;=t_thrust,('D12 Data'!D702/(m+m_f/2)),0)</f>
        <v>0</v>
      </c>
      <c r="S702" s="1">
        <f t="shared" si="170"/>
        <v>0</v>
      </c>
      <c r="T702" s="1">
        <f t="shared" si="177"/>
        <v>0</v>
      </c>
      <c r="U702" s="1">
        <f t="shared" si="164"/>
        <v>4.8413260287815048</v>
      </c>
      <c r="V702" s="1">
        <f t="shared" si="165"/>
        <v>1.0199380504870052E-3</v>
      </c>
      <c r="W702" s="1">
        <f t="shared" si="171"/>
        <v>4.8423459668319921</v>
      </c>
      <c r="X702" s="1">
        <f t="shared" si="174"/>
        <v>478.43566276562802</v>
      </c>
      <c r="Y702" s="1">
        <f t="shared" si="175"/>
        <v>270.06464839191779</v>
      </c>
      <c r="Z702" s="1">
        <f t="shared" si="176"/>
        <v>0.35716006234588971</v>
      </c>
      <c r="AA702" s="1">
        <f t="shared" si="172"/>
        <v>35.662153110587376</v>
      </c>
      <c r="AB702" s="1">
        <f t="shared" si="173"/>
        <v>0.51762148242950889</v>
      </c>
      <c r="AC702" s="1">
        <f t="shared" si="166"/>
        <v>35.665909444202448</v>
      </c>
      <c r="AD702" s="1">
        <f t="shared" si="178"/>
        <v>-4.8413260287815048</v>
      </c>
      <c r="AE702" s="1">
        <f t="shared" si="167"/>
        <v>-9.811019938050487</v>
      </c>
      <c r="AF702" s="1">
        <f t="shared" si="168"/>
        <v>10.940500442931368</v>
      </c>
      <c r="AG702" s="1">
        <f t="shared" si="163"/>
        <v>6.9999999999998952</v>
      </c>
      <c r="AH702" s="1">
        <f>SUM($Z$2:Z702)</f>
        <v>553.85283512464116</v>
      </c>
    </row>
    <row r="703" spans="17:34" x14ac:dyDescent="0.3">
      <c r="Q703" s="1">
        <f t="shared" si="169"/>
        <v>7.009999999999895</v>
      </c>
      <c r="R703" s="1">
        <f>IF(Q703&lt;=t_thrust,('D12 Data'!D703/(m+m_f/2)),0)</f>
        <v>0</v>
      </c>
      <c r="S703" s="1">
        <f t="shared" si="170"/>
        <v>0</v>
      </c>
      <c r="T703" s="1">
        <f t="shared" si="177"/>
        <v>0</v>
      </c>
      <c r="U703" s="1">
        <f t="shared" si="164"/>
        <v>4.8281902384749138</v>
      </c>
      <c r="V703" s="1">
        <f t="shared" si="165"/>
        <v>6.6994091441728197E-4</v>
      </c>
      <c r="W703" s="1">
        <f t="shared" si="171"/>
        <v>4.8288601793893333</v>
      </c>
      <c r="X703" s="1">
        <f t="shared" si="174"/>
        <v>478.7922842967339</v>
      </c>
      <c r="Y703" s="1">
        <f t="shared" si="175"/>
        <v>270.06982460674209</v>
      </c>
      <c r="Z703" s="1">
        <f t="shared" si="176"/>
        <v>0.35665909444202354</v>
      </c>
      <c r="AA703" s="1">
        <f t="shared" si="172"/>
        <v>35.613739850299559</v>
      </c>
      <c r="AB703" s="1">
        <f t="shared" si="173"/>
        <v>0.41951128304900609</v>
      </c>
      <c r="AC703" s="1">
        <f t="shared" si="166"/>
        <v>35.616210576666077</v>
      </c>
      <c r="AD703" s="1">
        <f t="shared" si="178"/>
        <v>-4.8281902384749138</v>
      </c>
      <c r="AE703" s="1">
        <f t="shared" si="167"/>
        <v>-9.8106699409144174</v>
      </c>
      <c r="AF703" s="1">
        <f t="shared" si="168"/>
        <v>10.934379985553187</v>
      </c>
      <c r="AG703" s="1">
        <f t="shared" si="163"/>
        <v>7.009999999999895</v>
      </c>
      <c r="AH703" s="1">
        <f>SUM($Z$2:Z703)</f>
        <v>554.20949421908324</v>
      </c>
    </row>
    <row r="704" spans="17:34" x14ac:dyDescent="0.3">
      <c r="Q704" s="1">
        <f t="shared" si="169"/>
        <v>7.0199999999998948</v>
      </c>
      <c r="R704" s="1">
        <f>IF(Q704&lt;=t_thrust,('D12 Data'!D704/(m+m_f/2)),0)</f>
        <v>0</v>
      </c>
      <c r="S704" s="1">
        <f t="shared" si="170"/>
        <v>0</v>
      </c>
      <c r="T704" s="1">
        <f t="shared" si="177"/>
        <v>0</v>
      </c>
      <c r="U704" s="1">
        <f t="shared" si="164"/>
        <v>4.8151078611037965</v>
      </c>
      <c r="V704" s="1">
        <f t="shared" si="165"/>
        <v>3.9323606525642265E-4</v>
      </c>
      <c r="W704" s="1">
        <f t="shared" si="171"/>
        <v>4.8155010971690517</v>
      </c>
      <c r="X704" s="1">
        <f t="shared" si="174"/>
        <v>479.14842169523689</v>
      </c>
      <c r="Y704" s="1">
        <f t="shared" si="175"/>
        <v>270.07401971957256</v>
      </c>
      <c r="Z704" s="1">
        <f t="shared" si="176"/>
        <v>0.35616210576665946</v>
      </c>
      <c r="AA704" s="1">
        <f t="shared" si="172"/>
        <v>35.565457947914808</v>
      </c>
      <c r="AB704" s="1">
        <f t="shared" si="173"/>
        <v>0.32140458363986402</v>
      </c>
      <c r="AC704" s="1">
        <f t="shared" si="166"/>
        <v>35.566910182798857</v>
      </c>
      <c r="AD704" s="1">
        <f t="shared" si="178"/>
        <v>-4.8151078611037965</v>
      </c>
      <c r="AE704" s="1">
        <f t="shared" si="167"/>
        <v>-9.8103932360652575</v>
      </c>
      <c r="AF704" s="1">
        <f t="shared" si="168"/>
        <v>10.92836122940208</v>
      </c>
      <c r="AG704" s="1">
        <f t="shared" si="163"/>
        <v>7.0199999999998948</v>
      </c>
      <c r="AH704" s="1">
        <f>SUM($Z$2:Z704)</f>
        <v>554.5656563248499</v>
      </c>
    </row>
    <row r="705" spans="17:34" x14ac:dyDescent="0.3">
      <c r="Q705" s="1">
        <f t="shared" si="169"/>
        <v>7.0299999999998946</v>
      </c>
      <c r="R705" s="1">
        <f>IF(Q705&lt;=t_thrust,('D12 Data'!D705/(m+m_f/2)),0)</f>
        <v>0</v>
      </c>
      <c r="S705" s="1">
        <f t="shared" si="170"/>
        <v>0</v>
      </c>
      <c r="T705" s="1">
        <f t="shared" si="177"/>
        <v>0</v>
      </c>
      <c r="U705" s="1">
        <f t="shared" si="164"/>
        <v>4.8020786073778847</v>
      </c>
      <c r="V705" s="1">
        <f t="shared" si="165"/>
        <v>1.898144143112178E-4</v>
      </c>
      <c r="W705" s="1">
        <f t="shared" si="171"/>
        <v>4.8022684217921947</v>
      </c>
      <c r="X705" s="1">
        <f t="shared" si="174"/>
        <v>479.50407627471606</v>
      </c>
      <c r="Y705" s="1">
        <f t="shared" si="175"/>
        <v>270.07723376540895</v>
      </c>
      <c r="Z705" s="1">
        <f t="shared" si="176"/>
        <v>0.35566910182800499</v>
      </c>
      <c r="AA705" s="1">
        <f t="shared" si="172"/>
        <v>35.517306869303773</v>
      </c>
      <c r="AB705" s="1">
        <f t="shared" si="173"/>
        <v>0.22330065127921353</v>
      </c>
      <c r="AC705" s="1">
        <f t="shared" si="166"/>
        <v>35.518008818473405</v>
      </c>
      <c r="AD705" s="1">
        <f t="shared" si="178"/>
        <v>-4.8020786073778847</v>
      </c>
      <c r="AE705" s="1">
        <f t="shared" si="167"/>
        <v>-9.8101898144143114</v>
      </c>
      <c r="AF705" s="1">
        <f t="shared" si="168"/>
        <v>10.92244400975691</v>
      </c>
      <c r="AG705" s="1">
        <f t="shared" ref="AG705:AG768" si="179">Q705</f>
        <v>7.0299999999998946</v>
      </c>
      <c r="AH705" s="1">
        <f>SUM($Z$2:Z705)</f>
        <v>554.92132542667787</v>
      </c>
    </row>
    <row r="706" spans="17:34" x14ac:dyDescent="0.3">
      <c r="Q706" s="1">
        <f t="shared" si="169"/>
        <v>7.0399999999998943</v>
      </c>
      <c r="R706" s="1">
        <f>IF(Q706&lt;=t_thrust,('D12 Data'!D706/(m+m_f/2)),0)</f>
        <v>0</v>
      </c>
      <c r="S706" s="1">
        <f t="shared" si="170"/>
        <v>0</v>
      </c>
      <c r="T706" s="1">
        <f t="shared" si="177"/>
        <v>0</v>
      </c>
      <c r="U706" s="1">
        <f t="shared" ref="U706:U769" si="180">IF(t&lt;=t_thrust,(0.5*rho*vx^2*C_D*A)/(m+m_f/2),(0.5*rho*vx^2*C_D*A)/m)</f>
        <v>4.7891021899633204</v>
      </c>
      <c r="V706" s="1">
        <f t="shared" ref="V706:V769" si="181">IF(t&lt;=t_thrust,(0.5*rho*vy^2*C_D*A)/(m+m_f/2),(0.5*rho*vy^2*C_D*A)/m)</f>
        <v>5.966906288124367E-5</v>
      </c>
      <c r="W706" s="1">
        <f t="shared" si="171"/>
        <v>4.7891618590262022</v>
      </c>
      <c r="X706" s="1">
        <f t="shared" si="174"/>
        <v>479.85924934340909</v>
      </c>
      <c r="Y706" s="1">
        <f t="shared" si="175"/>
        <v>270.07946677192172</v>
      </c>
      <c r="Z706" s="1">
        <f t="shared" si="176"/>
        <v>0.35518008818473029</v>
      </c>
      <c r="AA706" s="1">
        <f t="shared" si="172"/>
        <v>35.469286083229996</v>
      </c>
      <c r="AB706" s="1">
        <f t="shared" si="173"/>
        <v>0.1251987531350725</v>
      </c>
      <c r="AC706" s="1">
        <f t="shared" ref="AC706:AC769" si="182">SQRT(vx^2+vy^2)</f>
        <v>35.469507044527695</v>
      </c>
      <c r="AD706" s="1">
        <f t="shared" si="178"/>
        <v>-4.7891021899633204</v>
      </c>
      <c r="AE706" s="1">
        <f t="shared" ref="AE706:AE769" si="183">IF(t&gt;t_thrust,IF(vy&gt;0,-ady-g,ady-g),aty-ady-g)</f>
        <v>-9.8100596690628823</v>
      </c>
      <c r="AF706" s="1">
        <f t="shared" ref="AF706:AF769" si="184">SQRT(ax^2 + ay^2)</f>
        <v>10.916628165165545</v>
      </c>
      <c r="AG706" s="1">
        <f t="shared" si="179"/>
        <v>7.0399999999998943</v>
      </c>
      <c r="AH706" s="1">
        <f>SUM($Z$2:Z706)</f>
        <v>555.27650551486261</v>
      </c>
    </row>
    <row r="707" spans="17:34" x14ac:dyDescent="0.3">
      <c r="Q707" s="1">
        <f t="shared" ref="Q707:Q770" si="185">Q706+h</f>
        <v>7.0499999999998941</v>
      </c>
      <c r="R707" s="1">
        <f>IF(Q707&lt;=t_thrust,('D12 Data'!D707/(m+m_f/2)),0)</f>
        <v>0</v>
      </c>
      <c r="S707" s="1">
        <f t="shared" ref="S707:S770" si="186">R707*COS($D$3)</f>
        <v>0</v>
      </c>
      <c r="T707" s="1">
        <f t="shared" si="177"/>
        <v>0</v>
      </c>
      <c r="U707" s="1">
        <f t="shared" si="180"/>
        <v>4.7761783234668043</v>
      </c>
      <c r="V707" s="1">
        <f t="shared" si="181"/>
        <v>2.7953017809816712E-6</v>
      </c>
      <c r="W707" s="1">
        <f t="shared" ref="W707:W770" si="187">IF(Q707&lt;=t_thrust,(0.5*rho*AC707^2*C_D*A)/(m+m_f/2),(0.5*rho*AC707^2*C_D*A)/m)</f>
        <v>4.7761811187685854</v>
      </c>
      <c r="X707" s="1">
        <f t="shared" si="174"/>
        <v>480.21394220424139</v>
      </c>
      <c r="Y707" s="1">
        <f t="shared" si="175"/>
        <v>270.08071875945308</v>
      </c>
      <c r="Z707" s="1">
        <f t="shared" si="176"/>
        <v>0.35469507044527843</v>
      </c>
      <c r="AA707" s="1">
        <f t="shared" ref="AA707:AA770" si="188">AA706+AD706*(Q707-Q706)</f>
        <v>35.421395061330365</v>
      </c>
      <c r="AB707" s="1">
        <f t="shared" ref="AB707:AB770" si="189">AB706+AE706*(Q707-Q706)</f>
        <v>2.709815644444577E-2</v>
      </c>
      <c r="AC707" s="1">
        <f t="shared" si="182"/>
        <v>35.421405426675577</v>
      </c>
      <c r="AD707" s="1">
        <f t="shared" si="178"/>
        <v>-4.7761783234668043</v>
      </c>
      <c r="AE707" s="1">
        <f t="shared" si="183"/>
        <v>-9.8100027953017808</v>
      </c>
      <c r="AF707" s="1">
        <f t="shared" si="184"/>
        <v>10.910913537435027</v>
      </c>
      <c r="AG707" s="1">
        <f t="shared" si="179"/>
        <v>7.0499999999998941</v>
      </c>
      <c r="AH707" s="1">
        <f>SUM($Z$2:Z707)</f>
        <v>555.63120058530785</v>
      </c>
    </row>
    <row r="708" spans="17:34" x14ac:dyDescent="0.3">
      <c r="Q708" s="1">
        <f t="shared" si="185"/>
        <v>7.0599999999998939</v>
      </c>
      <c r="R708" s="1">
        <f>IF(Q708&lt;=t_thrust,('D12 Data'!D708/(m+m_f/2)),0)</f>
        <v>0</v>
      </c>
      <c r="S708" s="1">
        <f t="shared" si="186"/>
        <v>0</v>
      </c>
      <c r="T708" s="1">
        <f t="shared" si="177"/>
        <v>0</v>
      </c>
      <c r="U708" s="1">
        <f t="shared" si="180"/>
        <v>4.7633067244198779</v>
      </c>
      <c r="V708" s="1">
        <f t="shared" si="181"/>
        <v>1.9190611000978458E-5</v>
      </c>
      <c r="W708" s="1">
        <f t="shared" si="187"/>
        <v>4.7633259150308795</v>
      </c>
      <c r="X708" s="1">
        <f t="shared" ref="X708:X771" si="190">X707+AA707*(Q708-Q707)</f>
        <v>480.56815615485471</v>
      </c>
      <c r="Y708" s="1">
        <f t="shared" ref="Y708:Y771" si="191">Y707+AB707*($Q708-$Q707)</f>
        <v>270.0809897410175</v>
      </c>
      <c r="Z708" s="1">
        <f t="shared" ref="Z708:Z771" si="192">SQRT((X708-X707)^2+(Y708-Y707)^2)</f>
        <v>0.354214054266766</v>
      </c>
      <c r="AA708" s="1">
        <f t="shared" si="188"/>
        <v>35.373633278095696</v>
      </c>
      <c r="AB708" s="1">
        <f t="shared" si="189"/>
        <v>-7.1001871508569944E-2</v>
      </c>
      <c r="AC708" s="1">
        <f t="shared" si="182"/>
        <v>35.373704535416657</v>
      </c>
      <c r="AD708" s="1">
        <f t="shared" si="178"/>
        <v>-4.7633067244198779</v>
      </c>
      <c r="AE708" s="1">
        <f t="shared" si="183"/>
        <v>-9.8099808093889997</v>
      </c>
      <c r="AF708" s="1">
        <f t="shared" si="184"/>
        <v>10.905265445255521</v>
      </c>
      <c r="AG708" s="1">
        <f t="shared" si="179"/>
        <v>7.0599999999998939</v>
      </c>
      <c r="AH708" s="1">
        <f>SUM($Z$2:Z708)</f>
        <v>555.98541463957463</v>
      </c>
    </row>
    <row r="709" spans="17:34" x14ac:dyDescent="0.3">
      <c r="Q709" s="1">
        <f t="shared" si="185"/>
        <v>7.0699999999998937</v>
      </c>
      <c r="R709" s="1">
        <f>IF(Q709&lt;=t_thrust,('D12 Data'!D709/(m+m_f/2)),0)</f>
        <v>0</v>
      </c>
      <c r="S709" s="1">
        <f t="shared" si="186"/>
        <v>0</v>
      </c>
      <c r="T709" s="1">
        <f t="shared" si="177"/>
        <v>0</v>
      </c>
      <c r="U709" s="1">
        <f t="shared" si="180"/>
        <v>4.7504871112633715</v>
      </c>
      <c r="V709" s="1">
        <f t="shared" si="181"/>
        <v>1.0885416537209372E-4</v>
      </c>
      <c r="W709" s="1">
        <f t="shared" si="187"/>
        <v>4.7505959654287429</v>
      </c>
      <c r="X709" s="1">
        <f t="shared" si="190"/>
        <v>480.92189248763566</v>
      </c>
      <c r="Y709" s="1">
        <f t="shared" si="191"/>
        <v>270.08027972230241</v>
      </c>
      <c r="Z709" s="1">
        <f t="shared" si="192"/>
        <v>0.35373704535416406</v>
      </c>
      <c r="AA709" s="1">
        <f t="shared" si="188"/>
        <v>35.326000210851497</v>
      </c>
      <c r="AB709" s="1">
        <f t="shared" si="189"/>
        <v>-0.16910167960245787</v>
      </c>
      <c r="AC709" s="1">
        <f t="shared" si="182"/>
        <v>35.326404944108369</v>
      </c>
      <c r="AD709" s="1">
        <f t="shared" si="178"/>
        <v>-4.7504871112633715</v>
      </c>
      <c r="AE709" s="1">
        <f t="shared" si="183"/>
        <v>-9.8098911458346283</v>
      </c>
      <c r="AF709" s="1">
        <f t="shared" si="184"/>
        <v>10.89959137249668</v>
      </c>
      <c r="AG709" s="1">
        <f t="shared" si="179"/>
        <v>7.0699999999998937</v>
      </c>
      <c r="AH709" s="1">
        <f>SUM($Z$2:Z709)</f>
        <v>556.33915168492877</v>
      </c>
    </row>
    <row r="710" spans="17:34" x14ac:dyDescent="0.3">
      <c r="Q710" s="1">
        <f t="shared" si="185"/>
        <v>7.0799999999998935</v>
      </c>
      <c r="R710" s="1">
        <f>IF(Q710&lt;=t_thrust,('D12 Data'!D710/(m+m_f/2)),0)</f>
        <v>0</v>
      </c>
      <c r="S710" s="1">
        <f t="shared" si="186"/>
        <v>0</v>
      </c>
      <c r="T710" s="1">
        <f t="shared" si="177"/>
        <v>0</v>
      </c>
      <c r="U710" s="1">
        <f t="shared" si="180"/>
        <v>4.7377192043319818</v>
      </c>
      <c r="V710" s="1">
        <f t="shared" si="181"/>
        <v>2.7178409549995914E-4</v>
      </c>
      <c r="W710" s="1">
        <f t="shared" si="187"/>
        <v>4.7379909884274838</v>
      </c>
      <c r="X710" s="1">
        <f t="shared" si="190"/>
        <v>481.27515248974419</v>
      </c>
      <c r="Y710" s="1">
        <f t="shared" si="191"/>
        <v>270.07858870550638</v>
      </c>
      <c r="Z710" s="1">
        <f t="shared" si="192"/>
        <v>0.35326404944109602</v>
      </c>
      <c r="AA710" s="1">
        <f t="shared" si="188"/>
        <v>35.278495339738861</v>
      </c>
      <c r="AB710" s="1">
        <f t="shared" si="189"/>
        <v>-0.26720059106080207</v>
      </c>
      <c r="AC710" s="1">
        <f t="shared" si="182"/>
        <v>35.27950721866506</v>
      </c>
      <c r="AD710" s="1">
        <f t="shared" si="178"/>
        <v>-4.7377192043319818</v>
      </c>
      <c r="AE710" s="1">
        <f t="shared" si="183"/>
        <v>-9.8097282159045012</v>
      </c>
      <c r="AF710" s="1">
        <f t="shared" si="184"/>
        <v>10.893885942537171</v>
      </c>
      <c r="AG710" s="1">
        <f t="shared" si="179"/>
        <v>7.0799999999998935</v>
      </c>
      <c r="AH710" s="1">
        <f>SUM($Z$2:Z710)</f>
        <v>556.69241573436989</v>
      </c>
    </row>
    <row r="711" spans="17:34" x14ac:dyDescent="0.3">
      <c r="Q711" s="1">
        <f t="shared" si="185"/>
        <v>7.0899999999998933</v>
      </c>
      <c r="R711" s="1">
        <f>IF(Q711&lt;=t_thrust,('D12 Data'!D711/(m+m_f/2)),0)</f>
        <v>0</v>
      </c>
      <c r="S711" s="1">
        <f t="shared" si="186"/>
        <v>0</v>
      </c>
      <c r="T711" s="1">
        <f t="shared" si="177"/>
        <v>0</v>
      </c>
      <c r="U711" s="1">
        <f t="shared" si="180"/>
        <v>4.7250027258390066</v>
      </c>
      <c r="V711" s="1">
        <f t="shared" si="181"/>
        <v>5.0797635472257286E-4</v>
      </c>
      <c r="W711" s="1">
        <f t="shared" si="187"/>
        <v>4.7255107021937279</v>
      </c>
      <c r="X711" s="1">
        <f t="shared" si="190"/>
        <v>481.62793744314155</v>
      </c>
      <c r="Y711" s="1">
        <f t="shared" si="191"/>
        <v>270.07591669959578</v>
      </c>
      <c r="Z711" s="1">
        <f t="shared" si="192"/>
        <v>0.3527950721866227</v>
      </c>
      <c r="AA711" s="1">
        <f t="shared" si="188"/>
        <v>35.23111814769554</v>
      </c>
      <c r="AB711" s="1">
        <f t="shared" si="189"/>
        <v>-0.36529787321984497</v>
      </c>
      <c r="AC711" s="1">
        <f t="shared" si="182"/>
        <v>35.233011913162649</v>
      </c>
      <c r="AD711" s="1">
        <f t="shared" si="178"/>
        <v>-4.7250027258390066</v>
      </c>
      <c r="AE711" s="1">
        <f t="shared" si="183"/>
        <v>-9.8094920236452783</v>
      </c>
      <c r="AF711" s="1">
        <f t="shared" si="184"/>
        <v>10.888148810571353</v>
      </c>
      <c r="AG711" s="1">
        <f t="shared" si="179"/>
        <v>7.0899999999998933</v>
      </c>
      <c r="AH711" s="1">
        <f>SUM($Z$2:Z711)</f>
        <v>557.0452108065565</v>
      </c>
    </row>
    <row r="712" spans="17:34" x14ac:dyDescent="0.3">
      <c r="Q712" s="1">
        <f t="shared" si="185"/>
        <v>7.0999999999998931</v>
      </c>
      <c r="R712" s="1">
        <f>IF(Q712&lt;=t_thrust,('D12 Data'!D712/(m+m_f/2)),0)</f>
        <v>0</v>
      </c>
      <c r="S712" s="1">
        <f t="shared" si="186"/>
        <v>0</v>
      </c>
      <c r="T712" s="1">
        <f t="shared" si="177"/>
        <v>0</v>
      </c>
      <c r="U712" s="1">
        <f t="shared" si="180"/>
        <v>4.7123373998612168</v>
      </c>
      <c r="V712" s="1">
        <f t="shared" si="181"/>
        <v>8.1742470779344481E-4</v>
      </c>
      <c r="W712" s="1">
        <f t="shared" si="187"/>
        <v>4.7131548245690098</v>
      </c>
      <c r="X712" s="1">
        <f t="shared" si="190"/>
        <v>481.98024862461847</v>
      </c>
      <c r="Y712" s="1">
        <f t="shared" si="191"/>
        <v>270.07226372086359</v>
      </c>
      <c r="Z712" s="1">
        <f t="shared" si="192"/>
        <v>0.35233011913159185</v>
      </c>
      <c r="AA712" s="1">
        <f t="shared" si="188"/>
        <v>35.183868120437154</v>
      </c>
      <c r="AB712" s="1">
        <f t="shared" si="189"/>
        <v>-0.46339279345629569</v>
      </c>
      <c r="AC712" s="1">
        <f t="shared" si="182"/>
        <v>35.186919569597748</v>
      </c>
      <c r="AD712" s="1">
        <f t="shared" si="178"/>
        <v>-4.7123373998612168</v>
      </c>
      <c r="AE712" s="1">
        <f t="shared" si="183"/>
        <v>-9.8091825752922066</v>
      </c>
      <c r="AF712" s="1">
        <f t="shared" si="184"/>
        <v>10.882379637080623</v>
      </c>
      <c r="AG712" s="1">
        <f t="shared" si="179"/>
        <v>7.0999999999998931</v>
      </c>
      <c r="AH712" s="1">
        <f>SUM($Z$2:Z712)</f>
        <v>557.39754092568808</v>
      </c>
    </row>
    <row r="713" spans="17:34" x14ac:dyDescent="0.3">
      <c r="Q713" s="1">
        <f t="shared" si="185"/>
        <v>7.1099999999998929</v>
      </c>
      <c r="R713" s="1">
        <f>IF(Q713&lt;=t_thrust,('D12 Data'!D713/(m+m_f/2)),0)</f>
        <v>0</v>
      </c>
      <c r="S713" s="1">
        <f t="shared" si="186"/>
        <v>0</v>
      </c>
      <c r="T713" s="1">
        <f t="shared" si="177"/>
        <v>0</v>
      </c>
      <c r="U713" s="1">
        <f t="shared" si="180"/>
        <v>4.6997229523238753</v>
      </c>
      <c r="V713" s="1">
        <f t="shared" si="181"/>
        <v>1.2001207312375762E-3</v>
      </c>
      <c r="W713" s="1">
        <f t="shared" si="187"/>
        <v>4.7009230730551117</v>
      </c>
      <c r="X713" s="1">
        <f t="shared" si="190"/>
        <v>482.33208730582282</v>
      </c>
      <c r="Y713" s="1">
        <f t="shared" si="191"/>
        <v>270.06762979292904</v>
      </c>
      <c r="Z713" s="1">
        <f t="shared" si="192"/>
        <v>0.3518691956959617</v>
      </c>
      <c r="AA713" s="1">
        <f t="shared" si="188"/>
        <v>35.136744746438545</v>
      </c>
      <c r="AB713" s="1">
        <f t="shared" si="189"/>
        <v>-0.56148461920921566</v>
      </c>
      <c r="AC713" s="1">
        <f t="shared" si="182"/>
        <v>35.141230717690938</v>
      </c>
      <c r="AD713" s="1">
        <f t="shared" si="178"/>
        <v>-4.6997229523238753</v>
      </c>
      <c r="AE713" s="1">
        <f t="shared" si="183"/>
        <v>-9.8087998792687632</v>
      </c>
      <c r="AF713" s="1">
        <f t="shared" si="184"/>
        <v>10.876578087806053</v>
      </c>
      <c r="AG713" s="1">
        <f t="shared" si="179"/>
        <v>7.1099999999998929</v>
      </c>
      <c r="AH713" s="1">
        <f>SUM($Z$2:Z713)</f>
        <v>557.74941012138402</v>
      </c>
    </row>
    <row r="714" spans="17:34" x14ac:dyDescent="0.3">
      <c r="Q714" s="1">
        <f t="shared" si="185"/>
        <v>7.1199999999998926</v>
      </c>
      <c r="R714" s="1">
        <f>IF(Q714&lt;=t_thrust,('D12 Data'!D714/(m+m_f/2)),0)</f>
        <v>0</v>
      </c>
      <c r="S714" s="1">
        <f t="shared" si="186"/>
        <v>0</v>
      </c>
      <c r="T714" s="1">
        <f t="shared" ref="T714:T777" si="193">R714*SIN($D$3)</f>
        <v>0</v>
      </c>
      <c r="U714" s="1">
        <f t="shared" si="180"/>
        <v>4.6871591109858883</v>
      </c>
      <c r="V714" s="1">
        <f t="shared" si="181"/>
        <v>1.6560538138463391E-3</v>
      </c>
      <c r="W714" s="1">
        <f t="shared" si="187"/>
        <v>4.6888151647997329</v>
      </c>
      <c r="X714" s="1">
        <f t="shared" si="190"/>
        <v>482.68345475328721</v>
      </c>
      <c r="Y714" s="1">
        <f t="shared" si="191"/>
        <v>270.06201494673695</v>
      </c>
      <c r="Z714" s="1">
        <f t="shared" si="192"/>
        <v>0.35141230717690741</v>
      </c>
      <c r="AA714" s="1">
        <f t="shared" si="188"/>
        <v>35.08974751691531</v>
      </c>
      <c r="AB714" s="1">
        <f t="shared" si="189"/>
        <v>-0.65957261800190126</v>
      </c>
      <c r="AC714" s="1">
        <f t="shared" si="182"/>
        <v>35.095945874691594</v>
      </c>
      <c r="AD714" s="1">
        <f t="shared" ref="AD714:AD777" si="194">S714-U714</f>
        <v>-4.6871591109858883</v>
      </c>
      <c r="AE714" s="1">
        <f t="shared" si="183"/>
        <v>-9.8083439461861541</v>
      </c>
      <c r="AF714" s="1">
        <f t="shared" si="184"/>
        <v>10.870743833721066</v>
      </c>
      <c r="AG714" s="1">
        <f t="shared" si="179"/>
        <v>7.1199999999998926</v>
      </c>
      <c r="AH714" s="1">
        <f>SUM($Z$2:Z714)</f>
        <v>558.10082242856095</v>
      </c>
    </row>
    <row r="715" spans="17:34" x14ac:dyDescent="0.3">
      <c r="Q715" s="1">
        <f t="shared" si="185"/>
        <v>7.1299999999998924</v>
      </c>
      <c r="R715" s="1">
        <f>IF(Q715&lt;=t_thrust,('D12 Data'!D715/(m+m_f/2)),0)</f>
        <v>0</v>
      </c>
      <c r="S715" s="1">
        <f t="shared" si="186"/>
        <v>0</v>
      </c>
      <c r="T715" s="1">
        <f t="shared" si="193"/>
        <v>0</v>
      </c>
      <c r="U715" s="1">
        <f t="shared" si="180"/>
        <v>4.6746456054251029</v>
      </c>
      <c r="V715" s="1">
        <f t="shared" si="181"/>
        <v>2.1852111573111982E-3</v>
      </c>
      <c r="W715" s="1">
        <f t="shared" si="187"/>
        <v>4.6768308165824157</v>
      </c>
      <c r="X715" s="1">
        <f t="shared" si="190"/>
        <v>483.03435222845633</v>
      </c>
      <c r="Y715" s="1">
        <f t="shared" si="191"/>
        <v>270.05541922055693</v>
      </c>
      <c r="Z715" s="1">
        <f t="shared" si="192"/>
        <v>0.35095945874688278</v>
      </c>
      <c r="AA715" s="1">
        <f t="shared" si="188"/>
        <v>35.042875925805454</v>
      </c>
      <c r="AB715" s="1">
        <f t="shared" si="189"/>
        <v>-0.75765605746376075</v>
      </c>
      <c r="AC715" s="1">
        <f t="shared" si="182"/>
        <v>35.051065545184315</v>
      </c>
      <c r="AD715" s="1">
        <f t="shared" si="194"/>
        <v>-4.6746456054251029</v>
      </c>
      <c r="AE715" s="1">
        <f t="shared" si="183"/>
        <v>-9.8078147888426894</v>
      </c>
      <c r="AF715" s="1">
        <f t="shared" si="184"/>
        <v>10.864876551004231</v>
      </c>
      <c r="AG715" s="1">
        <f t="shared" si="179"/>
        <v>7.1299999999998924</v>
      </c>
      <c r="AH715" s="1">
        <f>SUM($Z$2:Z715)</f>
        <v>558.45178188730779</v>
      </c>
    </row>
    <row r="716" spans="17:34" x14ac:dyDescent="0.3">
      <c r="Q716" s="1">
        <f t="shared" si="185"/>
        <v>7.1399999999998922</v>
      </c>
      <c r="R716" s="1">
        <f>IF(Q716&lt;=t_thrust,('D12 Data'!D716/(m+m_f/2)),0)</f>
        <v>0</v>
      </c>
      <c r="S716" s="1">
        <f t="shared" si="186"/>
        <v>0</v>
      </c>
      <c r="T716" s="1">
        <f t="shared" si="193"/>
        <v>0</v>
      </c>
      <c r="U716" s="1">
        <f t="shared" si="180"/>
        <v>4.6621821670237447</v>
      </c>
      <c r="V716" s="1">
        <f t="shared" si="181"/>
        <v>2.7875777769962172E-3</v>
      </c>
      <c r="W716" s="1">
        <f t="shared" si="187"/>
        <v>4.6649697448007394</v>
      </c>
      <c r="X716" s="1">
        <f t="shared" si="190"/>
        <v>483.38478098771435</v>
      </c>
      <c r="Y716" s="1">
        <f t="shared" si="191"/>
        <v>270.04784265998228</v>
      </c>
      <c r="Z716" s="1">
        <f t="shared" si="192"/>
        <v>0.35051065545181148</v>
      </c>
      <c r="AA716" s="1">
        <f t="shared" si="188"/>
        <v>34.996129469751203</v>
      </c>
      <c r="AB716" s="1">
        <f t="shared" si="189"/>
        <v>-0.85573420535218558</v>
      </c>
      <c r="AC716" s="1">
        <f t="shared" si="182"/>
        <v>35.006590220896953</v>
      </c>
      <c r="AD716" s="1">
        <f t="shared" si="194"/>
        <v>-4.6621821670237447</v>
      </c>
      <c r="AE716" s="1">
        <f t="shared" si="183"/>
        <v>-9.8072124222230048</v>
      </c>
      <c r="AF716" s="1">
        <f t="shared" si="184"/>
        <v>10.858975921012048</v>
      </c>
      <c r="AG716" s="1">
        <f t="shared" si="179"/>
        <v>7.1399999999998922</v>
      </c>
      <c r="AH716" s="1">
        <f>SUM($Z$2:Z716)</f>
        <v>558.80229254275957</v>
      </c>
    </row>
    <row r="717" spans="17:34" x14ac:dyDescent="0.3">
      <c r="Q717" s="1">
        <f t="shared" si="185"/>
        <v>7.149999999999892</v>
      </c>
      <c r="R717" s="1">
        <f>IF(Q717&lt;=t_thrust,('D12 Data'!D717/(m+m_f/2)),0)</f>
        <v>0</v>
      </c>
      <c r="S717" s="1">
        <f t="shared" si="186"/>
        <v>0</v>
      </c>
      <c r="T717" s="1">
        <f t="shared" si="193"/>
        <v>0</v>
      </c>
      <c r="U717" s="1">
        <f t="shared" si="180"/>
        <v>4.6497685289539765</v>
      </c>
      <c r="V717" s="1">
        <f t="shared" si="181"/>
        <v>3.4631365028492639E-3</v>
      </c>
      <c r="W717" s="1">
        <f t="shared" si="187"/>
        <v>4.6532316654568255</v>
      </c>
      <c r="X717" s="1">
        <f t="shared" si="190"/>
        <v>483.73474228241184</v>
      </c>
      <c r="Y717" s="1">
        <f t="shared" si="191"/>
        <v>270.03928531792877</v>
      </c>
      <c r="Z717" s="1">
        <f t="shared" si="192"/>
        <v>0.35006590220895067</v>
      </c>
      <c r="AA717" s="1">
        <f t="shared" si="188"/>
        <v>34.949507648080967</v>
      </c>
      <c r="AB717" s="1">
        <f t="shared" si="189"/>
        <v>-0.95380632957441358</v>
      </c>
      <c r="AC717" s="1">
        <f t="shared" si="182"/>
        <v>34.962520380510412</v>
      </c>
      <c r="AD717" s="1">
        <f t="shared" si="194"/>
        <v>-4.6497685289539765</v>
      </c>
      <c r="AE717" s="1">
        <f t="shared" si="183"/>
        <v>-9.8065368634971506</v>
      </c>
      <c r="AF717" s="1">
        <f t="shared" si="184"/>
        <v>10.853041630251832</v>
      </c>
      <c r="AG717" s="1">
        <f t="shared" si="179"/>
        <v>7.149999999999892</v>
      </c>
      <c r="AH717" s="1">
        <f>SUM($Z$2:Z717)</f>
        <v>559.15235844496851</v>
      </c>
    </row>
    <row r="718" spans="17:34" x14ac:dyDescent="0.3">
      <c r="Q718" s="1">
        <f t="shared" si="185"/>
        <v>7.1599999999998918</v>
      </c>
      <c r="R718" s="1">
        <f>IF(Q718&lt;=t_thrust,('D12 Data'!D718/(m+m_f/2)),0)</f>
        <v>0</v>
      </c>
      <c r="S718" s="1">
        <f t="shared" si="186"/>
        <v>0</v>
      </c>
      <c r="T718" s="1">
        <f t="shared" si="193"/>
        <v>0</v>
      </c>
      <c r="U718" s="1">
        <f t="shared" si="180"/>
        <v>4.6374044261636129</v>
      </c>
      <c r="V718" s="1">
        <f t="shared" si="181"/>
        <v>4.211867980451818E-3</v>
      </c>
      <c r="W718" s="1">
        <f t="shared" si="187"/>
        <v>4.6416162941440646</v>
      </c>
      <c r="X718" s="1">
        <f t="shared" si="190"/>
        <v>484.08423735889266</v>
      </c>
      <c r="Y718" s="1">
        <f t="shared" si="191"/>
        <v>270.02974725463304</v>
      </c>
      <c r="Z718" s="1">
        <f t="shared" si="192"/>
        <v>0.34962520380511514</v>
      </c>
      <c r="AA718" s="1">
        <f t="shared" si="188"/>
        <v>34.90300996279143</v>
      </c>
      <c r="AB718" s="1">
        <f t="shared" si="189"/>
        <v>-1.051871698209383</v>
      </c>
      <c r="AC718" s="1">
        <f t="shared" si="182"/>
        <v>34.918856489470151</v>
      </c>
      <c r="AD718" s="1">
        <f t="shared" si="194"/>
        <v>-4.6374044261636129</v>
      </c>
      <c r="AE718" s="1">
        <f t="shared" si="183"/>
        <v>-9.8057881320195488</v>
      </c>
      <c r="AF718" s="1">
        <f t="shared" si="184"/>
        <v>10.847073370354664</v>
      </c>
      <c r="AG718" s="1">
        <f t="shared" si="179"/>
        <v>7.1599999999998918</v>
      </c>
      <c r="AH718" s="1">
        <f>SUM($Z$2:Z718)</f>
        <v>559.5019836487736</v>
      </c>
    </row>
    <row r="719" spans="17:34" x14ac:dyDescent="0.3">
      <c r="Q719" s="1">
        <f t="shared" si="185"/>
        <v>7.1699999999998916</v>
      </c>
      <c r="R719" s="1">
        <f>IF(Q719&lt;=t_thrust,('D12 Data'!D719/(m+m_f/2)),0)</f>
        <v>0</v>
      </c>
      <c r="S719" s="1">
        <f t="shared" si="186"/>
        <v>0</v>
      </c>
      <c r="T719" s="1">
        <f t="shared" si="193"/>
        <v>0</v>
      </c>
      <c r="U719" s="1">
        <f t="shared" si="180"/>
        <v>4.6250895953619446</v>
      </c>
      <c r="V719" s="1">
        <f t="shared" si="181"/>
        <v>5.0337506722072751E-3</v>
      </c>
      <c r="W719" s="1">
        <f t="shared" si="187"/>
        <v>4.6301233460341527</v>
      </c>
      <c r="X719" s="1">
        <f t="shared" si="190"/>
        <v>484.43326745852056</v>
      </c>
      <c r="Y719" s="1">
        <f t="shared" si="191"/>
        <v>270.01922853765092</v>
      </c>
      <c r="Z719" s="1">
        <f t="shared" si="192"/>
        <v>0.34918856489468408</v>
      </c>
      <c r="AA719" s="1">
        <f t="shared" si="188"/>
        <v>34.856635918529797</v>
      </c>
      <c r="AB719" s="1">
        <f t="shared" si="189"/>
        <v>-1.1499295795295763</v>
      </c>
      <c r="AC719" s="1">
        <f t="shared" si="182"/>
        <v>34.875598999799543</v>
      </c>
      <c r="AD719" s="1">
        <f t="shared" si="194"/>
        <v>-4.6250895953619446</v>
      </c>
      <c r="AE719" s="1">
        <f t="shared" si="183"/>
        <v>-9.8049662493277925</v>
      </c>
      <c r="AF719" s="1">
        <f t="shared" si="184"/>
        <v>10.841070838048354</v>
      </c>
      <c r="AG719" s="1">
        <f t="shared" si="179"/>
        <v>7.1699999999998916</v>
      </c>
      <c r="AH719" s="1">
        <f>SUM($Z$2:Z719)</f>
        <v>559.85117221366829</v>
      </c>
    </row>
    <row r="720" spans="17:34" x14ac:dyDescent="0.3">
      <c r="Q720" s="1">
        <f t="shared" si="185"/>
        <v>7.1799999999998914</v>
      </c>
      <c r="R720" s="1">
        <f>IF(Q720&lt;=t_thrust,('D12 Data'!D720/(m+m_f/2)),0)</f>
        <v>0</v>
      </c>
      <c r="S720" s="1">
        <f t="shared" si="186"/>
        <v>0</v>
      </c>
      <c r="T720" s="1">
        <f t="shared" si="193"/>
        <v>0</v>
      </c>
      <c r="U720" s="1">
        <f t="shared" si="180"/>
        <v>4.6128237750057126</v>
      </c>
      <c r="V720" s="1">
        <f t="shared" si="181"/>
        <v>5.9287608586676204E-3</v>
      </c>
      <c r="W720" s="1">
        <f t="shared" si="187"/>
        <v>4.6187525358643811</v>
      </c>
      <c r="X720" s="1">
        <f t="shared" si="190"/>
        <v>484.78183381770583</v>
      </c>
      <c r="Y720" s="1">
        <f t="shared" si="191"/>
        <v>270.0077292418556</v>
      </c>
      <c r="Z720" s="1">
        <f t="shared" si="192"/>
        <v>0.34875598999796809</v>
      </c>
      <c r="AA720" s="1">
        <f t="shared" si="188"/>
        <v>34.810385022576178</v>
      </c>
      <c r="AB720" s="1">
        <f t="shared" si="189"/>
        <v>-1.2479792420228522</v>
      </c>
      <c r="AC720" s="1">
        <f t="shared" si="182"/>
        <v>34.832748349915136</v>
      </c>
      <c r="AD720" s="1">
        <f t="shared" si="194"/>
        <v>-4.6128237750057126</v>
      </c>
      <c r="AE720" s="1">
        <f t="shared" si="183"/>
        <v>-9.8040712391413329</v>
      </c>
      <c r="AF720" s="1">
        <f t="shared" si="184"/>
        <v>10.83503373513051</v>
      </c>
      <c r="AG720" s="1">
        <f t="shared" si="179"/>
        <v>7.1799999999998914</v>
      </c>
      <c r="AH720" s="1">
        <f>SUM($Z$2:Z720)</f>
        <v>560.19992820366622</v>
      </c>
    </row>
    <row r="721" spans="17:34" x14ac:dyDescent="0.3">
      <c r="Q721" s="1">
        <f t="shared" si="185"/>
        <v>7.1899999999998911</v>
      </c>
      <c r="R721" s="1">
        <f>IF(Q721&lt;=t_thrust,('D12 Data'!D721/(m+m_f/2)),0)</f>
        <v>0</v>
      </c>
      <c r="S721" s="1">
        <f t="shared" si="186"/>
        <v>0</v>
      </c>
      <c r="T721" s="1">
        <f t="shared" si="193"/>
        <v>0</v>
      </c>
      <c r="U721" s="1">
        <f t="shared" si="180"/>
        <v>4.6006067052852124</v>
      </c>
      <c r="V721" s="1">
        <f t="shared" si="181"/>
        <v>6.8968726399983183E-3</v>
      </c>
      <c r="W721" s="1">
        <f t="shared" si="187"/>
        <v>4.6075035779252076</v>
      </c>
      <c r="X721" s="1">
        <f t="shared" si="190"/>
        <v>485.12993766793159</v>
      </c>
      <c r="Y721" s="1">
        <f t="shared" si="191"/>
        <v>269.99524944943539</v>
      </c>
      <c r="Z721" s="1">
        <f t="shared" si="192"/>
        <v>0.34832748349914366</v>
      </c>
      <c r="AA721" s="1">
        <f t="shared" si="188"/>
        <v>34.764256784826124</v>
      </c>
      <c r="AB721" s="1">
        <f t="shared" si="189"/>
        <v>-1.3460199544142635</v>
      </c>
      <c r="AC721" s="1">
        <f t="shared" si="182"/>
        <v>34.790304964443905</v>
      </c>
      <c r="AD721" s="1">
        <f t="shared" si="194"/>
        <v>-4.6006067052852124</v>
      </c>
      <c r="AE721" s="1">
        <f t="shared" si="183"/>
        <v>-9.8031031273600018</v>
      </c>
      <c r="AF721" s="1">
        <f t="shared" si="184"/>
        <v>10.828961768441641</v>
      </c>
      <c r="AG721" s="1">
        <f t="shared" si="179"/>
        <v>7.1899999999998911</v>
      </c>
      <c r="AH721" s="1">
        <f>SUM($Z$2:Z721)</f>
        <v>560.54825568716535</v>
      </c>
    </row>
    <row r="722" spans="17:34" x14ac:dyDescent="0.3">
      <c r="Q722" s="1">
        <f t="shared" si="185"/>
        <v>7.1999999999998909</v>
      </c>
      <c r="R722" s="1">
        <f>IF(Q722&lt;=t_thrust,('D12 Data'!D722/(m+m_f/2)),0)</f>
        <v>0</v>
      </c>
      <c r="S722" s="1">
        <f t="shared" si="186"/>
        <v>0</v>
      </c>
      <c r="T722" s="1">
        <f t="shared" si="193"/>
        <v>0</v>
      </c>
      <c r="U722" s="1">
        <f t="shared" si="180"/>
        <v>4.5884381281105027</v>
      </c>
      <c r="V722" s="1">
        <f t="shared" si="181"/>
        <v>7.9380579375812835E-3</v>
      </c>
      <c r="W722" s="1">
        <f t="shared" si="187"/>
        <v>4.596376186048083</v>
      </c>
      <c r="X722" s="1">
        <f t="shared" si="190"/>
        <v>485.47758023577984</v>
      </c>
      <c r="Y722" s="1">
        <f t="shared" si="191"/>
        <v>269.98178924989122</v>
      </c>
      <c r="Z722" s="1">
        <f t="shared" si="192"/>
        <v>0.34790304964443314</v>
      </c>
      <c r="AA722" s="1">
        <f t="shared" si="188"/>
        <v>34.718250717773273</v>
      </c>
      <c r="AB722" s="1">
        <f t="shared" si="189"/>
        <v>-1.4440509856878614</v>
      </c>
      <c r="AC722" s="1">
        <f t="shared" si="182"/>
        <v>34.748269254042427</v>
      </c>
      <c r="AD722" s="1">
        <f t="shared" si="194"/>
        <v>-4.5884381281105027</v>
      </c>
      <c r="AE722" s="1">
        <f t="shared" si="183"/>
        <v>-9.8020619420624193</v>
      </c>
      <c r="AF722" s="1">
        <f t="shared" si="184"/>
        <v>10.822854649838309</v>
      </c>
      <c r="AG722" s="1">
        <f t="shared" si="179"/>
        <v>7.1999999999998909</v>
      </c>
      <c r="AH722" s="1">
        <f>SUM($Z$2:Z722)</f>
        <v>560.89615873680975</v>
      </c>
    </row>
    <row r="723" spans="17:34" x14ac:dyDescent="0.3">
      <c r="Q723" s="1">
        <f t="shared" si="185"/>
        <v>7.2099999999998907</v>
      </c>
      <c r="R723" s="1">
        <f>IF(Q723&lt;=t_thrust,('D12 Data'!D723/(m+m_f/2)),0)</f>
        <v>0</v>
      </c>
      <c r="S723" s="1">
        <f t="shared" si="186"/>
        <v>0</v>
      </c>
      <c r="T723" s="1">
        <f t="shared" si="193"/>
        <v>0</v>
      </c>
      <c r="U723" s="1">
        <f t="shared" si="180"/>
        <v>4.576317787097782</v>
      </c>
      <c r="V723" s="1">
        <f t="shared" si="181"/>
        <v>9.0522864957557538E-3</v>
      </c>
      <c r="W723" s="1">
        <f t="shared" si="187"/>
        <v>4.5853700735935359</v>
      </c>
      <c r="X723" s="1">
        <f t="shared" si="190"/>
        <v>485.82476274295755</v>
      </c>
      <c r="Y723" s="1">
        <f t="shared" si="191"/>
        <v>269.96734874003437</v>
      </c>
      <c r="Z723" s="1">
        <f t="shared" si="192"/>
        <v>0.34748269254039676</v>
      </c>
      <c r="AA723" s="1">
        <f t="shared" si="188"/>
        <v>34.672366336492168</v>
      </c>
      <c r="AB723" s="1">
        <f t="shared" si="189"/>
        <v>-1.5420716051084835</v>
      </c>
      <c r="AC723" s="1">
        <f t="shared" si="182"/>
        <v>34.706641615218217</v>
      </c>
      <c r="AD723" s="1">
        <f t="shared" si="194"/>
        <v>-4.576317787097782</v>
      </c>
      <c r="AE723" s="1">
        <f t="shared" si="183"/>
        <v>-9.8009477135042449</v>
      </c>
      <c r="AF723" s="1">
        <f t="shared" si="184"/>
        <v>10.816712096166359</v>
      </c>
      <c r="AG723" s="1">
        <f t="shared" si="179"/>
        <v>7.2099999999998907</v>
      </c>
      <c r="AH723" s="1">
        <f>SUM($Z$2:Z723)</f>
        <v>561.24364142935019</v>
      </c>
    </row>
    <row r="724" spans="17:34" x14ac:dyDescent="0.3">
      <c r="Q724" s="1">
        <f t="shared" si="185"/>
        <v>7.2199999999998905</v>
      </c>
      <c r="R724" s="1">
        <f>IF(Q724&lt;=t_thrust,('D12 Data'!D724/(m+m_f/2)),0)</f>
        <v>0</v>
      </c>
      <c r="S724" s="1">
        <f t="shared" si="186"/>
        <v>0</v>
      </c>
      <c r="T724" s="1">
        <f t="shared" si="193"/>
        <v>0</v>
      </c>
      <c r="U724" s="1">
        <f t="shared" si="180"/>
        <v>4.5642454275558535</v>
      </c>
      <c r="V724" s="1">
        <f t="shared" si="181"/>
        <v>1.0239525883696855E-2</v>
      </c>
      <c r="W724" s="1">
        <f t="shared" si="187"/>
        <v>4.5744849534395495</v>
      </c>
      <c r="X724" s="1">
        <f t="shared" si="190"/>
        <v>486.17148640632246</v>
      </c>
      <c r="Y724" s="1">
        <f t="shared" si="191"/>
        <v>269.95192802398327</v>
      </c>
      <c r="Z724" s="1">
        <f t="shared" si="192"/>
        <v>0.34706641615217326</v>
      </c>
      <c r="AA724" s="1">
        <f t="shared" si="188"/>
        <v>34.626603158621194</v>
      </c>
      <c r="AB724" s="1">
        <f t="shared" si="189"/>
        <v>-1.6400810822435239</v>
      </c>
      <c r="AC724" s="1">
        <f t="shared" si="182"/>
        <v>34.665422430153193</v>
      </c>
      <c r="AD724" s="1">
        <f t="shared" si="194"/>
        <v>-4.5642454275558535</v>
      </c>
      <c r="AE724" s="1">
        <f t="shared" si="183"/>
        <v>-9.7997604741163045</v>
      </c>
      <c r="AF724" s="1">
        <f t="shared" si="184"/>
        <v>10.810533829234185</v>
      </c>
      <c r="AG724" s="1">
        <f t="shared" si="179"/>
        <v>7.2199999999998905</v>
      </c>
      <c r="AH724" s="1">
        <f>SUM($Z$2:Z724)</f>
        <v>561.59070784550238</v>
      </c>
    </row>
    <row r="725" spans="17:34" x14ac:dyDescent="0.3">
      <c r="Q725" s="1">
        <f t="shared" si="185"/>
        <v>7.2299999999998903</v>
      </c>
      <c r="R725" s="1">
        <f>IF(Q725&lt;=t_thrust,('D12 Data'!D725/(m+m_f/2)),0)</f>
        <v>0</v>
      </c>
      <c r="S725" s="1">
        <f t="shared" si="186"/>
        <v>0</v>
      </c>
      <c r="T725" s="1">
        <f t="shared" si="193"/>
        <v>0</v>
      </c>
      <c r="U725" s="1">
        <f t="shared" si="180"/>
        <v>4.5522207964727368</v>
      </c>
      <c r="V725" s="1">
        <f t="shared" si="181"/>
        <v>1.1499741497431708E-2</v>
      </c>
      <c r="W725" s="1">
        <f t="shared" si="187"/>
        <v>4.5637205379701689</v>
      </c>
      <c r="X725" s="1">
        <f t="shared" si="190"/>
        <v>486.51775243790865</v>
      </c>
      <c r="Y725" s="1">
        <f t="shared" si="191"/>
        <v>269.93552721316081</v>
      </c>
      <c r="Z725" s="1">
        <f t="shared" si="192"/>
        <v>0.34665422430151799</v>
      </c>
      <c r="AA725" s="1">
        <f t="shared" si="188"/>
        <v>34.580960704345635</v>
      </c>
      <c r="AB725" s="1">
        <f t="shared" si="189"/>
        <v>-1.7380786869846849</v>
      </c>
      <c r="AC725" s="1">
        <f t="shared" si="182"/>
        <v>34.624612066529316</v>
      </c>
      <c r="AD725" s="1">
        <f t="shared" si="194"/>
        <v>-4.5522207964727368</v>
      </c>
      <c r="AE725" s="1">
        <f t="shared" si="183"/>
        <v>-9.7985002585025693</v>
      </c>
      <c r="AF725" s="1">
        <f t="shared" si="184"/>
        <v>10.804319575786057</v>
      </c>
      <c r="AG725" s="1">
        <f t="shared" si="179"/>
        <v>7.2299999999998903</v>
      </c>
      <c r="AH725" s="1">
        <f>SUM($Z$2:Z725)</f>
        <v>561.93736206980395</v>
      </c>
    </row>
    <row r="726" spans="17:34" x14ac:dyDescent="0.3">
      <c r="Q726" s="1">
        <f t="shared" si="185"/>
        <v>7.2399999999998901</v>
      </c>
      <c r="R726" s="1">
        <f>IF(Q726&lt;=t_thrust,('D12 Data'!D726/(m+m_f/2)),0)</f>
        <v>0</v>
      </c>
      <c r="S726" s="1">
        <f t="shared" si="186"/>
        <v>0</v>
      </c>
      <c r="T726" s="1">
        <f t="shared" si="193"/>
        <v>0</v>
      </c>
      <c r="U726" s="1">
        <f t="shared" si="180"/>
        <v>4.5402436425023929</v>
      </c>
      <c r="V726" s="1">
        <f t="shared" si="181"/>
        <v>1.2832896561992817E-2</v>
      </c>
      <c r="W726" s="1">
        <f t="shared" si="187"/>
        <v>4.5530765390643859</v>
      </c>
      <c r="X726" s="1">
        <f t="shared" si="190"/>
        <v>486.86356204495212</v>
      </c>
      <c r="Y726" s="1">
        <f t="shared" si="191"/>
        <v>269.91814642629095</v>
      </c>
      <c r="Z726" s="1">
        <f t="shared" si="192"/>
        <v>0.34624612066530119</v>
      </c>
      <c r="AA726" s="1">
        <f t="shared" si="188"/>
        <v>34.535438496380905</v>
      </c>
      <c r="AB726" s="1">
        <f t="shared" si="189"/>
        <v>-1.8360636895697084</v>
      </c>
      <c r="AC726" s="1">
        <f t="shared" si="182"/>
        <v>34.584210877356512</v>
      </c>
      <c r="AD726" s="1">
        <f t="shared" si="194"/>
        <v>-4.5402436425023929</v>
      </c>
      <c r="AE726" s="1">
        <f t="shared" si="183"/>
        <v>-9.7971671034380083</v>
      </c>
      <c r="AF726" s="1">
        <f t="shared" si="184"/>
        <v>10.798069067475502</v>
      </c>
      <c r="AG726" s="1">
        <f t="shared" si="179"/>
        <v>7.2399999999998901</v>
      </c>
      <c r="AH726" s="1">
        <f>SUM($Z$2:Z726)</f>
        <v>562.28360819046929</v>
      </c>
    </row>
    <row r="727" spans="17:34" x14ac:dyDescent="0.3">
      <c r="Q727" s="1">
        <f t="shared" si="185"/>
        <v>7.2499999999998899</v>
      </c>
      <c r="R727" s="1">
        <f>IF(Q727&lt;=t_thrust,('D12 Data'!D727/(m+m_f/2)),0)</f>
        <v>0</v>
      </c>
      <c r="S727" s="1">
        <f t="shared" si="186"/>
        <v>0</v>
      </c>
      <c r="T727" s="1">
        <f t="shared" si="193"/>
        <v>0</v>
      </c>
      <c r="U727" s="1">
        <f t="shared" si="180"/>
        <v>4.5283137159515867</v>
      </c>
      <c r="V727" s="1">
        <f t="shared" si="181"/>
        <v>1.4238952133708516E-2</v>
      </c>
      <c r="W727" s="1">
        <f t="shared" si="187"/>
        <v>4.5425526680852952</v>
      </c>
      <c r="X727" s="1">
        <f t="shared" si="190"/>
        <v>487.20891642991592</v>
      </c>
      <c r="Y727" s="1">
        <f t="shared" si="191"/>
        <v>269.89978578939525</v>
      </c>
      <c r="Z727" s="1">
        <f t="shared" si="192"/>
        <v>0.34584210877355398</v>
      </c>
      <c r="AA727" s="1">
        <f t="shared" si="188"/>
        <v>34.490036059955884</v>
      </c>
      <c r="AB727" s="1">
        <f t="shared" si="189"/>
        <v>-1.9340353606040865</v>
      </c>
      <c r="AC727" s="1">
        <f t="shared" si="182"/>
        <v>34.544219200802964</v>
      </c>
      <c r="AD727" s="1">
        <f t="shared" si="194"/>
        <v>-4.5283137159515867</v>
      </c>
      <c r="AE727" s="1">
        <f t="shared" si="183"/>
        <v>-9.7957610478662929</v>
      </c>
      <c r="AF727" s="1">
        <f t="shared" si="184"/>
        <v>10.791782040838751</v>
      </c>
      <c r="AG727" s="1">
        <f t="shared" si="179"/>
        <v>7.2499999999998899</v>
      </c>
      <c r="AH727" s="1">
        <f>SUM($Z$2:Z727)</f>
        <v>562.62945029924288</v>
      </c>
    </row>
    <row r="728" spans="17:34" x14ac:dyDescent="0.3">
      <c r="Q728" s="1">
        <f t="shared" si="185"/>
        <v>7.2599999999998897</v>
      </c>
      <c r="R728" s="1">
        <f>IF(Q728&lt;=t_thrust,('D12 Data'!D728/(m+m_f/2)),0)</f>
        <v>0</v>
      </c>
      <c r="S728" s="1">
        <f t="shared" si="186"/>
        <v>0</v>
      </c>
      <c r="T728" s="1">
        <f t="shared" si="193"/>
        <v>0</v>
      </c>
      <c r="U728" s="1">
        <f t="shared" si="180"/>
        <v>4.5164307687668419</v>
      </c>
      <c r="V728" s="1">
        <f t="shared" si="181"/>
        <v>1.5717867102630248E-2</v>
      </c>
      <c r="W728" s="1">
        <f t="shared" si="187"/>
        <v>4.5321486358694747</v>
      </c>
      <c r="X728" s="1">
        <f t="shared" si="190"/>
        <v>487.55381679051544</v>
      </c>
      <c r="Y728" s="1">
        <f t="shared" si="191"/>
        <v>269.88044543578923</v>
      </c>
      <c r="Z728" s="1">
        <f t="shared" si="192"/>
        <v>0.34544219200799448</v>
      </c>
      <c r="AA728" s="1">
        <f t="shared" si="188"/>
        <v>34.444752922796368</v>
      </c>
      <c r="AB728" s="1">
        <f t="shared" si="189"/>
        <v>-2.0319929710827473</v>
      </c>
      <c r="AC728" s="1">
        <f t="shared" si="182"/>
        <v>34.504637360027694</v>
      </c>
      <c r="AD728" s="1">
        <f t="shared" si="194"/>
        <v>-4.5164307687668419</v>
      </c>
      <c r="AE728" s="1">
        <f t="shared" si="183"/>
        <v>-9.7942821328973704</v>
      </c>
      <c r="AF728" s="1">
        <f t="shared" si="184"/>
        <v>10.785458237268202</v>
      </c>
      <c r="AG728" s="1">
        <f t="shared" si="179"/>
        <v>7.2599999999998897</v>
      </c>
      <c r="AH728" s="1">
        <f>SUM($Z$2:Z728)</f>
        <v>562.9748924912509</v>
      </c>
    </row>
    <row r="729" spans="17:34" x14ac:dyDescent="0.3">
      <c r="Q729" s="1">
        <f t="shared" si="185"/>
        <v>7.2699999999998894</v>
      </c>
      <c r="R729" s="1">
        <f>IF(Q729&lt;=t_thrust,('D12 Data'!D729/(m+m_f/2)),0)</f>
        <v>0</v>
      </c>
      <c r="S729" s="1">
        <f t="shared" si="186"/>
        <v>0</v>
      </c>
      <c r="T729" s="1">
        <f t="shared" si="193"/>
        <v>0</v>
      </c>
      <c r="U729" s="1">
        <f t="shared" si="180"/>
        <v>4.5045945545215478</v>
      </c>
      <c r="V729" s="1">
        <f t="shared" si="181"/>
        <v>1.7269598195096415E-2</v>
      </c>
      <c r="W729" s="1">
        <f t="shared" si="187"/>
        <v>4.5218641527166437</v>
      </c>
      <c r="X729" s="1">
        <f t="shared" si="190"/>
        <v>487.89826431974342</v>
      </c>
      <c r="Y729" s="1">
        <f t="shared" si="191"/>
        <v>269.86012550607842</v>
      </c>
      <c r="Z729" s="1">
        <f t="shared" si="192"/>
        <v>0.34504637360028967</v>
      </c>
      <c r="AA729" s="1">
        <f t="shared" si="188"/>
        <v>34.399588615108698</v>
      </c>
      <c r="AB729" s="1">
        <f t="shared" si="189"/>
        <v>-2.129935792411719</v>
      </c>
      <c r="AC729" s="1">
        <f t="shared" si="182"/>
        <v>34.465465663015671</v>
      </c>
      <c r="AD729" s="1">
        <f t="shared" si="194"/>
        <v>-4.5045945545215478</v>
      </c>
      <c r="AE729" s="1">
        <f t="shared" si="183"/>
        <v>-9.7927304018049046</v>
      </c>
      <c r="AF729" s="1">
        <f t="shared" si="184"/>
        <v>10.779097402985986</v>
      </c>
      <c r="AG729" s="1">
        <f t="shared" si="179"/>
        <v>7.2699999999998894</v>
      </c>
      <c r="AH729" s="1">
        <f>SUM($Z$2:Z729)</f>
        <v>563.31993886485122</v>
      </c>
    </row>
    <row r="730" spans="17:34" x14ac:dyDescent="0.3">
      <c r="Q730" s="1">
        <f t="shared" si="185"/>
        <v>7.2799999999998892</v>
      </c>
      <c r="R730" s="1">
        <f>IF(Q730&lt;=t_thrust,('D12 Data'!D730/(m+m_f/2)),0)</f>
        <v>0</v>
      </c>
      <c r="S730" s="1">
        <f t="shared" si="186"/>
        <v>0</v>
      </c>
      <c r="T730" s="1">
        <f t="shared" si="193"/>
        <v>0</v>
      </c>
      <c r="U730" s="1">
        <f t="shared" si="180"/>
        <v>4.4928048284031608</v>
      </c>
      <c r="V730" s="1">
        <f t="shared" si="181"/>
        <v>1.889409997643246E-2</v>
      </c>
      <c r="W730" s="1">
        <f t="shared" si="187"/>
        <v>4.5116989283795919</v>
      </c>
      <c r="X730" s="1">
        <f t="shared" si="190"/>
        <v>488.24226020589452</v>
      </c>
      <c r="Y730" s="1">
        <f t="shared" si="191"/>
        <v>269.83882614815428</v>
      </c>
      <c r="Z730" s="1">
        <f t="shared" si="192"/>
        <v>0.34465465663017675</v>
      </c>
      <c r="AA730" s="1">
        <f t="shared" si="188"/>
        <v>34.354542669563486</v>
      </c>
      <c r="AB730" s="1">
        <f t="shared" si="189"/>
        <v>-2.2278630964297661</v>
      </c>
      <c r="AC730" s="1">
        <f t="shared" si="182"/>
        <v>34.426704402415453</v>
      </c>
      <c r="AD730" s="1">
        <f t="shared" si="194"/>
        <v>-4.4928048284031608</v>
      </c>
      <c r="AE730" s="1">
        <f t="shared" si="183"/>
        <v>-9.7911059000235685</v>
      </c>
      <c r="AF730" s="1">
        <f t="shared" si="184"/>
        <v>10.772699289017543</v>
      </c>
      <c r="AG730" s="1">
        <f t="shared" si="179"/>
        <v>7.2799999999998892</v>
      </c>
      <c r="AH730" s="1">
        <f>SUM($Z$2:Z730)</f>
        <v>563.66459352148138</v>
      </c>
    </row>
    <row r="731" spans="17:34" x14ac:dyDescent="0.3">
      <c r="Q731" s="1">
        <f t="shared" si="185"/>
        <v>7.289999999999889</v>
      </c>
      <c r="R731" s="1">
        <f>IF(Q731&lt;=t_thrust,('D12 Data'!D731/(m+m_f/2)),0)</f>
        <v>0</v>
      </c>
      <c r="S731" s="1">
        <f t="shared" si="186"/>
        <v>0</v>
      </c>
      <c r="T731" s="1">
        <f t="shared" si="193"/>
        <v>0</v>
      </c>
      <c r="U731" s="1">
        <f t="shared" si="180"/>
        <v>4.4810613472005354</v>
      </c>
      <c r="V731" s="1">
        <f t="shared" si="181"/>
        <v>2.0591324853787035E-2</v>
      </c>
      <c r="W731" s="1">
        <f t="shared" si="187"/>
        <v>4.5016526720543224</v>
      </c>
      <c r="X731" s="1">
        <f t="shared" si="190"/>
        <v>488.58580563259017</v>
      </c>
      <c r="Y731" s="1">
        <f t="shared" si="191"/>
        <v>269.81654751718997</v>
      </c>
      <c r="Z731" s="1">
        <f t="shared" si="192"/>
        <v>0.34426704402416164</v>
      </c>
      <c r="AA731" s="1">
        <f t="shared" si="188"/>
        <v>34.309614621279458</v>
      </c>
      <c r="AB731" s="1">
        <f t="shared" si="189"/>
        <v>-2.3257741554299995</v>
      </c>
      <c r="AC731" s="1">
        <f t="shared" si="182"/>
        <v>34.388353855379286</v>
      </c>
      <c r="AD731" s="1">
        <f t="shared" si="194"/>
        <v>-4.4810613472005354</v>
      </c>
      <c r="AE731" s="1">
        <f t="shared" si="183"/>
        <v>-9.7894086751462126</v>
      </c>
      <c r="AF731" s="1">
        <f t="shared" si="184"/>
        <v>10.766263651165273</v>
      </c>
      <c r="AG731" s="1">
        <f t="shared" si="179"/>
        <v>7.289999999999889</v>
      </c>
      <c r="AH731" s="1">
        <f>SUM($Z$2:Z731)</f>
        <v>564.00886056550553</v>
      </c>
    </row>
    <row r="732" spans="17:34" x14ac:dyDescent="0.3">
      <c r="Q732" s="1">
        <f t="shared" si="185"/>
        <v>7.2999999999998888</v>
      </c>
      <c r="R732" s="1">
        <f>IF(Q732&lt;=t_thrust,('D12 Data'!D732/(m+m_f/2)),0)</f>
        <v>0</v>
      </c>
      <c r="S732" s="1">
        <f t="shared" si="186"/>
        <v>0</v>
      </c>
      <c r="T732" s="1">
        <f t="shared" si="193"/>
        <v>0</v>
      </c>
      <c r="U732" s="1">
        <f t="shared" si="180"/>
        <v>4.4693638692913655</v>
      </c>
      <c r="V732" s="1">
        <f t="shared" si="181"/>
        <v>2.2361223079103772E-2</v>
      </c>
      <c r="W732" s="1">
        <f t="shared" si="187"/>
        <v>4.4917250923704701</v>
      </c>
      <c r="X732" s="1">
        <f t="shared" si="190"/>
        <v>488.92890177880298</v>
      </c>
      <c r="Y732" s="1">
        <f t="shared" si="191"/>
        <v>269.79328977563569</v>
      </c>
      <c r="Z732" s="1">
        <f t="shared" si="192"/>
        <v>0.34388353855381276</v>
      </c>
      <c r="AA732" s="1">
        <f t="shared" si="188"/>
        <v>34.264804007807456</v>
      </c>
      <c r="AB732" s="1">
        <f t="shared" si="189"/>
        <v>-2.4236682421814595</v>
      </c>
      <c r="AC732" s="1">
        <f t="shared" si="182"/>
        <v>34.350414283405911</v>
      </c>
      <c r="AD732" s="1">
        <f t="shared" si="194"/>
        <v>-4.4693638692913655</v>
      </c>
      <c r="AE732" s="1">
        <f t="shared" si="183"/>
        <v>-9.7876387769208968</v>
      </c>
      <c r="AF732" s="1">
        <f t="shared" si="184"/>
        <v>10.759790249982231</v>
      </c>
      <c r="AG732" s="1">
        <f t="shared" si="179"/>
        <v>7.2999999999998888</v>
      </c>
      <c r="AH732" s="1">
        <f>SUM($Z$2:Z732)</f>
        <v>564.3527441040593</v>
      </c>
    </row>
    <row r="733" spans="17:34" x14ac:dyDescent="0.3">
      <c r="Q733" s="1">
        <f t="shared" si="185"/>
        <v>7.3099999999998886</v>
      </c>
      <c r="R733" s="1">
        <f>IF(Q733&lt;=t_thrust,('D12 Data'!D733/(m+m_f/2)),0)</f>
        <v>0</v>
      </c>
      <c r="S733" s="1">
        <f t="shared" si="186"/>
        <v>0</v>
      </c>
      <c r="T733" s="1">
        <f t="shared" si="193"/>
        <v>0</v>
      </c>
      <c r="U733" s="1">
        <f t="shared" si="180"/>
        <v>4.4577121546297471</v>
      </c>
      <c r="V733" s="1">
        <f t="shared" si="181"/>
        <v>2.4203742752228471E-2</v>
      </c>
      <c r="W733" s="1">
        <f t="shared" si="187"/>
        <v>4.4819158973819757</v>
      </c>
      <c r="X733" s="1">
        <f t="shared" si="190"/>
        <v>489.27154981888106</v>
      </c>
      <c r="Y733" s="1">
        <f t="shared" si="191"/>
        <v>269.76905309321387</v>
      </c>
      <c r="Z733" s="1">
        <f t="shared" si="192"/>
        <v>0.34350414283405928</v>
      </c>
      <c r="AA733" s="1">
        <f t="shared" si="188"/>
        <v>34.220110369114543</v>
      </c>
      <c r="AB733" s="1">
        <f t="shared" si="189"/>
        <v>-2.5215446299506663</v>
      </c>
      <c r="AC733" s="1">
        <f t="shared" si="182"/>
        <v>34.312885932186084</v>
      </c>
      <c r="AD733" s="1">
        <f t="shared" si="194"/>
        <v>-4.4577121546297471</v>
      </c>
      <c r="AE733" s="1">
        <f t="shared" si="183"/>
        <v>-9.7857962572477728</v>
      </c>
      <c r="AF733" s="1">
        <f t="shared" si="184"/>
        <v>10.753278850745865</v>
      </c>
      <c r="AG733" s="1">
        <f t="shared" si="179"/>
        <v>7.3099999999998886</v>
      </c>
      <c r="AH733" s="1">
        <f>SUM($Z$2:Z733)</f>
        <v>564.69624824689333</v>
      </c>
    </row>
    <row r="734" spans="17:34" x14ac:dyDescent="0.3">
      <c r="Q734" s="1">
        <f t="shared" si="185"/>
        <v>7.3199999999998884</v>
      </c>
      <c r="R734" s="1">
        <f>IF(Q734&lt;=t_thrust,('D12 Data'!D734/(m+m_f/2)),0)</f>
        <v>0</v>
      </c>
      <c r="S734" s="1">
        <f t="shared" si="186"/>
        <v>0</v>
      </c>
      <c r="T734" s="1">
        <f t="shared" si="193"/>
        <v>0</v>
      </c>
      <c r="U734" s="1">
        <f t="shared" si="180"/>
        <v>4.4461059647338432</v>
      </c>
      <c r="V734" s="1">
        <f t="shared" si="181"/>
        <v>2.611882982415132E-2</v>
      </c>
      <c r="W734" s="1">
        <f t="shared" si="187"/>
        <v>4.4722247945579943</v>
      </c>
      <c r="X734" s="1">
        <f t="shared" si="190"/>
        <v>489.61375092257219</v>
      </c>
      <c r="Y734" s="1">
        <f t="shared" si="191"/>
        <v>269.74383764691436</v>
      </c>
      <c r="Z734" s="1">
        <f t="shared" si="192"/>
        <v>0.34312885932185438</v>
      </c>
      <c r="AA734" s="1">
        <f t="shared" si="188"/>
        <v>34.175533247568247</v>
      </c>
      <c r="AB734" s="1">
        <f t="shared" si="189"/>
        <v>-2.6194025925231421</v>
      </c>
      <c r="AC734" s="1">
        <f t="shared" si="182"/>
        <v>34.275769031450771</v>
      </c>
      <c r="AD734" s="1">
        <f t="shared" si="194"/>
        <v>-4.4461059647338432</v>
      </c>
      <c r="AE734" s="1">
        <f t="shared" si="183"/>
        <v>-9.7838811701758495</v>
      </c>
      <c r="AF734" s="1">
        <f t="shared" si="184"/>
        <v>10.746729223431815</v>
      </c>
      <c r="AG734" s="1">
        <f t="shared" si="179"/>
        <v>7.3199999999998884</v>
      </c>
      <c r="AH734" s="1">
        <f>SUM($Z$2:Z734)</f>
        <v>565.03937710621517</v>
      </c>
    </row>
    <row r="735" spans="17:34" x14ac:dyDescent="0.3">
      <c r="Q735" s="1">
        <f t="shared" si="185"/>
        <v>7.3299999999998882</v>
      </c>
      <c r="R735" s="1">
        <f>IF(Q735&lt;=t_thrust,('D12 Data'!D735/(m+m_f/2)),0)</f>
        <v>0</v>
      </c>
      <c r="S735" s="1">
        <f t="shared" si="186"/>
        <v>0</v>
      </c>
      <c r="T735" s="1">
        <f t="shared" si="193"/>
        <v>0</v>
      </c>
      <c r="U735" s="1">
        <f t="shared" si="180"/>
        <v>4.4345450626736742</v>
      </c>
      <c r="V735" s="1">
        <f t="shared" si="181"/>
        <v>2.8106428100383798E-2</v>
      </c>
      <c r="W735" s="1">
        <f t="shared" si="187"/>
        <v>4.4626514907740589</v>
      </c>
      <c r="X735" s="1">
        <f t="shared" si="190"/>
        <v>489.95550625504785</v>
      </c>
      <c r="Y735" s="1">
        <f t="shared" si="191"/>
        <v>269.71764362098912</v>
      </c>
      <c r="Z735" s="1">
        <f t="shared" si="192"/>
        <v>0.34275769031448239</v>
      </c>
      <c r="AA735" s="1">
        <f t="shared" si="188"/>
        <v>34.131072187920907</v>
      </c>
      <c r="AB735" s="1">
        <f t="shared" si="189"/>
        <v>-2.7172414042248985</v>
      </c>
      <c r="AC735" s="1">
        <f t="shared" si="182"/>
        <v>34.239063794822165</v>
      </c>
      <c r="AD735" s="1">
        <f t="shared" si="194"/>
        <v>-4.4345450626736742</v>
      </c>
      <c r="AE735" s="1">
        <f t="shared" si="183"/>
        <v>-9.7818935718996158</v>
      </c>
      <c r="AF735" s="1">
        <f t="shared" si="184"/>
        <v>10.740141142687767</v>
      </c>
      <c r="AG735" s="1">
        <f t="shared" si="179"/>
        <v>7.3299999999998882</v>
      </c>
      <c r="AH735" s="1">
        <f>SUM($Z$2:Z735)</f>
        <v>565.38213479652961</v>
      </c>
    </row>
    <row r="736" spans="17:34" x14ac:dyDescent="0.3">
      <c r="Q736" s="1">
        <f t="shared" si="185"/>
        <v>7.3399999999998879</v>
      </c>
      <c r="R736" s="1">
        <f>IF(Q736&lt;=t_thrust,('D12 Data'!D736/(m+m_f/2)),0)</f>
        <v>0</v>
      </c>
      <c r="S736" s="1">
        <f t="shared" si="186"/>
        <v>0</v>
      </c>
      <c r="T736" s="1">
        <f t="shared" si="193"/>
        <v>0</v>
      </c>
      <c r="U736" s="1">
        <f t="shared" si="180"/>
        <v>4.4230292130590101</v>
      </c>
      <c r="V736" s="1">
        <f t="shared" si="181"/>
        <v>3.0166479244469913E-2</v>
      </c>
      <c r="W736" s="1">
        <f t="shared" si="187"/>
        <v>4.4531956923034821</v>
      </c>
      <c r="X736" s="1">
        <f t="shared" si="190"/>
        <v>490.29681697692706</v>
      </c>
      <c r="Y736" s="1">
        <f t="shared" si="191"/>
        <v>269.69047120694688</v>
      </c>
      <c r="Z736" s="1">
        <f t="shared" si="192"/>
        <v>0.34239063794822255</v>
      </c>
      <c r="AA736" s="1">
        <f t="shared" si="188"/>
        <v>34.086726737294171</v>
      </c>
      <c r="AB736" s="1">
        <f t="shared" si="189"/>
        <v>-2.8150603399438925</v>
      </c>
      <c r="AC736" s="1">
        <f t="shared" si="182"/>
        <v>34.202770419667623</v>
      </c>
      <c r="AD736" s="1">
        <f t="shared" si="194"/>
        <v>-4.4230292130590101</v>
      </c>
      <c r="AE736" s="1">
        <f t="shared" si="183"/>
        <v>-9.7798335207555311</v>
      </c>
      <c r="AF736" s="1">
        <f t="shared" si="184"/>
        <v>10.733514387807329</v>
      </c>
      <c r="AG736" s="1">
        <f t="shared" si="179"/>
        <v>7.3399999999998879</v>
      </c>
      <c r="AH736" s="1">
        <f>SUM($Z$2:Z736)</f>
        <v>565.72452543447787</v>
      </c>
    </row>
    <row r="737" spans="17:34" x14ac:dyDescent="0.3">
      <c r="Q737" s="1">
        <f t="shared" si="185"/>
        <v>7.3499999999998877</v>
      </c>
      <c r="R737" s="1">
        <f>IF(Q737&lt;=t_thrust,('D12 Data'!D737/(m+m_f/2)),0)</f>
        <v>0</v>
      </c>
      <c r="S737" s="1">
        <f t="shared" si="186"/>
        <v>0</v>
      </c>
      <c r="T737" s="1">
        <f t="shared" si="193"/>
        <v>0</v>
      </c>
      <c r="U737" s="1">
        <f t="shared" si="180"/>
        <v>4.4115581820273757</v>
      </c>
      <c r="V737" s="1">
        <f t="shared" si="181"/>
        <v>3.2298922781631365E-2</v>
      </c>
      <c r="W737" s="1">
        <f t="shared" si="187"/>
        <v>4.4438571048090072</v>
      </c>
      <c r="X737" s="1">
        <f t="shared" si="190"/>
        <v>490.63768424429998</v>
      </c>
      <c r="Y737" s="1">
        <f t="shared" si="191"/>
        <v>269.66232060354747</v>
      </c>
      <c r="Z737" s="1">
        <f t="shared" si="192"/>
        <v>0.34202770419664652</v>
      </c>
      <c r="AA737" s="1">
        <f t="shared" si="188"/>
        <v>34.042496445163579</v>
      </c>
      <c r="AB737" s="1">
        <f t="shared" si="189"/>
        <v>-2.9128586751514458</v>
      </c>
      <c r="AC737" s="1">
        <f t="shared" si="182"/>
        <v>34.166889086956395</v>
      </c>
      <c r="AD737" s="1">
        <f t="shared" si="194"/>
        <v>-4.4115581820273757</v>
      </c>
      <c r="AE737" s="1">
        <f t="shared" si="183"/>
        <v>-9.777701077218369</v>
      </c>
      <c r="AF737" s="1">
        <f t="shared" si="184"/>
        <v>10.726848742703979</v>
      </c>
      <c r="AG737" s="1">
        <f t="shared" si="179"/>
        <v>7.3499999999998877</v>
      </c>
      <c r="AH737" s="1">
        <f>SUM($Z$2:Z737)</f>
        <v>566.06655313867452</v>
      </c>
    </row>
    <row r="738" spans="17:34" x14ac:dyDescent="0.3">
      <c r="Q738" s="1">
        <f t="shared" si="185"/>
        <v>7.3599999999998875</v>
      </c>
      <c r="R738" s="1">
        <f>IF(Q738&lt;=t_thrust,('D12 Data'!D738/(m+m_f/2)),0)</f>
        <v>0</v>
      </c>
      <c r="S738" s="1">
        <f t="shared" si="186"/>
        <v>0</v>
      </c>
      <c r="T738" s="1">
        <f t="shared" si="193"/>
        <v>0</v>
      </c>
      <c r="U738" s="1">
        <f t="shared" si="180"/>
        <v>4.4001317372321633</v>
      </c>
      <c r="V738" s="1">
        <f t="shared" si="181"/>
        <v>3.450369610254634E-2</v>
      </c>
      <c r="W738" s="1">
        <f t="shared" si="187"/>
        <v>4.4346354333347104</v>
      </c>
      <c r="X738" s="1">
        <f t="shared" si="190"/>
        <v>490.97810920875162</v>
      </c>
      <c r="Y738" s="1">
        <f t="shared" si="191"/>
        <v>269.63319201679593</v>
      </c>
      <c r="Z738" s="1">
        <f t="shared" si="192"/>
        <v>0.34166889086957292</v>
      </c>
      <c r="AA738" s="1">
        <f t="shared" si="188"/>
        <v>33.998380863343307</v>
      </c>
      <c r="AB738" s="1">
        <f t="shared" si="189"/>
        <v>-3.0106356859236274</v>
      </c>
      <c r="AC738" s="1">
        <f t="shared" si="182"/>
        <v>34.131419961119477</v>
      </c>
      <c r="AD738" s="1">
        <f t="shared" si="194"/>
        <v>-4.4001317372321633</v>
      </c>
      <c r="AE738" s="1">
        <f t="shared" si="183"/>
        <v>-9.7754963038974534</v>
      </c>
      <c r="AF738" s="1">
        <f t="shared" si="184"/>
        <v>10.72014399588506</v>
      </c>
      <c r="AG738" s="1">
        <f t="shared" si="179"/>
        <v>7.3599999999998875</v>
      </c>
      <c r="AH738" s="1">
        <f>SUM($Z$2:Z738)</f>
        <v>566.40822202954405</v>
      </c>
    </row>
    <row r="739" spans="17:34" x14ac:dyDescent="0.3">
      <c r="Q739" s="1">
        <f t="shared" si="185"/>
        <v>7.3699999999998873</v>
      </c>
      <c r="R739" s="1">
        <f>IF(Q739&lt;=t_thrust,('D12 Data'!D739/(m+m_f/2)),0)</f>
        <v>0</v>
      </c>
      <c r="S739" s="1">
        <f t="shared" si="186"/>
        <v>0</v>
      </c>
      <c r="T739" s="1">
        <f t="shared" si="193"/>
        <v>0</v>
      </c>
      <c r="U739" s="1">
        <f t="shared" si="180"/>
        <v>4.3887496478308599</v>
      </c>
      <c r="V739" s="1">
        <f t="shared" si="181"/>
        <v>3.6780734467261336E-2</v>
      </c>
      <c r="W739" s="1">
        <f t="shared" si="187"/>
        <v>4.4255303822981205</v>
      </c>
      <c r="X739" s="1">
        <f t="shared" si="190"/>
        <v>491.31809301738502</v>
      </c>
      <c r="Y739" s="1">
        <f t="shared" si="191"/>
        <v>269.60308565993671</v>
      </c>
      <c r="Z739" s="1">
        <f t="shared" si="192"/>
        <v>0.34131419961116621</v>
      </c>
      <c r="AA739" s="1">
        <f t="shared" si="188"/>
        <v>33.954379545970987</v>
      </c>
      <c r="AB739" s="1">
        <f t="shared" si="189"/>
        <v>-3.1083906489625996</v>
      </c>
      <c r="AC739" s="1">
        <f t="shared" si="182"/>
        <v>34.096363189912367</v>
      </c>
      <c r="AD739" s="1">
        <f t="shared" si="194"/>
        <v>-4.3887496478308599</v>
      </c>
      <c r="AE739" s="1">
        <f t="shared" si="183"/>
        <v>-9.7732192655327399</v>
      </c>
      <c r="AF739" s="1">
        <f t="shared" si="184"/>
        <v>10.713399940425813</v>
      </c>
      <c r="AG739" s="1">
        <f t="shared" si="179"/>
        <v>7.3699999999998873</v>
      </c>
      <c r="AH739" s="1">
        <f>SUM($Z$2:Z739)</f>
        <v>566.74953622915518</v>
      </c>
    </row>
    <row r="740" spans="17:34" x14ac:dyDescent="0.3">
      <c r="Q740" s="1">
        <f t="shared" si="185"/>
        <v>7.3799999999998871</v>
      </c>
      <c r="R740" s="1">
        <f>IF(Q740&lt;=t_thrust,('D12 Data'!D740/(m+m_f/2)),0)</f>
        <v>0</v>
      </c>
      <c r="S740" s="1">
        <f t="shared" si="186"/>
        <v>0</v>
      </c>
      <c r="T740" s="1">
        <f t="shared" si="193"/>
        <v>0</v>
      </c>
      <c r="U740" s="1">
        <f t="shared" si="180"/>
        <v>4.3774116844733699</v>
      </c>
      <c r="V740" s="1">
        <f t="shared" si="181"/>
        <v>3.9129971009235882E-2</v>
      </c>
      <c r="W740" s="1">
        <f t="shared" si="187"/>
        <v>4.4165416554826065</v>
      </c>
      <c r="X740" s="1">
        <f t="shared" si="190"/>
        <v>491.65763681284471</v>
      </c>
      <c r="Y740" s="1">
        <f t="shared" si="191"/>
        <v>269.57200175344707</v>
      </c>
      <c r="Z740" s="1">
        <f t="shared" si="192"/>
        <v>0.34096363189910533</v>
      </c>
      <c r="AA740" s="1">
        <f t="shared" si="188"/>
        <v>33.910492049492682</v>
      </c>
      <c r="AB740" s="1">
        <f t="shared" si="189"/>
        <v>-3.2061228416179248</v>
      </c>
      <c r="AC740" s="1">
        <f t="shared" si="182"/>
        <v>34.061718904280958</v>
      </c>
      <c r="AD740" s="1">
        <f t="shared" si="194"/>
        <v>-4.3774116844733699</v>
      </c>
      <c r="AE740" s="1">
        <f t="shared" si="183"/>
        <v>-9.770870028990764</v>
      </c>
      <c r="AF740" s="1">
        <f t="shared" si="184"/>
        <v>10.706616373943449</v>
      </c>
      <c r="AG740" s="1">
        <f t="shared" si="179"/>
        <v>7.3799999999998871</v>
      </c>
      <c r="AH740" s="1">
        <f>SUM($Z$2:Z740)</f>
        <v>567.09049986105424</v>
      </c>
    </row>
    <row r="741" spans="17:34" x14ac:dyDescent="0.3">
      <c r="Q741" s="1">
        <f t="shared" si="185"/>
        <v>7.3899999999998869</v>
      </c>
      <c r="R741" s="1">
        <f>IF(Q741&lt;=t_thrust,('D12 Data'!D741/(m+m_f/2)),0)</f>
        <v>0</v>
      </c>
      <c r="S741" s="1">
        <f t="shared" si="186"/>
        <v>0</v>
      </c>
      <c r="T741" s="1">
        <f t="shared" si="193"/>
        <v>0</v>
      </c>
      <c r="U741" s="1">
        <f t="shared" si="180"/>
        <v>4.3661176192904501</v>
      </c>
      <c r="V741" s="1">
        <f t="shared" si="181"/>
        <v>4.1551336739519384E-2</v>
      </c>
      <c r="W741" s="1">
        <f t="shared" si="187"/>
        <v>4.4076689560299691</v>
      </c>
      <c r="X741" s="1">
        <f t="shared" si="190"/>
        <v>491.99674173333966</v>
      </c>
      <c r="Y741" s="1">
        <f t="shared" si="191"/>
        <v>269.53994052503089</v>
      </c>
      <c r="Z741" s="1">
        <f t="shared" si="192"/>
        <v>0.34061718904282973</v>
      </c>
      <c r="AA741" s="1">
        <f t="shared" si="188"/>
        <v>33.866717932647951</v>
      </c>
      <c r="AB741" s="1">
        <f t="shared" si="189"/>
        <v>-3.3038315419078303</v>
      </c>
      <c r="AC741" s="1">
        <f t="shared" si="182"/>
        <v>34.027487218230547</v>
      </c>
      <c r="AD741" s="1">
        <f t="shared" si="194"/>
        <v>-4.3661176192904501</v>
      </c>
      <c r="AE741" s="1">
        <f t="shared" si="183"/>
        <v>-9.7684486632604806</v>
      </c>
      <c r="AF741" s="1">
        <f t="shared" si="184"/>
        <v>10.699793098571298</v>
      </c>
      <c r="AG741" s="1">
        <f t="shared" si="179"/>
        <v>7.3899999999998869</v>
      </c>
      <c r="AH741" s="1">
        <f>SUM($Z$2:Z741)</f>
        <v>567.4311170500971</v>
      </c>
    </row>
    <row r="742" spans="17:34" x14ac:dyDescent="0.3">
      <c r="Q742" s="1">
        <f t="shared" si="185"/>
        <v>7.3999999999998867</v>
      </c>
      <c r="R742" s="1">
        <f>IF(Q742&lt;=t_thrust,('D12 Data'!D742/(m+m_f/2)),0)</f>
        <v>0</v>
      </c>
      <c r="S742" s="1">
        <f t="shared" si="186"/>
        <v>0</v>
      </c>
      <c r="T742" s="1">
        <f t="shared" si="193"/>
        <v>0</v>
      </c>
      <c r="U742" s="1">
        <f t="shared" si="180"/>
        <v>4.3548672258822503</v>
      </c>
      <c r="V742" s="1">
        <f t="shared" si="181"/>
        <v>4.4044760551059957E-2</v>
      </c>
      <c r="W742" s="1">
        <f t="shared" si="187"/>
        <v>4.3989119864333093</v>
      </c>
      <c r="X742" s="1">
        <f t="shared" si="190"/>
        <v>492.33540891266614</v>
      </c>
      <c r="Y742" s="1">
        <f t="shared" si="191"/>
        <v>269.50690220961178</v>
      </c>
      <c r="Z742" s="1">
        <f t="shared" si="192"/>
        <v>0.34027487218230679</v>
      </c>
      <c r="AA742" s="1">
        <f t="shared" si="188"/>
        <v>33.823056756455046</v>
      </c>
      <c r="AB742" s="1">
        <f t="shared" si="189"/>
        <v>-3.4015160285404331</v>
      </c>
      <c r="AC742" s="1">
        <f t="shared" si="182"/>
        <v>33.99366822869807</v>
      </c>
      <c r="AD742" s="1">
        <f t="shared" si="194"/>
        <v>-4.3548672258822503</v>
      </c>
      <c r="AE742" s="1">
        <f t="shared" si="183"/>
        <v>-9.7659552394489406</v>
      </c>
      <c r="AF742" s="1">
        <f t="shared" si="184"/>
        <v>10.69292992093297</v>
      </c>
      <c r="AG742" s="1">
        <f t="shared" si="179"/>
        <v>7.3999999999998867</v>
      </c>
      <c r="AH742" s="1">
        <f>SUM($Z$2:Z742)</f>
        <v>567.77139192227946</v>
      </c>
    </row>
    <row r="743" spans="17:34" x14ac:dyDescent="0.3">
      <c r="Q743" s="1">
        <f t="shared" si="185"/>
        <v>7.4099999999998865</v>
      </c>
      <c r="R743" s="1">
        <f>IF(Q743&lt;=t_thrust,('D12 Data'!D743/(m+m_f/2)),0)</f>
        <v>0</v>
      </c>
      <c r="S743" s="1">
        <f t="shared" si="186"/>
        <v>0</v>
      </c>
      <c r="T743" s="1">
        <f t="shared" si="193"/>
        <v>0</v>
      </c>
      <c r="U743" s="1">
        <f t="shared" si="180"/>
        <v>4.3436602793069579</v>
      </c>
      <c r="V743" s="1">
        <f t="shared" si="181"/>
        <v>4.66101692231446E-2</v>
      </c>
      <c r="W743" s="1">
        <f t="shared" si="187"/>
        <v>4.390270448530103</v>
      </c>
      <c r="X743" s="1">
        <f t="shared" si="190"/>
        <v>492.67363948023069</v>
      </c>
      <c r="Y743" s="1">
        <f t="shared" si="191"/>
        <v>269.4728870493264</v>
      </c>
      <c r="Z743" s="1">
        <f t="shared" si="192"/>
        <v>0.33993668228697882</v>
      </c>
      <c r="AA743" s="1">
        <f t="shared" si="188"/>
        <v>33.779508084196223</v>
      </c>
      <c r="AB743" s="1">
        <f t="shared" si="189"/>
        <v>-3.4991755809349203</v>
      </c>
      <c r="AC743" s="1">
        <f t="shared" si="182"/>
        <v>33.960262015427517</v>
      </c>
      <c r="AD743" s="1">
        <f t="shared" si="194"/>
        <v>-4.3436602793069579</v>
      </c>
      <c r="AE743" s="1">
        <f t="shared" si="183"/>
        <v>-9.7633898307768554</v>
      </c>
      <c r="AF743" s="1">
        <f t="shared" si="184"/>
        <v>10.686026652116581</v>
      </c>
      <c r="AG743" s="1">
        <f t="shared" si="179"/>
        <v>7.4099999999998865</v>
      </c>
      <c r="AH743" s="1">
        <f>SUM($Z$2:Z743)</f>
        <v>568.11132860456644</v>
      </c>
    </row>
    <row r="744" spans="17:34" x14ac:dyDescent="0.3">
      <c r="Q744" s="1">
        <f t="shared" si="185"/>
        <v>7.4199999999998862</v>
      </c>
      <c r="R744" s="1">
        <f>IF(Q744&lt;=t_thrust,('D12 Data'!D744/(m+m_f/2)),0)</f>
        <v>0</v>
      </c>
      <c r="S744" s="1">
        <f t="shared" si="186"/>
        <v>0</v>
      </c>
      <c r="T744" s="1">
        <f t="shared" si="193"/>
        <v>0</v>
      </c>
      <c r="U744" s="1">
        <f t="shared" si="180"/>
        <v>4.332496556069537</v>
      </c>
      <c r="V744" s="1">
        <f t="shared" si="181"/>
        <v>4.9247487425970252E-2</v>
      </c>
      <c r="W744" s="1">
        <f t="shared" si="187"/>
        <v>4.3817440434955062</v>
      </c>
      <c r="X744" s="1">
        <f t="shared" si="190"/>
        <v>493.01143456107263</v>
      </c>
      <c r="Y744" s="1">
        <f t="shared" si="191"/>
        <v>269.43789529351704</v>
      </c>
      <c r="Z744" s="1">
        <f t="shared" si="192"/>
        <v>0.33960262015425674</v>
      </c>
      <c r="AA744" s="1">
        <f t="shared" si="188"/>
        <v>33.736071481403151</v>
      </c>
      <c r="AB744" s="1">
        <f t="shared" si="189"/>
        <v>-3.5968094792426868</v>
      </c>
      <c r="AC744" s="1">
        <f t="shared" si="182"/>
        <v>33.927268640848659</v>
      </c>
      <c r="AD744" s="1">
        <f t="shared" si="194"/>
        <v>-4.332496556069537</v>
      </c>
      <c r="AE744" s="1">
        <f t="shared" si="183"/>
        <v>-9.7607525125740295</v>
      </c>
      <c r="AF744" s="1">
        <f t="shared" si="184"/>
        <v>10.679083107649019</v>
      </c>
      <c r="AG744" s="1">
        <f t="shared" si="179"/>
        <v>7.4199999999998862</v>
      </c>
      <c r="AH744" s="1">
        <f>SUM($Z$2:Z744)</f>
        <v>568.45093122472065</v>
      </c>
    </row>
    <row r="745" spans="17:34" x14ac:dyDescent="0.3">
      <c r="Q745" s="1">
        <f t="shared" si="185"/>
        <v>7.429999999999886</v>
      </c>
      <c r="R745" s="1">
        <f>IF(Q745&lt;=t_thrust,('D12 Data'!D745/(m+m_f/2)),0)</f>
        <v>0</v>
      </c>
      <c r="S745" s="1">
        <f t="shared" si="186"/>
        <v>0</v>
      </c>
      <c r="T745" s="1">
        <f t="shared" si="193"/>
        <v>0</v>
      </c>
      <c r="U745" s="1">
        <f t="shared" si="180"/>
        <v>4.3213758341105759</v>
      </c>
      <c r="V745" s="1">
        <f t="shared" si="181"/>
        <v>5.1956637725345346E-2</v>
      </c>
      <c r="W745" s="1">
        <f t="shared" si="187"/>
        <v>4.3733324718359219</v>
      </c>
      <c r="X745" s="1">
        <f t="shared" si="190"/>
        <v>493.34879527588663</v>
      </c>
      <c r="Y745" s="1">
        <f t="shared" si="191"/>
        <v>269.40192719872459</v>
      </c>
      <c r="Z745" s="1">
        <f t="shared" si="192"/>
        <v>0.3392726864084547</v>
      </c>
      <c r="AA745" s="1">
        <f t="shared" si="188"/>
        <v>33.692746515842458</v>
      </c>
      <c r="AB745" s="1">
        <f t="shared" si="189"/>
        <v>-3.6944170043684248</v>
      </c>
      <c r="AC745" s="1">
        <f t="shared" si="182"/>
        <v>33.894688149959144</v>
      </c>
      <c r="AD745" s="1">
        <f t="shared" si="194"/>
        <v>-4.3213758341105759</v>
      </c>
      <c r="AE745" s="1">
        <f t="shared" si="183"/>
        <v>-9.7580433622746554</v>
      </c>
      <c r="AF745" s="1">
        <f t="shared" si="184"/>
        <v>10.672099107470251</v>
      </c>
      <c r="AG745" s="1">
        <f t="shared" si="179"/>
        <v>7.429999999999886</v>
      </c>
      <c r="AH745" s="1">
        <f>SUM($Z$2:Z745)</f>
        <v>568.79020391112908</v>
      </c>
    </row>
    <row r="746" spans="17:34" x14ac:dyDescent="0.3">
      <c r="Q746" s="1">
        <f t="shared" si="185"/>
        <v>7.4399999999998858</v>
      </c>
      <c r="R746" s="1">
        <f>IF(Q746&lt;=t_thrust,('D12 Data'!D746/(m+m_f/2)),0)</f>
        <v>0</v>
      </c>
      <c r="S746" s="1">
        <f t="shared" si="186"/>
        <v>0</v>
      </c>
      <c r="T746" s="1">
        <f t="shared" si="193"/>
        <v>0</v>
      </c>
      <c r="U746" s="1">
        <f t="shared" si="180"/>
        <v>4.31029789279523</v>
      </c>
      <c r="V746" s="1">
        <f t="shared" si="181"/>
        <v>5.4737540587521234E-2</v>
      </c>
      <c r="W746" s="1">
        <f t="shared" si="187"/>
        <v>4.3650354333827508</v>
      </c>
      <c r="X746" s="1">
        <f t="shared" si="190"/>
        <v>493.68572274104503</v>
      </c>
      <c r="Y746" s="1">
        <f t="shared" si="191"/>
        <v>269.36498302868091</v>
      </c>
      <c r="Z746" s="1">
        <f t="shared" si="192"/>
        <v>0.33894688149956326</v>
      </c>
      <c r="AA746" s="1">
        <f t="shared" si="188"/>
        <v>33.649532757501355</v>
      </c>
      <c r="AB746" s="1">
        <f t="shared" si="189"/>
        <v>-3.7919974379911694</v>
      </c>
      <c r="AC746" s="1">
        <f t="shared" si="182"/>
        <v>33.862520570209895</v>
      </c>
      <c r="AD746" s="1">
        <f t="shared" si="194"/>
        <v>-4.31029789279523</v>
      </c>
      <c r="AE746" s="1">
        <f t="shared" si="183"/>
        <v>-9.7552624594124797</v>
      </c>
      <c r="AF746" s="1">
        <f t="shared" si="184"/>
        <v>10.665074475907677</v>
      </c>
      <c r="AG746" s="1">
        <f t="shared" si="179"/>
        <v>7.4399999999998858</v>
      </c>
      <c r="AH746" s="1">
        <f>SUM($Z$2:Z746)</f>
        <v>569.12915079262859</v>
      </c>
    </row>
    <row r="747" spans="17:34" x14ac:dyDescent="0.3">
      <c r="Q747" s="1">
        <f t="shared" si="185"/>
        <v>7.4499999999998856</v>
      </c>
      <c r="R747" s="1">
        <f>IF(Q747&lt;=t_thrust,('D12 Data'!D747/(m+m_f/2)),0)</f>
        <v>0</v>
      </c>
      <c r="S747" s="1">
        <f t="shared" si="186"/>
        <v>0</v>
      </c>
      <c r="T747" s="1">
        <f t="shared" si="193"/>
        <v>0</v>
      </c>
      <c r="U747" s="1">
        <f t="shared" si="180"/>
        <v>4.2992625129022723</v>
      </c>
      <c r="V747" s="1">
        <f t="shared" si="181"/>
        <v>5.759011438415302E-2</v>
      </c>
      <c r="W747" s="1">
        <f t="shared" si="187"/>
        <v>4.3568526272864272</v>
      </c>
      <c r="X747" s="1">
        <f t="shared" si="190"/>
        <v>494.02221806862002</v>
      </c>
      <c r="Y747" s="1">
        <f t="shared" si="191"/>
        <v>269.32706305430099</v>
      </c>
      <c r="Z747" s="1">
        <f t="shared" si="192"/>
        <v>0.33862520570208021</v>
      </c>
      <c r="AA747" s="1">
        <f t="shared" si="188"/>
        <v>33.6064297785734</v>
      </c>
      <c r="AB747" s="1">
        <f t="shared" si="189"/>
        <v>-3.8895500625852919</v>
      </c>
      <c r="AC747" s="1">
        <f t="shared" si="182"/>
        <v>33.83076591139406</v>
      </c>
      <c r="AD747" s="1">
        <f t="shared" si="194"/>
        <v>-4.2992625129022723</v>
      </c>
      <c r="AE747" s="1">
        <f t="shared" si="183"/>
        <v>-9.7524098856158474</v>
      </c>
      <c r="AF747" s="1">
        <f t="shared" si="184"/>
        <v>10.658009041650532</v>
      </c>
      <c r="AG747" s="1">
        <f t="shared" si="179"/>
        <v>7.4499999999998856</v>
      </c>
      <c r="AH747" s="1">
        <f>SUM($Z$2:Z747)</f>
        <v>569.46777599833069</v>
      </c>
    </row>
    <row r="748" spans="17:34" x14ac:dyDescent="0.3">
      <c r="Q748" s="1">
        <f t="shared" si="185"/>
        <v>7.4599999999998854</v>
      </c>
      <c r="R748" s="1">
        <f>IF(Q748&lt;=t_thrust,('D12 Data'!D748/(m+m_f/2)),0)</f>
        <v>0</v>
      </c>
      <c r="S748" s="1">
        <f t="shared" si="186"/>
        <v>0</v>
      </c>
      <c r="T748" s="1">
        <f t="shared" si="193"/>
        <v>0</v>
      </c>
      <c r="U748" s="1">
        <f t="shared" si="180"/>
        <v>4.2882694766132357</v>
      </c>
      <c r="V748" s="1">
        <f t="shared" si="181"/>
        <v>6.0514275397389267E-2</v>
      </c>
      <c r="W748" s="1">
        <f t="shared" si="187"/>
        <v>4.3487837520106245</v>
      </c>
      <c r="X748" s="1">
        <f t="shared" si="190"/>
        <v>494.35828236640577</v>
      </c>
      <c r="Y748" s="1">
        <f t="shared" si="191"/>
        <v>269.28816755367512</v>
      </c>
      <c r="Z748" s="1">
        <f t="shared" si="192"/>
        <v>0.3383076591139621</v>
      </c>
      <c r="AA748" s="1">
        <f t="shared" si="188"/>
        <v>33.563437153444376</v>
      </c>
      <c r="AB748" s="1">
        <f t="shared" si="189"/>
        <v>-3.9870741614414484</v>
      </c>
      <c r="AC748" s="1">
        <f t="shared" si="182"/>
        <v>33.799424165539335</v>
      </c>
      <c r="AD748" s="1">
        <f t="shared" si="194"/>
        <v>-4.2882694766132357</v>
      </c>
      <c r="AE748" s="1">
        <f t="shared" si="183"/>
        <v>-9.7494857246026108</v>
      </c>
      <c r="AF748" s="1">
        <f t="shared" si="184"/>
        <v>10.650902637724318</v>
      </c>
      <c r="AG748" s="1">
        <f t="shared" si="179"/>
        <v>7.4599999999998854</v>
      </c>
      <c r="AH748" s="1">
        <f>SUM($Z$2:Z748)</f>
        <v>569.80608365744467</v>
      </c>
    </row>
    <row r="749" spans="17:34" x14ac:dyDescent="0.3">
      <c r="Q749" s="1">
        <f t="shared" si="185"/>
        <v>7.4699999999998852</v>
      </c>
      <c r="R749" s="1">
        <f>IF(Q749&lt;=t_thrust,('D12 Data'!D749/(m+m_f/2)),0)</f>
        <v>0</v>
      </c>
      <c r="S749" s="1">
        <f t="shared" si="186"/>
        <v>0</v>
      </c>
      <c r="T749" s="1">
        <f t="shared" si="193"/>
        <v>0</v>
      </c>
      <c r="U749" s="1">
        <f t="shared" si="180"/>
        <v>4.277318567501645</v>
      </c>
      <c r="V749" s="1">
        <f t="shared" si="181"/>
        <v>6.350993782509004E-2</v>
      </c>
      <c r="W749" s="1">
        <f t="shared" si="187"/>
        <v>4.3408285053267344</v>
      </c>
      <c r="X749" s="1">
        <f t="shared" si="190"/>
        <v>494.69391673794019</v>
      </c>
      <c r="Y749" s="1">
        <f t="shared" si="191"/>
        <v>269.24829681206069</v>
      </c>
      <c r="Z749" s="1">
        <f t="shared" si="192"/>
        <v>0.3379942416553634</v>
      </c>
      <c r="AA749" s="1">
        <f t="shared" si="188"/>
        <v>33.520554458678241</v>
      </c>
      <c r="AB749" s="1">
        <f t="shared" si="189"/>
        <v>-4.0845690186874721</v>
      </c>
      <c r="AC749" s="1">
        <f t="shared" si="182"/>
        <v>33.768495306803871</v>
      </c>
      <c r="AD749" s="1">
        <f t="shared" si="194"/>
        <v>-4.277318567501645</v>
      </c>
      <c r="AE749" s="1">
        <f t="shared" si="183"/>
        <v>-9.7464900621749102</v>
      </c>
      <c r="AF749" s="1">
        <f t="shared" si="184"/>
        <v>10.643755101465301</v>
      </c>
      <c r="AG749" s="1">
        <f t="shared" si="179"/>
        <v>7.4699999999998852</v>
      </c>
      <c r="AH749" s="1">
        <f>SUM($Z$2:Z749)</f>
        <v>570.14407789910001</v>
      </c>
    </row>
    <row r="750" spans="17:34" x14ac:dyDescent="0.3">
      <c r="Q750" s="1">
        <f t="shared" si="185"/>
        <v>7.479999999999885</v>
      </c>
      <c r="R750" s="1">
        <f>IF(Q750&lt;=t_thrust,('D12 Data'!D750/(m+m_f/2)),0)</f>
        <v>0</v>
      </c>
      <c r="S750" s="1">
        <f t="shared" si="186"/>
        <v>0</v>
      </c>
      <c r="T750" s="1">
        <f t="shared" si="193"/>
        <v>0</v>
      </c>
      <c r="U750" s="1">
        <f t="shared" si="180"/>
        <v>4.2664095705223675</v>
      </c>
      <c r="V750" s="1">
        <f t="shared" si="181"/>
        <v>6.6577013786172826E-2</v>
      </c>
      <c r="W750" s="1">
        <f t="shared" si="187"/>
        <v>4.3329865843085384</v>
      </c>
      <c r="X750" s="1">
        <f t="shared" si="190"/>
        <v>495.02912228252694</v>
      </c>
      <c r="Y750" s="1">
        <f t="shared" si="191"/>
        <v>269.20745112187382</v>
      </c>
      <c r="Z750" s="1">
        <f t="shared" si="192"/>
        <v>0.33768495306801233</v>
      </c>
      <c r="AA750" s="1">
        <f t="shared" si="188"/>
        <v>33.477781273003224</v>
      </c>
      <c r="AB750" s="1">
        <f t="shared" si="189"/>
        <v>-4.1820339193092195</v>
      </c>
      <c r="AC750" s="1">
        <f t="shared" si="182"/>
        <v>33.737979291375737</v>
      </c>
      <c r="AD750" s="1">
        <f t="shared" si="194"/>
        <v>-4.2664095705223675</v>
      </c>
      <c r="AE750" s="1">
        <f t="shared" si="183"/>
        <v>-9.7434229862138277</v>
      </c>
      <c r="AF750" s="1">
        <f t="shared" si="184"/>
        <v>10.636566274495019</v>
      </c>
      <c r="AG750" s="1">
        <f t="shared" si="179"/>
        <v>7.479999999999885</v>
      </c>
      <c r="AH750" s="1">
        <f>SUM($Z$2:Z750)</f>
        <v>570.481762852168</v>
      </c>
    </row>
    <row r="751" spans="17:34" x14ac:dyDescent="0.3">
      <c r="Q751" s="1">
        <f t="shared" si="185"/>
        <v>7.4899999999998847</v>
      </c>
      <c r="R751" s="1">
        <f>IF(Q751&lt;=t_thrust,('D12 Data'!D751/(m+m_f/2)),0)</f>
        <v>0</v>
      </c>
      <c r="S751" s="1">
        <f t="shared" si="186"/>
        <v>0</v>
      </c>
      <c r="T751" s="1">
        <f t="shared" si="193"/>
        <v>0</v>
      </c>
      <c r="U751" s="1">
        <f t="shared" si="180"/>
        <v>4.2555422720010299</v>
      </c>
      <c r="V751" s="1">
        <f t="shared" si="181"/>
        <v>6.9715413326085329E-2</v>
      </c>
      <c r="W751" s="1">
        <f t="shared" si="187"/>
        <v>4.3252576853271165</v>
      </c>
      <c r="X751" s="1">
        <f t="shared" si="190"/>
        <v>495.36390009525695</v>
      </c>
      <c r="Y751" s="1">
        <f t="shared" si="191"/>
        <v>269.16563078268075</v>
      </c>
      <c r="Z751" s="1">
        <f t="shared" si="192"/>
        <v>0.33737979291373238</v>
      </c>
      <c r="AA751" s="1">
        <f t="shared" si="188"/>
        <v>33.435117177298004</v>
      </c>
      <c r="AB751" s="1">
        <f t="shared" si="189"/>
        <v>-4.2794681491713558</v>
      </c>
      <c r="AC751" s="1">
        <f t="shared" si="182"/>
        <v>33.707876057375969</v>
      </c>
      <c r="AD751" s="1">
        <f t="shared" si="194"/>
        <v>-4.2555422720010299</v>
      </c>
      <c r="AE751" s="1">
        <f t="shared" si="183"/>
        <v>-9.7402845866739156</v>
      </c>
      <c r="AF751" s="1">
        <f t="shared" si="184"/>
        <v>10.62933600269486</v>
      </c>
      <c r="AG751" s="1">
        <f t="shared" si="179"/>
        <v>7.4899999999998847</v>
      </c>
      <c r="AH751" s="1">
        <f>SUM($Z$2:Z751)</f>
        <v>570.81914264508168</v>
      </c>
    </row>
    <row r="752" spans="17:34" x14ac:dyDescent="0.3">
      <c r="Q752" s="1">
        <f t="shared" si="185"/>
        <v>7.4999999999998845</v>
      </c>
      <c r="R752" s="1">
        <f>IF(Q752&lt;=t_thrust,('D12 Data'!D752/(m+m_f/2)),0)</f>
        <v>0</v>
      </c>
      <c r="S752" s="1">
        <f t="shared" si="186"/>
        <v>0</v>
      </c>
      <c r="T752" s="1">
        <f t="shared" si="193"/>
        <v>0</v>
      </c>
      <c r="U752" s="1">
        <f t="shared" si="180"/>
        <v>4.2447164596235547</v>
      </c>
      <c r="V752" s="1">
        <f t="shared" si="181"/>
        <v>7.2925044422405327E-2</v>
      </c>
      <c r="W752" s="1">
        <f t="shared" si="187"/>
        <v>4.3176415040459597</v>
      </c>
      <c r="X752" s="1">
        <f t="shared" si="190"/>
        <v>495.69825126702995</v>
      </c>
      <c r="Y752" s="1">
        <f t="shared" si="191"/>
        <v>269.12283610118902</v>
      </c>
      <c r="Z752" s="1">
        <f t="shared" si="192"/>
        <v>0.33707876057377523</v>
      </c>
      <c r="AA752" s="1">
        <f t="shared" si="188"/>
        <v>33.392561754577997</v>
      </c>
      <c r="AB752" s="1">
        <f t="shared" si="189"/>
        <v>-4.3768709950380931</v>
      </c>
      <c r="AC752" s="1">
        <f t="shared" si="182"/>
        <v>33.678185524765297</v>
      </c>
      <c r="AD752" s="1">
        <f t="shared" si="194"/>
        <v>-4.2447164596235547</v>
      </c>
      <c r="AE752" s="1">
        <f t="shared" si="183"/>
        <v>-9.7370749555775955</v>
      </c>
      <c r="AF752" s="1">
        <f t="shared" si="184"/>
        <v>10.622064136180668</v>
      </c>
      <c r="AG752" s="1">
        <f t="shared" si="179"/>
        <v>7.4999999999998845</v>
      </c>
      <c r="AH752" s="1">
        <f>SUM($Z$2:Z752)</f>
        <v>571.15622140565551</v>
      </c>
    </row>
    <row r="753" spans="17:34" x14ac:dyDescent="0.3">
      <c r="Q753" s="1">
        <f t="shared" si="185"/>
        <v>7.5099999999998843</v>
      </c>
      <c r="R753" s="1">
        <f>IF(Q753&lt;=t_thrust,('D12 Data'!D753/(m+m_f/2)),0)</f>
        <v>0</v>
      </c>
      <c r="S753" s="1">
        <f t="shared" si="186"/>
        <v>0</v>
      </c>
      <c r="T753" s="1">
        <f t="shared" si="193"/>
        <v>0</v>
      </c>
      <c r="U753" s="1">
        <f t="shared" si="180"/>
        <v>4.2339319224257759</v>
      </c>
      <c r="V753" s="1">
        <f t="shared" si="181"/>
        <v>7.6205812990566266E-2</v>
      </c>
      <c r="W753" s="1">
        <f t="shared" si="187"/>
        <v>4.3101377354163395</v>
      </c>
      <c r="X753" s="1">
        <f t="shared" si="190"/>
        <v>496.03217688457573</v>
      </c>
      <c r="Y753" s="1">
        <f t="shared" si="191"/>
        <v>269.07906739123865</v>
      </c>
      <c r="Z753" s="1">
        <f t="shared" si="192"/>
        <v>0.33678185524765925</v>
      </c>
      <c r="AA753" s="1">
        <f t="shared" si="188"/>
        <v>33.350114589981764</v>
      </c>
      <c r="AB753" s="1">
        <f t="shared" si="189"/>
        <v>-4.4742417445938667</v>
      </c>
      <c r="AC753" s="1">
        <f t="shared" si="182"/>
        <v>33.64890759525457</v>
      </c>
      <c r="AD753" s="1">
        <f t="shared" si="194"/>
        <v>-4.2339319224257759</v>
      </c>
      <c r="AE753" s="1">
        <f t="shared" si="183"/>
        <v>-9.7337941870094351</v>
      </c>
      <c r="AF753" s="1">
        <f t="shared" si="184"/>
        <v>10.614750529277392</v>
      </c>
      <c r="AG753" s="1">
        <f t="shared" si="179"/>
        <v>7.5099999999998843</v>
      </c>
      <c r="AH753" s="1">
        <f>SUM($Z$2:Z753)</f>
        <v>571.49300326090315</v>
      </c>
    </row>
    <row r="754" spans="17:34" x14ac:dyDescent="0.3">
      <c r="Q754" s="1">
        <f t="shared" si="185"/>
        <v>7.5199999999998841</v>
      </c>
      <c r="R754" s="1">
        <f>IF(Q754&lt;=t_thrust,('D12 Data'!D754/(m+m_f/2)),0)</f>
        <v>0</v>
      </c>
      <c r="S754" s="1">
        <f t="shared" si="186"/>
        <v>0</v>
      </c>
      <c r="T754" s="1">
        <f t="shared" si="193"/>
        <v>0</v>
      </c>
      <c r="U754" s="1">
        <f t="shared" si="180"/>
        <v>4.2231884507831454</v>
      </c>
      <c r="V754" s="1">
        <f t="shared" si="181"/>
        <v>7.955762288970826E-2</v>
      </c>
      <c r="W754" s="1">
        <f t="shared" si="187"/>
        <v>4.3027460736728544</v>
      </c>
      <c r="X754" s="1">
        <f t="shared" si="190"/>
        <v>496.36567803047552</v>
      </c>
      <c r="Y754" s="1">
        <f t="shared" si="191"/>
        <v>269.03432497379271</v>
      </c>
      <c r="Z754" s="1">
        <f t="shared" si="192"/>
        <v>0.33648907595251759</v>
      </c>
      <c r="AA754" s="1">
        <f t="shared" si="188"/>
        <v>33.30777527075751</v>
      </c>
      <c r="AB754" s="1">
        <f t="shared" si="189"/>
        <v>-4.5715796864639593</v>
      </c>
      <c r="AC754" s="1">
        <f t="shared" si="182"/>
        <v>33.620042152218893</v>
      </c>
      <c r="AD754" s="1">
        <f t="shared" si="194"/>
        <v>-4.2231884507831454</v>
      </c>
      <c r="AE754" s="1">
        <f t="shared" si="183"/>
        <v>-9.7304423771102915</v>
      </c>
      <c r="AF754" s="1">
        <f t="shared" si="184"/>
        <v>10.607395040493774</v>
      </c>
      <c r="AG754" s="1">
        <f t="shared" si="179"/>
        <v>7.5199999999998841</v>
      </c>
      <c r="AH754" s="1">
        <f>SUM($Z$2:Z754)</f>
        <v>571.82949233685565</v>
      </c>
    </row>
    <row r="755" spans="17:34" x14ac:dyDescent="0.3">
      <c r="Q755" s="1">
        <f t="shared" si="185"/>
        <v>7.5299999999998839</v>
      </c>
      <c r="R755" s="1">
        <f>IF(Q755&lt;=t_thrust,('D12 Data'!D755/(m+m_f/2)),0)</f>
        <v>0</v>
      </c>
      <c r="S755" s="1">
        <f t="shared" si="186"/>
        <v>0</v>
      </c>
      <c r="T755" s="1">
        <f t="shared" si="193"/>
        <v>0</v>
      </c>
      <c r="U755" s="1">
        <f t="shared" si="180"/>
        <v>4.2124858364005497</v>
      </c>
      <c r="V755" s="1">
        <f t="shared" si="181"/>
        <v>8.2980375928654065E-2</v>
      </c>
      <c r="W755" s="1">
        <f t="shared" si="187"/>
        <v>4.2954662123292033</v>
      </c>
      <c r="X755" s="1">
        <f t="shared" si="190"/>
        <v>496.69875578318312</v>
      </c>
      <c r="Y755" s="1">
        <f t="shared" si="191"/>
        <v>268.98860917692809</v>
      </c>
      <c r="Z755" s="1">
        <f t="shared" si="192"/>
        <v>0.33620042152220525</v>
      </c>
      <c r="AA755" s="1">
        <f t="shared" si="188"/>
        <v>33.265543386249682</v>
      </c>
      <c r="AB755" s="1">
        <f t="shared" si="189"/>
        <v>-4.6688841102350604</v>
      </c>
      <c r="AC755" s="1">
        <f t="shared" si="182"/>
        <v>33.591589060615533</v>
      </c>
      <c r="AD755" s="1">
        <f t="shared" si="194"/>
        <v>-4.2124858364005497</v>
      </c>
      <c r="AE755" s="1">
        <f t="shared" si="183"/>
        <v>-9.727019624071346</v>
      </c>
      <c r="AF755" s="1">
        <f t="shared" si="184"/>
        <v>10.599997532497085</v>
      </c>
      <c r="AG755" s="1">
        <f t="shared" si="179"/>
        <v>7.5299999999998839</v>
      </c>
      <c r="AH755" s="1">
        <f>SUM($Z$2:Z755)</f>
        <v>572.16569275837787</v>
      </c>
    </row>
    <row r="756" spans="17:34" x14ac:dyDescent="0.3">
      <c r="Q756" s="1">
        <f t="shared" si="185"/>
        <v>7.5399999999998837</v>
      </c>
      <c r="R756" s="1">
        <f>IF(Q756&lt;=t_thrust,('D12 Data'!D756/(m+m_f/2)),0)</f>
        <v>0</v>
      </c>
      <c r="S756" s="1">
        <f t="shared" si="186"/>
        <v>0</v>
      </c>
      <c r="T756" s="1">
        <f t="shared" si="193"/>
        <v>0</v>
      </c>
      <c r="U756" s="1">
        <f t="shared" si="180"/>
        <v>4.2018238723021852</v>
      </c>
      <c r="V756" s="1">
        <f t="shared" si="181"/>
        <v>8.6473971872008962E-2</v>
      </c>
      <c r="W756" s="1">
        <f t="shared" si="187"/>
        <v>4.2882978441741946</v>
      </c>
      <c r="X756" s="1">
        <f t="shared" si="190"/>
        <v>497.03141121704562</v>
      </c>
      <c r="Y756" s="1">
        <f t="shared" si="191"/>
        <v>268.94192033582573</v>
      </c>
      <c r="Z756" s="1">
        <f t="shared" si="192"/>
        <v>0.3359158906061594</v>
      </c>
      <c r="AA756" s="1">
        <f t="shared" si="188"/>
        <v>33.223418527885677</v>
      </c>
      <c r="AB756" s="1">
        <f t="shared" si="189"/>
        <v>-4.7661543064757721</v>
      </c>
      <c r="AC756" s="1">
        <f t="shared" si="182"/>
        <v>33.56354816690564</v>
      </c>
      <c r="AD756" s="1">
        <f t="shared" si="194"/>
        <v>-4.2018238723021852</v>
      </c>
      <c r="AE756" s="1">
        <f t="shared" si="183"/>
        <v>-9.723526028127992</v>
      </c>
      <c r="AF756" s="1">
        <f t="shared" si="184"/>
        <v>10.592557872087886</v>
      </c>
      <c r="AG756" s="1">
        <f t="shared" si="179"/>
        <v>7.5399999999998837</v>
      </c>
      <c r="AH756" s="1">
        <f>SUM($Z$2:Z756)</f>
        <v>572.50160864898407</v>
      </c>
    </row>
    <row r="757" spans="17:34" x14ac:dyDescent="0.3">
      <c r="Q757" s="1">
        <f t="shared" si="185"/>
        <v>7.5499999999998835</v>
      </c>
      <c r="R757" s="1">
        <f>IF(Q757&lt;=t_thrust,('D12 Data'!D757/(m+m_f/2)),0)</f>
        <v>0</v>
      </c>
      <c r="S757" s="1">
        <f t="shared" si="186"/>
        <v>0</v>
      </c>
      <c r="T757" s="1">
        <f t="shared" si="193"/>
        <v>0</v>
      </c>
      <c r="U757" s="1">
        <f t="shared" si="180"/>
        <v>4.1912023528215547</v>
      </c>
      <c r="V757" s="1">
        <f t="shared" si="181"/>
        <v>9.0038308446384371E-2</v>
      </c>
      <c r="W757" s="1">
        <f t="shared" si="187"/>
        <v>4.2812406612679403</v>
      </c>
      <c r="X757" s="1">
        <f t="shared" si="190"/>
        <v>497.36364540232444</v>
      </c>
      <c r="Y757" s="1">
        <f t="shared" si="191"/>
        <v>268.89425879276098</v>
      </c>
      <c r="Z757" s="1">
        <f t="shared" si="192"/>
        <v>0.33563548166901996</v>
      </c>
      <c r="AA757" s="1">
        <f t="shared" si="188"/>
        <v>33.181400289162653</v>
      </c>
      <c r="AB757" s="1">
        <f t="shared" si="189"/>
        <v>-4.8633895667570499</v>
      </c>
      <c r="AC757" s="1">
        <f t="shared" si="182"/>
        <v>33.535919298979785</v>
      </c>
      <c r="AD757" s="1">
        <f t="shared" si="194"/>
        <v>-4.1912023528215547</v>
      </c>
      <c r="AE757" s="1">
        <f t="shared" si="183"/>
        <v>-9.7199616915536158</v>
      </c>
      <c r="AF757" s="1">
        <f t="shared" si="184"/>
        <v>10.58507593017484</v>
      </c>
      <c r="AG757" s="1">
        <f t="shared" si="179"/>
        <v>7.5499999999998835</v>
      </c>
      <c r="AH757" s="1">
        <f>SUM($Z$2:Z757)</f>
        <v>572.83724413065306</v>
      </c>
    </row>
    <row r="758" spans="17:34" x14ac:dyDescent="0.3">
      <c r="Q758" s="1">
        <f t="shared" si="185"/>
        <v>7.5599999999998833</v>
      </c>
      <c r="R758" s="1">
        <f>IF(Q758&lt;=t_thrust,('D12 Data'!D758/(m+m_f/2)),0)</f>
        <v>0</v>
      </c>
      <c r="S758" s="1">
        <f t="shared" si="186"/>
        <v>0</v>
      </c>
      <c r="T758" s="1">
        <f t="shared" si="193"/>
        <v>0</v>
      </c>
      <c r="U758" s="1">
        <f t="shared" si="180"/>
        <v>4.1806210735915386</v>
      </c>
      <c r="V758" s="1">
        <f t="shared" si="181"/>
        <v>9.3673281346744158E-2</v>
      </c>
      <c r="W758" s="1">
        <f t="shared" si="187"/>
        <v>4.2742943549382817</v>
      </c>
      <c r="X758" s="1">
        <f t="shared" si="190"/>
        <v>497.69545940521607</v>
      </c>
      <c r="Y758" s="1">
        <f t="shared" si="191"/>
        <v>268.84562489709339</v>
      </c>
      <c r="Z758" s="1">
        <f t="shared" si="192"/>
        <v>0.3353591929898076</v>
      </c>
      <c r="AA758" s="1">
        <f t="shared" si="188"/>
        <v>33.139488265634441</v>
      </c>
      <c r="AB758" s="1">
        <f t="shared" si="189"/>
        <v>-4.9605891836725844</v>
      </c>
      <c r="AC758" s="1">
        <f t="shared" si="182"/>
        <v>33.508702266087418</v>
      </c>
      <c r="AD758" s="1">
        <f t="shared" si="194"/>
        <v>-4.1806210735915386</v>
      </c>
      <c r="AE758" s="1">
        <f t="shared" si="183"/>
        <v>-9.7163267186532565</v>
      </c>
      <c r="AF758" s="1">
        <f t="shared" si="184"/>
        <v>10.577551581749571</v>
      </c>
      <c r="AG758" s="1">
        <f t="shared" si="179"/>
        <v>7.5599999999998833</v>
      </c>
      <c r="AH758" s="1">
        <f>SUM($Z$2:Z758)</f>
        <v>573.17260332364287</v>
      </c>
    </row>
    <row r="759" spans="17:34" x14ac:dyDescent="0.3">
      <c r="Q759" s="1">
        <f t="shared" si="185"/>
        <v>7.569999999999883</v>
      </c>
      <c r="R759" s="1">
        <f>IF(Q759&lt;=t_thrust,('D12 Data'!D759/(m+m_f/2)),0)</f>
        <v>0</v>
      </c>
      <c r="S759" s="1">
        <f t="shared" si="186"/>
        <v>0</v>
      </c>
      <c r="T759" s="1">
        <f t="shared" si="193"/>
        <v>0</v>
      </c>
      <c r="U759" s="1">
        <f t="shared" si="180"/>
        <v>4.1700798315345411</v>
      </c>
      <c r="V759" s="1">
        <f t="shared" si="181"/>
        <v>9.737878424287319E-2</v>
      </c>
      <c r="W759" s="1">
        <f t="shared" si="187"/>
        <v>4.2674586157774126</v>
      </c>
      <c r="X759" s="1">
        <f t="shared" si="190"/>
        <v>498.02685428787242</v>
      </c>
      <c r="Y759" s="1">
        <f t="shared" si="191"/>
        <v>268.79601900525665</v>
      </c>
      <c r="Z759" s="1">
        <f t="shared" si="192"/>
        <v>0.33508702266088553</v>
      </c>
      <c r="AA759" s="1">
        <f t="shared" si="188"/>
        <v>33.097682054898527</v>
      </c>
      <c r="AB759" s="1">
        <f t="shared" si="189"/>
        <v>-5.0577524508591152</v>
      </c>
      <c r="AC759" s="1">
        <f t="shared" si="182"/>
        <v>33.481896858770163</v>
      </c>
      <c r="AD759" s="1">
        <f t="shared" si="194"/>
        <v>-4.1700798315345411</v>
      </c>
      <c r="AE759" s="1">
        <f t="shared" si="183"/>
        <v>-9.7126212157571281</v>
      </c>
      <c r="AF759" s="1">
        <f t="shared" si="184"/>
        <v>10.569984705861529</v>
      </c>
      <c r="AG759" s="1">
        <f t="shared" si="179"/>
        <v>7.569999999999883</v>
      </c>
      <c r="AH759" s="1">
        <f>SUM($Z$2:Z759)</f>
        <v>573.50769034630378</v>
      </c>
    </row>
    <row r="760" spans="17:34" x14ac:dyDescent="0.3">
      <c r="Q760" s="1">
        <f t="shared" si="185"/>
        <v>7.5799999999998828</v>
      </c>
      <c r="R760" s="1">
        <f>IF(Q760&lt;=t_thrust,('D12 Data'!D760/(m+m_f/2)),0)</f>
        <v>0</v>
      </c>
      <c r="S760" s="1">
        <f t="shared" si="186"/>
        <v>0</v>
      </c>
      <c r="T760" s="1">
        <f t="shared" si="193"/>
        <v>0</v>
      </c>
      <c r="U760" s="1">
        <f t="shared" si="180"/>
        <v>4.1595784248527492</v>
      </c>
      <c r="V760" s="1">
        <f t="shared" si="181"/>
        <v>0.10115470878596731</v>
      </c>
      <c r="W760" s="1">
        <f t="shared" si="187"/>
        <v>4.2607331336387171</v>
      </c>
      <c r="X760" s="1">
        <f t="shared" si="190"/>
        <v>498.35783110842141</v>
      </c>
      <c r="Y760" s="1">
        <f t="shared" si="191"/>
        <v>268.74544148074807</v>
      </c>
      <c r="Z760" s="1">
        <f t="shared" si="192"/>
        <v>0.33481896858769827</v>
      </c>
      <c r="AA760" s="1">
        <f t="shared" si="188"/>
        <v>33.055981256583181</v>
      </c>
      <c r="AB760" s="1">
        <f t="shared" si="189"/>
        <v>-5.1548786630166843</v>
      </c>
      <c r="AC760" s="1">
        <f t="shared" si="182"/>
        <v>33.455502848799078</v>
      </c>
      <c r="AD760" s="1">
        <f t="shared" si="194"/>
        <v>-4.1595784248527492</v>
      </c>
      <c r="AE760" s="1">
        <f t="shared" si="183"/>
        <v>-9.7088452912140326</v>
      </c>
      <c r="AF760" s="1">
        <f t="shared" si="184"/>
        <v>10.562375185592934</v>
      </c>
      <c r="AG760" s="1">
        <f t="shared" si="179"/>
        <v>7.5799999999998828</v>
      </c>
      <c r="AH760" s="1">
        <f>SUM($Z$2:Z760)</f>
        <v>573.84250931489146</v>
      </c>
    </row>
    <row r="761" spans="17:34" x14ac:dyDescent="0.3">
      <c r="Q761" s="1">
        <f t="shared" si="185"/>
        <v>7.5899999999998826</v>
      </c>
      <c r="R761" s="1">
        <f>IF(Q761&lt;=t_thrust,('D12 Data'!D761/(m+m_f/2)),0)</f>
        <v>0</v>
      </c>
      <c r="S761" s="1">
        <f t="shared" si="186"/>
        <v>0</v>
      </c>
      <c r="T761" s="1">
        <f t="shared" si="193"/>
        <v>0</v>
      </c>
      <c r="U761" s="1">
        <f t="shared" si="180"/>
        <v>4.1491166530184618</v>
      </c>
      <c r="V761" s="1">
        <f t="shared" si="181"/>
        <v>0.10500094461534414</v>
      </c>
      <c r="W761" s="1">
        <f t="shared" si="187"/>
        <v>4.2541175976338046</v>
      </c>
      <c r="X761" s="1">
        <f t="shared" si="190"/>
        <v>498.68839092098722</v>
      </c>
      <c r="Y761" s="1">
        <f t="shared" si="191"/>
        <v>268.69389269411789</v>
      </c>
      <c r="Z761" s="1">
        <f t="shared" si="192"/>
        <v>0.33455502848797036</v>
      </c>
      <c r="AA761" s="1">
        <f t="shared" si="188"/>
        <v>33.014385472334652</v>
      </c>
      <c r="AB761" s="1">
        <f t="shared" si="189"/>
        <v>-5.2519671159288226</v>
      </c>
      <c r="AC761" s="1">
        <f t="shared" si="182"/>
        <v>33.429519989115889</v>
      </c>
      <c r="AD761" s="1">
        <f t="shared" si="194"/>
        <v>-4.1491166530184618</v>
      </c>
      <c r="AE761" s="1">
        <f t="shared" si="183"/>
        <v>-9.7049990553846559</v>
      </c>
      <c r="AF761" s="1">
        <f t="shared" si="184"/>
        <v>10.554722908033739</v>
      </c>
      <c r="AG761" s="1">
        <f t="shared" si="179"/>
        <v>7.5899999999998826</v>
      </c>
      <c r="AH761" s="1">
        <f>SUM($Z$2:Z761)</f>
        <v>574.17706434337947</v>
      </c>
    </row>
    <row r="762" spans="17:34" x14ac:dyDescent="0.3">
      <c r="Q762" s="1">
        <f t="shared" si="185"/>
        <v>7.5999999999998824</v>
      </c>
      <c r="R762" s="1">
        <f>IF(Q762&lt;=t_thrust,('D12 Data'!D762/(m+m_f/2)),0)</f>
        <v>0</v>
      </c>
      <c r="S762" s="1">
        <f t="shared" si="186"/>
        <v>0</v>
      </c>
      <c r="T762" s="1">
        <f t="shared" si="193"/>
        <v>0</v>
      </c>
      <c r="U762" s="1">
        <f t="shared" si="180"/>
        <v>4.1386943167645063</v>
      </c>
      <c r="V762" s="1">
        <f t="shared" si="181"/>
        <v>0.10891737936527392</v>
      </c>
      <c r="W762" s="1">
        <f t="shared" si="187"/>
        <v>4.2476116961297814</v>
      </c>
      <c r="X762" s="1">
        <f t="shared" si="190"/>
        <v>499.01853477571058</v>
      </c>
      <c r="Y762" s="1">
        <f t="shared" si="191"/>
        <v>268.64137302295859</v>
      </c>
      <c r="Z762" s="1">
        <f t="shared" si="192"/>
        <v>0.33429519989117462</v>
      </c>
      <c r="AA762" s="1">
        <f t="shared" si="188"/>
        <v>32.972894305804466</v>
      </c>
      <c r="AB762" s="1">
        <f t="shared" si="189"/>
        <v>-5.349017106482667</v>
      </c>
      <c r="AC762" s="1">
        <f t="shared" si="182"/>
        <v>33.403948013778205</v>
      </c>
      <c r="AD762" s="1">
        <f t="shared" si="194"/>
        <v>-4.1386943167645063</v>
      </c>
      <c r="AE762" s="1">
        <f t="shared" si="183"/>
        <v>-9.7010826206347271</v>
      </c>
      <c r="AF762" s="1">
        <f t="shared" si="184"/>
        <v>10.547027764256619</v>
      </c>
      <c r="AG762" s="1">
        <f t="shared" si="179"/>
        <v>7.5999999999998824</v>
      </c>
      <c r="AH762" s="1">
        <f>SUM($Z$2:Z762)</f>
        <v>574.5113595432706</v>
      </c>
    </row>
    <row r="763" spans="17:34" x14ac:dyDescent="0.3">
      <c r="Q763" s="1">
        <f t="shared" si="185"/>
        <v>7.6099999999998822</v>
      </c>
      <c r="R763" s="1">
        <f>IF(Q763&lt;=t_thrust,('D12 Data'!D763/(m+m_f/2)),0)</f>
        <v>0</v>
      </c>
      <c r="S763" s="1">
        <f t="shared" si="186"/>
        <v>0</v>
      </c>
      <c r="T763" s="1">
        <f t="shared" si="193"/>
        <v>0</v>
      </c>
      <c r="U763" s="1">
        <f t="shared" si="180"/>
        <v>4.1283112180747388</v>
      </c>
      <c r="V763" s="1">
        <f t="shared" si="181"/>
        <v>0.11290389867192975</v>
      </c>
      <c r="W763" s="1">
        <f t="shared" si="187"/>
        <v>4.2412151167466687</v>
      </c>
      <c r="X763" s="1">
        <f t="shared" si="190"/>
        <v>499.34826371876864</v>
      </c>
      <c r="Y763" s="1">
        <f t="shared" si="191"/>
        <v>268.58788285189377</v>
      </c>
      <c r="Z763" s="1">
        <f t="shared" si="192"/>
        <v>0.33403948013779428</v>
      </c>
      <c r="AA763" s="1">
        <f t="shared" si="188"/>
        <v>32.931507362636822</v>
      </c>
      <c r="AB763" s="1">
        <f t="shared" si="189"/>
        <v>-5.4460279326890122</v>
      </c>
      <c r="AC763" s="1">
        <f t="shared" si="182"/>
        <v>33.378786637908696</v>
      </c>
      <c r="AD763" s="1">
        <f t="shared" si="194"/>
        <v>-4.1283112180747388</v>
      </c>
      <c r="AE763" s="1">
        <f t="shared" si="183"/>
        <v>-9.6970961013280714</v>
      </c>
      <c r="AF763" s="1">
        <f t="shared" si="184"/>
        <v>10.539289649292016</v>
      </c>
      <c r="AG763" s="1">
        <f t="shared" si="179"/>
        <v>7.6099999999998822</v>
      </c>
      <c r="AH763" s="1">
        <f>SUM($Z$2:Z763)</f>
        <v>574.84539902340839</v>
      </c>
    </row>
    <row r="764" spans="17:34" x14ac:dyDescent="0.3">
      <c r="Q764" s="1">
        <f t="shared" si="185"/>
        <v>7.619999999999882</v>
      </c>
      <c r="R764" s="1">
        <f>IF(Q764&lt;=t_thrust,('D12 Data'!D764/(m+m_f/2)),0)</f>
        <v>0</v>
      </c>
      <c r="S764" s="1">
        <f t="shared" si="186"/>
        <v>0</v>
      </c>
      <c r="T764" s="1">
        <f t="shared" si="193"/>
        <v>0</v>
      </c>
      <c r="U764" s="1">
        <f t="shared" si="180"/>
        <v>4.1179671601746275</v>
      </c>
      <c r="V764" s="1">
        <f t="shared" si="181"/>
        <v>0.11696038618045639</v>
      </c>
      <c r="W764" s="1">
        <f t="shared" si="187"/>
        <v>4.2349275463550828</v>
      </c>
      <c r="X764" s="1">
        <f t="shared" si="190"/>
        <v>499.67757879239497</v>
      </c>
      <c r="Y764" s="1">
        <f t="shared" si="191"/>
        <v>268.53342257256691</v>
      </c>
      <c r="Z764" s="1">
        <f t="shared" si="192"/>
        <v>0.33378786637904728</v>
      </c>
      <c r="AA764" s="1">
        <f t="shared" si="188"/>
        <v>32.890224250456072</v>
      </c>
      <c r="AB764" s="1">
        <f t="shared" si="189"/>
        <v>-5.5429988937022907</v>
      </c>
      <c r="AC764" s="1">
        <f t="shared" si="182"/>
        <v>33.354035557648395</v>
      </c>
      <c r="AD764" s="1">
        <f t="shared" si="194"/>
        <v>-4.1179671601746275</v>
      </c>
      <c r="AE764" s="1">
        <f t="shared" si="183"/>
        <v>-9.6930396138195434</v>
      </c>
      <c r="AF764" s="1">
        <f t="shared" si="184"/>
        <v>10.531508462103215</v>
      </c>
      <c r="AG764" s="1">
        <f t="shared" si="179"/>
        <v>7.619999999999882</v>
      </c>
      <c r="AH764" s="1">
        <f>SUM($Z$2:Z764)</f>
        <v>575.17918688978739</v>
      </c>
    </row>
    <row r="765" spans="17:34" x14ac:dyDescent="0.3">
      <c r="Q765" s="1">
        <f t="shared" si="185"/>
        <v>7.6299999999998818</v>
      </c>
      <c r="R765" s="1">
        <f>IF(Q765&lt;=t_thrust,('D12 Data'!D765/(m+m_f/2)),0)</f>
        <v>0</v>
      </c>
      <c r="S765" s="1">
        <f t="shared" si="186"/>
        <v>0</v>
      </c>
      <c r="T765" s="1">
        <f t="shared" si="193"/>
        <v>0</v>
      </c>
      <c r="U765" s="1">
        <f t="shared" si="180"/>
        <v>4.107661947521926</v>
      </c>
      <c r="V765" s="1">
        <f t="shared" si="181"/>
        <v>0.12108672355215706</v>
      </c>
      <c r="W765" s="1">
        <f t="shared" si="187"/>
        <v>4.2287486710740838</v>
      </c>
      <c r="X765" s="1">
        <f t="shared" si="190"/>
        <v>500.00648103489954</v>
      </c>
      <c r="Y765" s="1">
        <f t="shared" si="191"/>
        <v>268.47799258362988</v>
      </c>
      <c r="Z765" s="1">
        <f t="shared" si="192"/>
        <v>0.33354035557649153</v>
      </c>
      <c r="AA765" s="1">
        <f t="shared" si="188"/>
        <v>32.849044578854325</v>
      </c>
      <c r="AB765" s="1">
        <f t="shared" si="189"/>
        <v>-5.6399292898404845</v>
      </c>
      <c r="AC765" s="1">
        <f t="shared" si="182"/>
        <v>33.32969445011399</v>
      </c>
      <c r="AD765" s="1">
        <f t="shared" si="194"/>
        <v>-4.107661947521926</v>
      </c>
      <c r="AE765" s="1">
        <f t="shared" si="183"/>
        <v>-9.6889132764478436</v>
      </c>
      <c r="AF765" s="1">
        <f t="shared" si="184"/>
        <v>10.523684105561461</v>
      </c>
      <c r="AG765" s="1">
        <f t="shared" si="179"/>
        <v>7.6299999999998818</v>
      </c>
      <c r="AH765" s="1">
        <f>SUM($Z$2:Z765)</f>
        <v>575.51272724536386</v>
      </c>
    </row>
    <row r="766" spans="17:34" x14ac:dyDescent="0.3">
      <c r="Q766" s="1">
        <f t="shared" si="185"/>
        <v>7.6399999999998816</v>
      </c>
      <c r="R766" s="1">
        <f>IF(Q766&lt;=t_thrust,('D12 Data'!D766/(m+m_f/2)),0)</f>
        <v>0</v>
      </c>
      <c r="S766" s="1">
        <f t="shared" si="186"/>
        <v>0</v>
      </c>
      <c r="T766" s="1">
        <f t="shared" si="193"/>
        <v>0</v>
      </c>
      <c r="U766" s="1">
        <f t="shared" si="180"/>
        <v>4.0973953857974159</v>
      </c>
      <c r="V766" s="1">
        <f t="shared" si="181"/>
        <v>0.12528279047179711</v>
      </c>
      <c r="W766" s="1">
        <f t="shared" si="187"/>
        <v>4.2226781762692127</v>
      </c>
      <c r="X766" s="1">
        <f t="shared" si="190"/>
        <v>500.33497148068807</v>
      </c>
      <c r="Y766" s="1">
        <f t="shared" si="191"/>
        <v>268.42159329073149</v>
      </c>
      <c r="Z766" s="1">
        <f t="shared" si="192"/>
        <v>0.33329694450112624</v>
      </c>
      <c r="AA766" s="1">
        <f t="shared" si="188"/>
        <v>32.807967959379106</v>
      </c>
      <c r="AB766" s="1">
        <f t="shared" si="189"/>
        <v>-5.7368184226049612</v>
      </c>
      <c r="AC766" s="1">
        <f t="shared" si="182"/>
        <v>33.305762973359215</v>
      </c>
      <c r="AD766" s="1">
        <f t="shared" si="194"/>
        <v>-4.0973953857974159</v>
      </c>
      <c r="AE766" s="1">
        <f t="shared" si="183"/>
        <v>-9.6847172095282037</v>
      </c>
      <c r="AF766" s="1">
        <f t="shared" si="184"/>
        <v>10.515816486421095</v>
      </c>
      <c r="AG766" s="1">
        <f t="shared" si="179"/>
        <v>7.6399999999998816</v>
      </c>
      <c r="AH766" s="1">
        <f>SUM($Z$2:Z766)</f>
        <v>575.84602418986503</v>
      </c>
    </row>
    <row r="767" spans="17:34" x14ac:dyDescent="0.3">
      <c r="Q767" s="1">
        <f t="shared" si="185"/>
        <v>7.6499999999998813</v>
      </c>
      <c r="R767" s="1">
        <f>IF(Q767&lt;=t_thrust,('D12 Data'!D767/(m+m_f/2)),0)</f>
        <v>0</v>
      </c>
      <c r="S767" s="1">
        <f t="shared" si="186"/>
        <v>0</v>
      </c>
      <c r="T767" s="1">
        <f t="shared" si="193"/>
        <v>0</v>
      </c>
      <c r="U767" s="1">
        <f t="shared" si="180"/>
        <v>4.0871672818957432</v>
      </c>
      <c r="V767" s="1">
        <f t="shared" si="181"/>
        <v>0.12954846465502412</v>
      </c>
      <c r="W767" s="1">
        <f t="shared" si="187"/>
        <v>4.2167157465507659</v>
      </c>
      <c r="X767" s="1">
        <f t="shared" si="190"/>
        <v>500.66305116028184</v>
      </c>
      <c r="Y767" s="1">
        <f t="shared" si="191"/>
        <v>268.36422510650544</v>
      </c>
      <c r="Z767" s="1">
        <f t="shared" si="192"/>
        <v>0.33305762973357184</v>
      </c>
      <c r="AA767" s="1">
        <f t="shared" si="188"/>
        <v>32.766994005521134</v>
      </c>
      <c r="AB767" s="1">
        <f t="shared" si="189"/>
        <v>-5.8336655947002409</v>
      </c>
      <c r="AC767" s="1">
        <f t="shared" si="182"/>
        <v>33.282240766340344</v>
      </c>
      <c r="AD767" s="1">
        <f t="shared" si="194"/>
        <v>-4.0871672818957432</v>
      </c>
      <c r="AE767" s="1">
        <f t="shared" si="183"/>
        <v>-9.6804515353449769</v>
      </c>
      <c r="AF767" s="1">
        <f t="shared" si="184"/>
        <v>10.507905515294755</v>
      </c>
      <c r="AG767" s="1">
        <f t="shared" si="179"/>
        <v>7.6499999999998813</v>
      </c>
      <c r="AH767" s="1">
        <f>SUM($Z$2:Z767)</f>
        <v>576.17908181959865</v>
      </c>
    </row>
    <row r="768" spans="17:34" x14ac:dyDescent="0.3">
      <c r="Q768" s="1">
        <f t="shared" si="185"/>
        <v>7.6599999999998811</v>
      </c>
      <c r="R768" s="1">
        <f>IF(Q768&lt;=t_thrust,('D12 Data'!D768/(m+m_f/2)),0)</f>
        <v>0</v>
      </c>
      <c r="S768" s="1">
        <f t="shared" si="186"/>
        <v>0</v>
      </c>
      <c r="T768" s="1">
        <f t="shared" si="193"/>
        <v>0</v>
      </c>
      <c r="U768" s="1">
        <f t="shared" si="180"/>
        <v>4.07697744391632</v>
      </c>
      <c r="V768" s="1">
        <f t="shared" si="181"/>
        <v>0.13388362185590388</v>
      </c>
      <c r="W768" s="1">
        <f t="shared" si="187"/>
        <v>4.2108610657722254</v>
      </c>
      <c r="X768" s="1">
        <f t="shared" si="190"/>
        <v>500.99072110033705</v>
      </c>
      <c r="Y768" s="1">
        <f t="shared" si="191"/>
        <v>268.30588845055843</v>
      </c>
      <c r="Z768" s="1">
        <f t="shared" si="192"/>
        <v>0.33282240766341059</v>
      </c>
      <c r="AA768" s="1">
        <f t="shared" si="188"/>
        <v>32.726122332702175</v>
      </c>
      <c r="AB768" s="1">
        <f t="shared" si="189"/>
        <v>-5.9304701100536885</v>
      </c>
      <c r="AC768" s="1">
        <f t="shared" si="182"/>
        <v>33.259127448885792</v>
      </c>
      <c r="AD768" s="1">
        <f t="shared" si="194"/>
        <v>-4.07697744391632</v>
      </c>
      <c r="AE768" s="1">
        <f t="shared" si="183"/>
        <v>-9.676116378144096</v>
      </c>
      <c r="AF768" s="1">
        <f t="shared" si="184"/>
        <v>10.499951106628586</v>
      </c>
      <c r="AG768" s="1">
        <f t="shared" si="179"/>
        <v>7.6599999999998811</v>
      </c>
      <c r="AH768" s="1">
        <f>SUM($Z$2:Z768)</f>
        <v>576.51190422726211</v>
      </c>
    </row>
    <row r="769" spans="17:34" x14ac:dyDescent="0.3">
      <c r="Q769" s="1">
        <f t="shared" si="185"/>
        <v>7.6699999999998809</v>
      </c>
      <c r="R769" s="1">
        <f>IF(Q769&lt;=t_thrust,('D12 Data'!D769/(m+m_f/2)),0)</f>
        <v>0</v>
      </c>
      <c r="S769" s="1">
        <f t="shared" si="186"/>
        <v>0</v>
      </c>
      <c r="T769" s="1">
        <f t="shared" si="193"/>
        <v>0</v>
      </c>
      <c r="U769" s="1">
        <f t="shared" si="180"/>
        <v>4.0668256811543273</v>
      </c>
      <c r="V769" s="1">
        <f t="shared" si="181"/>
        <v>0.13828813587457064</v>
      </c>
      <c r="W769" s="1">
        <f t="shared" si="187"/>
        <v>4.2051138170288977</v>
      </c>
      <c r="X769" s="1">
        <f t="shared" si="190"/>
        <v>501.31798232366407</v>
      </c>
      <c r="Y769" s="1">
        <f t="shared" si="191"/>
        <v>268.2465837494579</v>
      </c>
      <c r="Z769" s="1">
        <f t="shared" si="192"/>
        <v>0.33259127448884879</v>
      </c>
      <c r="AA769" s="1">
        <f t="shared" si="188"/>
        <v>32.685352558263013</v>
      </c>
      <c r="AB769" s="1">
        <f t="shared" si="189"/>
        <v>-6.0272312738351275</v>
      </c>
      <c r="AC769" s="1">
        <f t="shared" si="182"/>
        <v>33.236422621669838</v>
      </c>
      <c r="AD769" s="1">
        <f t="shared" si="194"/>
        <v>-4.0668256811543273</v>
      </c>
      <c r="AE769" s="1">
        <f t="shared" si="183"/>
        <v>-9.6717118641254292</v>
      </c>
      <c r="AF769" s="1">
        <f t="shared" si="184"/>
        <v>10.491953178677502</v>
      </c>
      <c r="AG769" s="1">
        <f t="shared" ref="AG769:AG832" si="195">Q769</f>
        <v>7.6699999999998809</v>
      </c>
      <c r="AH769" s="1">
        <f>SUM($Z$2:Z769)</f>
        <v>576.844495501751</v>
      </c>
    </row>
    <row r="770" spans="17:34" x14ac:dyDescent="0.3">
      <c r="Q770" s="1">
        <f t="shared" si="185"/>
        <v>7.6799999999998807</v>
      </c>
      <c r="R770" s="1">
        <f>IF(Q770&lt;=t_thrust,('D12 Data'!D770/(m+m_f/2)),0)</f>
        <v>0</v>
      </c>
      <c r="S770" s="1">
        <f t="shared" si="186"/>
        <v>0</v>
      </c>
      <c r="T770" s="1">
        <f t="shared" si="193"/>
        <v>0</v>
      </c>
      <c r="U770" s="1">
        <f t="shared" ref="U770:U833" si="196">IF(t&lt;=t_thrust,(0.5*rho*vx^2*C_D*A)/(m+m_f/2),(0.5*rho*vx^2*C_D*A)/m)</f>
        <v>4.0567118040917673</v>
      </c>
      <c r="V770" s="1">
        <f t="shared" ref="V770:V833" si="197">IF(t&lt;=t_thrust,(0.5*rho*vy^2*C_D*A)/(m+m_f/2),(0.5*rho*vy^2*C_D*A)/m)</f>
        <v>0.14276187856499167</v>
      </c>
      <c r="W770" s="1">
        <f t="shared" si="187"/>
        <v>4.1994736826567598</v>
      </c>
      <c r="X770" s="1">
        <f t="shared" si="190"/>
        <v>501.6448358492467</v>
      </c>
      <c r="Y770" s="1">
        <f t="shared" si="191"/>
        <v>268.18631143671956</v>
      </c>
      <c r="Z770" s="1">
        <f t="shared" si="192"/>
        <v>0.33236422621670014</v>
      </c>
      <c r="AA770" s="1">
        <f t="shared" si="188"/>
        <v>32.64468430145147</v>
      </c>
      <c r="AB770" s="1">
        <f t="shared" si="189"/>
        <v>-6.1239483924763798</v>
      </c>
      <c r="AC770" s="1">
        <f t="shared" ref="AC770:AC833" si="198">SQRT(vx^2+vy^2)</f>
        <v>33.214125866190521</v>
      </c>
      <c r="AD770" s="1">
        <f t="shared" si="194"/>
        <v>-4.0567118040917673</v>
      </c>
      <c r="AE770" s="1">
        <f t="shared" ref="AE770:AE833" si="199">IF(t&gt;t_thrust,IF(vy&gt;0,-ady-g,ady-g),aty-ady-g)</f>
        <v>-9.6672381214350089</v>
      </c>
      <c r="AF770" s="1">
        <f t="shared" ref="AF770:AF833" si="200">SQRT(ax^2 + ay^2)</f>
        <v>10.483911653480478</v>
      </c>
      <c r="AG770" s="1">
        <f t="shared" si="195"/>
        <v>7.6799999999998807</v>
      </c>
      <c r="AH770" s="1">
        <f>SUM($Z$2:Z770)</f>
        <v>577.17685972796767</v>
      </c>
    </row>
    <row r="771" spans="17:34" x14ac:dyDescent="0.3">
      <c r="Q771" s="1">
        <f t="shared" ref="Q771:Q834" si="201">Q770+h</f>
        <v>7.6899999999998805</v>
      </c>
      <c r="R771" s="1">
        <f>IF(Q771&lt;=t_thrust,('D12 Data'!D771/(m+m_f/2)),0)</f>
        <v>0</v>
      </c>
      <c r="S771" s="1">
        <f t="shared" ref="S771:S834" si="202">R771*COS($D$3)</f>
        <v>0</v>
      </c>
      <c r="T771" s="1">
        <f t="shared" si="193"/>
        <v>0</v>
      </c>
      <c r="U771" s="1">
        <f t="shared" si="196"/>
        <v>4.0466356243886228</v>
      </c>
      <c r="V771" s="1">
        <f t="shared" si="197"/>
        <v>0.14730471984284466</v>
      </c>
      <c r="W771" s="1">
        <f t="shared" ref="W771:W834" si="203">IF(Q771&lt;=t_thrust,(0.5*rho*AC771^2*C_D*A)/(m+m_f/2),(0.5*rho*AC771^2*C_D*A)/m)</f>
        <v>4.1939403442314687</v>
      </c>
      <c r="X771" s="1">
        <f t="shared" si="190"/>
        <v>501.97128269226118</v>
      </c>
      <c r="Y771" s="1">
        <f t="shared" si="191"/>
        <v>268.12507195279483</v>
      </c>
      <c r="Z771" s="1">
        <f t="shared" si="192"/>
        <v>0.33214125866186639</v>
      </c>
      <c r="AA771" s="1">
        <f t="shared" ref="AA771:AA834" si="204">AA770+AD770*(Q771-Q770)</f>
        <v>32.604117183410551</v>
      </c>
      <c r="AB771" s="1">
        <f t="shared" ref="AB771:AB834" si="205">AB770+AE770*(Q771-Q770)</f>
        <v>-6.2206207736907277</v>
      </c>
      <c r="AC771" s="1">
        <f t="shared" si="198"/>
        <v>33.192236744751625</v>
      </c>
      <c r="AD771" s="1">
        <f t="shared" si="194"/>
        <v>-4.0466356243886228</v>
      </c>
      <c r="AE771" s="1">
        <f t="shared" si="199"/>
        <v>-9.6626952801571555</v>
      </c>
      <c r="AF771" s="1">
        <f t="shared" si="200"/>
        <v>10.475826456835875</v>
      </c>
      <c r="AG771" s="1">
        <f t="shared" si="195"/>
        <v>7.6899999999998805</v>
      </c>
      <c r="AH771" s="1">
        <f>SUM($Z$2:Z771)</f>
        <v>577.50900098662953</v>
      </c>
    </row>
    <row r="772" spans="17:34" x14ac:dyDescent="0.3">
      <c r="Q772" s="1">
        <f t="shared" si="201"/>
        <v>7.6999999999998803</v>
      </c>
      <c r="R772" s="1">
        <f>IF(Q772&lt;=t_thrust,('D12 Data'!D772/(m+m_f/2)),0)</f>
        <v>0</v>
      </c>
      <c r="S772" s="1">
        <f t="shared" si="202"/>
        <v>0</v>
      </c>
      <c r="T772" s="1">
        <f t="shared" si="193"/>
        <v>0</v>
      </c>
      <c r="U772" s="1">
        <f t="shared" si="196"/>
        <v>4.0365969548740743</v>
      </c>
      <c r="V772" s="1">
        <f t="shared" si="197"/>
        <v>0.1519165276935078</v>
      </c>
      <c r="W772" s="1">
        <f t="shared" si="203"/>
        <v>4.1885134825675809</v>
      </c>
      <c r="X772" s="1">
        <f t="shared" ref="X772:X835" si="206">X771+AA771*(Q772-Q771)</f>
        <v>502.29732386409529</v>
      </c>
      <c r="Y772" s="1">
        <f t="shared" ref="Y772:Y835" si="207">Y771+AB771*($Q772-$Q771)</f>
        <v>268.06286574505793</v>
      </c>
      <c r="Z772" s="1">
        <f t="shared" ref="Z772:Z835" si="208">SQRT((X772-X771)^2+(Y772-Y771)^2)</f>
        <v>0.33192236744751402</v>
      </c>
      <c r="AA772" s="1">
        <f t="shared" si="204"/>
        <v>32.563650827166668</v>
      </c>
      <c r="AB772" s="1">
        <f t="shared" si="205"/>
        <v>-6.3172477264922975</v>
      </c>
      <c r="AC772" s="1">
        <f t="shared" si="198"/>
        <v>33.170754800448911</v>
      </c>
      <c r="AD772" s="1">
        <f t="shared" si="194"/>
        <v>-4.0365969548740743</v>
      </c>
      <c r="AE772" s="1">
        <f t="shared" si="199"/>
        <v>-9.6580834723064921</v>
      </c>
      <c r="AF772" s="1">
        <f t="shared" si="200"/>
        <v>10.467697518276809</v>
      </c>
      <c r="AG772" s="1">
        <f t="shared" si="195"/>
        <v>7.6999999999998803</v>
      </c>
      <c r="AH772" s="1">
        <f>SUM($Z$2:Z772)</f>
        <v>577.84092335407706</v>
      </c>
    </row>
    <row r="773" spans="17:34" x14ac:dyDescent="0.3">
      <c r="Q773" s="1">
        <f t="shared" si="201"/>
        <v>7.7099999999998801</v>
      </c>
      <c r="R773" s="1">
        <f>IF(Q773&lt;=t_thrust,('D12 Data'!D773/(m+m_f/2)),0)</f>
        <v>0</v>
      </c>
      <c r="S773" s="1">
        <f t="shared" si="202"/>
        <v>0</v>
      </c>
      <c r="T773" s="1">
        <f t="shared" si="193"/>
        <v>0</v>
      </c>
      <c r="U773" s="1">
        <f t="shared" si="196"/>
        <v>4.0265956095377939</v>
      </c>
      <c r="V773" s="1">
        <f t="shared" si="197"/>
        <v>0.15659716818016134</v>
      </c>
      <c r="W773" s="1">
        <f t="shared" si="203"/>
        <v>4.1831927777179567</v>
      </c>
      <c r="X773" s="1">
        <f t="shared" si="206"/>
        <v>502.62296037236695</v>
      </c>
      <c r="Y773" s="1">
        <f t="shared" si="207"/>
        <v>267.99969326779302</v>
      </c>
      <c r="Z773" s="1">
        <f t="shared" si="208"/>
        <v>0.33170754800447783</v>
      </c>
      <c r="AA773" s="1">
        <f t="shared" si="204"/>
        <v>32.523284857617931</v>
      </c>
      <c r="AB773" s="1">
        <f t="shared" si="205"/>
        <v>-6.41382856121536</v>
      </c>
      <c r="AC773" s="1">
        <f t="shared" si="198"/>
        <v>33.149679557160454</v>
      </c>
      <c r="AD773" s="1">
        <f t="shared" si="194"/>
        <v>-4.0265956095377939</v>
      </c>
      <c r="AE773" s="1">
        <f t="shared" si="199"/>
        <v>-9.6534028318198395</v>
      </c>
      <c r="AF773" s="1">
        <f t="shared" si="200"/>
        <v>10.459524771046548</v>
      </c>
      <c r="AG773" s="1">
        <f t="shared" si="195"/>
        <v>7.7099999999998801</v>
      </c>
      <c r="AH773" s="1">
        <f>SUM($Z$2:Z773)</f>
        <v>578.17263090208155</v>
      </c>
    </row>
    <row r="774" spans="17:34" x14ac:dyDescent="0.3">
      <c r="Q774" s="1">
        <f t="shared" si="201"/>
        <v>7.7199999999998798</v>
      </c>
      <c r="R774" s="1">
        <f>IF(Q774&lt;=t_thrust,('D12 Data'!D774/(m+m_f/2)),0)</f>
        <v>0</v>
      </c>
      <c r="S774" s="1">
        <f t="shared" si="202"/>
        <v>0</v>
      </c>
      <c r="T774" s="1">
        <f t="shared" si="193"/>
        <v>0</v>
      </c>
      <c r="U774" s="1">
        <f t="shared" si="196"/>
        <v>4.0166314035213304</v>
      </c>
      <c r="V774" s="1">
        <f t="shared" si="197"/>
        <v>0.16134650545199924</v>
      </c>
      <c r="W774" s="1">
        <f t="shared" si="203"/>
        <v>4.1779779089733307</v>
      </c>
      <c r="X774" s="1">
        <f t="shared" si="206"/>
        <v>502.9481932209431</v>
      </c>
      <c r="Y774" s="1">
        <f t="shared" si="207"/>
        <v>267.93555498218086</v>
      </c>
      <c r="Z774" s="1">
        <f t="shared" si="208"/>
        <v>0.33149679557157646</v>
      </c>
      <c r="AA774" s="1">
        <f t="shared" si="204"/>
        <v>32.483018901522556</v>
      </c>
      <c r="AB774" s="1">
        <f t="shared" si="205"/>
        <v>-6.510362589533556</v>
      </c>
      <c r="AC774" s="1">
        <f t="shared" si="198"/>
        <v>33.129010519541175</v>
      </c>
      <c r="AD774" s="1">
        <f t="shared" si="194"/>
        <v>-4.0166314035213304</v>
      </c>
      <c r="AE774" s="1">
        <f t="shared" si="199"/>
        <v>-9.648653494548002</v>
      </c>
      <c r="AF774" s="1">
        <f t="shared" si="200"/>
        <v>10.451308152073935</v>
      </c>
      <c r="AG774" s="1">
        <f t="shared" si="195"/>
        <v>7.7199999999998798</v>
      </c>
      <c r="AH774" s="1">
        <f>SUM($Z$2:Z774)</f>
        <v>578.50412769765308</v>
      </c>
    </row>
    <row r="775" spans="17:34" x14ac:dyDescent="0.3">
      <c r="Q775" s="1">
        <f t="shared" si="201"/>
        <v>7.7299999999998796</v>
      </c>
      <c r="R775" s="1">
        <f>IF(Q775&lt;=t_thrust,('D12 Data'!D775/(m+m_f/2)),0)</f>
        <v>0</v>
      </c>
      <c r="S775" s="1">
        <f t="shared" si="202"/>
        <v>0</v>
      </c>
      <c r="T775" s="1">
        <f t="shared" si="193"/>
        <v>0</v>
      </c>
      <c r="U775" s="1">
        <f t="shared" si="196"/>
        <v>4.0067041531095517</v>
      </c>
      <c r="V775" s="1">
        <f t="shared" si="197"/>
        <v>0.16616440175255129</v>
      </c>
      <c r="W775" s="1">
        <f t="shared" si="203"/>
        <v>4.1728685548621041</v>
      </c>
      <c r="X775" s="1">
        <f t="shared" si="206"/>
        <v>503.27302340995834</v>
      </c>
      <c r="Y775" s="1">
        <f t="shared" si="207"/>
        <v>267.87045135628551</v>
      </c>
      <c r="Z775" s="1">
        <f t="shared" si="208"/>
        <v>0.33129010519543278</v>
      </c>
      <c r="AA775" s="1">
        <f t="shared" si="204"/>
        <v>32.442852587487344</v>
      </c>
      <c r="AB775" s="1">
        <f t="shared" si="205"/>
        <v>-6.6068491244790337</v>
      </c>
      <c r="AC775" s="1">
        <f t="shared" si="198"/>
        <v>33.10874717302157</v>
      </c>
      <c r="AD775" s="1">
        <f t="shared" si="194"/>
        <v>-4.0067041531095517</v>
      </c>
      <c r="AE775" s="1">
        <f t="shared" si="199"/>
        <v>-9.6438355982474491</v>
      </c>
      <c r="AF775" s="1">
        <f t="shared" si="200"/>
        <v>10.443047601948871</v>
      </c>
      <c r="AG775" s="1">
        <f t="shared" si="195"/>
        <v>7.7299999999998796</v>
      </c>
      <c r="AH775" s="1">
        <f>SUM($Z$2:Z775)</f>
        <v>578.8354178028485</v>
      </c>
    </row>
    <row r="776" spans="17:34" x14ac:dyDescent="0.3">
      <c r="Q776" s="1">
        <f t="shared" si="201"/>
        <v>7.7399999999998794</v>
      </c>
      <c r="R776" s="1">
        <f>IF(Q776&lt;=t_thrust,('D12 Data'!D776/(m+m_f/2)),0)</f>
        <v>0</v>
      </c>
      <c r="S776" s="1">
        <f t="shared" si="202"/>
        <v>0</v>
      </c>
      <c r="T776" s="1">
        <f t="shared" si="193"/>
        <v>0</v>
      </c>
      <c r="U776" s="1">
        <f t="shared" si="196"/>
        <v>3.9968136757221706</v>
      </c>
      <c r="V776" s="1">
        <f t="shared" si="197"/>
        <v>0.17105071742811373</v>
      </c>
      <c r="W776" s="1">
        <f t="shared" si="203"/>
        <v>4.1678643931502846</v>
      </c>
      <c r="X776" s="1">
        <f t="shared" si="206"/>
        <v>503.59745193583319</v>
      </c>
      <c r="Y776" s="1">
        <f t="shared" si="207"/>
        <v>267.80438286504074</v>
      </c>
      <c r="Z776" s="1">
        <f t="shared" si="208"/>
        <v>0.33108747173019071</v>
      </c>
      <c r="AA776" s="1">
        <f t="shared" si="204"/>
        <v>32.402785545956249</v>
      </c>
      <c r="AB776" s="1">
        <f t="shared" si="205"/>
        <v>-6.7032874804615066</v>
      </c>
      <c r="AC776" s="1">
        <f t="shared" si="198"/>
        <v>33.088888983810612</v>
      </c>
      <c r="AD776" s="1">
        <f t="shared" si="194"/>
        <v>-3.9968136757221706</v>
      </c>
      <c r="AE776" s="1">
        <f t="shared" si="199"/>
        <v>-9.6389492825718861</v>
      </c>
      <c r="AF776" s="1">
        <f t="shared" si="200"/>
        <v>10.434743064897805</v>
      </c>
      <c r="AG776" s="1">
        <f t="shared" si="195"/>
        <v>7.7399999999998794</v>
      </c>
      <c r="AH776" s="1">
        <f>SUM($Z$2:Z776)</f>
        <v>579.16650527457864</v>
      </c>
    </row>
    <row r="777" spans="17:34" x14ac:dyDescent="0.3">
      <c r="Q777" s="1">
        <f t="shared" si="201"/>
        <v>7.7499999999998792</v>
      </c>
      <c r="R777" s="1">
        <f>IF(Q777&lt;=t_thrust,('D12 Data'!D777/(m+m_f/2)),0)</f>
        <v>0</v>
      </c>
      <c r="S777" s="1">
        <f t="shared" si="202"/>
        <v>0</v>
      </c>
      <c r="T777" s="1">
        <f t="shared" si="193"/>
        <v>0</v>
      </c>
      <c r="U777" s="1">
        <f t="shared" si="196"/>
        <v>3.9869597899053386</v>
      </c>
      <c r="V777" s="1">
        <f t="shared" si="197"/>
        <v>0.17600531093628793</v>
      </c>
      <c r="W777" s="1">
        <f t="shared" si="203"/>
        <v>4.1629651008416273</v>
      </c>
      <c r="X777" s="1">
        <f t="shared" si="206"/>
        <v>503.92147979129277</v>
      </c>
      <c r="Y777" s="1">
        <f t="shared" si="207"/>
        <v>267.73734999023611</v>
      </c>
      <c r="Z777" s="1">
        <f t="shared" si="208"/>
        <v>0.33088888983812137</v>
      </c>
      <c r="AA777" s="1">
        <f t="shared" si="204"/>
        <v>32.362817409199025</v>
      </c>
      <c r="AB777" s="1">
        <f t="shared" si="205"/>
        <v>-6.7996769732872231</v>
      </c>
      <c r="AC777" s="1">
        <f t="shared" si="198"/>
        <v>33.06943539890284</v>
      </c>
      <c r="AD777" s="1">
        <f t="shared" si="194"/>
        <v>-3.9869597899053386</v>
      </c>
      <c r="AE777" s="1">
        <f t="shared" si="199"/>
        <v>-9.6339946890637123</v>
      </c>
      <c r="AF777" s="1">
        <f t="shared" si="200"/>
        <v>10.426394488759277</v>
      </c>
      <c r="AG777" s="1">
        <f t="shared" si="195"/>
        <v>7.7499999999998792</v>
      </c>
      <c r="AH777" s="1">
        <f>SUM($Z$2:Z777)</f>
        <v>579.49739416441673</v>
      </c>
    </row>
    <row r="778" spans="17:34" x14ac:dyDescent="0.3">
      <c r="Q778" s="1">
        <f t="shared" si="201"/>
        <v>7.759999999999879</v>
      </c>
      <c r="R778" s="1">
        <f>IF(Q778&lt;=t_thrust,('D12 Data'!D778/(m+m_f/2)),0)</f>
        <v>0</v>
      </c>
      <c r="S778" s="1">
        <f t="shared" si="202"/>
        <v>0</v>
      </c>
      <c r="T778" s="1">
        <f t="shared" ref="T778:T841" si="209">R778*SIN($D$3)</f>
        <v>0</v>
      </c>
      <c r="U778" s="1">
        <f t="shared" si="196"/>
        <v>3.977142315323317</v>
      </c>
      <c r="V778" s="1">
        <f t="shared" si="197"/>
        <v>0.1810280388546267</v>
      </c>
      <c r="W778" s="1">
        <f t="shared" si="203"/>
        <v>4.1581703541779449</v>
      </c>
      <c r="X778" s="1">
        <f t="shared" si="206"/>
        <v>504.24510796538476</v>
      </c>
      <c r="Y778" s="1">
        <f t="shared" si="207"/>
        <v>267.66935322050324</v>
      </c>
      <c r="Z778" s="1">
        <f t="shared" si="208"/>
        <v>0.33069435398903152</v>
      </c>
      <c r="AA778" s="1">
        <f t="shared" si="204"/>
        <v>32.322947811299969</v>
      </c>
      <c r="AB778" s="1">
        <f t="shared" si="205"/>
        <v>-6.8960169201778578</v>
      </c>
      <c r="AC778" s="1">
        <f t="shared" si="198"/>
        <v>33.050385846089618</v>
      </c>
      <c r="AD778" s="1">
        <f t="shared" ref="AD778:AD841" si="210">S778-U778</f>
        <v>-3.977142315323317</v>
      </c>
      <c r="AE778" s="1">
        <f t="shared" si="199"/>
        <v>-9.628971961145373</v>
      </c>
      <c r="AF778" s="1">
        <f t="shared" si="200"/>
        <v>10.418001824959482</v>
      </c>
      <c r="AG778" s="1">
        <f t="shared" si="195"/>
        <v>7.759999999999879</v>
      </c>
      <c r="AH778" s="1">
        <f>SUM($Z$2:Z778)</f>
        <v>579.82808851840582</v>
      </c>
    </row>
    <row r="779" spans="17:34" x14ac:dyDescent="0.3">
      <c r="Q779" s="1">
        <f t="shared" si="201"/>
        <v>7.7699999999998788</v>
      </c>
      <c r="R779" s="1">
        <f>IF(Q779&lt;=t_thrust,('D12 Data'!D779/(m+m_f/2)),0)</f>
        <v>0</v>
      </c>
      <c r="S779" s="1">
        <f t="shared" si="202"/>
        <v>0</v>
      </c>
      <c r="T779" s="1">
        <f t="shared" si="209"/>
        <v>0</v>
      </c>
      <c r="U779" s="1">
        <f t="shared" si="196"/>
        <v>3.96736107275022</v>
      </c>
      <c r="V779" s="1">
        <f t="shared" si="197"/>
        <v>0.1861187558893859</v>
      </c>
      <c r="W779" s="1">
        <f t="shared" si="203"/>
        <v>4.1534798286396057</v>
      </c>
      <c r="X779" s="1">
        <f t="shared" si="206"/>
        <v>504.56833744349774</v>
      </c>
      <c r="Y779" s="1">
        <f t="shared" si="207"/>
        <v>267.60039305130147</v>
      </c>
      <c r="Z779" s="1">
        <f t="shared" si="208"/>
        <v>0.33050385846087388</v>
      </c>
      <c r="AA779" s="1">
        <f t="shared" si="204"/>
        <v>32.283176388146735</v>
      </c>
      <c r="AB779" s="1">
        <f t="shared" si="205"/>
        <v>-6.9923066397893097</v>
      </c>
      <c r="AC779" s="1">
        <f t="shared" si="198"/>
        <v>33.031739733974604</v>
      </c>
      <c r="AD779" s="1">
        <f t="shared" si="210"/>
        <v>-3.96736107275022</v>
      </c>
      <c r="AE779" s="1">
        <f t="shared" si="199"/>
        <v>-9.6238812441106152</v>
      </c>
      <c r="AF779" s="1">
        <f t="shared" si="200"/>
        <v>10.409565028487879</v>
      </c>
      <c r="AG779" s="1">
        <f t="shared" si="195"/>
        <v>7.7699999999998788</v>
      </c>
      <c r="AH779" s="1">
        <f>SUM($Z$2:Z779)</f>
        <v>580.15859237686675</v>
      </c>
    </row>
    <row r="780" spans="17:34" x14ac:dyDescent="0.3">
      <c r="Q780" s="1">
        <f t="shared" si="201"/>
        <v>7.7799999999998786</v>
      </c>
      <c r="R780" s="1">
        <f>IF(Q780&lt;=t_thrust,('D12 Data'!D780/(m+m_f/2)),0)</f>
        <v>0</v>
      </c>
      <c r="S780" s="1">
        <f t="shared" si="202"/>
        <v>0</v>
      </c>
      <c r="T780" s="1">
        <f t="shared" si="209"/>
        <v>0</v>
      </c>
      <c r="U780" s="1">
        <f t="shared" si="196"/>
        <v>3.9576158840618221</v>
      </c>
      <c r="V780" s="1">
        <f t="shared" si="197"/>
        <v>0.19127731488438224</v>
      </c>
      <c r="W780" s="1">
        <f t="shared" si="203"/>
        <v>4.1488931989462037</v>
      </c>
      <c r="X780" s="1">
        <f t="shared" si="206"/>
        <v>504.89116920737922</v>
      </c>
      <c r="Y780" s="1">
        <f t="shared" si="207"/>
        <v>267.53046998490356</v>
      </c>
      <c r="Z780" s="1">
        <f t="shared" si="208"/>
        <v>0.3303173973397624</v>
      </c>
      <c r="AA780" s="1">
        <f t="shared" si="204"/>
        <v>32.243502777419231</v>
      </c>
      <c r="AB780" s="1">
        <f t="shared" si="205"/>
        <v>-7.0885454522304139</v>
      </c>
      <c r="AC780" s="1">
        <f t="shared" si="198"/>
        <v>33.013496451993362</v>
      </c>
      <c r="AD780" s="1">
        <f t="shared" si="210"/>
        <v>-3.9576158840618221</v>
      </c>
      <c r="AE780" s="1">
        <f t="shared" si="199"/>
        <v>-9.6187226851156176</v>
      </c>
      <c r="AF780" s="1">
        <f t="shared" si="200"/>
        <v>10.401084057872826</v>
      </c>
      <c r="AG780" s="1">
        <f t="shared" si="195"/>
        <v>7.7799999999998786</v>
      </c>
      <c r="AH780" s="1">
        <f>SUM($Z$2:Z780)</f>
        <v>580.48890977420649</v>
      </c>
    </row>
    <row r="781" spans="17:34" x14ac:dyDescent="0.3">
      <c r="Q781" s="1">
        <f t="shared" si="201"/>
        <v>7.7899999999998784</v>
      </c>
      <c r="R781" s="1">
        <f>IF(Q781&lt;=t_thrust,('D12 Data'!D781/(m+m_f/2)),0)</f>
        <v>0</v>
      </c>
      <c r="S781" s="1">
        <f t="shared" si="202"/>
        <v>0</v>
      </c>
      <c r="T781" s="1">
        <f t="shared" si="209"/>
        <v>0</v>
      </c>
      <c r="U781" s="1">
        <f t="shared" si="196"/>
        <v>3.9479065722274411</v>
      </c>
      <c r="V781" s="1">
        <f t="shared" si="197"/>
        <v>0.19650356682995526</v>
      </c>
      <c r="W781" s="1">
        <f t="shared" si="203"/>
        <v>4.1444101390573955</v>
      </c>
      <c r="X781" s="1">
        <f t="shared" si="206"/>
        <v>505.21360423515341</v>
      </c>
      <c r="Y781" s="1">
        <f t="shared" si="207"/>
        <v>267.45958453038128</v>
      </c>
      <c r="Z781" s="1">
        <f t="shared" si="208"/>
        <v>0.33013496451992741</v>
      </c>
      <c r="AA781" s="1">
        <f t="shared" si="204"/>
        <v>32.203926618578613</v>
      </c>
      <c r="AB781" s="1">
        <f t="shared" si="205"/>
        <v>-7.1847326790815682</v>
      </c>
      <c r="AC781" s="1">
        <f t="shared" si="198"/>
        <v>32.995655370437163</v>
      </c>
      <c r="AD781" s="1">
        <f t="shared" si="210"/>
        <v>-3.9479065722274411</v>
      </c>
      <c r="AE781" s="1">
        <f t="shared" si="199"/>
        <v>-9.6134964331700452</v>
      </c>
      <c r="AF781" s="1">
        <f t="shared" si="200"/>
        <v>10.392558875157254</v>
      </c>
      <c r="AG781" s="1">
        <f t="shared" si="195"/>
        <v>7.7899999999998784</v>
      </c>
      <c r="AH781" s="1">
        <f>SUM($Z$2:Z781)</f>
        <v>580.81904473872646</v>
      </c>
    </row>
    <row r="782" spans="17:34" x14ac:dyDescent="0.3">
      <c r="Q782" s="1">
        <f t="shared" si="201"/>
        <v>7.7999999999998781</v>
      </c>
      <c r="R782" s="1">
        <f>IF(Q782&lt;=t_thrust,('D12 Data'!D782/(m+m_f/2)),0)</f>
        <v>0</v>
      </c>
      <c r="S782" s="1">
        <f t="shared" si="202"/>
        <v>0</v>
      </c>
      <c r="T782" s="1">
        <f t="shared" si="209"/>
        <v>0</v>
      </c>
      <c r="U782" s="1">
        <f t="shared" si="196"/>
        <v>3.938232961301892</v>
      </c>
      <c r="V782" s="1">
        <f t="shared" si="197"/>
        <v>0.20179736087203257</v>
      </c>
      <c r="W782" s="1">
        <f t="shared" si="203"/>
        <v>4.1400303221739252</v>
      </c>
      <c r="X782" s="1">
        <f t="shared" si="206"/>
        <v>505.53564350133917</v>
      </c>
      <c r="Y782" s="1">
        <f t="shared" si="207"/>
        <v>267.38773720359046</v>
      </c>
      <c r="Z782" s="1">
        <f t="shared" si="208"/>
        <v>0.32995655370434096</v>
      </c>
      <c r="AA782" s="1">
        <f t="shared" si="204"/>
        <v>32.164447552856338</v>
      </c>
      <c r="AB782" s="1">
        <f t="shared" si="205"/>
        <v>-7.2808676434132664</v>
      </c>
      <c r="AC782" s="1">
        <f t="shared" si="198"/>
        <v>32.978215840480942</v>
      </c>
      <c r="AD782" s="1">
        <f t="shared" si="210"/>
        <v>-3.938232961301892</v>
      </c>
      <c r="AE782" s="1">
        <f t="shared" si="199"/>
        <v>-9.6082026391279687</v>
      </c>
      <c r="AF782" s="1">
        <f t="shared" si="200"/>
        <v>10.383989445874372</v>
      </c>
      <c r="AG782" s="1">
        <f t="shared" si="195"/>
        <v>7.7999999999998781</v>
      </c>
      <c r="AH782" s="1">
        <f>SUM($Z$2:Z782)</f>
        <v>581.14900129243085</v>
      </c>
    </row>
    <row r="783" spans="17:34" x14ac:dyDescent="0.3">
      <c r="Q783" s="1">
        <f t="shared" si="201"/>
        <v>7.8099999999998779</v>
      </c>
      <c r="R783" s="1">
        <f>IF(Q783&lt;=t_thrust,('D12 Data'!D783/(m+m_f/2)),0)</f>
        <v>0</v>
      </c>
      <c r="S783" s="1">
        <f t="shared" si="202"/>
        <v>0</v>
      </c>
      <c r="T783" s="1">
        <f t="shared" si="209"/>
        <v>0</v>
      </c>
      <c r="U783" s="1">
        <f t="shared" si="196"/>
        <v>3.9285948764175105</v>
      </c>
      <c r="V783" s="1">
        <f t="shared" si="197"/>
        <v>0.20715854432129799</v>
      </c>
      <c r="W783" s="1">
        <f t="shared" si="203"/>
        <v>4.1357534207388085</v>
      </c>
      <c r="X783" s="1">
        <f t="shared" si="206"/>
        <v>505.85728797686772</v>
      </c>
      <c r="Y783" s="1">
        <f t="shared" si="207"/>
        <v>267.31492852715633</v>
      </c>
      <c r="Z783" s="1">
        <f t="shared" si="208"/>
        <v>0.32978215840480474</v>
      </c>
      <c r="AA783" s="1">
        <f t="shared" si="204"/>
        <v>32.125065223243318</v>
      </c>
      <c r="AB783" s="1">
        <f t="shared" si="205"/>
        <v>-7.376949669804544</v>
      </c>
      <c r="AC783" s="1">
        <f t="shared" si="198"/>
        <v>32.961177194215416</v>
      </c>
      <c r="AD783" s="1">
        <f t="shared" si="210"/>
        <v>-3.9285948764175105</v>
      </c>
      <c r="AE783" s="1">
        <f t="shared" si="199"/>
        <v>-9.6028414556787034</v>
      </c>
      <c r="AF783" s="1">
        <f t="shared" si="200"/>
        <v>10.375375739023402</v>
      </c>
      <c r="AG783" s="1">
        <f t="shared" si="195"/>
        <v>7.8099999999998779</v>
      </c>
      <c r="AH783" s="1">
        <f>SUM($Z$2:Z783)</f>
        <v>581.47878345083564</v>
      </c>
    </row>
    <row r="784" spans="17:34" x14ac:dyDescent="0.3">
      <c r="Q784" s="1">
        <f t="shared" si="201"/>
        <v>7.8199999999998777</v>
      </c>
      <c r="R784" s="1">
        <f>IF(Q784&lt;=t_thrust,('D12 Data'!D784/(m+m_f/2)),0)</f>
        <v>0</v>
      </c>
      <c r="S784" s="1">
        <f t="shared" si="202"/>
        <v>0</v>
      </c>
      <c r="T784" s="1">
        <f t="shared" si="209"/>
        <v>0</v>
      </c>
      <c r="U784" s="1">
        <f t="shared" si="196"/>
        <v>3.9189921437762361</v>
      </c>
      <c r="V784" s="1">
        <f t="shared" si="197"/>
        <v>0.21258696266246088</v>
      </c>
      <c r="W784" s="1">
        <f t="shared" si="203"/>
        <v>4.1315791064386973</v>
      </c>
      <c r="X784" s="1">
        <f t="shared" si="206"/>
        <v>506.17853862910016</v>
      </c>
      <c r="Y784" s="1">
        <f t="shared" si="207"/>
        <v>267.24115903045828</v>
      </c>
      <c r="Z784" s="1">
        <f t="shared" si="208"/>
        <v>0.32961177194215768</v>
      </c>
      <c r="AA784" s="1">
        <f t="shared" si="204"/>
        <v>32.085779274479144</v>
      </c>
      <c r="AB784" s="1">
        <f t="shared" si="205"/>
        <v>-7.4729780843613289</v>
      </c>
      <c r="AC784" s="1">
        <f t="shared" si="198"/>
        <v>32.944538744683314</v>
      </c>
      <c r="AD784" s="1">
        <f t="shared" si="210"/>
        <v>-3.9189921437762361</v>
      </c>
      <c r="AE784" s="1">
        <f t="shared" si="199"/>
        <v>-9.5974130373375388</v>
      </c>
      <c r="AF784" s="1">
        <f t="shared" si="200"/>
        <v>10.366717727045355</v>
      </c>
      <c r="AG784" s="1">
        <f t="shared" si="195"/>
        <v>7.8199999999998777</v>
      </c>
      <c r="AH784" s="1">
        <f>SUM($Z$2:Z784)</f>
        <v>581.80839522277779</v>
      </c>
    </row>
    <row r="785" spans="17:34" x14ac:dyDescent="0.3">
      <c r="Q785" s="1">
        <f t="shared" si="201"/>
        <v>7.8299999999998775</v>
      </c>
      <c r="R785" s="1">
        <f>IF(Q785&lt;=t_thrust,('D12 Data'!D785/(m+m_f/2)),0)</f>
        <v>0</v>
      </c>
      <c r="S785" s="1">
        <f t="shared" si="202"/>
        <v>0</v>
      </c>
      <c r="T785" s="1">
        <f t="shared" si="209"/>
        <v>0</v>
      </c>
      <c r="U785" s="1">
        <f t="shared" si="196"/>
        <v>3.9094245906417728</v>
      </c>
      <c r="V785" s="1">
        <f t="shared" si="197"/>
        <v>0.21808245956362682</v>
      </c>
      <c r="W785" s="1">
        <f t="shared" si="203"/>
        <v>4.1275070502054003</v>
      </c>
      <c r="X785" s="1">
        <f t="shared" si="206"/>
        <v>506.49939642184495</v>
      </c>
      <c r="Y785" s="1">
        <f t="shared" si="207"/>
        <v>267.16642924961468</v>
      </c>
      <c r="Z785" s="1">
        <f t="shared" si="208"/>
        <v>0.32944538744682728</v>
      </c>
      <c r="AA785" s="1">
        <f t="shared" si="204"/>
        <v>32.046589353041384</v>
      </c>
      <c r="AB785" s="1">
        <f t="shared" si="205"/>
        <v>-7.5689522147347024</v>
      </c>
      <c r="AC785" s="1">
        <f t="shared" si="198"/>
        <v>32.928299785919755</v>
      </c>
      <c r="AD785" s="1">
        <f t="shared" si="210"/>
        <v>-3.9094245906417728</v>
      </c>
      <c r="AE785" s="1">
        <f t="shared" si="199"/>
        <v>-9.5919175404363735</v>
      </c>
      <c r="AF785" s="1">
        <f t="shared" si="200"/>
        <v>10.358015385798844</v>
      </c>
      <c r="AG785" s="1">
        <f t="shared" si="195"/>
        <v>7.8299999999998775</v>
      </c>
      <c r="AH785" s="1">
        <f>SUM($Z$2:Z785)</f>
        <v>582.13784061022466</v>
      </c>
    </row>
    <row r="786" spans="17:34" x14ac:dyDescent="0.3">
      <c r="Q786" s="1">
        <f t="shared" si="201"/>
        <v>7.8399999999998773</v>
      </c>
      <c r="R786" s="1">
        <f>IF(Q786&lt;=t_thrust,('D12 Data'!D786/(m+m_f/2)),0)</f>
        <v>0</v>
      </c>
      <c r="S786" s="1">
        <f t="shared" si="202"/>
        <v>0</v>
      </c>
      <c r="T786" s="1">
        <f t="shared" si="209"/>
        <v>0</v>
      </c>
      <c r="U786" s="1">
        <f t="shared" si="196"/>
        <v>3.8998920453318111</v>
      </c>
      <c r="V786" s="1">
        <f t="shared" si="197"/>
        <v>0.22364487688576681</v>
      </c>
      <c r="W786" s="1">
        <f t="shared" si="203"/>
        <v>4.1235369222175793</v>
      </c>
      <c r="X786" s="1">
        <f t="shared" si="206"/>
        <v>506.81986231537536</v>
      </c>
      <c r="Y786" s="1">
        <f t="shared" si="207"/>
        <v>267.09073972746734</v>
      </c>
      <c r="Z786" s="1">
        <f t="shared" si="208"/>
        <v>0.32928299785919379</v>
      </c>
      <c r="AA786" s="1">
        <f t="shared" si="204"/>
        <v>32.007495107134964</v>
      </c>
      <c r="AB786" s="1">
        <f t="shared" si="205"/>
        <v>-7.6648713901390639</v>
      </c>
      <c r="AC786" s="1">
        <f t="shared" si="198"/>
        <v>32.912459592996711</v>
      </c>
      <c r="AD786" s="1">
        <f t="shared" si="210"/>
        <v>-3.8998920453318111</v>
      </c>
      <c r="AE786" s="1">
        <f t="shared" si="199"/>
        <v>-9.5863551231142345</v>
      </c>
      <c r="AF786" s="1">
        <f t="shared" si="200"/>
        <v>10.349268694535903</v>
      </c>
      <c r="AG786" s="1">
        <f t="shared" si="195"/>
        <v>7.8399999999998773</v>
      </c>
      <c r="AH786" s="1">
        <f>SUM($Z$2:Z786)</f>
        <v>582.46712360808385</v>
      </c>
    </row>
    <row r="787" spans="17:34" x14ac:dyDescent="0.3">
      <c r="Q787" s="1">
        <f t="shared" si="201"/>
        <v>7.8499999999998771</v>
      </c>
      <c r="R787" s="1">
        <f>IF(Q787&lt;=t_thrust,('D12 Data'!D787/(m+m_f/2)),0)</f>
        <v>0</v>
      </c>
      <c r="S787" s="1">
        <f t="shared" si="202"/>
        <v>0</v>
      </c>
      <c r="T787" s="1">
        <f t="shared" si="209"/>
        <v>0</v>
      </c>
      <c r="U787" s="1">
        <f t="shared" si="196"/>
        <v>3.8903943372103242</v>
      </c>
      <c r="V787" s="1">
        <f t="shared" si="197"/>
        <v>0.22927405469228668</v>
      </c>
      <c r="W787" s="1">
        <f t="shared" si="203"/>
        <v>4.1196683919026107</v>
      </c>
      <c r="X787" s="1">
        <f t="shared" si="206"/>
        <v>507.13993726644668</v>
      </c>
      <c r="Y787" s="1">
        <f t="shared" si="207"/>
        <v>267.01409101356597</v>
      </c>
      <c r="Z787" s="1">
        <f t="shared" si="208"/>
        <v>0.32912459592993137</v>
      </c>
      <c r="AA787" s="1">
        <f t="shared" si="204"/>
        <v>31.968496186681648</v>
      </c>
      <c r="AB787" s="1">
        <f t="shared" si="205"/>
        <v>-7.7607349413702043</v>
      </c>
      <c r="AC787" s="1">
        <f t="shared" si="198"/>
        <v>32.897017422071613</v>
      </c>
      <c r="AD787" s="1">
        <f t="shared" si="210"/>
        <v>-3.8903943372103242</v>
      </c>
      <c r="AE787" s="1">
        <f t="shared" si="199"/>
        <v>-9.580725945307714</v>
      </c>
      <c r="AF787" s="1">
        <f t="shared" si="200"/>
        <v>10.340477635877876</v>
      </c>
      <c r="AG787" s="1">
        <f t="shared" si="195"/>
        <v>7.8499999999998771</v>
      </c>
      <c r="AH787" s="1">
        <f>SUM($Z$2:Z787)</f>
        <v>582.79624820401375</v>
      </c>
    </row>
    <row r="788" spans="17:34" x14ac:dyDescent="0.3">
      <c r="Q788" s="1">
        <f t="shared" si="201"/>
        <v>7.8599999999998769</v>
      </c>
      <c r="R788" s="1">
        <f>IF(Q788&lt;=t_thrust,('D12 Data'!D788/(m+m_f/2)),0)</f>
        <v>0</v>
      </c>
      <c r="S788" s="1">
        <f t="shared" si="202"/>
        <v>0</v>
      </c>
      <c r="T788" s="1">
        <f t="shared" si="209"/>
        <v>0</v>
      </c>
      <c r="U788" s="1">
        <f t="shared" si="196"/>
        <v>3.8809312966799165</v>
      </c>
      <c r="V788" s="1">
        <f t="shared" si="197"/>
        <v>0.23496983125869278</v>
      </c>
      <c r="W788" s="1">
        <f t="shared" si="203"/>
        <v>4.1159011279386082</v>
      </c>
      <c r="X788" s="1">
        <f t="shared" si="206"/>
        <v>507.45962222831349</v>
      </c>
      <c r="Y788" s="1">
        <f t="shared" si="207"/>
        <v>266.93648366415226</v>
      </c>
      <c r="Z788" s="1">
        <f t="shared" si="208"/>
        <v>0.32897017422071434</v>
      </c>
      <c r="AA788" s="1">
        <f t="shared" si="204"/>
        <v>31.929592243309546</v>
      </c>
      <c r="AB788" s="1">
        <f t="shared" si="205"/>
        <v>-7.856542200823279</v>
      </c>
      <c r="AC788" s="1">
        <f t="shared" si="198"/>
        <v>32.881972510439972</v>
      </c>
      <c r="AD788" s="1">
        <f t="shared" si="210"/>
        <v>-3.8809312966799165</v>
      </c>
      <c r="AE788" s="1">
        <f t="shared" si="199"/>
        <v>-9.5750301687413071</v>
      </c>
      <c r="AF788" s="1">
        <f t="shared" si="200"/>
        <v>10.331642195791328</v>
      </c>
      <c r="AG788" s="1">
        <f t="shared" si="195"/>
        <v>7.8599999999998769</v>
      </c>
      <c r="AH788" s="1">
        <f>SUM($Z$2:Z788)</f>
        <v>583.12521837823442</v>
      </c>
    </row>
    <row r="789" spans="17:34" x14ac:dyDescent="0.3">
      <c r="Q789" s="1">
        <f t="shared" si="201"/>
        <v>7.8699999999998766</v>
      </c>
      <c r="R789" s="1">
        <f>IF(Q789&lt;=t_thrust,('D12 Data'!D789/(m+m_f/2)),0)</f>
        <v>0</v>
      </c>
      <c r="S789" s="1">
        <f t="shared" si="202"/>
        <v>0</v>
      </c>
      <c r="T789" s="1">
        <f t="shared" si="209"/>
        <v>0</v>
      </c>
      <c r="U789" s="1">
        <f t="shared" si="196"/>
        <v>3.8715027551742525</v>
      </c>
      <c r="V789" s="1">
        <f t="shared" si="197"/>
        <v>0.2407320430823558</v>
      </c>
      <c r="W789" s="1">
        <f t="shared" si="203"/>
        <v>4.1122347982566092</v>
      </c>
      <c r="X789" s="1">
        <f t="shared" si="206"/>
        <v>507.77891815074656</v>
      </c>
      <c r="Y789" s="1">
        <f t="shared" si="207"/>
        <v>266.85791824214402</v>
      </c>
      <c r="Z789" s="1">
        <f t="shared" si="208"/>
        <v>0.32881972510437724</v>
      </c>
      <c r="AA789" s="1">
        <f t="shared" si="204"/>
        <v>31.890782930342748</v>
      </c>
      <c r="AB789" s="1">
        <f t="shared" si="205"/>
        <v>-7.9522925025106899</v>
      </c>
      <c r="AC789" s="1">
        <f t="shared" si="198"/>
        <v>32.867324076592062</v>
      </c>
      <c r="AD789" s="1">
        <f t="shared" si="210"/>
        <v>-3.8715027551742525</v>
      </c>
      <c r="AE789" s="1">
        <f t="shared" si="199"/>
        <v>-9.5692679569176455</v>
      </c>
      <c r="AF789" s="1">
        <f t="shared" si="200"/>
        <v>10.322762363563962</v>
      </c>
      <c r="AG789" s="1">
        <f t="shared" si="195"/>
        <v>7.8699999999998766</v>
      </c>
      <c r="AH789" s="1">
        <f>SUM($Z$2:Z789)</f>
        <v>583.4540381033388</v>
      </c>
    </row>
    <row r="790" spans="17:34" x14ac:dyDescent="0.3">
      <c r="Q790" s="1">
        <f t="shared" si="201"/>
        <v>7.8799999999998764</v>
      </c>
      <c r="R790" s="1">
        <f>IF(Q790&lt;=t_thrust,('D12 Data'!D790/(m+m_f/2)),0)</f>
        <v>0</v>
      </c>
      <c r="S790" s="1">
        <f t="shared" si="202"/>
        <v>0</v>
      </c>
      <c r="T790" s="1">
        <f t="shared" si="209"/>
        <v>0</v>
      </c>
      <c r="U790" s="1">
        <f t="shared" si="196"/>
        <v>3.8621085451505337</v>
      </c>
      <c r="V790" s="1">
        <f t="shared" si="197"/>
        <v>0.24656052489236885</v>
      </c>
      <c r="W790" s="1">
        <f t="shared" si="203"/>
        <v>4.108669070042902</v>
      </c>
      <c r="X790" s="1">
        <f t="shared" si="206"/>
        <v>508.09782598005</v>
      </c>
      <c r="Y790" s="1">
        <f t="shared" si="207"/>
        <v>266.77839531711891</v>
      </c>
      <c r="Z790" s="1">
        <f t="shared" si="208"/>
        <v>0.3286732407659364</v>
      </c>
      <c r="AA790" s="1">
        <f t="shared" si="204"/>
        <v>31.852067902791006</v>
      </c>
      <c r="AB790" s="1">
        <f t="shared" si="205"/>
        <v>-8.0479851820798647</v>
      </c>
      <c r="AC790" s="1">
        <f t="shared" si="198"/>
        <v>32.853071320273635</v>
      </c>
      <c r="AD790" s="1">
        <f t="shared" si="210"/>
        <v>-3.8621085451505337</v>
      </c>
      <c r="AE790" s="1">
        <f t="shared" si="199"/>
        <v>-9.5634394751076321</v>
      </c>
      <c r="AF790" s="1">
        <f t="shared" si="200"/>
        <v>10.313838131780608</v>
      </c>
      <c r="AG790" s="1">
        <f t="shared" si="195"/>
        <v>7.8799999999998764</v>
      </c>
      <c r="AH790" s="1">
        <f>SUM($Z$2:Z790)</f>
        <v>583.78271134410477</v>
      </c>
    </row>
    <row r="791" spans="17:34" x14ac:dyDescent="0.3">
      <c r="Q791" s="1">
        <f t="shared" si="201"/>
        <v>7.8899999999998762</v>
      </c>
      <c r="R791" s="1">
        <f>IF(Q791&lt;=t_thrust,('D12 Data'!D791/(m+m_f/2)),0)</f>
        <v>0</v>
      </c>
      <c r="S791" s="1">
        <f t="shared" si="202"/>
        <v>0</v>
      </c>
      <c r="T791" s="1">
        <f t="shared" si="209"/>
        <v>0</v>
      </c>
      <c r="U791" s="1">
        <f t="shared" si="196"/>
        <v>3.8527485000820572</v>
      </c>
      <c r="V791" s="1">
        <f t="shared" si="197"/>
        <v>0.25245510965950174</v>
      </c>
      <c r="W791" s="1">
        <f t="shared" si="203"/>
        <v>4.1052036097415581</v>
      </c>
      <c r="X791" s="1">
        <f t="shared" si="206"/>
        <v>508.41634665907793</v>
      </c>
      <c r="Y791" s="1">
        <f t="shared" si="207"/>
        <v>266.69791546529814</v>
      </c>
      <c r="Z791" s="1">
        <f t="shared" si="208"/>
        <v>0.32853071320274518</v>
      </c>
      <c r="AA791" s="1">
        <f t="shared" si="204"/>
        <v>31.813446817339504</v>
      </c>
      <c r="AB791" s="1">
        <f t="shared" si="205"/>
        <v>-8.1436195768309396</v>
      </c>
      <c r="AC791" s="1">
        <f t="shared" si="198"/>
        <v>32.839213422550685</v>
      </c>
      <c r="AD791" s="1">
        <f t="shared" si="210"/>
        <v>-3.8527485000820572</v>
      </c>
      <c r="AE791" s="1">
        <f t="shared" si="199"/>
        <v>-9.5575448903404983</v>
      </c>
      <c r="AF791" s="1">
        <f t="shared" si="200"/>
        <v>10.304869496299228</v>
      </c>
      <c r="AG791" s="1">
        <f t="shared" si="195"/>
        <v>7.8899999999998762</v>
      </c>
      <c r="AH791" s="1">
        <f>SUM($Z$2:Z791)</f>
        <v>584.11124205730755</v>
      </c>
    </row>
    <row r="792" spans="17:34" x14ac:dyDescent="0.3">
      <c r="Q792" s="1">
        <f t="shared" si="201"/>
        <v>7.899999999999876</v>
      </c>
      <c r="R792" s="1">
        <f>IF(Q792&lt;=t_thrust,('D12 Data'!D792/(m+m_f/2)),0)</f>
        <v>0</v>
      </c>
      <c r="S792" s="1">
        <f t="shared" si="202"/>
        <v>0</v>
      </c>
      <c r="T792" s="1">
        <f t="shared" si="209"/>
        <v>0</v>
      </c>
      <c r="U792" s="1">
        <f t="shared" si="196"/>
        <v>3.8434224544508213</v>
      </c>
      <c r="V792" s="1">
        <f t="shared" si="197"/>
        <v>0.25841562860624734</v>
      </c>
      <c r="W792" s="1">
        <f t="shared" si="203"/>
        <v>4.1018380830570678</v>
      </c>
      <c r="X792" s="1">
        <f t="shared" si="206"/>
        <v>508.73448112725134</v>
      </c>
      <c r="Y792" s="1">
        <f t="shared" si="207"/>
        <v>266.6164792695298</v>
      </c>
      <c r="Z792" s="1">
        <f t="shared" si="208"/>
        <v>0.32839213422552893</v>
      </c>
      <c r="AA792" s="1">
        <f t="shared" si="204"/>
        <v>31.774919332338683</v>
      </c>
      <c r="AB792" s="1">
        <f t="shared" si="205"/>
        <v>-8.2391950257343431</v>
      </c>
      <c r="AC792" s="1">
        <f t="shared" si="198"/>
        <v>32.825749545878097</v>
      </c>
      <c r="AD792" s="1">
        <f t="shared" si="210"/>
        <v>-3.8434224544508213</v>
      </c>
      <c r="AE792" s="1">
        <f t="shared" si="199"/>
        <v>-9.5515843713937532</v>
      </c>
      <c r="AF792" s="1">
        <f t="shared" si="200"/>
        <v>10.29585645622695</v>
      </c>
      <c r="AG792" s="1">
        <f t="shared" si="195"/>
        <v>7.899999999999876</v>
      </c>
      <c r="AH792" s="1">
        <f>SUM($Z$2:Z792)</f>
        <v>584.43963419153306</v>
      </c>
    </row>
    <row r="793" spans="17:34" x14ac:dyDescent="0.3">
      <c r="Q793" s="1">
        <f t="shared" si="201"/>
        <v>7.9099999999998758</v>
      </c>
      <c r="R793" s="1">
        <f>IF(Q793&lt;=t_thrust,('D12 Data'!D793/(m+m_f/2)),0)</f>
        <v>0</v>
      </c>
      <c r="S793" s="1">
        <f t="shared" si="202"/>
        <v>0</v>
      </c>
      <c r="T793" s="1">
        <f t="shared" si="209"/>
        <v>0</v>
      </c>
      <c r="U793" s="1">
        <f t="shared" si="196"/>
        <v>3.8341302437402058</v>
      </c>
      <c r="V793" s="1">
        <f t="shared" si="197"/>
        <v>0.26444191121696287</v>
      </c>
      <c r="W793" s="1">
        <f t="shared" si="203"/>
        <v>4.0985721549571679</v>
      </c>
      <c r="X793" s="1">
        <f t="shared" si="206"/>
        <v>509.05223032057472</v>
      </c>
      <c r="Y793" s="1">
        <f t="shared" si="207"/>
        <v>266.53408731927249</v>
      </c>
      <c r="Z793" s="1">
        <f t="shared" si="208"/>
        <v>0.32825749545876748</v>
      </c>
      <c r="AA793" s="1">
        <f t="shared" si="204"/>
        <v>31.736485107794177</v>
      </c>
      <c r="AB793" s="1">
        <f t="shared" si="205"/>
        <v>-8.3347108694482781</v>
      </c>
      <c r="AC793" s="1">
        <f t="shared" si="198"/>
        <v>32.812678834172331</v>
      </c>
      <c r="AD793" s="1">
        <f t="shared" si="210"/>
        <v>-3.8341302437402058</v>
      </c>
      <c r="AE793" s="1">
        <f t="shared" si="199"/>
        <v>-9.5455580887830376</v>
      </c>
      <c r="AF793" s="1">
        <f t="shared" si="200"/>
        <v>10.28679901389614</v>
      </c>
      <c r="AG793" s="1">
        <f t="shared" si="195"/>
        <v>7.9099999999998758</v>
      </c>
      <c r="AH793" s="1">
        <f>SUM($Z$2:Z793)</f>
        <v>584.76789168699179</v>
      </c>
    </row>
    <row r="794" spans="17:34" x14ac:dyDescent="0.3">
      <c r="Q794" s="1">
        <f t="shared" si="201"/>
        <v>7.9199999999998756</v>
      </c>
      <c r="R794" s="1">
        <f>IF(Q794&lt;=t_thrust,('D12 Data'!D794/(m+m_f/2)),0)</f>
        <v>0</v>
      </c>
      <c r="S794" s="1">
        <f t="shared" si="202"/>
        <v>0</v>
      </c>
      <c r="T794" s="1">
        <f t="shared" si="209"/>
        <v>0</v>
      </c>
      <c r="U794" s="1">
        <f t="shared" si="196"/>
        <v>3.8248717044277067</v>
      </c>
      <c r="V794" s="1">
        <f t="shared" si="197"/>
        <v>0.27053378524810029</v>
      </c>
      <c r="W794" s="1">
        <f t="shared" si="203"/>
        <v>4.095405489675807</v>
      </c>
      <c r="X794" s="1">
        <f t="shared" si="206"/>
        <v>509.36959517165263</v>
      </c>
      <c r="Y794" s="1">
        <f t="shared" si="207"/>
        <v>266.45074021057803</v>
      </c>
      <c r="Z794" s="1">
        <f t="shared" si="208"/>
        <v>0.32812678834168696</v>
      </c>
      <c r="AA794" s="1">
        <f t="shared" si="204"/>
        <v>31.698143805356775</v>
      </c>
      <c r="AB794" s="1">
        <f t="shared" si="205"/>
        <v>-8.430166450336106</v>
      </c>
      <c r="AC794" s="1">
        <f t="shared" si="198"/>
        <v>32.800000412887961</v>
      </c>
      <c r="AD794" s="1">
        <f t="shared" si="210"/>
        <v>-3.8248717044277067</v>
      </c>
      <c r="AE794" s="1">
        <f t="shared" si="199"/>
        <v>-9.5394662147519007</v>
      </c>
      <c r="AF794" s="1">
        <f t="shared" si="200"/>
        <v>10.277697174840513</v>
      </c>
      <c r="AG794" s="1">
        <f t="shared" si="195"/>
        <v>7.9199999999998756</v>
      </c>
      <c r="AH794" s="1">
        <f>SUM($Z$2:Z794)</f>
        <v>585.09601847533349</v>
      </c>
    </row>
    <row r="795" spans="17:34" x14ac:dyDescent="0.3">
      <c r="Q795" s="1">
        <f t="shared" si="201"/>
        <v>7.9299999999998754</v>
      </c>
      <c r="R795" s="1">
        <f>IF(Q795&lt;=t_thrust,('D12 Data'!D795/(m+m_f/2)),0)</f>
        <v>0</v>
      </c>
      <c r="S795" s="1">
        <f t="shared" si="202"/>
        <v>0</v>
      </c>
      <c r="T795" s="1">
        <f t="shared" si="209"/>
        <v>0</v>
      </c>
      <c r="U795" s="1">
        <f t="shared" si="196"/>
        <v>3.8156466739777364</v>
      </c>
      <c r="V795" s="1">
        <f t="shared" si="197"/>
        <v>0.27669107673852983</v>
      </c>
      <c r="W795" s="1">
        <f t="shared" si="203"/>
        <v>4.0923377507162666</v>
      </c>
      <c r="X795" s="1">
        <f t="shared" si="206"/>
        <v>509.68657660970621</v>
      </c>
      <c r="Y795" s="1">
        <f t="shared" si="207"/>
        <v>266.36643854607468</v>
      </c>
      <c r="Z795" s="1">
        <f t="shared" si="208"/>
        <v>0.32800000412888469</v>
      </c>
      <c r="AA795" s="1">
        <f t="shared" si="204"/>
        <v>31.659895088312499</v>
      </c>
      <c r="AB795" s="1">
        <f t="shared" si="205"/>
        <v>-8.5255611124836221</v>
      </c>
      <c r="AC795" s="1">
        <f t="shared" si="198"/>
        <v>32.787713389098165</v>
      </c>
      <c r="AD795" s="1">
        <f t="shared" si="210"/>
        <v>-3.8156466739777364</v>
      </c>
      <c r="AE795" s="1">
        <f t="shared" si="199"/>
        <v>-9.5333089232614707</v>
      </c>
      <c r="AF795" s="1">
        <f t="shared" si="200"/>
        <v>10.268550947771265</v>
      </c>
      <c r="AG795" s="1">
        <f t="shared" si="195"/>
        <v>7.9299999999998754</v>
      </c>
      <c r="AH795" s="1">
        <f>SUM($Z$2:Z795)</f>
        <v>585.42401847946235</v>
      </c>
    </row>
    <row r="796" spans="17:34" x14ac:dyDescent="0.3">
      <c r="Q796" s="1">
        <f t="shared" si="201"/>
        <v>7.9399999999998752</v>
      </c>
      <c r="R796" s="1">
        <f>IF(Q796&lt;=t_thrust,('D12 Data'!D796/(m+m_f/2)),0)</f>
        <v>0</v>
      </c>
      <c r="S796" s="1">
        <f t="shared" si="202"/>
        <v>0</v>
      </c>
      <c r="T796" s="1">
        <f t="shared" si="209"/>
        <v>0</v>
      </c>
      <c r="U796" s="1">
        <f t="shared" si="196"/>
        <v>3.8064549908344798</v>
      </c>
      <c r="V796" s="1">
        <f t="shared" si="197"/>
        <v>0.28291361001995058</v>
      </c>
      <c r="W796" s="1">
        <f t="shared" si="203"/>
        <v>4.0893686008544305</v>
      </c>
      <c r="X796" s="1">
        <f t="shared" si="206"/>
        <v>510.00317556058934</v>
      </c>
      <c r="Y796" s="1">
        <f t="shared" si="207"/>
        <v>266.28118293494987</v>
      </c>
      <c r="Z796" s="1">
        <f t="shared" si="208"/>
        <v>0.327877133890982</v>
      </c>
      <c r="AA796" s="1">
        <f t="shared" si="204"/>
        <v>31.621738621572721</v>
      </c>
      <c r="AB796" s="1">
        <f t="shared" si="205"/>
        <v>-8.6208942017162347</v>
      </c>
      <c r="AC796" s="1">
        <f t="shared" si="198"/>
        <v>32.775816851578981</v>
      </c>
      <c r="AD796" s="1">
        <f t="shared" si="210"/>
        <v>-3.8064549908344798</v>
      </c>
      <c r="AE796" s="1">
        <f t="shared" si="199"/>
        <v>-9.5270863899800506</v>
      </c>
      <c r="AF796" s="1">
        <f t="shared" si="200"/>
        <v>10.259360344553253</v>
      </c>
      <c r="AG796" s="1">
        <f t="shared" si="195"/>
        <v>7.9399999999998752</v>
      </c>
      <c r="AH796" s="1">
        <f>SUM($Z$2:Z796)</f>
        <v>585.75189561335333</v>
      </c>
    </row>
    <row r="797" spans="17:34" x14ac:dyDescent="0.3">
      <c r="Q797" s="1">
        <f t="shared" si="201"/>
        <v>7.9499999999998749</v>
      </c>
      <c r="R797" s="1">
        <f>IF(Q797&lt;=t_thrust,('D12 Data'!D797/(m+m_f/2)),0)</f>
        <v>0</v>
      </c>
      <c r="S797" s="1">
        <f t="shared" si="202"/>
        <v>0</v>
      </c>
      <c r="T797" s="1">
        <f t="shared" si="209"/>
        <v>0</v>
      </c>
      <c r="U797" s="1">
        <f t="shared" si="196"/>
        <v>3.7972964944148222</v>
      </c>
      <c r="V797" s="1">
        <f t="shared" si="197"/>
        <v>0.28920120772739183</v>
      </c>
      <c r="W797" s="1">
        <f t="shared" si="203"/>
        <v>4.0864977021422124</v>
      </c>
      <c r="X797" s="1">
        <f t="shared" si="206"/>
        <v>510.31939294680507</v>
      </c>
      <c r="Y797" s="1">
        <f t="shared" si="207"/>
        <v>266.19497399293272</v>
      </c>
      <c r="Z797" s="1">
        <f t="shared" si="208"/>
        <v>0.32775816851578576</v>
      </c>
      <c r="AA797" s="1">
        <f t="shared" si="204"/>
        <v>31.583674071664376</v>
      </c>
      <c r="AB797" s="1">
        <f t="shared" si="205"/>
        <v>-8.7161650656160337</v>
      </c>
      <c r="AC797" s="1">
        <f t="shared" si="198"/>
        <v>32.764309870897478</v>
      </c>
      <c r="AD797" s="1">
        <f t="shared" si="210"/>
        <v>-3.7972964944148222</v>
      </c>
      <c r="AE797" s="1">
        <f t="shared" si="199"/>
        <v>-9.5207987922726094</v>
      </c>
      <c r="AF797" s="1">
        <f t="shared" si="200"/>
        <v>10.250125380181194</v>
      </c>
      <c r="AG797" s="1">
        <f t="shared" si="195"/>
        <v>7.9499999999998749</v>
      </c>
      <c r="AH797" s="1">
        <f>SUM($Z$2:Z797)</f>
        <v>586.07965378186907</v>
      </c>
    </row>
    <row r="798" spans="17:34" x14ac:dyDescent="0.3">
      <c r="Q798" s="1">
        <f t="shared" si="201"/>
        <v>7.9599999999998747</v>
      </c>
      <c r="R798" s="1">
        <f>IF(Q798&lt;=t_thrust,('D12 Data'!D798/(m+m_f/2)),0)</f>
        <v>0</v>
      </c>
      <c r="S798" s="1">
        <f t="shared" si="202"/>
        <v>0</v>
      </c>
      <c r="T798" s="1">
        <f t="shared" si="209"/>
        <v>0</v>
      </c>
      <c r="U798" s="1">
        <f t="shared" si="196"/>
        <v>3.7881710251013172</v>
      </c>
      <c r="V798" s="1">
        <f t="shared" si="197"/>
        <v>0.29555369080980032</v>
      </c>
      <c r="W798" s="1">
        <f t="shared" si="203"/>
        <v>4.0837247159111163</v>
      </c>
      <c r="X798" s="1">
        <f t="shared" si="206"/>
        <v>510.6352296875217</v>
      </c>
      <c r="Y798" s="1">
        <f t="shared" si="207"/>
        <v>266.10781234227653</v>
      </c>
      <c r="Z798" s="1">
        <f t="shared" si="208"/>
        <v>0.32764309870897174</v>
      </c>
      <c r="AA798" s="1">
        <f t="shared" si="204"/>
        <v>31.54570110672023</v>
      </c>
      <c r="AB798" s="1">
        <f t="shared" si="205"/>
        <v>-8.8113730535387571</v>
      </c>
      <c r="AC798" s="1">
        <f t="shared" si="198"/>
        <v>32.753191499503657</v>
      </c>
      <c r="AD798" s="1">
        <f t="shared" si="210"/>
        <v>-3.7881710251013172</v>
      </c>
      <c r="AE798" s="1">
        <f t="shared" si="199"/>
        <v>-9.5144463091902001</v>
      </c>
      <c r="AF798" s="1">
        <f t="shared" si="200"/>
        <v>10.240846072755911</v>
      </c>
      <c r="AG798" s="1">
        <f t="shared" si="195"/>
        <v>7.9599999999998747</v>
      </c>
      <c r="AH798" s="1">
        <f>SUM($Z$2:Z798)</f>
        <v>586.40729688057809</v>
      </c>
    </row>
    <row r="799" spans="17:34" x14ac:dyDescent="0.3">
      <c r="Q799" s="1">
        <f t="shared" si="201"/>
        <v>7.9699999999998745</v>
      </c>
      <c r="R799" s="1">
        <f>IF(Q799&lt;=t_thrust,('D12 Data'!D799/(m+m_f/2)),0)</f>
        <v>0</v>
      </c>
      <c r="S799" s="1">
        <f t="shared" si="202"/>
        <v>0</v>
      </c>
      <c r="T799" s="1">
        <f t="shared" si="209"/>
        <v>0</v>
      </c>
      <c r="U799" s="1">
        <f t="shared" si="196"/>
        <v>3.7790784242352329</v>
      </c>
      <c r="V799" s="1">
        <f t="shared" si="197"/>
        <v>0.30197087854071508</v>
      </c>
      <c r="W799" s="1">
        <f t="shared" si="203"/>
        <v>4.0810493027759467</v>
      </c>
      <c r="X799" s="1">
        <f t="shared" si="206"/>
        <v>510.95068669858892</v>
      </c>
      <c r="Y799" s="1">
        <f t="shared" si="207"/>
        <v>266.01969861174115</v>
      </c>
      <c r="Z799" s="1">
        <f t="shared" si="208"/>
        <v>0.32753191499505624</v>
      </c>
      <c r="AA799" s="1">
        <f t="shared" si="204"/>
        <v>31.507819396469216</v>
      </c>
      <c r="AB799" s="1">
        <f t="shared" si="205"/>
        <v>-8.9065175166306574</v>
      </c>
      <c r="AC799" s="1">
        <f t="shared" si="198"/>
        <v>32.742460771826089</v>
      </c>
      <c r="AD799" s="1">
        <f t="shared" si="210"/>
        <v>-3.7790784242352329</v>
      </c>
      <c r="AE799" s="1">
        <f t="shared" si="199"/>
        <v>-9.5080291214592858</v>
      </c>
      <c r="AF799" s="1">
        <f t="shared" si="200"/>
        <v>10.231522443460607</v>
      </c>
      <c r="AG799" s="1">
        <f t="shared" si="195"/>
        <v>7.9699999999998745</v>
      </c>
      <c r="AH799" s="1">
        <f>SUM($Z$2:Z799)</f>
        <v>586.73482879557309</v>
      </c>
    </row>
    <row r="800" spans="17:34" x14ac:dyDescent="0.3">
      <c r="Q800" s="1">
        <f t="shared" si="201"/>
        <v>7.9799999999998743</v>
      </c>
      <c r="R800" s="1">
        <f>IF(Q800&lt;=t_thrust,('D12 Data'!D800/(m+m_f/2)),0)</f>
        <v>0</v>
      </c>
      <c r="S800" s="1">
        <f t="shared" si="202"/>
        <v>0</v>
      </c>
      <c r="T800" s="1">
        <f t="shared" si="209"/>
        <v>0</v>
      </c>
      <c r="U800" s="1">
        <f t="shared" si="196"/>
        <v>3.770018534109651</v>
      </c>
      <c r="V800" s="1">
        <f t="shared" si="197"/>
        <v>0.30845258852902641</v>
      </c>
      <c r="W800" s="1">
        <f t="shared" si="203"/>
        <v>4.0784711226386756</v>
      </c>
      <c r="X800" s="1">
        <f t="shared" si="206"/>
        <v>511.26576489255359</v>
      </c>
      <c r="Y800" s="1">
        <f t="shared" si="207"/>
        <v>265.93063343657485</v>
      </c>
      <c r="Z800" s="1">
        <f t="shared" si="208"/>
        <v>0.32742460771823351</v>
      </c>
      <c r="AA800" s="1">
        <f t="shared" si="204"/>
        <v>31.470028612226866</v>
      </c>
      <c r="AB800" s="1">
        <f t="shared" si="205"/>
        <v>-9.0015978078452488</v>
      </c>
      <c r="AC800" s="1">
        <f t="shared" si="198"/>
        <v>32.732116704371286</v>
      </c>
      <c r="AD800" s="1">
        <f t="shared" si="210"/>
        <v>-3.770018534109651</v>
      </c>
      <c r="AE800" s="1">
        <f t="shared" si="199"/>
        <v>-9.5015474114709733</v>
      </c>
      <c r="AF800" s="1">
        <f t="shared" si="200"/>
        <v>10.222154516537159</v>
      </c>
      <c r="AG800" s="1">
        <f t="shared" si="195"/>
        <v>7.9799999999998743</v>
      </c>
      <c r="AH800" s="1">
        <f>SUM($Z$2:Z800)</f>
        <v>587.06225340329138</v>
      </c>
    </row>
    <row r="801" spans="17:34" x14ac:dyDescent="0.3">
      <c r="Q801" s="1">
        <f t="shared" si="201"/>
        <v>7.9899999999998741</v>
      </c>
      <c r="R801" s="1">
        <f>IF(Q801&lt;=t_thrust,('D12 Data'!D801/(m+m_f/2)),0)</f>
        <v>0</v>
      </c>
      <c r="S801" s="1">
        <f t="shared" si="202"/>
        <v>0</v>
      </c>
      <c r="T801" s="1">
        <f t="shared" si="209"/>
        <v>0</v>
      </c>
      <c r="U801" s="1">
        <f t="shared" si="196"/>
        <v>3.7609911979626114</v>
      </c>
      <c r="V801" s="1">
        <f t="shared" si="197"/>
        <v>0.31499863672982009</v>
      </c>
      <c r="W801" s="1">
        <f t="shared" si="203"/>
        <v>4.0759898346924315</v>
      </c>
      <c r="X801" s="1">
        <f t="shared" si="206"/>
        <v>511.58046517867587</v>
      </c>
      <c r="Y801" s="1">
        <f t="shared" si="207"/>
        <v>265.84061745849641</v>
      </c>
      <c r="Z801" s="1">
        <f t="shared" si="208"/>
        <v>0.32732116704371528</v>
      </c>
      <c r="AA801" s="1">
        <f t="shared" si="204"/>
        <v>31.432328426885771</v>
      </c>
      <c r="AB801" s="1">
        <f t="shared" si="205"/>
        <v>-9.0966132819599572</v>
      </c>
      <c r="AC801" s="1">
        <f t="shared" si="198"/>
        <v>32.722158295826723</v>
      </c>
      <c r="AD801" s="1">
        <f t="shared" si="210"/>
        <v>-3.7609911979626114</v>
      </c>
      <c r="AE801" s="1">
        <f t="shared" si="199"/>
        <v>-9.4950013632701804</v>
      </c>
      <c r="AF801" s="1">
        <f t="shared" si="200"/>
        <v>10.212742319262482</v>
      </c>
      <c r="AG801" s="1">
        <f t="shared" si="195"/>
        <v>7.9899999999998741</v>
      </c>
      <c r="AH801" s="1">
        <f>SUM($Z$2:Z801)</f>
        <v>587.38957457033507</v>
      </c>
    </row>
    <row r="802" spans="17:34" x14ac:dyDescent="0.3">
      <c r="Q802" s="1">
        <f t="shared" si="201"/>
        <v>7.9999999999998739</v>
      </c>
      <c r="R802" s="1">
        <f>IF(Q802&lt;=t_thrust,('D12 Data'!D802/(m+m_f/2)),0)</f>
        <v>0</v>
      </c>
      <c r="S802" s="1">
        <f t="shared" si="202"/>
        <v>0</v>
      </c>
      <c r="T802" s="1">
        <f t="shared" si="209"/>
        <v>0</v>
      </c>
      <c r="U802" s="1">
        <f t="shared" si="196"/>
        <v>3.7519962599703347</v>
      </c>
      <c r="V802" s="1">
        <f t="shared" si="197"/>
        <v>0.32160883745530422</v>
      </c>
      <c r="W802" s="1">
        <f t="shared" si="203"/>
        <v>4.0736050974256406</v>
      </c>
      <c r="X802" s="1">
        <f t="shared" si="206"/>
        <v>511.89478846294469</v>
      </c>
      <c r="Y802" s="1">
        <f t="shared" si="207"/>
        <v>265.74965132567684</v>
      </c>
      <c r="Z802" s="1">
        <f t="shared" si="208"/>
        <v>0.32722158295822723</v>
      </c>
      <c r="AA802" s="1">
        <f t="shared" si="204"/>
        <v>31.394718514906145</v>
      </c>
      <c r="AB802" s="1">
        <f t="shared" si="205"/>
        <v>-9.1915632955926565</v>
      </c>
      <c r="AC802" s="1">
        <f t="shared" si="198"/>
        <v>32.712584527167479</v>
      </c>
      <c r="AD802" s="1">
        <f t="shared" si="210"/>
        <v>-3.7519962599703347</v>
      </c>
      <c r="AE802" s="1">
        <f t="shared" si="199"/>
        <v>-9.4883911625446959</v>
      </c>
      <c r="AF802" s="1">
        <f t="shared" si="200"/>
        <v>10.203285881924884</v>
      </c>
      <c r="AG802" s="1">
        <f t="shared" si="195"/>
        <v>7.9999999999998739</v>
      </c>
      <c r="AH802" s="1">
        <f>SUM($Z$2:Z802)</f>
        <v>587.71679615329333</v>
      </c>
    </row>
    <row r="803" spans="17:34" x14ac:dyDescent="0.3">
      <c r="Q803" s="1">
        <f t="shared" si="201"/>
        <v>8.0099999999998737</v>
      </c>
      <c r="R803" s="1">
        <f>IF(Q803&lt;=t_thrust,('D12 Data'!D803/(m+m_f/2)),0)</f>
        <v>0</v>
      </c>
      <c r="S803" s="1">
        <f t="shared" si="202"/>
        <v>0</v>
      </c>
      <c r="T803" s="1">
        <f t="shared" si="209"/>
        <v>0</v>
      </c>
      <c r="U803" s="1">
        <f t="shared" si="196"/>
        <v>3.7430335652404869</v>
      </c>
      <c r="V803" s="1">
        <f t="shared" si="197"/>
        <v>0.32828300338581823</v>
      </c>
      <c r="W803" s="1">
        <f t="shared" si="203"/>
        <v>4.0713165686263055</v>
      </c>
      <c r="X803" s="1">
        <f t="shared" si="206"/>
        <v>512.20873564809369</v>
      </c>
      <c r="Y803" s="1">
        <f t="shared" si="207"/>
        <v>265.65773569272091</v>
      </c>
      <c r="Z803" s="1">
        <f t="shared" si="208"/>
        <v>0.32712584527162131</v>
      </c>
      <c r="AA803" s="1">
        <f t="shared" si="204"/>
        <v>31.357198552306443</v>
      </c>
      <c r="AB803" s="1">
        <f t="shared" si="205"/>
        <v>-9.2864472072181012</v>
      </c>
      <c r="AC803" s="1">
        <f t="shared" si="198"/>
        <v>32.703394361766456</v>
      </c>
      <c r="AD803" s="1">
        <f t="shared" si="210"/>
        <v>-3.7430335652404869</v>
      </c>
      <c r="AE803" s="1">
        <f t="shared" si="199"/>
        <v>-9.4817169966141819</v>
      </c>
      <c r="AF803" s="1">
        <f t="shared" si="200"/>
        <v>10.193785237800489</v>
      </c>
      <c r="AG803" s="1">
        <f t="shared" si="195"/>
        <v>8.0099999999998737</v>
      </c>
      <c r="AH803" s="1">
        <f>SUM($Z$2:Z803)</f>
        <v>588.043921998565</v>
      </c>
    </row>
    <row r="804" spans="17:34" x14ac:dyDescent="0.3">
      <c r="Q804" s="1">
        <f t="shared" si="201"/>
        <v>8.0199999999998735</v>
      </c>
      <c r="R804" s="1">
        <f>IF(Q804&lt;=t_thrust,('D12 Data'!D804/(m+m_f/2)),0)</f>
        <v>0</v>
      </c>
      <c r="S804" s="1">
        <f t="shared" si="202"/>
        <v>0</v>
      </c>
      <c r="T804" s="1">
        <f t="shared" si="209"/>
        <v>0</v>
      </c>
      <c r="U804" s="1">
        <f t="shared" si="196"/>
        <v>3.734102959805504</v>
      </c>
      <c r="V804" s="1">
        <f t="shared" si="197"/>
        <v>0.33502094558092332</v>
      </c>
      <c r="W804" s="1">
        <f t="shared" si="203"/>
        <v>4.0691239053864283</v>
      </c>
      <c r="X804" s="1">
        <f t="shared" si="206"/>
        <v>512.52230763361672</v>
      </c>
      <c r="Y804" s="1">
        <f t="shared" si="207"/>
        <v>265.56487122064874</v>
      </c>
      <c r="Z804" s="1">
        <f t="shared" si="208"/>
        <v>0.3270339436176235</v>
      </c>
      <c r="AA804" s="1">
        <f t="shared" si="204"/>
        <v>31.31976821665404</v>
      </c>
      <c r="AB804" s="1">
        <f t="shared" si="205"/>
        <v>-9.381264377184241</v>
      </c>
      <c r="AC804" s="1">
        <f t="shared" si="198"/>
        <v>32.694586745508175</v>
      </c>
      <c r="AD804" s="1">
        <f t="shared" si="210"/>
        <v>-3.734102959805504</v>
      </c>
      <c r="AE804" s="1">
        <f t="shared" si="199"/>
        <v>-9.4749790544190766</v>
      </c>
      <c r="AF804" s="1">
        <f t="shared" si="200"/>
        <v>10.184240423129673</v>
      </c>
      <c r="AG804" s="1">
        <f t="shared" si="195"/>
        <v>8.0199999999998735</v>
      </c>
      <c r="AH804" s="1">
        <f>SUM($Z$2:Z804)</f>
        <v>588.3709559421826</v>
      </c>
    </row>
    <row r="805" spans="17:34" x14ac:dyDescent="0.3">
      <c r="Q805" s="1">
        <f t="shared" si="201"/>
        <v>8.0299999999998732</v>
      </c>
      <c r="R805" s="1">
        <f>IF(Q805&lt;=t_thrust,('D12 Data'!D805/(m+m_f/2)),0)</f>
        <v>0</v>
      </c>
      <c r="S805" s="1">
        <f t="shared" si="202"/>
        <v>0</v>
      </c>
      <c r="T805" s="1">
        <f t="shared" si="209"/>
        <v>0</v>
      </c>
      <c r="U805" s="1">
        <f t="shared" si="196"/>
        <v>3.7252042906159746</v>
      </c>
      <c r="V805" s="1">
        <f t="shared" si="197"/>
        <v>0.34182247349057138</v>
      </c>
      <c r="W805" s="1">
        <f t="shared" si="203"/>
        <v>4.0670267641065454</v>
      </c>
      <c r="X805" s="1">
        <f t="shared" si="206"/>
        <v>512.83550531578328</v>
      </c>
      <c r="Y805" s="1">
        <f t="shared" si="207"/>
        <v>265.47105857687689</v>
      </c>
      <c r="Z805" s="1">
        <f t="shared" si="208"/>
        <v>0.32694586745510446</v>
      </c>
      <c r="AA805" s="1">
        <f t="shared" si="204"/>
        <v>31.282427187055987</v>
      </c>
      <c r="AB805" s="1">
        <f t="shared" si="205"/>
        <v>-9.4760141677284295</v>
      </c>
      <c r="AC805" s="1">
        <f t="shared" si="198"/>
        <v>32.686160606905936</v>
      </c>
      <c r="AD805" s="1">
        <f t="shared" si="210"/>
        <v>-3.7252042906159746</v>
      </c>
      <c r="AE805" s="1">
        <f t="shared" si="199"/>
        <v>-9.4681775265094288</v>
      </c>
      <c r="AF805" s="1">
        <f t="shared" si="200"/>
        <v>10.174651477093546</v>
      </c>
      <c r="AG805" s="1">
        <f t="shared" si="195"/>
        <v>8.0299999999998732</v>
      </c>
      <c r="AH805" s="1">
        <f>SUM($Z$2:Z805)</f>
        <v>588.69790180963776</v>
      </c>
    </row>
    <row r="806" spans="17:34" x14ac:dyDescent="0.3">
      <c r="Q806" s="1">
        <f t="shared" si="201"/>
        <v>8.039999999999873</v>
      </c>
      <c r="R806" s="1">
        <f>IF(Q806&lt;=t_thrust,('D12 Data'!D806/(m+m_f/2)),0)</f>
        <v>0</v>
      </c>
      <c r="S806" s="1">
        <f t="shared" si="202"/>
        <v>0</v>
      </c>
      <c r="T806" s="1">
        <f t="shared" si="209"/>
        <v>0</v>
      </c>
      <c r="U806" s="1">
        <f t="shared" si="196"/>
        <v>3.716337405534075</v>
      </c>
      <c r="V806" s="1">
        <f t="shared" si="197"/>
        <v>0.34868739496635437</v>
      </c>
      <c r="W806" s="1">
        <f t="shared" si="203"/>
        <v>4.0650248005004288</v>
      </c>
      <c r="X806" s="1">
        <f t="shared" si="206"/>
        <v>513.14832958765385</v>
      </c>
      <c r="Y806" s="1">
        <f t="shared" si="207"/>
        <v>265.3762984351996</v>
      </c>
      <c r="Z806" s="1">
        <f t="shared" si="208"/>
        <v>0.32686160606906689</v>
      </c>
      <c r="AA806" s="1">
        <f t="shared" si="204"/>
        <v>31.24517514414983</v>
      </c>
      <c r="AB806" s="1">
        <f t="shared" si="205"/>
        <v>-9.5706959429935221</v>
      </c>
      <c r="AC806" s="1">
        <f t="shared" si="198"/>
        <v>32.678114857222575</v>
      </c>
      <c r="AD806" s="1">
        <f t="shared" si="210"/>
        <v>-3.716337405534075</v>
      </c>
      <c r="AE806" s="1">
        <f t="shared" si="199"/>
        <v>-9.4613126050336458</v>
      </c>
      <c r="AF806" s="1">
        <f t="shared" si="200"/>
        <v>10.165018441790467</v>
      </c>
      <c r="AG806" s="1">
        <f t="shared" si="195"/>
        <v>8.039999999999873</v>
      </c>
      <c r="AH806" s="1">
        <f>SUM($Z$2:Z806)</f>
        <v>589.02476341570684</v>
      </c>
    </row>
    <row r="807" spans="17:34" x14ac:dyDescent="0.3">
      <c r="Q807" s="1">
        <f t="shared" si="201"/>
        <v>8.0499999999998728</v>
      </c>
      <c r="R807" s="1">
        <f>IF(Q807&lt;=t_thrust,('D12 Data'!D807/(m+m_f/2)),0)</f>
        <v>0</v>
      </c>
      <c r="S807" s="1">
        <f t="shared" si="202"/>
        <v>0</v>
      </c>
      <c r="T807" s="1">
        <f t="shared" si="209"/>
        <v>0</v>
      </c>
      <c r="U807" s="1">
        <f t="shared" si="196"/>
        <v>3.7075021533270633</v>
      </c>
      <c r="V807" s="1">
        <f t="shared" si="197"/>
        <v>0.35561551627283028</v>
      </c>
      <c r="W807" s="1">
        <f t="shared" si="203"/>
        <v>4.0631176695998921</v>
      </c>
      <c r="X807" s="1">
        <f t="shared" si="206"/>
        <v>513.46078133909532</v>
      </c>
      <c r="Y807" s="1">
        <f t="shared" si="207"/>
        <v>265.28059147576965</v>
      </c>
      <c r="Z807" s="1">
        <f t="shared" si="208"/>
        <v>0.32678114857220403</v>
      </c>
      <c r="AA807" s="1">
        <f t="shared" si="204"/>
        <v>31.20801177009449</v>
      </c>
      <c r="AB807" s="1">
        <f t="shared" si="205"/>
        <v>-9.6653090690438557</v>
      </c>
      <c r="AC807" s="1">
        <f t="shared" si="198"/>
        <v>32.67044839059448</v>
      </c>
      <c r="AD807" s="1">
        <f t="shared" si="210"/>
        <v>-3.7075021533270633</v>
      </c>
      <c r="AE807" s="1">
        <f t="shared" si="199"/>
        <v>-9.4543844837271696</v>
      </c>
      <c r="AF807" s="1">
        <f t="shared" si="200"/>
        <v>10.155341362212591</v>
      </c>
      <c r="AG807" s="1">
        <f t="shared" si="195"/>
        <v>8.0499999999998728</v>
      </c>
      <c r="AH807" s="1">
        <f>SUM($Z$2:Z807)</f>
        <v>589.35154456427904</v>
      </c>
    </row>
    <row r="808" spans="17:34" x14ac:dyDescent="0.3">
      <c r="Q808" s="1">
        <f t="shared" si="201"/>
        <v>8.0599999999998726</v>
      </c>
      <c r="R808" s="1">
        <f>IF(Q808&lt;=t_thrust,('D12 Data'!D808/(m+m_f/2)),0)</f>
        <v>0</v>
      </c>
      <c r="S808" s="1">
        <f t="shared" si="202"/>
        <v>0</v>
      </c>
      <c r="T808" s="1">
        <f t="shared" si="209"/>
        <v>0</v>
      </c>
      <c r="U808" s="1">
        <f t="shared" si="196"/>
        <v>3.6986983836608185</v>
      </c>
      <c r="V808" s="1">
        <f t="shared" si="197"/>
        <v>0.36260664209892624</v>
      </c>
      <c r="W808" s="1">
        <f t="shared" si="203"/>
        <v>4.0613050257597436</v>
      </c>
      <c r="X808" s="1">
        <f t="shared" si="206"/>
        <v>513.77286145679625</v>
      </c>
      <c r="Y808" s="1">
        <f t="shared" si="207"/>
        <v>265.18393838507922</v>
      </c>
      <c r="Z808" s="1">
        <f t="shared" si="208"/>
        <v>0.32670448390593032</v>
      </c>
      <c r="AA808" s="1">
        <f t="shared" si="204"/>
        <v>31.170936748561221</v>
      </c>
      <c r="AB808" s="1">
        <f t="shared" si="205"/>
        <v>-9.7598529138811259</v>
      </c>
      <c r="AC808" s="1">
        <f t="shared" si="198"/>
        <v>32.663160084159003</v>
      </c>
      <c r="AD808" s="1">
        <f t="shared" si="210"/>
        <v>-3.6986983836608185</v>
      </c>
      <c r="AE808" s="1">
        <f t="shared" si="199"/>
        <v>-9.447393357901074</v>
      </c>
      <c r="AF808" s="1">
        <f t="shared" si="200"/>
        <v>10.145620286222449</v>
      </c>
      <c r="AG808" s="1">
        <f t="shared" si="195"/>
        <v>8.0599999999998726</v>
      </c>
      <c r="AH808" s="1">
        <f>SUM($Z$2:Z808)</f>
        <v>589.67824904818497</v>
      </c>
    </row>
    <row r="809" spans="17:34" x14ac:dyDescent="0.3">
      <c r="Q809" s="1">
        <f t="shared" si="201"/>
        <v>8.0699999999998724</v>
      </c>
      <c r="R809" s="1">
        <f>IF(Q809&lt;=t_thrust,('D12 Data'!D809/(m+m_f/2)),0)</f>
        <v>0</v>
      </c>
      <c r="S809" s="1">
        <f t="shared" si="202"/>
        <v>0</v>
      </c>
      <c r="T809" s="1">
        <f t="shared" si="209"/>
        <v>0</v>
      </c>
      <c r="U809" s="1">
        <f t="shared" si="196"/>
        <v>3.689925947093446</v>
      </c>
      <c r="V809" s="1">
        <f t="shared" si="197"/>
        <v>0.36966057556941539</v>
      </c>
      <c r="W809" s="1">
        <f t="shared" si="203"/>
        <v>4.05958652266286</v>
      </c>
      <c r="X809" s="1">
        <f t="shared" si="206"/>
        <v>514.08457082428185</v>
      </c>
      <c r="Y809" s="1">
        <f t="shared" si="207"/>
        <v>265.08633985594042</v>
      </c>
      <c r="Z809" s="1">
        <f t="shared" si="208"/>
        <v>0.32663160084157777</v>
      </c>
      <c r="AA809" s="1">
        <f t="shared" si="204"/>
        <v>31.133949764724616</v>
      </c>
      <c r="AB809" s="1">
        <f t="shared" si="205"/>
        <v>-9.8543268474601344</v>
      </c>
      <c r="AC809" s="1">
        <f t="shared" si="198"/>
        <v>32.656248798185153</v>
      </c>
      <c r="AD809" s="1">
        <f t="shared" si="210"/>
        <v>-3.689925947093446</v>
      </c>
      <c r="AE809" s="1">
        <f t="shared" si="199"/>
        <v>-9.4403394244305847</v>
      </c>
      <c r="AF809" s="1">
        <f t="shared" si="200"/>
        <v>10.135855264529573</v>
      </c>
      <c r="AG809" s="1">
        <f t="shared" si="195"/>
        <v>8.0699999999998724</v>
      </c>
      <c r="AH809" s="1">
        <f>SUM($Z$2:Z809)</f>
        <v>590.00488064902652</v>
      </c>
    </row>
    <row r="810" spans="17:34" x14ac:dyDescent="0.3">
      <c r="Q810" s="1">
        <f t="shared" si="201"/>
        <v>8.0799999999998722</v>
      </c>
      <c r="R810" s="1">
        <f>IF(Q810&lt;=t_thrust,('D12 Data'!D810/(m+m_f/2)),0)</f>
        <v>0</v>
      </c>
      <c r="S810" s="1">
        <f t="shared" si="202"/>
        <v>0</v>
      </c>
      <c r="T810" s="1">
        <f t="shared" si="209"/>
        <v>0</v>
      </c>
      <c r="U810" s="1">
        <f t="shared" si="196"/>
        <v>3.6811846950689255</v>
      </c>
      <c r="V810" s="1">
        <f t="shared" si="197"/>
        <v>0.37677711825647114</v>
      </c>
      <c r="W810" s="1">
        <f t="shared" si="203"/>
        <v>4.0579618133253961</v>
      </c>
      <c r="X810" s="1">
        <f t="shared" si="206"/>
        <v>514.39591032192914</v>
      </c>
      <c r="Y810" s="1">
        <f t="shared" si="207"/>
        <v>264.98779658746582</v>
      </c>
      <c r="Z810" s="1">
        <f t="shared" si="208"/>
        <v>0.32656248798188525</v>
      </c>
      <c r="AA810" s="1">
        <f t="shared" si="204"/>
        <v>31.09705050525368</v>
      </c>
      <c r="AB810" s="1">
        <f t="shared" si="205"/>
        <v>-9.948730241704439</v>
      </c>
      <c r="AC810" s="1">
        <f t="shared" si="198"/>
        <v>32.649713376207494</v>
      </c>
      <c r="AD810" s="1">
        <f t="shared" si="210"/>
        <v>-3.6811846950689255</v>
      </c>
      <c r="AE810" s="1">
        <f t="shared" si="199"/>
        <v>-9.4332228817435286</v>
      </c>
      <c r="AF810" s="1">
        <f t="shared" si="200"/>
        <v>10.126046350667144</v>
      </c>
      <c r="AG810" s="1">
        <f t="shared" si="195"/>
        <v>8.0799999999998722</v>
      </c>
      <c r="AH810" s="1">
        <f>SUM($Z$2:Z810)</f>
        <v>590.33144313700836</v>
      </c>
    </row>
    <row r="811" spans="17:34" x14ac:dyDescent="0.3">
      <c r="Q811" s="1">
        <f t="shared" si="201"/>
        <v>8.089999999999872</v>
      </c>
      <c r="R811" s="1">
        <f>IF(Q811&lt;=t_thrust,('D12 Data'!D811/(m+m_f/2)),0)</f>
        <v>0</v>
      </c>
      <c r="S811" s="1">
        <f t="shared" si="202"/>
        <v>0</v>
      </c>
      <c r="T811" s="1">
        <f t="shared" si="209"/>
        <v>0</v>
      </c>
      <c r="U811" s="1">
        <f t="shared" si="196"/>
        <v>3.6724744799108153</v>
      </c>
      <c r="V811" s="1">
        <f t="shared" si="197"/>
        <v>0.3839560701912908</v>
      </c>
      <c r="W811" s="1">
        <f t="shared" si="203"/>
        <v>4.0564305501021067</v>
      </c>
      <c r="X811" s="1">
        <f t="shared" si="206"/>
        <v>514.70688082698166</v>
      </c>
      <c r="Y811" s="1">
        <f t="shared" si="207"/>
        <v>264.88830928504876</v>
      </c>
      <c r="Z811" s="1">
        <f t="shared" si="208"/>
        <v>0.32649713376206713</v>
      </c>
      <c r="AA811" s="1">
        <f t="shared" si="204"/>
        <v>31.060238658302993</v>
      </c>
      <c r="AB811" s="1">
        <f t="shared" si="205"/>
        <v>-10.043062470521873</v>
      </c>
      <c r="AC811" s="1">
        <f t="shared" si="198"/>
        <v>32.643552645163247</v>
      </c>
      <c r="AD811" s="1">
        <f t="shared" si="210"/>
        <v>-3.6724744799108153</v>
      </c>
      <c r="AE811" s="1">
        <f t="shared" si="199"/>
        <v>-9.42604392980871</v>
      </c>
      <c r="AF811" s="1">
        <f t="shared" si="200"/>
        <v>10.116193600968689</v>
      </c>
      <c r="AG811" s="1">
        <f t="shared" si="195"/>
        <v>8.089999999999872</v>
      </c>
      <c r="AH811" s="1">
        <f>SUM($Z$2:Z811)</f>
        <v>590.65794027077038</v>
      </c>
    </row>
    <row r="812" spans="17:34" x14ac:dyDescent="0.3">
      <c r="Q812" s="1">
        <f t="shared" si="201"/>
        <v>8.0999999999998717</v>
      </c>
      <c r="R812" s="1">
        <f>IF(Q812&lt;=t_thrust,('D12 Data'!D812/(m+m_f/2)),0)</f>
        <v>0</v>
      </c>
      <c r="S812" s="1">
        <f t="shared" si="202"/>
        <v>0</v>
      </c>
      <c r="T812" s="1">
        <f t="shared" si="209"/>
        <v>0</v>
      </c>
      <c r="U812" s="1">
        <f t="shared" si="196"/>
        <v>3.6637951548160128</v>
      </c>
      <c r="V812" s="1">
        <f t="shared" si="197"/>
        <v>0.39119722987579408</v>
      </c>
      <c r="W812" s="1">
        <f t="shared" si="203"/>
        <v>4.0549923846918077</v>
      </c>
      <c r="X812" s="1">
        <f t="shared" si="206"/>
        <v>515.01748321356467</v>
      </c>
      <c r="Y812" s="1">
        <f t="shared" si="207"/>
        <v>264.78787866034355</v>
      </c>
      <c r="Z812" s="1">
        <f t="shared" si="208"/>
        <v>0.32643552645161494</v>
      </c>
      <c r="AA812" s="1">
        <f t="shared" si="204"/>
        <v>31.023513913503884</v>
      </c>
      <c r="AB812" s="1">
        <f t="shared" si="205"/>
        <v>-10.137322909819957</v>
      </c>
      <c r="AC812" s="1">
        <f t="shared" si="198"/>
        <v>32.637765415532506</v>
      </c>
      <c r="AD812" s="1">
        <f t="shared" si="210"/>
        <v>-3.6637951548160128</v>
      </c>
      <c r="AE812" s="1">
        <f t="shared" si="199"/>
        <v>-9.4188027701242056</v>
      </c>
      <c r="AF812" s="1">
        <f t="shared" si="200"/>
        <v>10.106297074544797</v>
      </c>
      <c r="AG812" s="1">
        <f t="shared" si="195"/>
        <v>8.0999999999998717</v>
      </c>
      <c r="AH812" s="1">
        <f>SUM($Z$2:Z812)</f>
        <v>590.98437579722201</v>
      </c>
    </row>
    <row r="813" spans="17:34" x14ac:dyDescent="0.3">
      <c r="Q813" s="1">
        <f t="shared" si="201"/>
        <v>8.1099999999998715</v>
      </c>
      <c r="R813" s="1">
        <f>IF(Q813&lt;=t_thrust,('D12 Data'!D813/(m+m_f/2)),0)</f>
        <v>0</v>
      </c>
      <c r="S813" s="1">
        <f t="shared" si="202"/>
        <v>0</v>
      </c>
      <c r="T813" s="1">
        <f t="shared" si="209"/>
        <v>0</v>
      </c>
      <c r="U813" s="1">
        <f t="shared" si="196"/>
        <v>3.6551465738485587</v>
      </c>
      <c r="V813" s="1">
        <f t="shared" si="197"/>
        <v>0.39850039429439094</v>
      </c>
      <c r="W813" s="1">
        <f t="shared" si="203"/>
        <v>4.0536469681429494</v>
      </c>
      <c r="X813" s="1">
        <f t="shared" si="206"/>
        <v>515.32771835269966</v>
      </c>
      <c r="Y813" s="1">
        <f t="shared" si="207"/>
        <v>264.68650543124534</v>
      </c>
      <c r="Z813" s="1">
        <f t="shared" si="208"/>
        <v>0.32637765415528192</v>
      </c>
      <c r="AA813" s="1">
        <f t="shared" si="204"/>
        <v>30.986875961955725</v>
      </c>
      <c r="AB813" s="1">
        <f t="shared" si="205"/>
        <v>-10.231510937521197</v>
      </c>
      <c r="AC813" s="1">
        <f t="shared" si="198"/>
        <v>32.632350481481495</v>
      </c>
      <c r="AD813" s="1">
        <f t="shared" si="210"/>
        <v>-3.6551465738485587</v>
      </c>
      <c r="AE813" s="1">
        <f t="shared" si="199"/>
        <v>-9.4114996057056093</v>
      </c>
      <c r="AF813" s="1">
        <f t="shared" si="200"/>
        <v>10.096356833259891</v>
      </c>
      <c r="AG813" s="1">
        <f t="shared" si="195"/>
        <v>8.1099999999998715</v>
      </c>
      <c r="AH813" s="1">
        <f>SUM($Z$2:Z813)</f>
        <v>591.31075345137731</v>
      </c>
    </row>
    <row r="814" spans="17:34" x14ac:dyDescent="0.3">
      <c r="Q814" s="1">
        <f t="shared" si="201"/>
        <v>8.1199999999998713</v>
      </c>
      <c r="R814" s="1">
        <f>IF(Q814&lt;=t_thrust,('D12 Data'!D814/(m+m_f/2)),0)</f>
        <v>0</v>
      </c>
      <c r="S814" s="1">
        <f t="shared" si="202"/>
        <v>0</v>
      </c>
      <c r="T814" s="1">
        <f t="shared" si="209"/>
        <v>0</v>
      </c>
      <c r="U814" s="1">
        <f t="shared" si="196"/>
        <v>3.6465285919334987</v>
      </c>
      <c r="V814" s="1">
        <f t="shared" si="197"/>
        <v>0.40586535892581971</v>
      </c>
      <c r="W814" s="1">
        <f t="shared" si="203"/>
        <v>4.0523939508593179</v>
      </c>
      <c r="X814" s="1">
        <f t="shared" si="206"/>
        <v>515.63758711231924</v>
      </c>
      <c r="Y814" s="1">
        <f t="shared" si="207"/>
        <v>264.58419032187015</v>
      </c>
      <c r="Z814" s="1">
        <f t="shared" si="208"/>
        <v>0.32632350481482375</v>
      </c>
      <c r="AA814" s="1">
        <f t="shared" si="204"/>
        <v>30.950324496217242</v>
      </c>
      <c r="AB814" s="1">
        <f t="shared" si="205"/>
        <v>-10.325625933578252</v>
      </c>
      <c r="AC814" s="1">
        <f t="shared" si="198"/>
        <v>32.627306621008863</v>
      </c>
      <c r="AD814" s="1">
        <f t="shared" si="210"/>
        <v>-3.6465285919334987</v>
      </c>
      <c r="AE814" s="1">
        <f t="shared" si="199"/>
        <v>-9.4041346410741813</v>
      </c>
      <c r="AF814" s="1">
        <f t="shared" si="200"/>
        <v>10.086372941709023</v>
      </c>
      <c r="AG814" s="1">
        <f t="shared" si="195"/>
        <v>8.1199999999998713</v>
      </c>
      <c r="AH814" s="1">
        <f>SUM($Z$2:Z814)</f>
        <v>591.63707695619212</v>
      </c>
    </row>
    <row r="815" spans="17:34" x14ac:dyDescent="0.3">
      <c r="Q815" s="1">
        <f t="shared" si="201"/>
        <v>8.1299999999998711</v>
      </c>
      <c r="R815" s="1">
        <f>IF(Q815&lt;=t_thrust,('D12 Data'!D815/(m+m_f/2)),0)</f>
        <v>0</v>
      </c>
      <c r="S815" s="1">
        <f t="shared" si="202"/>
        <v>0</v>
      </c>
      <c r="T815" s="1">
        <f t="shared" si="209"/>
        <v>0</v>
      </c>
      <c r="U815" s="1">
        <f t="shared" si="196"/>
        <v>3.6379410648507919</v>
      </c>
      <c r="V815" s="1">
        <f t="shared" si="197"/>
        <v>0.41329191775505297</v>
      </c>
      <c r="W815" s="1">
        <f t="shared" si="203"/>
        <v>4.0512329826058453</v>
      </c>
      <c r="X815" s="1">
        <f t="shared" si="206"/>
        <v>515.94709035728135</v>
      </c>
      <c r="Y815" s="1">
        <f t="shared" si="207"/>
        <v>264.48093406253435</v>
      </c>
      <c r="Z815" s="1">
        <f t="shared" si="208"/>
        <v>0.32627306621004293</v>
      </c>
      <c r="AA815" s="1">
        <f t="shared" si="204"/>
        <v>30.913859210297908</v>
      </c>
      <c r="AB815" s="1">
        <f t="shared" si="205"/>
        <v>-10.419667279988991</v>
      </c>
      <c r="AC815" s="1">
        <f t="shared" si="198"/>
        <v>32.62263259609491</v>
      </c>
      <c r="AD815" s="1">
        <f t="shared" si="210"/>
        <v>-3.6379410648507919</v>
      </c>
      <c r="AE815" s="1">
        <f t="shared" si="199"/>
        <v>-9.3967080822449471</v>
      </c>
      <c r="AF815" s="1">
        <f t="shared" si="200"/>
        <v>10.076345467194702</v>
      </c>
      <c r="AG815" s="1">
        <f t="shared" si="195"/>
        <v>8.1299999999998711</v>
      </c>
      <c r="AH815" s="1">
        <f>SUM($Z$2:Z815)</f>
        <v>591.96335002240221</v>
      </c>
    </row>
    <row r="816" spans="17:34" x14ac:dyDescent="0.3">
      <c r="Q816" s="1">
        <f t="shared" si="201"/>
        <v>8.1399999999998709</v>
      </c>
      <c r="R816" s="1">
        <f>IF(Q816&lt;=t_thrust,('D12 Data'!D816/(m+m_f/2)),0)</f>
        <v>0</v>
      </c>
      <c r="S816" s="1">
        <f t="shared" si="202"/>
        <v>0</v>
      </c>
      <c r="T816" s="1">
        <f t="shared" si="209"/>
        <v>0</v>
      </c>
      <c r="U816" s="1">
        <f t="shared" si="196"/>
        <v>3.6293838492292743</v>
      </c>
      <c r="V816" s="1">
        <f t="shared" si="197"/>
        <v>0.42077986328527189</v>
      </c>
      <c r="W816" s="1">
        <f t="shared" si="203"/>
        <v>4.0501637125145455</v>
      </c>
      <c r="X816" s="1">
        <f t="shared" si="206"/>
        <v>516.25622894938431</v>
      </c>
      <c r="Y816" s="1">
        <f t="shared" si="207"/>
        <v>264.37673738973444</v>
      </c>
      <c r="Z816" s="1">
        <f t="shared" si="208"/>
        <v>0.32622632596092899</v>
      </c>
      <c r="AA816" s="1">
        <f t="shared" si="204"/>
        <v>30.8774797996494</v>
      </c>
      <c r="AB816" s="1">
        <f t="shared" si="205"/>
        <v>-10.513634360811437</v>
      </c>
      <c r="AC816" s="1">
        <f t="shared" si="198"/>
        <v>32.618327152853681</v>
      </c>
      <c r="AD816" s="1">
        <f t="shared" si="210"/>
        <v>-3.6293838492292743</v>
      </c>
      <c r="AE816" s="1">
        <f t="shared" si="199"/>
        <v>-9.3892201367147283</v>
      </c>
      <c r="AF816" s="1">
        <f t="shared" si="200"/>
        <v>10.066274479703782</v>
      </c>
      <c r="AG816" s="1">
        <f t="shared" si="195"/>
        <v>8.1399999999998709</v>
      </c>
      <c r="AH816" s="1">
        <f>SUM($Z$2:Z816)</f>
        <v>592.28957634836308</v>
      </c>
    </row>
    <row r="817" spans="17:34" x14ac:dyDescent="0.3">
      <c r="Q817" s="1">
        <f t="shared" si="201"/>
        <v>8.1499999999998707</v>
      </c>
      <c r="R817" s="1">
        <f>IF(Q817&lt;=t_thrust,('D12 Data'!D817/(m+m_f/2)),0)</f>
        <v>0</v>
      </c>
      <c r="S817" s="1">
        <f t="shared" si="202"/>
        <v>0</v>
      </c>
      <c r="T817" s="1">
        <f t="shared" si="209"/>
        <v>0</v>
      </c>
      <c r="U817" s="1">
        <f t="shared" si="196"/>
        <v>3.6208568025406667</v>
      </c>
      <c r="V817" s="1">
        <f t="shared" si="197"/>
        <v>0.42832898654990548</v>
      </c>
      <c r="W817" s="1">
        <f t="shared" si="203"/>
        <v>4.0491857890905711</v>
      </c>
      <c r="X817" s="1">
        <f t="shared" si="206"/>
        <v>516.56500374738084</v>
      </c>
      <c r="Y817" s="1">
        <f t="shared" si="207"/>
        <v>264.27160104612631</v>
      </c>
      <c r="Z817" s="1">
        <f t="shared" si="208"/>
        <v>0.32618327152858234</v>
      </c>
      <c r="AA817" s="1">
        <f t="shared" si="204"/>
        <v>30.841185961157109</v>
      </c>
      <c r="AB817" s="1">
        <f t="shared" si="205"/>
        <v>-10.607526562178583</v>
      </c>
      <c r="AC817" s="1">
        <f t="shared" si="198"/>
        <v>32.614389021687934</v>
      </c>
      <c r="AD817" s="1">
        <f t="shared" si="210"/>
        <v>-3.6208568025406667</v>
      </c>
      <c r="AE817" s="1">
        <f t="shared" si="199"/>
        <v>-9.3816710134500951</v>
      </c>
      <c r="AF817" s="1">
        <f t="shared" si="200"/>
        <v>10.056160051884355</v>
      </c>
      <c r="AG817" s="1">
        <f t="shared" si="195"/>
        <v>8.1499999999998707</v>
      </c>
      <c r="AH817" s="1">
        <f>SUM($Z$2:Z817)</f>
        <v>592.61575961989172</v>
      </c>
    </row>
    <row r="818" spans="17:34" x14ac:dyDescent="0.3">
      <c r="Q818" s="1">
        <f t="shared" si="201"/>
        <v>8.1599999999998705</v>
      </c>
      <c r="R818" s="1">
        <f>IF(Q818&lt;=t_thrust,('D12 Data'!D818/(m+m_f/2)),0)</f>
        <v>0</v>
      </c>
      <c r="S818" s="1">
        <f t="shared" si="202"/>
        <v>0</v>
      </c>
      <c r="T818" s="1">
        <f t="shared" si="209"/>
        <v>0</v>
      </c>
      <c r="U818" s="1">
        <f t="shared" si="196"/>
        <v>3.6123597830936323</v>
      </c>
      <c r="V818" s="1">
        <f t="shared" si="197"/>
        <v>0.43593907712473629</v>
      </c>
      <c r="W818" s="1">
        <f t="shared" si="203"/>
        <v>4.0482988602183676</v>
      </c>
      <c r="X818" s="1">
        <f t="shared" si="206"/>
        <v>516.87341560699235</v>
      </c>
      <c r="Y818" s="1">
        <f t="shared" si="207"/>
        <v>264.16552578050454</v>
      </c>
      <c r="Z818" s="1">
        <f t="shared" si="208"/>
        <v>0.32614389021681639</v>
      </c>
      <c r="AA818" s="1">
        <f t="shared" si="204"/>
        <v>30.804977393131704</v>
      </c>
      <c r="AB818" s="1">
        <f t="shared" si="205"/>
        <v>-10.701343272313082</v>
      </c>
      <c r="AC818" s="1">
        <f t="shared" si="198"/>
        <v>32.610816917446819</v>
      </c>
      <c r="AD818" s="1">
        <f t="shared" si="210"/>
        <v>-3.6123597830936323</v>
      </c>
      <c r="AE818" s="1">
        <f t="shared" si="199"/>
        <v>-9.3740609228752643</v>
      </c>
      <c r="AF818" s="1">
        <f t="shared" si="200"/>
        <v>10.046002259022707</v>
      </c>
      <c r="AG818" s="1">
        <f t="shared" si="195"/>
        <v>8.1599999999998705</v>
      </c>
      <c r="AH818" s="1">
        <f>SUM($Z$2:Z818)</f>
        <v>592.94190351010855</v>
      </c>
    </row>
    <row r="819" spans="17:34" x14ac:dyDescent="0.3">
      <c r="Q819" s="1">
        <f t="shared" si="201"/>
        <v>8.1699999999998703</v>
      </c>
      <c r="R819" s="1">
        <f>IF(Q819&lt;=t_thrust,('D12 Data'!D819/(m+m_f/2)),0)</f>
        <v>0</v>
      </c>
      <c r="S819" s="1">
        <f t="shared" si="202"/>
        <v>0</v>
      </c>
      <c r="T819" s="1">
        <f t="shared" si="209"/>
        <v>0</v>
      </c>
      <c r="U819" s="1">
        <f t="shared" si="196"/>
        <v>3.6038926500278898</v>
      </c>
      <c r="V819" s="1">
        <f t="shared" si="197"/>
        <v>0.44360992314006864</v>
      </c>
      <c r="W819" s="1">
        <f t="shared" si="203"/>
        <v>4.0475025731679599</v>
      </c>
      <c r="X819" s="1">
        <f t="shared" si="206"/>
        <v>517.18146538092367</v>
      </c>
      <c r="Y819" s="1">
        <f t="shared" si="207"/>
        <v>264.0585123477814</v>
      </c>
      <c r="Z819" s="1">
        <f t="shared" si="208"/>
        <v>0.32610816917446878</v>
      </c>
      <c r="AA819" s="1">
        <f t="shared" si="204"/>
        <v>30.768853795300767</v>
      </c>
      <c r="AB819" s="1">
        <f t="shared" si="205"/>
        <v>-10.795083881541833</v>
      </c>
      <c r="AC819" s="1">
        <f t="shared" si="198"/>
        <v>32.607609539586292</v>
      </c>
      <c r="AD819" s="1">
        <f t="shared" si="210"/>
        <v>-3.6038926500278898</v>
      </c>
      <c r="AE819" s="1">
        <f t="shared" si="199"/>
        <v>-9.3663900768599326</v>
      </c>
      <c r="AF819" s="1">
        <f t="shared" si="200"/>
        <v>10.0358011790203</v>
      </c>
      <c r="AG819" s="1">
        <f t="shared" si="195"/>
        <v>8.1699999999998703</v>
      </c>
      <c r="AH819" s="1">
        <f>SUM($Z$2:Z819)</f>
        <v>593.26801167928306</v>
      </c>
    </row>
    <row r="820" spans="17:34" x14ac:dyDescent="0.3">
      <c r="Q820" s="1">
        <f t="shared" si="201"/>
        <v>8.17999999999987</v>
      </c>
      <c r="R820" s="1">
        <f>IF(Q820&lt;=t_thrust,('D12 Data'!D820/(m+m_f/2)),0)</f>
        <v>0</v>
      </c>
      <c r="S820" s="1">
        <f t="shared" si="202"/>
        <v>0</v>
      </c>
      <c r="T820" s="1">
        <f t="shared" si="209"/>
        <v>0</v>
      </c>
      <c r="U820" s="1">
        <f t="shared" si="196"/>
        <v>3.5954552633083687</v>
      </c>
      <c r="V820" s="1">
        <f t="shared" si="197"/>
        <v>0.45134131129295951</v>
      </c>
      <c r="W820" s="1">
        <f t="shared" si="203"/>
        <v>4.046796574601327</v>
      </c>
      <c r="X820" s="1">
        <f t="shared" si="206"/>
        <v>517.4891539188767</v>
      </c>
      <c r="Y820" s="1">
        <f t="shared" si="207"/>
        <v>263.95056150896596</v>
      </c>
      <c r="Z820" s="1">
        <f t="shared" si="208"/>
        <v>0.32607609539588833</v>
      </c>
      <c r="AA820" s="1">
        <f t="shared" si="204"/>
        <v>30.732814868800489</v>
      </c>
      <c r="AB820" s="1">
        <f t="shared" si="205"/>
        <v>-10.88874778231043</v>
      </c>
      <c r="AC820" s="1">
        <f t="shared" si="198"/>
        <v>32.604765572332134</v>
      </c>
      <c r="AD820" s="1">
        <f t="shared" si="210"/>
        <v>-3.5954552633083687</v>
      </c>
      <c r="AE820" s="1">
        <f t="shared" si="199"/>
        <v>-9.3586586887070418</v>
      </c>
      <c r="AF820" s="1">
        <f t="shared" si="200"/>
        <v>10.025556892370801</v>
      </c>
      <c r="AG820" s="1">
        <f t="shared" si="195"/>
        <v>8.17999999999987</v>
      </c>
      <c r="AH820" s="1">
        <f>SUM($Z$2:Z820)</f>
        <v>593.594087774679</v>
      </c>
    </row>
    <row r="821" spans="17:34" x14ac:dyDescent="0.3">
      <c r="Q821" s="1">
        <f t="shared" si="201"/>
        <v>8.1899999999998698</v>
      </c>
      <c r="R821" s="1">
        <f>IF(Q821&lt;=t_thrust,('D12 Data'!D821/(m+m_f/2)),0)</f>
        <v>0</v>
      </c>
      <c r="S821" s="1">
        <f t="shared" si="202"/>
        <v>0</v>
      </c>
      <c r="T821" s="1">
        <f t="shared" si="209"/>
        <v>0</v>
      </c>
      <c r="U821" s="1">
        <f t="shared" si="196"/>
        <v>3.5870474837194064</v>
      </c>
      <c r="V821" s="1">
        <f t="shared" si="197"/>
        <v>0.45913302685951318</v>
      </c>
      <c r="W821" s="1">
        <f t="shared" si="203"/>
        <v>4.0461805105789184</v>
      </c>
      <c r="X821" s="1">
        <f t="shared" si="206"/>
        <v>517.79648206756474</v>
      </c>
      <c r="Y821" s="1">
        <f t="shared" si="207"/>
        <v>263.84167403114287</v>
      </c>
      <c r="Z821" s="1">
        <f t="shared" si="208"/>
        <v>0.32604765572335231</v>
      </c>
      <c r="AA821" s="1">
        <f t="shared" si="204"/>
        <v>30.696860316167406</v>
      </c>
      <c r="AB821" s="1">
        <f t="shared" si="205"/>
        <v>-10.982334369197499</v>
      </c>
      <c r="AC821" s="1">
        <f t="shared" si="198"/>
        <v>32.602283684845602</v>
      </c>
      <c r="AD821" s="1">
        <f t="shared" si="210"/>
        <v>-3.5870474837194064</v>
      </c>
      <c r="AE821" s="1">
        <f t="shared" si="199"/>
        <v>-9.3508669731404872</v>
      </c>
      <c r="AF821" s="1">
        <f t="shared" si="200"/>
        <v>10.015269482137127</v>
      </c>
      <c r="AG821" s="1">
        <f t="shared" si="195"/>
        <v>8.1899999999998698</v>
      </c>
      <c r="AH821" s="1">
        <f>SUM($Z$2:Z821)</f>
        <v>593.9201354304023</v>
      </c>
    </row>
    <row r="822" spans="17:34" x14ac:dyDescent="0.3">
      <c r="Q822" s="1">
        <f t="shared" si="201"/>
        <v>8.1999999999998696</v>
      </c>
      <c r="R822" s="1">
        <f>IF(Q822&lt;=t_thrust,('D12 Data'!D822/(m+m_f/2)),0)</f>
        <v>0</v>
      </c>
      <c r="S822" s="1">
        <f t="shared" si="202"/>
        <v>0</v>
      </c>
      <c r="T822" s="1">
        <f t="shared" si="209"/>
        <v>0</v>
      </c>
      <c r="U822" s="1">
        <f t="shared" si="196"/>
        <v>3.5786691728590121</v>
      </c>
      <c r="V822" s="1">
        <f t="shared" si="197"/>
        <v>0.46698485370723225</v>
      </c>
      <c r="W822" s="1">
        <f t="shared" si="203"/>
        <v>4.0456540265662442</v>
      </c>
      <c r="X822" s="1">
        <f t="shared" si="206"/>
        <v>518.10345067072637</v>
      </c>
      <c r="Y822" s="1">
        <f t="shared" si="207"/>
        <v>263.7318506874509</v>
      </c>
      <c r="Z822" s="1">
        <f t="shared" si="208"/>
        <v>0.32602283684841865</v>
      </c>
      <c r="AA822" s="1">
        <f t="shared" si="204"/>
        <v>30.660989841330213</v>
      </c>
      <c r="AB822" s="1">
        <f t="shared" si="205"/>
        <v>-11.075843038928902</v>
      </c>
      <c r="AC822" s="1">
        <f t="shared" si="198"/>
        <v>32.600162531391533</v>
      </c>
      <c r="AD822" s="1">
        <f t="shared" si="210"/>
        <v>-3.5786691728590121</v>
      </c>
      <c r="AE822" s="1">
        <f t="shared" si="199"/>
        <v>-9.3430151462927675</v>
      </c>
      <c r="AF822" s="1">
        <f t="shared" si="200"/>
        <v>10.004939033928567</v>
      </c>
      <c r="AG822" s="1">
        <f t="shared" si="195"/>
        <v>8.1999999999998696</v>
      </c>
      <c r="AH822" s="1">
        <f>SUM($Z$2:Z822)</f>
        <v>594.24615826725073</v>
      </c>
    </row>
    <row r="823" spans="17:34" x14ac:dyDescent="0.3">
      <c r="Q823" s="1">
        <f t="shared" si="201"/>
        <v>8.2099999999998694</v>
      </c>
      <c r="R823" s="1">
        <f>IF(Q823&lt;=t_thrust,('D12 Data'!D823/(m+m_f/2)),0)</f>
        <v>0</v>
      </c>
      <c r="S823" s="1">
        <f t="shared" si="202"/>
        <v>0</v>
      </c>
      <c r="T823" s="1">
        <f t="shared" si="209"/>
        <v>0</v>
      </c>
      <c r="U823" s="1">
        <f t="shared" si="196"/>
        <v>3.570320193133155</v>
      </c>
      <c r="V823" s="1">
        <f t="shared" si="197"/>
        <v>0.47489657430743165</v>
      </c>
      <c r="W823" s="1">
        <f t="shared" si="203"/>
        <v>4.0452167674405874</v>
      </c>
      <c r="X823" s="1">
        <f t="shared" si="206"/>
        <v>518.41006056913966</v>
      </c>
      <c r="Y823" s="1">
        <f t="shared" si="207"/>
        <v>263.6210922570616</v>
      </c>
      <c r="Z823" s="1">
        <f t="shared" si="208"/>
        <v>0.3260016253139017</v>
      </c>
      <c r="AA823" s="1">
        <f t="shared" si="204"/>
        <v>30.625203149601624</v>
      </c>
      <c r="AB823" s="1">
        <f t="shared" si="205"/>
        <v>-11.169273190391827</v>
      </c>
      <c r="AC823" s="1">
        <f t="shared" si="198"/>
        <v>32.598400751508883</v>
      </c>
      <c r="AD823" s="1">
        <f t="shared" si="210"/>
        <v>-3.570320193133155</v>
      </c>
      <c r="AE823" s="1">
        <f t="shared" si="199"/>
        <v>-9.3351034256925693</v>
      </c>
      <c r="AF823" s="1">
        <f t="shared" si="200"/>
        <v>9.9945656358779047</v>
      </c>
      <c r="AG823" s="1">
        <f t="shared" si="195"/>
        <v>8.2099999999998694</v>
      </c>
      <c r="AH823" s="1">
        <f>SUM($Z$2:Z823)</f>
        <v>594.57215989256463</v>
      </c>
    </row>
    <row r="824" spans="17:34" x14ac:dyDescent="0.3">
      <c r="Q824" s="1">
        <f t="shared" si="201"/>
        <v>8.2199999999998692</v>
      </c>
      <c r="R824" s="1">
        <f>IF(Q824&lt;=t_thrust,('D12 Data'!D824/(m+m_f/2)),0)</f>
        <v>0</v>
      </c>
      <c r="S824" s="1">
        <f t="shared" si="202"/>
        <v>0</v>
      </c>
      <c r="T824" s="1">
        <f t="shared" si="209"/>
        <v>0</v>
      </c>
      <c r="U824" s="1">
        <f t="shared" si="196"/>
        <v>3.5620004077501179</v>
      </c>
      <c r="V824" s="1">
        <f t="shared" si="197"/>
        <v>0.48286796974770779</v>
      </c>
      <c r="W824" s="1">
        <f t="shared" si="203"/>
        <v>4.0448683774978269</v>
      </c>
      <c r="X824" s="1">
        <f t="shared" si="206"/>
        <v>518.71631260063566</v>
      </c>
      <c r="Y824" s="1">
        <f t="shared" si="207"/>
        <v>263.50939952515768</v>
      </c>
      <c r="Z824" s="1">
        <f t="shared" si="208"/>
        <v>0.32598400751507833</v>
      </c>
      <c r="AA824" s="1">
        <f t="shared" si="204"/>
        <v>30.589499947670294</v>
      </c>
      <c r="AB824" s="1">
        <f t="shared" si="205"/>
        <v>-11.26262422464875</v>
      </c>
      <c r="AC824" s="1">
        <f t="shared" si="198"/>
        <v>32.59699697018371</v>
      </c>
      <c r="AD824" s="1">
        <f t="shared" si="210"/>
        <v>-3.5620004077501179</v>
      </c>
      <c r="AE824" s="1">
        <f t="shared" si="199"/>
        <v>-9.327132030252292</v>
      </c>
      <c r="AF824" s="1">
        <f t="shared" si="200"/>
        <v>9.9841493786186035</v>
      </c>
      <c r="AG824" s="1">
        <f t="shared" si="195"/>
        <v>8.2199999999998692</v>
      </c>
      <c r="AH824" s="1">
        <f>SUM($Z$2:Z824)</f>
        <v>594.89814390007973</v>
      </c>
    </row>
    <row r="825" spans="17:34" x14ac:dyDescent="0.3">
      <c r="Q825" s="1">
        <f t="shared" si="201"/>
        <v>8.229999999999869</v>
      </c>
      <c r="R825" s="1">
        <f>IF(Q825&lt;=t_thrust,('D12 Data'!D825/(m+m_f/2)),0)</f>
        <v>0</v>
      </c>
      <c r="S825" s="1">
        <f t="shared" si="202"/>
        <v>0</v>
      </c>
      <c r="T825" s="1">
        <f t="shared" si="209"/>
        <v>0</v>
      </c>
      <c r="U825" s="1">
        <f t="shared" si="196"/>
        <v>3.5537096807148822</v>
      </c>
      <c r="V825" s="1">
        <f t="shared" si="197"/>
        <v>0.49089881974446631</v>
      </c>
      <c r="W825" s="1">
        <f t="shared" si="203"/>
        <v>4.0446085004593479</v>
      </c>
      <c r="X825" s="1">
        <f t="shared" si="206"/>
        <v>519.02220760011232</v>
      </c>
      <c r="Y825" s="1">
        <f t="shared" si="207"/>
        <v>263.39677328291117</v>
      </c>
      <c r="Z825" s="1">
        <f t="shared" si="208"/>
        <v>0.32596996970180653</v>
      </c>
      <c r="AA825" s="1">
        <f t="shared" si="204"/>
        <v>30.553879943592793</v>
      </c>
      <c r="AB825" s="1">
        <f t="shared" si="205"/>
        <v>-11.35589554495127</v>
      </c>
      <c r="AC825" s="1">
        <f t="shared" si="198"/>
        <v>32.595949798024385</v>
      </c>
      <c r="AD825" s="1">
        <f t="shared" si="210"/>
        <v>-3.5537096807148822</v>
      </c>
      <c r="AE825" s="1">
        <f t="shared" si="199"/>
        <v>-9.3191011802555348</v>
      </c>
      <c r="AF825" s="1">
        <f t="shared" si="200"/>
        <v>9.9736903552620255</v>
      </c>
      <c r="AG825" s="1">
        <f t="shared" si="195"/>
        <v>8.229999999999869</v>
      </c>
      <c r="AH825" s="1">
        <f>SUM($Z$2:Z825)</f>
        <v>595.22411386978149</v>
      </c>
    </row>
    <row r="826" spans="17:34" x14ac:dyDescent="0.3">
      <c r="Q826" s="1">
        <f t="shared" si="201"/>
        <v>8.2399999999998688</v>
      </c>
      <c r="R826" s="1">
        <f>IF(Q826&lt;=t_thrust,('D12 Data'!D826/(m+m_f/2)),0)</f>
        <v>0</v>
      </c>
      <c r="S826" s="1">
        <f t="shared" si="202"/>
        <v>0</v>
      </c>
      <c r="T826" s="1">
        <f t="shared" si="209"/>
        <v>0</v>
      </c>
      <c r="U826" s="1">
        <f t="shared" si="196"/>
        <v>3.5454478768235682</v>
      </c>
      <c r="V826" s="1">
        <f t="shared" si="197"/>
        <v>0.49898890265550422</v>
      </c>
      <c r="W826" s="1">
        <f t="shared" si="203"/>
        <v>4.0444367794790734</v>
      </c>
      <c r="X826" s="1">
        <f t="shared" si="206"/>
        <v>519.32774639954823</v>
      </c>
      <c r="Y826" s="1">
        <f t="shared" si="207"/>
        <v>263.28321432746168</v>
      </c>
      <c r="Z826" s="1">
        <f t="shared" si="208"/>
        <v>0.32595949798021773</v>
      </c>
      <c r="AA826" s="1">
        <f t="shared" si="204"/>
        <v>30.518342846785647</v>
      </c>
      <c r="AB826" s="1">
        <f t="shared" si="205"/>
        <v>-11.449086556753823</v>
      </c>
      <c r="AC826" s="1">
        <f t="shared" si="198"/>
        <v>32.595257831439127</v>
      </c>
      <c r="AD826" s="1">
        <f t="shared" si="210"/>
        <v>-3.5454478768235682</v>
      </c>
      <c r="AE826" s="1">
        <f t="shared" si="199"/>
        <v>-9.3110110973444957</v>
      </c>
      <c r="AF826" s="1">
        <f t="shared" si="200"/>
        <v>9.9631886613746854</v>
      </c>
      <c r="AG826" s="1">
        <f t="shared" si="195"/>
        <v>8.2399999999998688</v>
      </c>
      <c r="AH826" s="1">
        <f>SUM($Z$2:Z826)</f>
        <v>595.55007336776168</v>
      </c>
    </row>
    <row r="827" spans="17:34" x14ac:dyDescent="0.3">
      <c r="Q827" s="1">
        <f t="shared" si="201"/>
        <v>8.2499999999998685</v>
      </c>
      <c r="R827" s="1">
        <f>IF(Q827&lt;=t_thrust,('D12 Data'!D827/(m+m_f/2)),0)</f>
        <v>0</v>
      </c>
      <c r="S827" s="1">
        <f t="shared" si="202"/>
        <v>0</v>
      </c>
      <c r="T827" s="1">
        <f t="shared" si="209"/>
        <v>0</v>
      </c>
      <c r="U827" s="1">
        <f t="shared" si="196"/>
        <v>3.5372148616579198</v>
      </c>
      <c r="V827" s="1">
        <f t="shared" si="197"/>
        <v>0.50713799549264649</v>
      </c>
      <c r="W827" s="1">
        <f t="shared" si="203"/>
        <v>4.0443528571505674</v>
      </c>
      <c r="X827" s="1">
        <f t="shared" si="206"/>
        <v>519.63292982801613</v>
      </c>
      <c r="Y827" s="1">
        <f t="shared" si="207"/>
        <v>263.16872346189416</v>
      </c>
      <c r="Z827" s="1">
        <f t="shared" si="208"/>
        <v>0.32595257831442392</v>
      </c>
      <c r="AA827" s="1">
        <f t="shared" si="204"/>
        <v>30.482888368017413</v>
      </c>
      <c r="AB827" s="1">
        <f t="shared" si="205"/>
        <v>-11.542196667727266</v>
      </c>
      <c r="AC827" s="1">
        <f t="shared" si="198"/>
        <v>32.594919652815619</v>
      </c>
      <c r="AD827" s="1">
        <f t="shared" si="210"/>
        <v>-3.5372148616579198</v>
      </c>
      <c r="AE827" s="1">
        <f t="shared" si="199"/>
        <v>-9.3028620045073538</v>
      </c>
      <c r="AF827" s="1">
        <f t="shared" si="200"/>
        <v>9.9526443949555556</v>
      </c>
      <c r="AG827" s="1">
        <f t="shared" si="195"/>
        <v>8.2499999999998685</v>
      </c>
      <c r="AH827" s="1">
        <f>SUM($Z$2:Z827)</f>
        <v>595.87602594607608</v>
      </c>
    </row>
    <row r="828" spans="17:34" x14ac:dyDescent="0.3">
      <c r="Q828" s="1">
        <f t="shared" si="201"/>
        <v>8.2599999999998683</v>
      </c>
      <c r="R828" s="1">
        <f>IF(Q828&lt;=t_thrust,('D12 Data'!D828/(m+m_f/2)),0)</f>
        <v>0</v>
      </c>
      <c r="S828" s="1">
        <f t="shared" si="202"/>
        <v>0</v>
      </c>
      <c r="T828" s="1">
        <f t="shared" si="209"/>
        <v>0</v>
      </c>
      <c r="U828" s="1">
        <f t="shared" si="196"/>
        <v>3.5290105015798261</v>
      </c>
      <c r="V828" s="1">
        <f t="shared" si="197"/>
        <v>0.51534587393443698</v>
      </c>
      <c r="W828" s="1">
        <f t="shared" si="203"/>
        <v>4.0443563755142637</v>
      </c>
      <c r="X828" s="1">
        <f t="shared" si="206"/>
        <v>519.93775871169635</v>
      </c>
      <c r="Y828" s="1">
        <f t="shared" si="207"/>
        <v>263.05330149521689</v>
      </c>
      <c r="Z828" s="1">
        <f t="shared" si="208"/>
        <v>0.32594919652819582</v>
      </c>
      <c r="AA828" s="1">
        <f t="shared" si="204"/>
        <v>30.447516219400836</v>
      </c>
      <c r="AB828" s="1">
        <f t="shared" si="205"/>
        <v>-11.635225287772338</v>
      </c>
      <c r="AC828" s="1">
        <f t="shared" si="198"/>
        <v>32.5949338307028</v>
      </c>
      <c r="AD828" s="1">
        <f t="shared" si="210"/>
        <v>-3.5290105015798261</v>
      </c>
      <c r="AE828" s="1">
        <f t="shared" si="199"/>
        <v>-9.2946541260655628</v>
      </c>
      <c r="AF828" s="1">
        <f t="shared" si="200"/>
        <v>9.9420576564133984</v>
      </c>
      <c r="AG828" s="1">
        <f t="shared" si="195"/>
        <v>8.2599999999998683</v>
      </c>
      <c r="AH828" s="1">
        <f>SUM($Z$2:Z828)</f>
        <v>596.20197514260428</v>
      </c>
    </row>
    <row r="829" spans="17:34" x14ac:dyDescent="0.3">
      <c r="Q829" s="1">
        <f t="shared" si="201"/>
        <v>8.2699999999998681</v>
      </c>
      <c r="R829" s="1">
        <f>IF(Q829&lt;=t_thrust,('D12 Data'!D829/(m+m_f/2)),0)</f>
        <v>0</v>
      </c>
      <c r="S829" s="1">
        <f t="shared" si="202"/>
        <v>0</v>
      </c>
      <c r="T829" s="1">
        <f t="shared" si="209"/>
        <v>0</v>
      </c>
      <c r="U829" s="1">
        <f t="shared" si="196"/>
        <v>3.5208346637258994</v>
      </c>
      <c r="V829" s="1">
        <f t="shared" si="197"/>
        <v>0.52361231233887895</v>
      </c>
      <c r="W829" s="1">
        <f t="shared" si="203"/>
        <v>4.044446976064779</v>
      </c>
      <c r="X829" s="1">
        <f t="shared" si="206"/>
        <v>520.24223387389031</v>
      </c>
      <c r="Y829" s="1">
        <f t="shared" si="207"/>
        <v>262.93694924233915</v>
      </c>
      <c r="Z829" s="1">
        <f t="shared" si="208"/>
        <v>0.32594933830699224</v>
      </c>
      <c r="AA829" s="1">
        <f t="shared" si="204"/>
        <v>30.412226114385039</v>
      </c>
      <c r="AB829" s="1">
        <f t="shared" si="205"/>
        <v>-11.728171829032991</v>
      </c>
      <c r="AC829" s="1">
        <f t="shared" si="198"/>
        <v>32.595298919994683</v>
      </c>
      <c r="AD829" s="1">
        <f t="shared" si="210"/>
        <v>-3.5208346637258994</v>
      </c>
      <c r="AE829" s="1">
        <f t="shared" si="199"/>
        <v>-9.2863876876611222</v>
      </c>
      <c r="AF829" s="1">
        <f t="shared" si="200"/>
        <v>9.9314285485441598</v>
      </c>
      <c r="AG829" s="1">
        <f t="shared" si="195"/>
        <v>8.2699999999998681</v>
      </c>
      <c r="AH829" s="1">
        <f>SUM($Z$2:Z829)</f>
        <v>596.52792448091122</v>
      </c>
    </row>
    <row r="830" spans="17:34" x14ac:dyDescent="0.3">
      <c r="Q830" s="1">
        <f t="shared" si="201"/>
        <v>8.2799999999998679</v>
      </c>
      <c r="R830" s="1">
        <f>IF(Q830&lt;=t_thrust,('D12 Data'!D830/(m+m_f/2)),0)</f>
        <v>0</v>
      </c>
      <c r="S830" s="1">
        <f t="shared" si="202"/>
        <v>0</v>
      </c>
      <c r="T830" s="1">
        <f t="shared" si="209"/>
        <v>0</v>
      </c>
      <c r="U830" s="1">
        <f t="shared" si="196"/>
        <v>3.5126872160020848</v>
      </c>
      <c r="V830" s="1">
        <f t="shared" si="197"/>
        <v>0.53193708375622972</v>
      </c>
      <c r="W830" s="1">
        <f t="shared" si="203"/>
        <v>4.0446242997583139</v>
      </c>
      <c r="X830" s="1">
        <f t="shared" si="206"/>
        <v>520.5463561350341</v>
      </c>
      <c r="Y830" s="1">
        <f t="shared" si="207"/>
        <v>262.81966752404884</v>
      </c>
      <c r="Z830" s="1">
        <f t="shared" si="208"/>
        <v>0.3259529891998838</v>
      </c>
      <c r="AA830" s="1">
        <f t="shared" si="204"/>
        <v>30.37701776774778</v>
      </c>
      <c r="AB830" s="1">
        <f t="shared" si="205"/>
        <v>-11.821035705909601</v>
      </c>
      <c r="AC830" s="1">
        <f t="shared" si="198"/>
        <v>32.596013462116098</v>
      </c>
      <c r="AD830" s="1">
        <f t="shared" si="210"/>
        <v>-3.5126872160020848</v>
      </c>
      <c r="AE830" s="1">
        <f t="shared" si="199"/>
        <v>-9.2780629162437709</v>
      </c>
      <c r="AF830" s="1">
        <f t="shared" si="200"/>
        <v>9.9207571765083706</v>
      </c>
      <c r="AG830" s="1">
        <f t="shared" si="195"/>
        <v>8.2799999999998679</v>
      </c>
      <c r="AH830" s="1">
        <f>SUM($Z$2:Z830)</f>
        <v>596.85387747011112</v>
      </c>
    </row>
    <row r="831" spans="17:34" x14ac:dyDescent="0.3">
      <c r="Q831" s="1">
        <f t="shared" si="201"/>
        <v>8.2899999999998677</v>
      </c>
      <c r="R831" s="1">
        <f>IF(Q831&lt;=t_thrust,('D12 Data'!D831/(m+m_f/2)),0)</f>
        <v>0</v>
      </c>
      <c r="S831" s="1">
        <f t="shared" si="202"/>
        <v>0</v>
      </c>
      <c r="T831" s="1">
        <f t="shared" si="209"/>
        <v>0</v>
      </c>
      <c r="U831" s="1">
        <f t="shared" si="196"/>
        <v>3.5045680270783266</v>
      </c>
      <c r="V831" s="1">
        <f t="shared" si="197"/>
        <v>0.54031995994184079</v>
      </c>
      <c r="W831" s="1">
        <f t="shared" si="203"/>
        <v>4.0448879870201679</v>
      </c>
      <c r="X831" s="1">
        <f t="shared" si="206"/>
        <v>520.85012631271161</v>
      </c>
      <c r="Y831" s="1">
        <f t="shared" si="207"/>
        <v>262.70145716698977</v>
      </c>
      <c r="Z831" s="1">
        <f t="shared" si="208"/>
        <v>0.32596013462117829</v>
      </c>
      <c r="AA831" s="1">
        <f t="shared" si="204"/>
        <v>30.34189089558776</v>
      </c>
      <c r="AB831" s="1">
        <f t="shared" si="205"/>
        <v>-11.913816335072037</v>
      </c>
      <c r="AC831" s="1">
        <f t="shared" si="198"/>
        <v>32.597075985210402</v>
      </c>
      <c r="AD831" s="1">
        <f t="shared" si="210"/>
        <v>-3.5045680270783266</v>
      </c>
      <c r="AE831" s="1">
        <f t="shared" si="199"/>
        <v>-9.2696800400581605</v>
      </c>
      <c r="AF831" s="1">
        <f t="shared" si="200"/>
        <v>9.9100436478086369</v>
      </c>
      <c r="AG831" s="1">
        <f t="shared" si="195"/>
        <v>8.2899999999998677</v>
      </c>
      <c r="AH831" s="1">
        <f>SUM($Z$2:Z831)</f>
        <v>597.17983760473226</v>
      </c>
    </row>
    <row r="832" spans="17:34" x14ac:dyDescent="0.3">
      <c r="Q832" s="1">
        <f t="shared" si="201"/>
        <v>8.2999999999998675</v>
      </c>
      <c r="R832" s="1">
        <f>IF(Q832&lt;=t_thrust,('D12 Data'!D832/(m+m_f/2)),0)</f>
        <v>0</v>
      </c>
      <c r="S832" s="1">
        <f t="shared" si="202"/>
        <v>0</v>
      </c>
      <c r="T832" s="1">
        <f t="shared" si="209"/>
        <v>0</v>
      </c>
      <c r="U832" s="1">
        <f t="shared" si="196"/>
        <v>3.4964769663832653</v>
      </c>
      <c r="V832" s="1">
        <f t="shared" si="197"/>
        <v>0.54876071136905036</v>
      </c>
      <c r="W832" s="1">
        <f t="shared" si="203"/>
        <v>4.0452376777523158</v>
      </c>
      <c r="X832" s="1">
        <f t="shared" si="206"/>
        <v>521.15354522166751</v>
      </c>
      <c r="Y832" s="1">
        <f t="shared" si="207"/>
        <v>262.58231900363904</v>
      </c>
      <c r="Z832" s="1">
        <f t="shared" si="208"/>
        <v>0.32597075985213164</v>
      </c>
      <c r="AA832" s="1">
        <f t="shared" si="204"/>
        <v>30.306845215316976</v>
      </c>
      <c r="AB832" s="1">
        <f t="shared" si="205"/>
        <v>-12.006513135472616</v>
      </c>
      <c r="AC832" s="1">
        <f t="shared" si="198"/>
        <v>32.598485004328928</v>
      </c>
      <c r="AD832" s="1">
        <f t="shared" si="210"/>
        <v>-3.4964769663832653</v>
      </c>
      <c r="AE832" s="1">
        <f t="shared" si="199"/>
        <v>-9.26123928863095</v>
      </c>
      <c r="AF832" s="1">
        <f t="shared" si="200"/>
        <v>9.8992880722671277</v>
      </c>
      <c r="AG832" s="1">
        <f t="shared" si="195"/>
        <v>8.2999999999998675</v>
      </c>
      <c r="AH832" s="1">
        <f>SUM($Z$2:Z832)</f>
        <v>597.50580836458437</v>
      </c>
    </row>
    <row r="833" spans="17:34" x14ac:dyDescent="0.3">
      <c r="Q833" s="1">
        <f t="shared" si="201"/>
        <v>8.3099999999998673</v>
      </c>
      <c r="R833" s="1">
        <f>IF(Q833&lt;=t_thrust,('D12 Data'!D833/(m+m_f/2)),0)</f>
        <v>0</v>
      </c>
      <c r="S833" s="1">
        <f t="shared" si="202"/>
        <v>0</v>
      </c>
      <c r="T833" s="1">
        <f t="shared" si="209"/>
        <v>0</v>
      </c>
      <c r="U833" s="1">
        <f t="shared" si="196"/>
        <v>3.488413904098985</v>
      </c>
      <c r="V833" s="1">
        <f t="shared" si="197"/>
        <v>0.55725910724211969</v>
      </c>
      <c r="W833" s="1">
        <f t="shared" si="203"/>
        <v>4.0456730113411039</v>
      </c>
      <c r="X833" s="1">
        <f t="shared" si="206"/>
        <v>521.4566136738207</v>
      </c>
      <c r="Y833" s="1">
        <f t="shared" si="207"/>
        <v>262.46225387228429</v>
      </c>
      <c r="Z833" s="1">
        <f t="shared" si="208"/>
        <v>0.32598485004331107</v>
      </c>
      <c r="AA833" s="1">
        <f t="shared" si="204"/>
        <v>30.271880445653142</v>
      </c>
      <c r="AB833" s="1">
        <f t="shared" si="205"/>
        <v>-12.099125528358924</v>
      </c>
      <c r="AC833" s="1">
        <f t="shared" si="198"/>
        <v>32.600239021622272</v>
      </c>
      <c r="AD833" s="1">
        <f t="shared" si="210"/>
        <v>-3.488413904098985</v>
      </c>
      <c r="AE833" s="1">
        <f t="shared" si="199"/>
        <v>-9.2527408927578811</v>
      </c>
      <c r="AF833" s="1">
        <f t="shared" si="200"/>
        <v>9.8884905620031329</v>
      </c>
      <c r="AG833" s="1">
        <f t="shared" ref="AG833:AG896" si="211">Q833</f>
        <v>8.3099999999998673</v>
      </c>
      <c r="AH833" s="1">
        <f>SUM($Z$2:Z833)</f>
        <v>597.83179321462762</v>
      </c>
    </row>
    <row r="834" spans="17:34" x14ac:dyDescent="0.3">
      <c r="Q834" s="1">
        <f t="shared" si="201"/>
        <v>8.3199999999998671</v>
      </c>
      <c r="R834" s="1">
        <f>IF(Q834&lt;=t_thrust,('D12 Data'!D834/(m+m_f/2)),0)</f>
        <v>0</v>
      </c>
      <c r="S834" s="1">
        <f t="shared" si="202"/>
        <v>0</v>
      </c>
      <c r="T834" s="1">
        <f t="shared" si="209"/>
        <v>0</v>
      </c>
      <c r="U834" s="1">
        <f t="shared" ref="U834:U897" si="212">IF(t&lt;=t_thrust,(0.5*rho*vx^2*C_D*A)/(m+m_f/2),(0.5*rho*vx^2*C_D*A)/m)</f>
        <v>3.4803787111558013</v>
      </c>
      <c r="V834" s="1">
        <f t="shared" ref="V834:V897" si="213">IF(t&lt;=t_thrust,(0.5*rho*vy^2*C_D*A)/(m+m_f/2),(0.5*rho*vy^2*C_D*A)/m)</f>
        <v>0.56581491550921736</v>
      </c>
      <c r="W834" s="1">
        <f t="shared" si="203"/>
        <v>4.0461936266650183</v>
      </c>
      <c r="X834" s="1">
        <f t="shared" si="206"/>
        <v>521.7593324782772</v>
      </c>
      <c r="Y834" s="1">
        <f t="shared" si="207"/>
        <v>262.34126261700072</v>
      </c>
      <c r="Z834" s="1">
        <f t="shared" si="208"/>
        <v>0.32600239021618999</v>
      </c>
      <c r="AA834" s="1">
        <f t="shared" si="204"/>
        <v>30.236996306612152</v>
      </c>
      <c r="AB834" s="1">
        <f t="shared" si="205"/>
        <v>-12.1916529372865</v>
      </c>
      <c r="AC834" s="1">
        <f t="shared" ref="AC834:AC897" si="214">SQRT(vx^2+vy^2)</f>
        <v>32.602336526533236</v>
      </c>
      <c r="AD834" s="1">
        <f t="shared" si="210"/>
        <v>-3.4803787111558013</v>
      </c>
      <c r="AE834" s="1">
        <f t="shared" ref="AE834:AE897" si="215">IF(t&gt;t_thrust,IF(vy&gt;0,-ady-g,ady-g),aty-ady-g)</f>
        <v>-9.244185084490784</v>
      </c>
      <c r="AF834" s="1">
        <f t="shared" ref="AF834:AF897" si="216">SQRT(ax^2 + ay^2)</f>
        <v>9.8776512314106544</v>
      </c>
      <c r="AG834" s="1">
        <f t="shared" si="211"/>
        <v>8.3199999999998671</v>
      </c>
      <c r="AH834" s="1">
        <f>SUM($Z$2:Z834)</f>
        <v>598.15779560484384</v>
      </c>
    </row>
    <row r="835" spans="17:34" x14ac:dyDescent="0.3">
      <c r="Q835" s="1">
        <f t="shared" ref="Q835:Q898" si="217">Q834+h</f>
        <v>8.3299999999998668</v>
      </c>
      <c r="R835" s="1">
        <f>IF(Q835&lt;=t_thrust,('D12 Data'!D835/(m+m_f/2)),0)</f>
        <v>0</v>
      </c>
      <c r="S835" s="1">
        <f t="shared" ref="S835:S898" si="218">R835*COS($D$3)</f>
        <v>0</v>
      </c>
      <c r="T835" s="1">
        <f t="shared" si="209"/>
        <v>0</v>
      </c>
      <c r="U835" s="1">
        <f t="shared" si="212"/>
        <v>3.4723712592270921</v>
      </c>
      <c r="V835" s="1">
        <f t="shared" si="213"/>
        <v>0.57442790287544832</v>
      </c>
      <c r="W835" s="1">
        <f t="shared" ref="W835:W898" si="219">IF(Q835&lt;=t_thrust,(0.5*rho*AC835^2*C_D*A)/(m+m_f/2),(0.5*rho*AC835^2*C_D*A)/m)</f>
        <v>4.0467991621025403</v>
      </c>
      <c r="X835" s="1">
        <f t="shared" si="206"/>
        <v>522.0617024413433</v>
      </c>
      <c r="Y835" s="1">
        <f t="shared" si="207"/>
        <v>262.21934608762786</v>
      </c>
      <c r="Z835" s="1">
        <f t="shared" si="208"/>
        <v>0.32602336526531217</v>
      </c>
      <c r="AA835" s="1">
        <f t="shared" ref="AA835:AA898" si="220">AA834+AD834*(Q835-Q834)</f>
        <v>30.202192519500596</v>
      </c>
      <c r="AB835" s="1">
        <f t="shared" ref="AB835:AB898" si="221">AB834+AE834*(Q835-Q834)</f>
        <v>-12.284094788131407</v>
      </c>
      <c r="AC835" s="1">
        <f t="shared" si="214"/>
        <v>32.604775995991368</v>
      </c>
      <c r="AD835" s="1">
        <f t="shared" si="210"/>
        <v>-3.4723712592270921</v>
      </c>
      <c r="AE835" s="1">
        <f t="shared" si="215"/>
        <v>-9.2355720971245514</v>
      </c>
      <c r="AF835" s="1">
        <f t="shared" si="216"/>
        <v>9.866770197136038</v>
      </c>
      <c r="AG835" s="1">
        <f t="shared" si="211"/>
        <v>8.3299999999998668</v>
      </c>
      <c r="AH835" s="1">
        <f>SUM($Z$2:Z835)</f>
        <v>598.48381897010916</v>
      </c>
    </row>
    <row r="836" spans="17:34" x14ac:dyDescent="0.3">
      <c r="Q836" s="1">
        <f t="shared" si="217"/>
        <v>8.3399999999998666</v>
      </c>
      <c r="R836" s="1">
        <f>IF(Q836&lt;=t_thrust,('D12 Data'!D836/(m+m_f/2)),0)</f>
        <v>0</v>
      </c>
      <c r="S836" s="1">
        <f t="shared" si="218"/>
        <v>0</v>
      </c>
      <c r="T836" s="1">
        <f t="shared" si="209"/>
        <v>0</v>
      </c>
      <c r="U836" s="1">
        <f t="shared" si="212"/>
        <v>3.4643914207241657</v>
      </c>
      <c r="V836" s="1">
        <f t="shared" si="213"/>
        <v>0.58309783481592448</v>
      </c>
      <c r="W836" s="1">
        <f t="shared" si="219"/>
        <v>4.047489255540091</v>
      </c>
      <c r="X836" s="1">
        <f t="shared" ref="X836:X899" si="222">X835+AA835*(Q836-Q835)</f>
        <v>522.36372436653835</v>
      </c>
      <c r="Y836" s="1">
        <f t="shared" ref="Y836:Y899" si="223">Y835+AB835*($Q836-$Q835)</f>
        <v>262.09650513974657</v>
      </c>
      <c r="Z836" s="1">
        <f t="shared" ref="Z836:Z899" si="224">SQRT((X836-X835)^2+(Y836-Y835)^2)</f>
        <v>0.32604775995994345</v>
      </c>
      <c r="AA836" s="1">
        <f t="shared" si="220"/>
        <v>30.167468806908325</v>
      </c>
      <c r="AB836" s="1">
        <f t="shared" si="221"/>
        <v>-12.37645050910265</v>
      </c>
      <c r="AC836" s="1">
        <f t="shared" si="214"/>
        <v>32.607555894609064</v>
      </c>
      <c r="AD836" s="1">
        <f t="shared" si="210"/>
        <v>-3.4643914207241657</v>
      </c>
      <c r="AE836" s="1">
        <f t="shared" si="215"/>
        <v>-9.2269021651840752</v>
      </c>
      <c r="AF836" s="1">
        <f t="shared" si="216"/>
        <v>9.855847578055668</v>
      </c>
      <c r="AG836" s="1">
        <f t="shared" si="211"/>
        <v>8.3399999999998666</v>
      </c>
      <c r="AH836" s="1">
        <f>SUM($Z$2:Z836)</f>
        <v>598.80986673006907</v>
      </c>
    </row>
    <row r="837" spans="17:34" x14ac:dyDescent="0.3">
      <c r="Q837" s="1">
        <f t="shared" si="217"/>
        <v>8.3499999999998664</v>
      </c>
      <c r="R837" s="1">
        <f>IF(Q837&lt;=t_thrust,('D12 Data'!D837/(m+m_f/2)),0)</f>
        <v>0</v>
      </c>
      <c r="S837" s="1">
        <f t="shared" si="218"/>
        <v>0</v>
      </c>
      <c r="T837" s="1">
        <f t="shared" si="209"/>
        <v>0</v>
      </c>
      <c r="U837" s="1">
        <f t="shared" si="212"/>
        <v>3.456439068791179</v>
      </c>
      <c r="V837" s="1">
        <f t="shared" si="213"/>
        <v>0.59182447558887952</v>
      </c>
      <c r="W837" s="1">
        <f t="shared" si="219"/>
        <v>4.0482635443800588</v>
      </c>
      <c r="X837" s="1">
        <f t="shared" si="222"/>
        <v>522.66539905460741</v>
      </c>
      <c r="Y837" s="1">
        <f t="shared" si="223"/>
        <v>261.97274063465557</v>
      </c>
      <c r="Z837" s="1">
        <f t="shared" si="224"/>
        <v>0.32607555894605672</v>
      </c>
      <c r="AA837" s="1">
        <f t="shared" si="220"/>
        <v>30.132824892701084</v>
      </c>
      <c r="AB837" s="1">
        <f t="shared" si="221"/>
        <v>-12.468719530754489</v>
      </c>
      <c r="AC837" s="1">
        <f t="shared" si="214"/>
        <v>32.610674674879156</v>
      </c>
      <c r="AD837" s="1">
        <f t="shared" si="210"/>
        <v>-3.456439068791179</v>
      </c>
      <c r="AE837" s="1">
        <f t="shared" si="215"/>
        <v>-9.2181755244111212</v>
      </c>
      <c r="AF837" s="1">
        <f t="shared" si="216"/>
        <v>9.8448834952536792</v>
      </c>
      <c r="AG837" s="1">
        <f t="shared" si="211"/>
        <v>8.3499999999998664</v>
      </c>
      <c r="AH837" s="1">
        <f>SUM($Z$2:Z837)</f>
        <v>599.13594228901513</v>
      </c>
    </row>
    <row r="838" spans="17:34" x14ac:dyDescent="0.3">
      <c r="Q838" s="1">
        <f t="shared" si="217"/>
        <v>8.3599999999998662</v>
      </c>
      <c r="R838" s="1">
        <f>IF(Q838&lt;=t_thrust,('D12 Data'!D838/(m+m_f/2)),0)</f>
        <v>0</v>
      </c>
      <c r="S838" s="1">
        <f t="shared" si="218"/>
        <v>0</v>
      </c>
      <c r="T838" s="1">
        <f t="shared" si="209"/>
        <v>0</v>
      </c>
      <c r="U838" s="1">
        <f t="shared" si="212"/>
        <v>3.4485140773000853</v>
      </c>
      <c r="V838" s="1">
        <f t="shared" si="213"/>
        <v>0.60060758824882454</v>
      </c>
      <c r="W838" s="1">
        <f t="shared" si="219"/>
        <v>4.0491216655489097</v>
      </c>
      <c r="X838" s="1">
        <f t="shared" si="222"/>
        <v>522.96672730353441</v>
      </c>
      <c r="Y838" s="1">
        <f t="shared" si="223"/>
        <v>261.84805343934801</v>
      </c>
      <c r="Z838" s="1">
        <f t="shared" si="224"/>
        <v>0.32610674674879297</v>
      </c>
      <c r="AA838" s="1">
        <f t="shared" si="220"/>
        <v>30.098260502013172</v>
      </c>
      <c r="AB838" s="1">
        <f t="shared" si="221"/>
        <v>-12.560901285998598</v>
      </c>
      <c r="AC838" s="1">
        <f t="shared" si="214"/>
        <v>32.614130777373902</v>
      </c>
      <c r="AD838" s="1">
        <f t="shared" si="210"/>
        <v>-3.4485140773000853</v>
      </c>
      <c r="AE838" s="1">
        <f t="shared" si="215"/>
        <v>-9.2093924117511765</v>
      </c>
      <c r="AF838" s="1">
        <f t="shared" si="216"/>
        <v>9.8338780719997239</v>
      </c>
      <c r="AG838" s="1">
        <f t="shared" si="211"/>
        <v>8.3599999999998662</v>
      </c>
      <c r="AH838" s="1">
        <f>SUM($Z$2:Z838)</f>
        <v>599.46204903576393</v>
      </c>
    </row>
    <row r="839" spans="17:34" x14ac:dyDescent="0.3">
      <c r="Q839" s="1">
        <f t="shared" si="217"/>
        <v>8.369999999999866</v>
      </c>
      <c r="R839" s="1">
        <f>IF(Q839&lt;=t_thrust,('D12 Data'!D839/(m+m_f/2)),0)</f>
        <v>0</v>
      </c>
      <c r="S839" s="1">
        <f t="shared" si="218"/>
        <v>0</v>
      </c>
      <c r="T839" s="1">
        <f t="shared" si="209"/>
        <v>0</v>
      </c>
      <c r="U839" s="1">
        <f t="shared" si="212"/>
        <v>3.4406163208456322</v>
      </c>
      <c r="V839" s="1">
        <f t="shared" si="213"/>
        <v>0.6094469346597432</v>
      </c>
      <c r="W839" s="1">
        <f t="shared" si="219"/>
        <v>4.0500632555053757</v>
      </c>
      <c r="X839" s="1">
        <f t="shared" si="222"/>
        <v>523.26770990855459</v>
      </c>
      <c r="Y839" s="1">
        <f t="shared" si="223"/>
        <v>261.72244442648804</v>
      </c>
      <c r="Z839" s="1">
        <f t="shared" si="224"/>
        <v>0.32614130777377753</v>
      </c>
      <c r="AA839" s="1">
        <f t="shared" si="220"/>
        <v>30.063775361240172</v>
      </c>
      <c r="AB839" s="1">
        <f t="shared" si="221"/>
        <v>-12.652995210116108</v>
      </c>
      <c r="AC839" s="1">
        <f t="shared" si="214"/>
        <v>32.617922630945287</v>
      </c>
      <c r="AD839" s="1">
        <f t="shared" si="210"/>
        <v>-3.4406163208456322</v>
      </c>
      <c r="AE839" s="1">
        <f t="shared" si="215"/>
        <v>-9.200553065340257</v>
      </c>
      <c r="AF839" s="1">
        <f t="shared" si="216"/>
        <v>9.822831433726801</v>
      </c>
      <c r="AG839" s="1">
        <f t="shared" si="211"/>
        <v>8.369999999999866</v>
      </c>
      <c r="AH839" s="1">
        <f>SUM($Z$2:Z839)</f>
        <v>599.78819034353774</v>
      </c>
    </row>
    <row r="840" spans="17:34" x14ac:dyDescent="0.3">
      <c r="Q840" s="1">
        <f t="shared" si="217"/>
        <v>8.3799999999998658</v>
      </c>
      <c r="R840" s="1">
        <f>IF(Q840&lt;=t_thrust,('D12 Data'!D840/(m+m_f/2)),0)</f>
        <v>0</v>
      </c>
      <c r="S840" s="1">
        <f t="shared" si="218"/>
        <v>0</v>
      </c>
      <c r="T840" s="1">
        <f t="shared" si="209"/>
        <v>0</v>
      </c>
      <c r="U840" s="1">
        <f t="shared" si="212"/>
        <v>3.4327456747403966</v>
      </c>
      <c r="V840" s="1">
        <f t="shared" si="213"/>
        <v>0.61834227550832477</v>
      </c>
      <c r="W840" s="1">
        <f t="shared" si="219"/>
        <v>4.0510879502487214</v>
      </c>
      <c r="X840" s="1">
        <f t="shared" si="222"/>
        <v>523.56834766216696</v>
      </c>
      <c r="Y840" s="1">
        <f t="shared" si="223"/>
        <v>261.59591447438686</v>
      </c>
      <c r="Z840" s="1">
        <f t="shared" si="224"/>
        <v>0.32617922630942509</v>
      </c>
      <c r="AA840" s="1">
        <f t="shared" si="220"/>
        <v>30.029369198031716</v>
      </c>
      <c r="AB840" s="1">
        <f t="shared" si="221"/>
        <v>-12.745000740769509</v>
      </c>
      <c r="AC840" s="1">
        <f t="shared" si="214"/>
        <v>32.622048652926615</v>
      </c>
      <c r="AD840" s="1">
        <f t="shared" si="210"/>
        <v>-3.4327456747403966</v>
      </c>
      <c r="AE840" s="1">
        <f t="shared" si="215"/>
        <v>-9.1916577244916766</v>
      </c>
      <c r="AF840" s="1">
        <f t="shared" si="216"/>
        <v>9.8117437080091126</v>
      </c>
      <c r="AG840" s="1">
        <f t="shared" si="211"/>
        <v>8.3799999999998658</v>
      </c>
      <c r="AH840" s="1">
        <f>SUM($Z$2:Z840)</f>
        <v>600.11436956984721</v>
      </c>
    </row>
    <row r="841" spans="17:34" x14ac:dyDescent="0.3">
      <c r="Q841" s="1">
        <f t="shared" si="217"/>
        <v>8.3899999999998656</v>
      </c>
      <c r="R841" s="1">
        <f>IF(Q841&lt;=t_thrust,('D12 Data'!D841/(m+m_f/2)),0)</f>
        <v>0</v>
      </c>
      <c r="S841" s="1">
        <f t="shared" si="218"/>
        <v>0</v>
      </c>
      <c r="T841" s="1">
        <f t="shared" si="209"/>
        <v>0</v>
      </c>
      <c r="U841" s="1">
        <f t="shared" si="212"/>
        <v>3.424902015009855</v>
      </c>
      <c r="V841" s="1">
        <f t="shared" si="213"/>
        <v>0.62729337031723686</v>
      </c>
      <c r="W841" s="1">
        <f t="shared" si="219"/>
        <v>4.0521953853270922</v>
      </c>
      <c r="X841" s="1">
        <f t="shared" si="222"/>
        <v>523.86864135414726</v>
      </c>
      <c r="Y841" s="1">
        <f t="shared" si="223"/>
        <v>261.46846446697919</v>
      </c>
      <c r="Z841" s="1">
        <f t="shared" si="224"/>
        <v>0.32622048652924268</v>
      </c>
      <c r="AA841" s="1">
        <f t="shared" si="220"/>
        <v>29.995041741284314</v>
      </c>
      <c r="AB841" s="1">
        <f t="shared" si="221"/>
        <v>-12.836917318014423</v>
      </c>
      <c r="AC841" s="1">
        <f t="shared" si="214"/>
        <v>32.626507249335269</v>
      </c>
      <c r="AD841" s="1">
        <f t="shared" si="210"/>
        <v>-3.424902015009855</v>
      </c>
      <c r="AE841" s="1">
        <f t="shared" si="215"/>
        <v>-9.1827066296827642</v>
      </c>
      <c r="AF841" s="1">
        <f t="shared" si="216"/>
        <v>9.8006150245399581</v>
      </c>
      <c r="AG841" s="1">
        <f t="shared" si="211"/>
        <v>8.3899999999998656</v>
      </c>
      <c r="AH841" s="1">
        <f>SUM($Z$2:Z841)</f>
        <v>600.44059005637644</v>
      </c>
    </row>
    <row r="842" spans="17:34" x14ac:dyDescent="0.3">
      <c r="Q842" s="1">
        <f t="shared" si="217"/>
        <v>8.3999999999998654</v>
      </c>
      <c r="R842" s="1">
        <f>IF(Q842&lt;=t_thrust,('D12 Data'!D842/(m+m_f/2)),0)</f>
        <v>0</v>
      </c>
      <c r="S842" s="1">
        <f t="shared" si="218"/>
        <v>0</v>
      </c>
      <c r="T842" s="1">
        <f t="shared" ref="T842:T905" si="225">R842*SIN($D$3)</f>
        <v>0</v>
      </c>
      <c r="U842" s="1">
        <f t="shared" si="212"/>
        <v>3.4170852183875002</v>
      </c>
      <c r="V842" s="1">
        <f t="shared" si="213"/>
        <v>0.6362999774584317</v>
      </c>
      <c r="W842" s="1">
        <f t="shared" si="219"/>
        <v>4.0533851958459302</v>
      </c>
      <c r="X842" s="1">
        <f t="shared" si="222"/>
        <v>524.16859177156005</v>
      </c>
      <c r="Y842" s="1">
        <f t="shared" si="223"/>
        <v>261.34009529379904</v>
      </c>
      <c r="Z842" s="1">
        <f t="shared" si="224"/>
        <v>0.32626507249330289</v>
      </c>
      <c r="AA842" s="1">
        <f t="shared" si="220"/>
        <v>29.960792721134215</v>
      </c>
      <c r="AB842" s="1">
        <f t="shared" si="221"/>
        <v>-12.92874438431125</v>
      </c>
      <c r="AC842" s="1">
        <f t="shared" si="214"/>
        <v>32.631296815076603</v>
      </c>
      <c r="AD842" s="1">
        <f t="shared" ref="AD842:AD905" si="226">S842-U842</f>
        <v>-3.4170852183875002</v>
      </c>
      <c r="AE842" s="1">
        <f t="shared" si="215"/>
        <v>-9.1737000225415688</v>
      </c>
      <c r="AF842" s="1">
        <f t="shared" si="216"/>
        <v>9.7894455151097066</v>
      </c>
      <c r="AG842" s="1">
        <f t="shared" si="211"/>
        <v>8.3999999999998654</v>
      </c>
      <c r="AH842" s="1">
        <f>SUM($Z$2:Z842)</f>
        <v>600.76685512886979</v>
      </c>
    </row>
    <row r="843" spans="17:34" x14ac:dyDescent="0.3">
      <c r="Q843" s="1">
        <f t="shared" si="217"/>
        <v>8.4099999999998651</v>
      </c>
      <c r="R843" s="1">
        <f>IF(Q843&lt;=t_thrust,('D12 Data'!D843/(m+m_f/2)),0)</f>
        <v>0</v>
      </c>
      <c r="S843" s="1">
        <f t="shared" si="218"/>
        <v>0</v>
      </c>
      <c r="T843" s="1">
        <f t="shared" si="225"/>
        <v>0</v>
      </c>
      <c r="U843" s="1">
        <f t="shared" si="212"/>
        <v>3.4092951623099905</v>
      </c>
      <c r="V843" s="1">
        <f t="shared" si="213"/>
        <v>0.64536185416648972</v>
      </c>
      <c r="W843" s="1">
        <f t="shared" si="219"/>
        <v>4.0546570164764804</v>
      </c>
      <c r="X843" s="1">
        <f t="shared" si="222"/>
        <v>524.4681996987714</v>
      </c>
      <c r="Y843" s="1">
        <f t="shared" si="223"/>
        <v>261.21080784995593</v>
      </c>
      <c r="Z843" s="1">
        <f t="shared" si="224"/>
        <v>0.32631296815077715</v>
      </c>
      <c r="AA843" s="1">
        <f t="shared" si="220"/>
        <v>29.926621868950342</v>
      </c>
      <c r="AB843" s="1">
        <f t="shared" si="221"/>
        <v>-13.020481384536664</v>
      </c>
      <c r="AC843" s="1">
        <f t="shared" si="214"/>
        <v>32.636415734148912</v>
      </c>
      <c r="AD843" s="1">
        <f t="shared" si="226"/>
        <v>-3.4092951623099905</v>
      </c>
      <c r="AE843" s="1">
        <f t="shared" si="215"/>
        <v>-9.1646381458335107</v>
      </c>
      <c r="AF843" s="1">
        <f t="shared" si="216"/>
        <v>9.7782353135837852</v>
      </c>
      <c r="AG843" s="1">
        <f t="shared" si="211"/>
        <v>8.4099999999998651</v>
      </c>
      <c r="AH843" s="1">
        <f>SUM($Z$2:Z843)</f>
        <v>601.09316809702057</v>
      </c>
    </row>
    <row r="844" spans="17:34" x14ac:dyDescent="0.3">
      <c r="Q844" s="1">
        <f t="shared" si="217"/>
        <v>8.4199999999998649</v>
      </c>
      <c r="R844" s="1">
        <f>IF(Q844&lt;=t_thrust,('D12 Data'!D844/(m+m_f/2)),0)</f>
        <v>0</v>
      </c>
      <c r="S844" s="1">
        <f t="shared" si="218"/>
        <v>0</v>
      </c>
      <c r="T844" s="1">
        <f t="shared" si="225"/>
        <v>0</v>
      </c>
      <c r="U844" s="1">
        <f t="shared" si="212"/>
        <v>3.4015317249123465</v>
      </c>
      <c r="V844" s="1">
        <f t="shared" si="213"/>
        <v>0.65447875655199517</v>
      </c>
      <c r="W844" s="1">
        <f t="shared" si="219"/>
        <v>4.056010481464341</v>
      </c>
      <c r="X844" s="1">
        <f t="shared" si="222"/>
        <v>524.76746591746087</v>
      </c>
      <c r="Y844" s="1">
        <f t="shared" si="223"/>
        <v>261.08060303611057</v>
      </c>
      <c r="Z844" s="1">
        <f t="shared" si="224"/>
        <v>0.32636415734145086</v>
      </c>
      <c r="AA844" s="1">
        <f t="shared" si="220"/>
        <v>29.892528917327244</v>
      </c>
      <c r="AB844" s="1">
        <f t="shared" si="221"/>
        <v>-13.112127765994996</v>
      </c>
      <c r="AC844" s="1">
        <f t="shared" si="214"/>
        <v>32.641862379849321</v>
      </c>
      <c r="AD844" s="1">
        <f t="shared" si="226"/>
        <v>-3.4015317249123465</v>
      </c>
      <c r="AE844" s="1">
        <f t="shared" si="215"/>
        <v>-9.1555212434480051</v>
      </c>
      <c r="AF844" s="1">
        <f t="shared" si="216"/>
        <v>9.7669845558807395</v>
      </c>
      <c r="AG844" s="1">
        <f t="shared" si="211"/>
        <v>8.4199999999998649</v>
      </c>
      <c r="AH844" s="1">
        <f>SUM($Z$2:Z844)</f>
        <v>601.41953225436203</v>
      </c>
    </row>
    <row r="845" spans="17:34" x14ac:dyDescent="0.3">
      <c r="Q845" s="1">
        <f t="shared" si="217"/>
        <v>8.4299999999998647</v>
      </c>
      <c r="R845" s="1">
        <f>IF(Q845&lt;=t_thrust,('D12 Data'!D845/(m+m_f/2)),0)</f>
        <v>0</v>
      </c>
      <c r="S845" s="1">
        <f t="shared" si="218"/>
        <v>0</v>
      </c>
      <c r="T845" s="1">
        <f t="shared" si="225"/>
        <v>0</v>
      </c>
      <c r="U845" s="1">
        <f t="shared" si="212"/>
        <v>3.3937947850231729</v>
      </c>
      <c r="V845" s="1">
        <f t="shared" si="213"/>
        <v>0.66365043961494641</v>
      </c>
      <c r="W845" s="1">
        <f t="shared" si="219"/>
        <v>4.0574452246381183</v>
      </c>
      <c r="X845" s="1">
        <f t="shared" si="222"/>
        <v>525.06639120663408</v>
      </c>
      <c r="Y845" s="1">
        <f t="shared" si="223"/>
        <v>260.94948175845064</v>
      </c>
      <c r="Z845" s="1">
        <f t="shared" si="224"/>
        <v>0.32641862379842962</v>
      </c>
      <c r="AA845" s="1">
        <f t="shared" si="220"/>
        <v>29.858513600078123</v>
      </c>
      <c r="AB845" s="1">
        <f t="shared" si="221"/>
        <v>-13.203682978429475</v>
      </c>
      <c r="AC845" s="1">
        <f t="shared" si="214"/>
        <v>32.647635114980659</v>
      </c>
      <c r="AD845" s="1">
        <f t="shared" si="226"/>
        <v>-3.3937947850231729</v>
      </c>
      <c r="AE845" s="1">
        <f t="shared" si="215"/>
        <v>-9.1463495603850546</v>
      </c>
      <c r="AF845" s="1">
        <f t="shared" si="216"/>
        <v>9.7556933799503138</v>
      </c>
      <c r="AG845" s="1">
        <f t="shared" si="211"/>
        <v>8.4299999999998647</v>
      </c>
      <c r="AH845" s="1">
        <f>SUM($Z$2:Z845)</f>
        <v>601.74595087816044</v>
      </c>
    </row>
    <row r="846" spans="17:34" x14ac:dyDescent="0.3">
      <c r="Q846" s="1">
        <f t="shared" si="217"/>
        <v>8.4399999999998645</v>
      </c>
      <c r="R846" s="1">
        <f>IF(Q846&lt;=t_thrust,('D12 Data'!D846/(m+m_f/2)),0)</f>
        <v>0</v>
      </c>
      <c r="S846" s="1">
        <f t="shared" si="218"/>
        <v>0</v>
      </c>
      <c r="T846" s="1">
        <f t="shared" si="225"/>
        <v>0</v>
      </c>
      <c r="U846" s="1">
        <f t="shared" si="212"/>
        <v>3.3860842221599321</v>
      </c>
      <c r="V846" s="1">
        <f t="shared" si="213"/>
        <v>0.67287665725819523</v>
      </c>
      <c r="W846" s="1">
        <f t="shared" si="219"/>
        <v>4.0589608794181293</v>
      </c>
      <c r="X846" s="1">
        <f t="shared" si="222"/>
        <v>525.3649763426348</v>
      </c>
      <c r="Y846" s="1">
        <f t="shared" si="223"/>
        <v>260.81744492866636</v>
      </c>
      <c r="Z846" s="1">
        <f t="shared" si="224"/>
        <v>0.32647635114975021</v>
      </c>
      <c r="AA846" s="1">
        <f t="shared" si="220"/>
        <v>29.824575652227892</v>
      </c>
      <c r="AB846" s="1">
        <f t="shared" si="221"/>
        <v>-13.295146474033324</v>
      </c>
      <c r="AC846" s="1">
        <f t="shared" si="214"/>
        <v>32.653732292059139</v>
      </c>
      <c r="AD846" s="1">
        <f t="shared" si="226"/>
        <v>-3.3860842221599321</v>
      </c>
      <c r="AE846" s="1">
        <f t="shared" si="215"/>
        <v>-9.1371233427418055</v>
      </c>
      <c r="AF846" s="1">
        <f t="shared" si="216"/>
        <v>9.7443619257516101</v>
      </c>
      <c r="AG846" s="1">
        <f t="shared" si="211"/>
        <v>8.4399999999998645</v>
      </c>
      <c r="AH846" s="1">
        <f>SUM($Z$2:Z846)</f>
        <v>602.07242722931016</v>
      </c>
    </row>
    <row r="847" spans="17:34" x14ac:dyDescent="0.3">
      <c r="Q847" s="1">
        <f t="shared" si="217"/>
        <v>8.4499999999998643</v>
      </c>
      <c r="R847" s="1">
        <f>IF(Q847&lt;=t_thrust,('D12 Data'!D847/(m+m_f/2)),0)</f>
        <v>0</v>
      </c>
      <c r="S847" s="1">
        <f t="shared" si="218"/>
        <v>0</v>
      </c>
      <c r="T847" s="1">
        <f t="shared" si="225"/>
        <v>0</v>
      </c>
      <c r="U847" s="1">
        <f t="shared" si="212"/>
        <v>3.378399916524248</v>
      </c>
      <c r="V847" s="1">
        <f t="shared" si="213"/>
        <v>0.68215716230091827</v>
      </c>
      <c r="W847" s="1">
        <f t="shared" si="219"/>
        <v>4.0605570788251653</v>
      </c>
      <c r="X847" s="1">
        <f t="shared" si="222"/>
        <v>525.66322209915711</v>
      </c>
      <c r="Y847" s="1">
        <f t="shared" si="223"/>
        <v>260.684493463926</v>
      </c>
      <c r="Z847" s="1">
        <f t="shared" si="224"/>
        <v>0.32653732292062615</v>
      </c>
      <c r="AA847" s="1">
        <f t="shared" si="220"/>
        <v>29.790714810006293</v>
      </c>
      <c r="AB847" s="1">
        <f t="shared" si="221"/>
        <v>-13.38651770746074</v>
      </c>
      <c r="AC847" s="1">
        <f t="shared" si="214"/>
        <v>32.66015225352276</v>
      </c>
      <c r="AD847" s="1">
        <f t="shared" si="226"/>
        <v>-3.378399916524248</v>
      </c>
      <c r="AE847" s="1">
        <f t="shared" si="215"/>
        <v>-9.1278428376990828</v>
      </c>
      <c r="AF847" s="1">
        <f t="shared" si="216"/>
        <v>9.7329903352312783</v>
      </c>
      <c r="AG847" s="1">
        <f t="shared" si="211"/>
        <v>8.4499999999998643</v>
      </c>
      <c r="AH847" s="1">
        <f>SUM($Z$2:Z847)</f>
        <v>602.39896455223084</v>
      </c>
    </row>
    <row r="848" spans="17:34" x14ac:dyDescent="0.3">
      <c r="Q848" s="1">
        <f t="shared" si="217"/>
        <v>8.4599999999998641</v>
      </c>
      <c r="R848" s="1">
        <f>IF(Q848&lt;=t_thrust,('D12 Data'!D848/(m+m_f/2)),0)</f>
        <v>0</v>
      </c>
      <c r="S848" s="1">
        <f t="shared" si="218"/>
        <v>0</v>
      </c>
      <c r="T848" s="1">
        <f t="shared" si="225"/>
        <v>0</v>
      </c>
      <c r="U848" s="1">
        <f t="shared" si="212"/>
        <v>3.370741748997248</v>
      </c>
      <c r="V848" s="1">
        <f t="shared" si="213"/>
        <v>0.69149170649211689</v>
      </c>
      <c r="W848" s="1">
        <f t="shared" si="219"/>
        <v>4.0622334554893635</v>
      </c>
      <c r="X848" s="1">
        <f t="shared" si="222"/>
        <v>525.96112924725719</v>
      </c>
      <c r="Y848" s="1">
        <f t="shared" si="223"/>
        <v>260.55062828685141</v>
      </c>
      <c r="Z848" s="1">
        <f t="shared" si="224"/>
        <v>0.32660152253523905</v>
      </c>
      <c r="AA848" s="1">
        <f t="shared" si="220"/>
        <v>29.756930810841052</v>
      </c>
      <c r="AB848" s="1">
        <f t="shared" si="221"/>
        <v>-13.477796135837728</v>
      </c>
      <c r="AC848" s="1">
        <f t="shared" si="214"/>
        <v>32.666893331940578</v>
      </c>
      <c r="AD848" s="1">
        <f t="shared" si="226"/>
        <v>-3.370741748997248</v>
      </c>
      <c r="AE848" s="1">
        <f t="shared" si="215"/>
        <v>-9.1185082935078832</v>
      </c>
      <c r="AF848" s="1">
        <f t="shared" si="216"/>
        <v>9.7215787523017614</v>
      </c>
      <c r="AG848" s="1">
        <f t="shared" si="211"/>
        <v>8.4599999999998641</v>
      </c>
      <c r="AH848" s="1">
        <f>SUM($Z$2:Z848)</f>
        <v>602.72556607476611</v>
      </c>
    </row>
    <row r="849" spans="17:34" x14ac:dyDescent="0.3">
      <c r="Q849" s="1">
        <f t="shared" si="217"/>
        <v>8.4699999999998639</v>
      </c>
      <c r="R849" s="1">
        <f>IF(Q849&lt;=t_thrust,('D12 Data'!D849/(m+m_f/2)),0)</f>
        <v>0</v>
      </c>
      <c r="S849" s="1">
        <f t="shared" si="218"/>
        <v>0</v>
      </c>
      <c r="T849" s="1">
        <f t="shared" si="225"/>
        <v>0</v>
      </c>
      <c r="U849" s="1">
        <f t="shared" si="212"/>
        <v>3.3631096011349393</v>
      </c>
      <c r="V849" s="1">
        <f t="shared" si="213"/>
        <v>0.70088004052414399</v>
      </c>
      <c r="W849" s="1">
        <f t="shared" si="219"/>
        <v>4.0639896416590844</v>
      </c>
      <c r="X849" s="1">
        <f t="shared" si="222"/>
        <v>526.25869855536564</v>
      </c>
      <c r="Y849" s="1">
        <f t="shared" si="223"/>
        <v>260.41585032549301</v>
      </c>
      <c r="Z849" s="1">
        <f t="shared" si="224"/>
        <v>0.32666893331944924</v>
      </c>
      <c r="AA849" s="1">
        <f t="shared" si="220"/>
        <v>29.723223393351081</v>
      </c>
      <c r="AB849" s="1">
        <f t="shared" si="221"/>
        <v>-13.568981218772805</v>
      </c>
      <c r="AC849" s="1">
        <f t="shared" si="214"/>
        <v>32.673953850222382</v>
      </c>
      <c r="AD849" s="1">
        <f t="shared" si="226"/>
        <v>-3.3631096011349393</v>
      </c>
      <c r="AE849" s="1">
        <f t="shared" si="215"/>
        <v>-9.1091199594758567</v>
      </c>
      <c r="AF849" s="1">
        <f t="shared" si="216"/>
        <v>9.7101273228195844</v>
      </c>
      <c r="AG849" s="1">
        <f t="shared" si="211"/>
        <v>8.4699999999998639</v>
      </c>
      <c r="AH849" s="1">
        <f>SUM($Z$2:Z849)</f>
        <v>603.05223500808552</v>
      </c>
    </row>
    <row r="850" spans="17:34" x14ac:dyDescent="0.3">
      <c r="Q850" s="1">
        <f t="shared" si="217"/>
        <v>8.4799999999998636</v>
      </c>
      <c r="R850" s="1">
        <f>IF(Q850&lt;=t_thrust,('D12 Data'!D850/(m+m_f/2)),0)</f>
        <v>0</v>
      </c>
      <c r="S850" s="1">
        <f t="shared" si="218"/>
        <v>0</v>
      </c>
      <c r="T850" s="1">
        <f t="shared" si="225"/>
        <v>0</v>
      </c>
      <c r="U850" s="1">
        <f t="shared" si="212"/>
        <v>3.3555033551636297</v>
      </c>
      <c r="V850" s="1">
        <f t="shared" si="213"/>
        <v>0.71032191404625911</v>
      </c>
      <c r="W850" s="1">
        <f t="shared" si="219"/>
        <v>4.0658252692098884</v>
      </c>
      <c r="X850" s="1">
        <f t="shared" si="222"/>
        <v>526.55593078929917</v>
      </c>
      <c r="Y850" s="1">
        <f t="shared" si="223"/>
        <v>260.2801605133053</v>
      </c>
      <c r="Z850" s="1">
        <f t="shared" si="224"/>
        <v>0.32673953850223042</v>
      </c>
      <c r="AA850" s="1">
        <f t="shared" si="220"/>
        <v>29.689592297339733</v>
      </c>
      <c r="AB850" s="1">
        <f t="shared" si="221"/>
        <v>-13.660072418367562</v>
      </c>
      <c r="AC850" s="1">
        <f t="shared" si="214"/>
        <v>32.681332121829136</v>
      </c>
      <c r="AD850" s="1">
        <f t="shared" si="226"/>
        <v>-3.3555033551636297</v>
      </c>
      <c r="AE850" s="1">
        <f t="shared" si="215"/>
        <v>-9.0996780859537409</v>
      </c>
      <c r="AF850" s="1">
        <f t="shared" si="216"/>
        <v>9.6986361945637043</v>
      </c>
      <c r="AG850" s="1">
        <f t="shared" si="211"/>
        <v>8.4799999999998636</v>
      </c>
      <c r="AH850" s="1">
        <f>SUM($Z$2:Z850)</f>
        <v>603.37897454658776</v>
      </c>
    </row>
    <row r="851" spans="17:34" x14ac:dyDescent="0.3">
      <c r="Q851" s="1">
        <f t="shared" si="217"/>
        <v>8.4899999999998634</v>
      </c>
      <c r="R851" s="1">
        <f>IF(Q851&lt;=t_thrust,('D12 Data'!D851/(m+m_f/2)),0)</f>
        <v>0</v>
      </c>
      <c r="S851" s="1">
        <f t="shared" si="218"/>
        <v>0</v>
      </c>
      <c r="T851" s="1">
        <f t="shared" si="225"/>
        <v>0</v>
      </c>
      <c r="U851" s="1">
        <f t="shared" si="212"/>
        <v>3.3479228939753765</v>
      </c>
      <c r="V851" s="1">
        <f t="shared" si="213"/>
        <v>0.7198170756782073</v>
      </c>
      <c r="W851" s="1">
        <f t="shared" si="219"/>
        <v>4.0677399696535828</v>
      </c>
      <c r="X851" s="1">
        <f t="shared" si="222"/>
        <v>526.85282671227253</v>
      </c>
      <c r="Y851" s="1">
        <f t="shared" si="223"/>
        <v>260.14355978912164</v>
      </c>
      <c r="Z851" s="1">
        <f t="shared" si="224"/>
        <v>0.32681332121825579</v>
      </c>
      <c r="AA851" s="1">
        <f t="shared" si="220"/>
        <v>29.656037263788097</v>
      </c>
      <c r="AB851" s="1">
        <f t="shared" si="221"/>
        <v>-13.751069199227098</v>
      </c>
      <c r="AC851" s="1">
        <f t="shared" si="214"/>
        <v>32.689026450983825</v>
      </c>
      <c r="AD851" s="1">
        <f t="shared" si="226"/>
        <v>-3.3479228939753765</v>
      </c>
      <c r="AE851" s="1">
        <f t="shared" si="215"/>
        <v>-9.0901829243217929</v>
      </c>
      <c r="AF851" s="1">
        <f t="shared" si="216"/>
        <v>9.6871055172138991</v>
      </c>
      <c r="AG851" s="1">
        <f t="shared" si="211"/>
        <v>8.4899999999998634</v>
      </c>
      <c r="AH851" s="1">
        <f>SUM($Z$2:Z851)</f>
        <v>603.70578786780607</v>
      </c>
    </row>
    <row r="852" spans="17:34" x14ac:dyDescent="0.3">
      <c r="Q852" s="1">
        <f t="shared" si="217"/>
        <v>8.4999999999998632</v>
      </c>
      <c r="R852" s="1">
        <f>IF(Q852&lt;=t_thrust,('D12 Data'!D852/(m+m_f/2)),0)</f>
        <v>0</v>
      </c>
      <c r="S852" s="1">
        <f t="shared" si="218"/>
        <v>0</v>
      </c>
      <c r="T852" s="1">
        <f t="shared" si="225"/>
        <v>0</v>
      </c>
      <c r="U852" s="1">
        <f t="shared" si="212"/>
        <v>3.3403681011234774</v>
      </c>
      <c r="V852" s="1">
        <f t="shared" si="213"/>
        <v>0.72936527302382348</v>
      </c>
      <c r="W852" s="1">
        <f t="shared" si="219"/>
        <v>4.069733374147301</v>
      </c>
      <c r="X852" s="1">
        <f t="shared" si="222"/>
        <v>527.14938708491036</v>
      </c>
      <c r="Y852" s="1">
        <f t="shared" si="223"/>
        <v>260.00604909712939</v>
      </c>
      <c r="Z852" s="1">
        <f t="shared" si="224"/>
        <v>0.32689026450977993</v>
      </c>
      <c r="AA852" s="1">
        <f t="shared" si="220"/>
        <v>29.622558034848343</v>
      </c>
      <c r="AB852" s="1">
        <f t="shared" si="221"/>
        <v>-13.841971028470315</v>
      </c>
      <c r="AC852" s="1">
        <f t="shared" si="214"/>
        <v>32.69703513288276</v>
      </c>
      <c r="AD852" s="1">
        <f t="shared" si="226"/>
        <v>-3.3403681011234774</v>
      </c>
      <c r="AE852" s="1">
        <f t="shared" si="215"/>
        <v>-9.0806347269761769</v>
      </c>
      <c r="AF852" s="1">
        <f t="shared" si="216"/>
        <v>9.6755354423292239</v>
      </c>
      <c r="AG852" s="1">
        <f t="shared" si="211"/>
        <v>8.4999999999998632</v>
      </c>
      <c r="AH852" s="1">
        <f>SUM($Z$2:Z852)</f>
        <v>604.03267813231582</v>
      </c>
    </row>
    <row r="853" spans="17:34" x14ac:dyDescent="0.3">
      <c r="Q853" s="1">
        <f t="shared" si="217"/>
        <v>8.509999999999863</v>
      </c>
      <c r="R853" s="1">
        <f>IF(Q853&lt;=t_thrust,('D12 Data'!D853/(m+m_f/2)),0)</f>
        <v>0</v>
      </c>
      <c r="S853" s="1">
        <f t="shared" si="218"/>
        <v>0</v>
      </c>
      <c r="T853" s="1">
        <f t="shared" si="225"/>
        <v>0</v>
      </c>
      <c r="U853" s="1">
        <f t="shared" si="212"/>
        <v>3.3328388608179926</v>
      </c>
      <c r="V853" s="1">
        <f t="shared" si="213"/>
        <v>0.73896625268465799</v>
      </c>
      <c r="W853" s="1">
        <f t="shared" si="219"/>
        <v>4.0718051135026503</v>
      </c>
      <c r="X853" s="1">
        <f t="shared" si="222"/>
        <v>527.44561266525886</v>
      </c>
      <c r="Y853" s="1">
        <f t="shared" si="223"/>
        <v>259.86762938684467</v>
      </c>
      <c r="Z853" s="1">
        <f t="shared" si="224"/>
        <v>0.32697035132885532</v>
      </c>
      <c r="AA853" s="1">
        <f t="shared" si="220"/>
        <v>29.58915435383711</v>
      </c>
      <c r="AB853" s="1">
        <f t="shared" si="221"/>
        <v>-13.932777375740075</v>
      </c>
      <c r="AC853" s="1">
        <f t="shared" si="214"/>
        <v>32.705356453907243</v>
      </c>
      <c r="AD853" s="1">
        <f t="shared" si="226"/>
        <v>-3.3328388608179926</v>
      </c>
      <c r="AE853" s="1">
        <f t="shared" si="215"/>
        <v>-9.071033747315342</v>
      </c>
      <c r="AF853" s="1">
        <f t="shared" si="216"/>
        <v>9.6639261233265028</v>
      </c>
      <c r="AG853" s="1">
        <f t="shared" si="211"/>
        <v>8.509999999999863</v>
      </c>
      <c r="AH853" s="1">
        <f>SUM($Z$2:Z853)</f>
        <v>604.35964848364472</v>
      </c>
    </row>
    <row r="854" spans="17:34" x14ac:dyDescent="0.3">
      <c r="Q854" s="1">
        <f t="shared" si="217"/>
        <v>8.5199999999998628</v>
      </c>
      <c r="R854" s="1">
        <f>IF(Q854&lt;=t_thrust,('D12 Data'!D854/(m+m_f/2)),0)</f>
        <v>0</v>
      </c>
      <c r="S854" s="1">
        <f t="shared" si="218"/>
        <v>0</v>
      </c>
      <c r="T854" s="1">
        <f t="shared" si="225"/>
        <v>0</v>
      </c>
      <c r="U854" s="1">
        <f t="shared" si="212"/>
        <v>3.3253350579213041</v>
      </c>
      <c r="V854" s="1">
        <f t="shared" si="213"/>
        <v>0.74861976027362687</v>
      </c>
      <c r="W854" s="1">
        <f t="shared" si="219"/>
        <v>4.0739548181949301</v>
      </c>
      <c r="X854" s="1">
        <f t="shared" si="222"/>
        <v>527.74150420879721</v>
      </c>
      <c r="Y854" s="1">
        <f t="shared" si="223"/>
        <v>259.7283016130873</v>
      </c>
      <c r="Z854" s="1">
        <f t="shared" si="224"/>
        <v>0.32705356453903772</v>
      </c>
      <c r="AA854" s="1">
        <f t="shared" si="220"/>
        <v>29.55582596522893</v>
      </c>
      <c r="AB854" s="1">
        <f t="shared" si="221"/>
        <v>-14.023487713213227</v>
      </c>
      <c r="AC854" s="1">
        <f t="shared" si="214"/>
        <v>32.713988691835532</v>
      </c>
      <c r="AD854" s="1">
        <f t="shared" si="226"/>
        <v>-3.3253350579213041</v>
      </c>
      <c r="AE854" s="1">
        <f t="shared" si="215"/>
        <v>-9.0613802397263736</v>
      </c>
      <c r="AF854" s="1">
        <f t="shared" si="216"/>
        <v>9.6522777154588795</v>
      </c>
      <c r="AG854" s="1">
        <f t="shared" si="211"/>
        <v>8.5199999999998628</v>
      </c>
      <c r="AH854" s="1">
        <f>SUM($Z$2:Z854)</f>
        <v>604.68670204818375</v>
      </c>
    </row>
    <row r="855" spans="17:34" x14ac:dyDescent="0.3">
      <c r="Q855" s="1">
        <f t="shared" si="217"/>
        <v>8.5299999999998626</v>
      </c>
      <c r="R855" s="1">
        <f>IF(Q855&lt;=t_thrust,('D12 Data'!D855/(m+m_f/2)),0)</f>
        <v>0</v>
      </c>
      <c r="S855" s="1">
        <f t="shared" si="218"/>
        <v>0</v>
      </c>
      <c r="T855" s="1">
        <f t="shared" si="225"/>
        <v>0</v>
      </c>
      <c r="U855" s="1">
        <f t="shared" si="212"/>
        <v>3.3178565779437075</v>
      </c>
      <c r="V855" s="1">
        <f t="shared" si="213"/>
        <v>0.75832554042867972</v>
      </c>
      <c r="W855" s="1">
        <f t="shared" si="219"/>
        <v>4.0761821183723876</v>
      </c>
      <c r="X855" s="1">
        <f t="shared" si="222"/>
        <v>528.03706246844945</v>
      </c>
      <c r="Y855" s="1">
        <f t="shared" si="223"/>
        <v>259.58806673595518</v>
      </c>
      <c r="Z855" s="1">
        <f t="shared" si="224"/>
        <v>0.32713988691830281</v>
      </c>
      <c r="AA855" s="1">
        <f t="shared" si="220"/>
        <v>29.522572614649718</v>
      </c>
      <c r="AB855" s="1">
        <f t="shared" si="221"/>
        <v>-14.114101515610489</v>
      </c>
      <c r="AC855" s="1">
        <f t="shared" si="214"/>
        <v>32.722930116055068</v>
      </c>
      <c r="AD855" s="1">
        <f t="shared" si="226"/>
        <v>-3.3178565779437075</v>
      </c>
      <c r="AE855" s="1">
        <f t="shared" si="215"/>
        <v>-9.0516744595713199</v>
      </c>
      <c r="AF855" s="1">
        <f t="shared" si="216"/>
        <v>9.6405903757944245</v>
      </c>
      <c r="AG855" s="1">
        <f t="shared" si="211"/>
        <v>8.5299999999998626</v>
      </c>
      <c r="AH855" s="1">
        <f>SUM($Z$2:Z855)</f>
        <v>605.01384193510205</v>
      </c>
    </row>
    <row r="856" spans="17:34" x14ac:dyDescent="0.3">
      <c r="Q856" s="1">
        <f t="shared" si="217"/>
        <v>8.5399999999998624</v>
      </c>
      <c r="R856" s="1">
        <f>IF(Q856&lt;=t_thrust,('D12 Data'!D856/(m+m_f/2)),0)</f>
        <v>0</v>
      </c>
      <c r="S856" s="1">
        <f t="shared" si="218"/>
        <v>0</v>
      </c>
      <c r="T856" s="1">
        <f t="shared" si="225"/>
        <v>0</v>
      </c>
      <c r="U856" s="1">
        <f t="shared" si="212"/>
        <v>3.3104033070390493</v>
      </c>
      <c r="V856" s="1">
        <f t="shared" si="213"/>
        <v>0.7680833368264891</v>
      </c>
      <c r="W856" s="1">
        <f t="shared" si="219"/>
        <v>4.0784866438655385</v>
      </c>
      <c r="X856" s="1">
        <f t="shared" si="222"/>
        <v>528.33228819459589</v>
      </c>
      <c r="Y856" s="1">
        <f t="shared" si="223"/>
        <v>259.44692572079907</v>
      </c>
      <c r="Z856" s="1">
        <f t="shared" si="224"/>
        <v>0.32722930116050164</v>
      </c>
      <c r="AA856" s="1">
        <f t="shared" si="220"/>
        <v>29.489394048870281</v>
      </c>
      <c r="AB856" s="1">
        <f t="shared" si="221"/>
        <v>-14.2046182602062</v>
      </c>
      <c r="AC856" s="1">
        <f t="shared" si="214"/>
        <v>32.732178987774851</v>
      </c>
      <c r="AD856" s="1">
        <f t="shared" si="226"/>
        <v>-3.3104033070390493</v>
      </c>
      <c r="AE856" s="1">
        <f t="shared" si="215"/>
        <v>-9.0419166631735113</v>
      </c>
      <c r="AF856" s="1">
        <f t="shared" si="216"/>
        <v>9.6288642631947958</v>
      </c>
      <c r="AG856" s="1">
        <f t="shared" si="211"/>
        <v>8.5399999999998624</v>
      </c>
      <c r="AH856" s="1">
        <f>SUM($Z$2:Z856)</f>
        <v>605.34107123626256</v>
      </c>
    </row>
    <row r="857" spans="17:34" x14ac:dyDescent="0.3">
      <c r="Q857" s="1">
        <f t="shared" si="217"/>
        <v>8.5499999999998622</v>
      </c>
      <c r="R857" s="1">
        <f>IF(Q857&lt;=t_thrust,('D12 Data'!D857/(m+m_f/2)),0)</f>
        <v>0</v>
      </c>
      <c r="S857" s="1">
        <f t="shared" si="218"/>
        <v>0</v>
      </c>
      <c r="T857" s="1">
        <f t="shared" si="225"/>
        <v>0</v>
      </c>
      <c r="U857" s="1">
        <f t="shared" si="212"/>
        <v>3.3029751320003795</v>
      </c>
      <c r="V857" s="1">
        <f t="shared" si="213"/>
        <v>0.77789289219615676</v>
      </c>
      <c r="W857" s="1">
        <f t="shared" si="219"/>
        <v>4.0808680241965369</v>
      </c>
      <c r="X857" s="1">
        <f t="shared" si="222"/>
        <v>528.62718213508458</v>
      </c>
      <c r="Y857" s="1">
        <f t="shared" si="223"/>
        <v>259.30487953819699</v>
      </c>
      <c r="Z857" s="1">
        <f t="shared" si="224"/>
        <v>0.32732178987774907</v>
      </c>
      <c r="AA857" s="1">
        <f t="shared" si="220"/>
        <v>29.45629001579989</v>
      </c>
      <c r="AB857" s="1">
        <f t="shared" si="221"/>
        <v>-14.295037426837933</v>
      </c>
      <c r="AC857" s="1">
        <f t="shared" si="214"/>
        <v>32.741733560237911</v>
      </c>
      <c r="AD857" s="1">
        <f t="shared" si="226"/>
        <v>-3.3029751320003795</v>
      </c>
      <c r="AE857" s="1">
        <f t="shared" si="215"/>
        <v>-9.032107107803844</v>
      </c>
      <c r="AF857" s="1">
        <f t="shared" si="216"/>
        <v>9.6170995382939459</v>
      </c>
      <c r="AG857" s="1">
        <f t="shared" si="211"/>
        <v>8.5499999999998622</v>
      </c>
      <c r="AH857" s="1">
        <f>SUM($Z$2:Z857)</f>
        <v>605.66839302614028</v>
      </c>
    </row>
    <row r="858" spans="17:34" x14ac:dyDescent="0.3">
      <c r="Q858" s="1">
        <f t="shared" si="217"/>
        <v>8.5599999999998619</v>
      </c>
      <c r="R858" s="1">
        <f>IF(Q858&lt;=t_thrust,('D12 Data'!D858/(m+m_f/2)),0)</f>
        <v>0</v>
      </c>
      <c r="S858" s="1">
        <f t="shared" si="218"/>
        <v>0</v>
      </c>
      <c r="T858" s="1">
        <f t="shared" si="225"/>
        <v>0</v>
      </c>
      <c r="U858" s="1">
        <f t="shared" si="212"/>
        <v>3.2955719402556558</v>
      </c>
      <c r="V858" s="1">
        <f t="shared" si="213"/>
        <v>0.78775394833293788</v>
      </c>
      <c r="W858" s="1">
        <f t="shared" si="219"/>
        <v>4.0833258885885932</v>
      </c>
      <c r="X858" s="1">
        <f t="shared" si="222"/>
        <v>528.92174503524257</v>
      </c>
      <c r="Y858" s="1">
        <f t="shared" si="223"/>
        <v>259.16192916392862</v>
      </c>
      <c r="Z858" s="1">
        <f t="shared" si="224"/>
        <v>0.32741733560236058</v>
      </c>
      <c r="AA858" s="1">
        <f t="shared" si="220"/>
        <v>29.423260264479886</v>
      </c>
      <c r="AB858" s="1">
        <f t="shared" si="221"/>
        <v>-14.38535849791597</v>
      </c>
      <c r="AC858" s="1">
        <f t="shared" si="214"/>
        <v>32.751592078933875</v>
      </c>
      <c r="AD858" s="1">
        <f t="shared" si="226"/>
        <v>-3.2955719402556558</v>
      </c>
      <c r="AE858" s="1">
        <f t="shared" si="215"/>
        <v>-9.0222460516670626</v>
      </c>
      <c r="AF858" s="1">
        <f t="shared" si="216"/>
        <v>9.6052963634768886</v>
      </c>
      <c r="AG858" s="1">
        <f t="shared" si="211"/>
        <v>8.5599999999998619</v>
      </c>
      <c r="AH858" s="1">
        <f>SUM($Z$2:Z858)</f>
        <v>605.99581036174266</v>
      </c>
    </row>
    <row r="859" spans="17:34" x14ac:dyDescent="0.3">
      <c r="Q859" s="1">
        <f t="shared" si="217"/>
        <v>8.5699999999998617</v>
      </c>
      <c r="R859" s="1">
        <f>IF(Q859&lt;=t_thrust,('D12 Data'!D859/(m+m_f/2)),0)</f>
        <v>0</v>
      </c>
      <c r="S859" s="1">
        <f t="shared" si="218"/>
        <v>0</v>
      </c>
      <c r="T859" s="1">
        <f t="shared" si="225"/>
        <v>0</v>
      </c>
      <c r="U859" s="1">
        <f t="shared" si="212"/>
        <v>3.2881936198634718</v>
      </c>
      <c r="V859" s="1">
        <f t="shared" si="213"/>
        <v>0.79766624611198078</v>
      </c>
      <c r="W859" s="1">
        <f t="shared" si="219"/>
        <v>4.0858598659754533</v>
      </c>
      <c r="X859" s="1">
        <f t="shared" si="222"/>
        <v>529.21597763788736</v>
      </c>
      <c r="Y859" s="1">
        <f t="shared" si="223"/>
        <v>259.01807557894944</v>
      </c>
      <c r="Z859" s="1">
        <f t="shared" si="224"/>
        <v>0.32751592078934766</v>
      </c>
      <c r="AA859" s="1">
        <f t="shared" si="220"/>
        <v>29.390304545077331</v>
      </c>
      <c r="AB859" s="1">
        <f t="shared" si="221"/>
        <v>-14.475580958432639</v>
      </c>
      <c r="AC859" s="1">
        <f t="shared" si="214"/>
        <v>32.76175278181146</v>
      </c>
      <c r="AD859" s="1">
        <f t="shared" si="226"/>
        <v>-3.2881936198634718</v>
      </c>
      <c r="AE859" s="1">
        <f t="shared" si="215"/>
        <v>-9.0123337538880204</v>
      </c>
      <c r="AF859" s="1">
        <f t="shared" si="216"/>
        <v>9.5934549028585199</v>
      </c>
      <c r="AG859" s="1">
        <f t="shared" si="211"/>
        <v>8.5699999999998617</v>
      </c>
      <c r="AH859" s="1">
        <f>SUM($Z$2:Z859)</f>
        <v>606.32332628253198</v>
      </c>
    </row>
    <row r="860" spans="17:34" x14ac:dyDescent="0.3">
      <c r="Q860" s="1">
        <f t="shared" si="217"/>
        <v>8.5799999999998615</v>
      </c>
      <c r="R860" s="1">
        <f>IF(Q860&lt;=t_thrust,('D12 Data'!D860/(m+m_f/2)),0)</f>
        <v>0</v>
      </c>
      <c r="S860" s="1">
        <f t="shared" si="218"/>
        <v>0</v>
      </c>
      <c r="T860" s="1">
        <f t="shared" si="225"/>
        <v>0</v>
      </c>
      <c r="U860" s="1">
        <f t="shared" si="212"/>
        <v>3.2808400595088227</v>
      </c>
      <c r="V860" s="1">
        <f t="shared" si="213"/>
        <v>0.80762952550208089</v>
      </c>
      <c r="W860" s="1">
        <f t="shared" si="219"/>
        <v>4.0884695850109027</v>
      </c>
      <c r="X860" s="1">
        <f t="shared" si="222"/>
        <v>529.50988068333811</v>
      </c>
      <c r="Y860" s="1">
        <f t="shared" si="223"/>
        <v>258.87331976936514</v>
      </c>
      <c r="Z860" s="1">
        <f t="shared" si="224"/>
        <v>0.32761752781807812</v>
      </c>
      <c r="AA860" s="1">
        <f t="shared" si="220"/>
        <v>29.357422608878696</v>
      </c>
      <c r="AB860" s="1">
        <f t="shared" si="221"/>
        <v>-14.565704295971518</v>
      </c>
      <c r="AC860" s="1">
        <f t="shared" si="214"/>
        <v>32.772213899490907</v>
      </c>
      <c r="AD860" s="1">
        <f t="shared" si="226"/>
        <v>-3.2808400595088227</v>
      </c>
      <c r="AE860" s="1">
        <f t="shared" si="215"/>
        <v>-9.0023704744979192</v>
      </c>
      <c r="AF860" s="1">
        <f t="shared" si="216"/>
        <v>9.5815753222625002</v>
      </c>
      <c r="AG860" s="1">
        <f t="shared" si="211"/>
        <v>8.5799999999998615</v>
      </c>
      <c r="AH860" s="1">
        <f>SUM($Z$2:Z860)</f>
        <v>606.6509438103501</v>
      </c>
    </row>
    <row r="861" spans="17:34" x14ac:dyDescent="0.3">
      <c r="Q861" s="1">
        <f t="shared" si="217"/>
        <v>8.5899999999998613</v>
      </c>
      <c r="R861" s="1">
        <f>IF(Q861&lt;=t_thrust,('D12 Data'!D861/(m+m_f/2)),0)</f>
        <v>0</v>
      </c>
      <c r="S861" s="1">
        <f t="shared" si="218"/>
        <v>0</v>
      </c>
      <c r="T861" s="1">
        <f t="shared" si="225"/>
        <v>0</v>
      </c>
      <c r="U861" s="1">
        <f t="shared" si="212"/>
        <v>3.2735111484989017</v>
      </c>
      <c r="V861" s="1">
        <f t="shared" si="213"/>
        <v>0.81764352557944986</v>
      </c>
      <c r="W861" s="1">
        <f t="shared" si="219"/>
        <v>4.0911546740783518</v>
      </c>
      <c r="X861" s="1">
        <f t="shared" si="222"/>
        <v>529.80345490942693</v>
      </c>
      <c r="Y861" s="1">
        <f t="shared" si="223"/>
        <v>258.72766272640541</v>
      </c>
      <c r="Z861" s="1">
        <f t="shared" si="224"/>
        <v>0.32772213899494534</v>
      </c>
      <c r="AA861" s="1">
        <f t="shared" si="220"/>
        <v>29.324614208283609</v>
      </c>
      <c r="AB861" s="1">
        <f t="shared" si="221"/>
        <v>-14.655728000716495</v>
      </c>
      <c r="AC861" s="1">
        <f t="shared" si="214"/>
        <v>32.782973655476319</v>
      </c>
      <c r="AD861" s="1">
        <f t="shared" si="226"/>
        <v>-3.2735111484989017</v>
      </c>
      <c r="AE861" s="1">
        <f t="shared" si="215"/>
        <v>-8.99235647442055</v>
      </c>
      <c r="AF861" s="1">
        <f t="shared" si="216"/>
        <v>9.5696577892001855</v>
      </c>
      <c r="AG861" s="1">
        <f t="shared" si="211"/>
        <v>8.5899999999998613</v>
      </c>
      <c r="AH861" s="1">
        <f>SUM($Z$2:Z861)</f>
        <v>606.9786659493451</v>
      </c>
    </row>
    <row r="862" spans="17:34" x14ac:dyDescent="0.3">
      <c r="Q862" s="1">
        <f t="shared" si="217"/>
        <v>8.5999999999998611</v>
      </c>
      <c r="R862" s="1">
        <f>IF(Q862&lt;=t_thrust,('D12 Data'!D862/(m+m_f/2)),0)</f>
        <v>0</v>
      </c>
      <c r="S862" s="1">
        <f t="shared" si="218"/>
        <v>0</v>
      </c>
      <c r="T862" s="1">
        <f t="shared" si="225"/>
        <v>0</v>
      </c>
      <c r="U862" s="1">
        <f t="shared" si="212"/>
        <v>3.2662067767589322</v>
      </c>
      <c r="V862" s="1">
        <f t="shared" si="213"/>
        <v>0.82770798454149441</v>
      </c>
      <c r="W862" s="1">
        <f t="shared" si="219"/>
        <v>4.093914761300427</v>
      </c>
      <c r="X862" s="1">
        <f t="shared" si="222"/>
        <v>530.09670105150974</v>
      </c>
      <c r="Y862" s="1">
        <f t="shared" si="223"/>
        <v>258.58110544639823</v>
      </c>
      <c r="Z862" s="1">
        <f t="shared" si="224"/>
        <v>0.32782973655474756</v>
      </c>
      <c r="AA862" s="1">
        <f t="shared" si="220"/>
        <v>29.29187909679862</v>
      </c>
      <c r="AB862" s="1">
        <f t="shared" si="221"/>
        <v>-14.745651565460699</v>
      </c>
      <c r="AC862" s="1">
        <f t="shared" si="214"/>
        <v>32.794030266367713</v>
      </c>
      <c r="AD862" s="1">
        <f t="shared" si="226"/>
        <v>-3.2662067767589322</v>
      </c>
      <c r="AE862" s="1">
        <f t="shared" si="215"/>
        <v>-8.9822920154585066</v>
      </c>
      <c r="AF862" s="1">
        <f t="shared" si="216"/>
        <v>9.5577024728496127</v>
      </c>
      <c r="AG862" s="1">
        <f t="shared" si="211"/>
        <v>8.5999999999998611</v>
      </c>
      <c r="AH862" s="1">
        <f>SUM($Z$2:Z862)</f>
        <v>607.3064956858999</v>
      </c>
    </row>
    <row r="863" spans="17:34" x14ac:dyDescent="0.3">
      <c r="Q863" s="1">
        <f t="shared" si="217"/>
        <v>8.6099999999998609</v>
      </c>
      <c r="R863" s="1">
        <f>IF(Q863&lt;=t_thrust,('D12 Data'!D863/(m+m_f/2)),0)</f>
        <v>0</v>
      </c>
      <c r="S863" s="1">
        <f t="shared" si="218"/>
        <v>0</v>
      </c>
      <c r="T863" s="1">
        <f t="shared" si="225"/>
        <v>0</v>
      </c>
      <c r="U863" s="1">
        <f t="shared" si="212"/>
        <v>3.2589268348280305</v>
      </c>
      <c r="V863" s="1">
        <f t="shared" si="213"/>
        <v>0.837822639720609</v>
      </c>
      <c r="W863" s="1">
        <f t="shared" si="219"/>
        <v>4.0967494745486395</v>
      </c>
      <c r="X863" s="1">
        <f t="shared" si="222"/>
        <v>530.38961984247771</v>
      </c>
      <c r="Y863" s="1">
        <f t="shared" si="223"/>
        <v>258.43364893074363</v>
      </c>
      <c r="Z863" s="1">
        <f t="shared" si="224"/>
        <v>0.32794030266366148</v>
      </c>
      <c r="AA863" s="1">
        <f t="shared" si="220"/>
        <v>29.259217029031031</v>
      </c>
      <c r="AB863" s="1">
        <f t="shared" si="221"/>
        <v>-14.835474485615283</v>
      </c>
      <c r="AC863" s="1">
        <f t="shared" si="214"/>
        <v>32.805381942072884</v>
      </c>
      <c r="AD863" s="1">
        <f t="shared" si="226"/>
        <v>-3.2589268348280305</v>
      </c>
      <c r="AE863" s="1">
        <f t="shared" si="215"/>
        <v>-8.9721773602793924</v>
      </c>
      <c r="AF863" s="1">
        <f t="shared" si="216"/>
        <v>9.5457095440345512</v>
      </c>
      <c r="AG863" s="1">
        <f t="shared" si="211"/>
        <v>8.6099999999998609</v>
      </c>
      <c r="AH863" s="1">
        <f>SUM($Z$2:Z863)</f>
        <v>607.63443598856361</v>
      </c>
    </row>
    <row r="864" spans="17:34" x14ac:dyDescent="0.3">
      <c r="Q864" s="1">
        <f t="shared" si="217"/>
        <v>8.6199999999998607</v>
      </c>
      <c r="R864" s="1">
        <f>IF(Q864&lt;=t_thrust,('D12 Data'!D864/(m+m_f/2)),0)</f>
        <v>0</v>
      </c>
      <c r="S864" s="1">
        <f t="shared" si="218"/>
        <v>0</v>
      </c>
      <c r="T864" s="1">
        <f t="shared" si="225"/>
        <v>0</v>
      </c>
      <c r="U864" s="1">
        <f t="shared" si="212"/>
        <v>3.2516712138550994</v>
      </c>
      <c r="V864" s="1">
        <f t="shared" si="213"/>
        <v>0.84798722759797562</v>
      </c>
      <c r="W864" s="1">
        <f t="shared" si="219"/>
        <v>4.0996584414530739</v>
      </c>
      <c r="X864" s="1">
        <f t="shared" si="222"/>
        <v>530.68221201276799</v>
      </c>
      <c r="Y864" s="1">
        <f t="shared" si="223"/>
        <v>258.28529418588749</v>
      </c>
      <c r="Z864" s="1">
        <f t="shared" si="224"/>
        <v>0.32805381942069117</v>
      </c>
      <c r="AA864" s="1">
        <f t="shared" si="220"/>
        <v>29.226627760682753</v>
      </c>
      <c r="AB864" s="1">
        <f t="shared" si="221"/>
        <v>-14.925196259218074</v>
      </c>
      <c r="AC864" s="1">
        <f t="shared" si="214"/>
        <v>32.817026886018922</v>
      </c>
      <c r="AD864" s="1">
        <f t="shared" si="226"/>
        <v>-3.2516712138550994</v>
      </c>
      <c r="AE864" s="1">
        <f t="shared" si="215"/>
        <v>-8.9620127724020247</v>
      </c>
      <c r="AF864" s="1">
        <f t="shared" si="216"/>
        <v>9.5336791752036056</v>
      </c>
      <c r="AG864" s="1">
        <f t="shared" si="211"/>
        <v>8.6199999999998607</v>
      </c>
      <c r="AH864" s="1">
        <f>SUM($Z$2:Z864)</f>
        <v>607.9624898079843</v>
      </c>
    </row>
    <row r="865" spans="17:34" x14ac:dyDescent="0.3">
      <c r="Q865" s="1">
        <f t="shared" si="217"/>
        <v>8.6299999999998604</v>
      </c>
      <c r="R865" s="1">
        <f>IF(Q865&lt;=t_thrust,('D12 Data'!D865/(m+m_f/2)),0)</f>
        <v>0</v>
      </c>
      <c r="S865" s="1">
        <f t="shared" si="218"/>
        <v>0</v>
      </c>
      <c r="T865" s="1">
        <f t="shared" si="225"/>
        <v>0</v>
      </c>
      <c r="U865" s="1">
        <f t="shared" si="212"/>
        <v>3.244439805594757</v>
      </c>
      <c r="V865" s="1">
        <f t="shared" si="213"/>
        <v>0.85820148381737593</v>
      </c>
      <c r="W865" s="1">
        <f t="shared" si="219"/>
        <v>4.1026412894121345</v>
      </c>
      <c r="X865" s="1">
        <f t="shared" si="222"/>
        <v>530.9744782903748</v>
      </c>
      <c r="Y865" s="1">
        <f t="shared" si="223"/>
        <v>258.13604222329531</v>
      </c>
      <c r="Z865" s="1">
        <f t="shared" si="224"/>
        <v>0.32817026886018047</v>
      </c>
      <c r="AA865" s="1">
        <f t="shared" si="220"/>
        <v>29.194111048544201</v>
      </c>
      <c r="AB865" s="1">
        <f t="shared" si="221"/>
        <v>-15.014816386942092</v>
      </c>
      <c r="AC865" s="1">
        <f t="shared" si="214"/>
        <v>32.828963295363373</v>
      </c>
      <c r="AD865" s="1">
        <f t="shared" si="226"/>
        <v>-3.244439805594757</v>
      </c>
      <c r="AE865" s="1">
        <f t="shared" si="215"/>
        <v>-8.9517985161826239</v>
      </c>
      <c r="AF865" s="1">
        <f t="shared" si="216"/>
        <v>9.5216115404093848</v>
      </c>
      <c r="AG865" s="1">
        <f t="shared" si="211"/>
        <v>8.6299999999998604</v>
      </c>
      <c r="AH865" s="1">
        <f>SUM($Z$2:Z865)</f>
        <v>608.29066007684446</v>
      </c>
    </row>
    <row r="866" spans="17:34" x14ac:dyDescent="0.3">
      <c r="Q866" s="1">
        <f t="shared" si="217"/>
        <v>8.6399999999998602</v>
      </c>
      <c r="R866" s="1">
        <f>IF(Q866&lt;=t_thrust,('D12 Data'!D866/(m+m_f/2)),0)</f>
        <v>0</v>
      </c>
      <c r="S866" s="1">
        <f t="shared" si="218"/>
        <v>0</v>
      </c>
      <c r="T866" s="1">
        <f t="shared" si="225"/>
        <v>0</v>
      </c>
      <c r="U866" s="1">
        <f t="shared" si="212"/>
        <v>3.2372325024032986</v>
      </c>
      <c r="V866" s="1">
        <f t="shared" si="213"/>
        <v>0.86846514319900858</v>
      </c>
      <c r="W866" s="1">
        <f t="shared" si="219"/>
        <v>4.1056976456023078</v>
      </c>
      <c r="X866" s="1">
        <f t="shared" si="222"/>
        <v>531.26641940086029</v>
      </c>
      <c r="Y866" s="1">
        <f t="shared" si="223"/>
        <v>257.9858940594259</v>
      </c>
      <c r="Z866" s="1">
        <f t="shared" si="224"/>
        <v>0.32828963295366081</v>
      </c>
      <c r="AA866" s="1">
        <f t="shared" si="220"/>
        <v>29.161666650488254</v>
      </c>
      <c r="AB866" s="1">
        <f t="shared" si="221"/>
        <v>-15.104334372103917</v>
      </c>
      <c r="AC866" s="1">
        <f t="shared" si="214"/>
        <v>32.841189361204911</v>
      </c>
      <c r="AD866" s="1">
        <f t="shared" si="226"/>
        <v>-3.2372325024032986</v>
      </c>
      <c r="AE866" s="1">
        <f t="shared" si="215"/>
        <v>-8.9415348568009918</v>
      </c>
      <c r="AF866" s="1">
        <f t="shared" si="216"/>
        <v>9.5095068152877129</v>
      </c>
      <c r="AG866" s="1">
        <f t="shared" si="211"/>
        <v>8.6399999999998602</v>
      </c>
      <c r="AH866" s="1">
        <f>SUM($Z$2:Z866)</f>
        <v>608.61894970979813</v>
      </c>
    </row>
    <row r="867" spans="17:34" x14ac:dyDescent="0.3">
      <c r="Q867" s="1">
        <f t="shared" si="217"/>
        <v>8.64999999999986</v>
      </c>
      <c r="R867" s="1">
        <f>IF(Q867&lt;=t_thrust,('D12 Data'!D867/(m+m_f/2)),0)</f>
        <v>0</v>
      </c>
      <c r="S867" s="1">
        <f t="shared" si="218"/>
        <v>0</v>
      </c>
      <c r="T867" s="1">
        <f t="shared" si="225"/>
        <v>0</v>
      </c>
      <c r="U867" s="1">
        <f t="shared" si="212"/>
        <v>3.2300491972346794</v>
      </c>
      <c r="V867" s="1">
        <f t="shared" si="213"/>
        <v>0.87877793975331242</v>
      </c>
      <c r="W867" s="1">
        <f t="shared" si="219"/>
        <v>4.1088271369879923</v>
      </c>
      <c r="X867" s="1">
        <f t="shared" si="222"/>
        <v>531.55803606736515</v>
      </c>
      <c r="Y867" s="1">
        <f t="shared" si="223"/>
        <v>257.83485071570487</v>
      </c>
      <c r="Z867" s="1">
        <f t="shared" si="224"/>
        <v>0.32841189361202844</v>
      </c>
      <c r="AA867" s="1">
        <f t="shared" si="220"/>
        <v>29.129294325464222</v>
      </c>
      <c r="AB867" s="1">
        <f t="shared" si="221"/>
        <v>-15.193749720671924</v>
      </c>
      <c r="AC867" s="1">
        <f t="shared" si="214"/>
        <v>32.853703268793616</v>
      </c>
      <c r="AD867" s="1">
        <f t="shared" si="226"/>
        <v>-3.2300491972346794</v>
      </c>
      <c r="AE867" s="1">
        <f t="shared" si="215"/>
        <v>-8.9312220602466876</v>
      </c>
      <c r="AF867" s="1">
        <f t="shared" si="216"/>
        <v>9.497365177036917</v>
      </c>
      <c r="AG867" s="1">
        <f t="shared" si="211"/>
        <v>8.64999999999986</v>
      </c>
      <c r="AH867" s="1">
        <f>SUM($Z$2:Z867)</f>
        <v>608.94736160341017</v>
      </c>
    </row>
    <row r="868" spans="17:34" x14ac:dyDescent="0.3">
      <c r="Q868" s="1">
        <f t="shared" si="217"/>
        <v>8.6599999999998598</v>
      </c>
      <c r="R868" s="1">
        <f>IF(Q868&lt;=t_thrust,('D12 Data'!D868/(m+m_f/2)),0)</f>
        <v>0</v>
      </c>
      <c r="S868" s="1">
        <f t="shared" si="218"/>
        <v>0</v>
      </c>
      <c r="T868" s="1">
        <f t="shared" si="225"/>
        <v>0</v>
      </c>
      <c r="U868" s="1">
        <f t="shared" si="212"/>
        <v>3.2228897836365449</v>
      </c>
      <c r="V868" s="1">
        <f t="shared" si="213"/>
        <v>0.88913960669479808</v>
      </c>
      <c r="W868" s="1">
        <f t="shared" si="219"/>
        <v>4.112029390331343</v>
      </c>
      <c r="X868" s="1">
        <f t="shared" si="222"/>
        <v>531.84932901061984</v>
      </c>
      <c r="Y868" s="1">
        <f t="shared" si="223"/>
        <v>257.68291321849819</v>
      </c>
      <c r="Z868" s="1">
        <f t="shared" si="224"/>
        <v>0.3285370326879633</v>
      </c>
      <c r="AA868" s="1">
        <f t="shared" si="220"/>
        <v>29.096993833491876</v>
      </c>
      <c r="AB868" s="1">
        <f t="shared" si="221"/>
        <v>-15.28306194127439</v>
      </c>
      <c r="AC868" s="1">
        <f t="shared" si="214"/>
        <v>32.866503197740613</v>
      </c>
      <c r="AD868" s="1">
        <f t="shared" si="226"/>
        <v>-3.2228897836365449</v>
      </c>
      <c r="AE868" s="1">
        <f t="shared" si="215"/>
        <v>-8.9208603933052029</v>
      </c>
      <c r="AF868" s="1">
        <f t="shared" si="216"/>
        <v>9.4851868043971752</v>
      </c>
      <c r="AG868" s="1">
        <f t="shared" si="211"/>
        <v>8.6599999999998598</v>
      </c>
      <c r="AH868" s="1">
        <f>SUM($Z$2:Z868)</f>
        <v>609.27589863609819</v>
      </c>
    </row>
    <row r="869" spans="17:34" x14ac:dyDescent="0.3">
      <c r="Q869" s="1">
        <f t="shared" si="217"/>
        <v>8.6699999999998596</v>
      </c>
      <c r="R869" s="1">
        <f>IF(Q869&lt;=t_thrust,('D12 Data'!D869/(m+m_f/2)),0)</f>
        <v>0</v>
      </c>
      <c r="S869" s="1">
        <f t="shared" si="218"/>
        <v>0</v>
      </c>
      <c r="T869" s="1">
        <f t="shared" si="225"/>
        <v>0</v>
      </c>
      <c r="U869" s="1">
        <f t="shared" si="212"/>
        <v>3.2157541557462781</v>
      </c>
      <c r="V869" s="1">
        <f t="shared" si="213"/>
        <v>0.8995498764558808</v>
      </c>
      <c r="W869" s="1">
        <f t="shared" si="219"/>
        <v>4.1153040322021583</v>
      </c>
      <c r="X869" s="1">
        <f t="shared" si="222"/>
        <v>532.14029894895475</v>
      </c>
      <c r="Y869" s="1">
        <f t="shared" si="223"/>
        <v>257.53008259908546</v>
      </c>
      <c r="Z869" s="1">
        <f t="shared" si="224"/>
        <v>0.32866503197739039</v>
      </c>
      <c r="AA869" s="1">
        <f t="shared" si="220"/>
        <v>29.064764935655511</v>
      </c>
      <c r="AB869" s="1">
        <f t="shared" si="221"/>
        <v>-15.37227054520744</v>
      </c>
      <c r="AC869" s="1">
        <f t="shared" si="214"/>
        <v>32.879587322227181</v>
      </c>
      <c r="AD869" s="1">
        <f t="shared" si="226"/>
        <v>-3.2157541557462781</v>
      </c>
      <c r="AE869" s="1">
        <f t="shared" si="215"/>
        <v>-8.9104501235441198</v>
      </c>
      <c r="AF869" s="1">
        <f t="shared" si="216"/>
        <v>9.4729718776298952</v>
      </c>
      <c r="AG869" s="1">
        <f t="shared" si="211"/>
        <v>8.6699999999998596</v>
      </c>
      <c r="AH869" s="1">
        <f>SUM($Z$2:Z869)</f>
        <v>609.60456366807557</v>
      </c>
    </row>
    <row r="870" spans="17:34" x14ac:dyDescent="0.3">
      <c r="Q870" s="1">
        <f t="shared" si="217"/>
        <v>8.6799999999998594</v>
      </c>
      <c r="R870" s="1">
        <f>IF(Q870&lt;=t_thrust,('D12 Data'!D870/(m+m_f/2)),0)</f>
        <v>0</v>
      </c>
      <c r="S870" s="1">
        <f t="shared" si="218"/>
        <v>0</v>
      </c>
      <c r="T870" s="1">
        <f t="shared" si="225"/>
        <v>0</v>
      </c>
      <c r="U870" s="1">
        <f t="shared" si="212"/>
        <v>3.2086422082870825</v>
      </c>
      <c r="V870" s="1">
        <f t="shared" si="213"/>
        <v>0.9100084807007176</v>
      </c>
      <c r="W870" s="1">
        <f t="shared" si="219"/>
        <v>4.1186506889877981</v>
      </c>
      <c r="X870" s="1">
        <f t="shared" si="222"/>
        <v>532.43094659831127</v>
      </c>
      <c r="Y870" s="1">
        <f t="shared" si="223"/>
        <v>257.37635989363338</v>
      </c>
      <c r="Z870" s="1">
        <f t="shared" si="224"/>
        <v>0.3287958732222403</v>
      </c>
      <c r="AA870" s="1">
        <f t="shared" si="220"/>
        <v>29.032607394098047</v>
      </c>
      <c r="AB870" s="1">
        <f t="shared" si="221"/>
        <v>-15.46137504644288</v>
      </c>
      <c r="AC870" s="1">
        <f t="shared" si="214"/>
        <v>32.892953811213168</v>
      </c>
      <c r="AD870" s="1">
        <f t="shared" si="226"/>
        <v>-3.2086422082870825</v>
      </c>
      <c r="AE870" s="1">
        <f t="shared" si="215"/>
        <v>-8.8999915192992827</v>
      </c>
      <c r="AF870" s="1">
        <f t="shared" si="216"/>
        <v>9.4607205784972077</v>
      </c>
      <c r="AG870" s="1">
        <f t="shared" si="211"/>
        <v>8.6799999999998594</v>
      </c>
      <c r="AH870" s="1">
        <f>SUM($Z$2:Z870)</f>
        <v>609.93335954129782</v>
      </c>
    </row>
    <row r="871" spans="17:34" x14ac:dyDescent="0.3">
      <c r="Q871" s="1">
        <f t="shared" si="217"/>
        <v>8.6899999999998592</v>
      </c>
      <c r="R871" s="1">
        <f>IF(Q871&lt;=t_thrust,('D12 Data'!D871/(m+m_f/2)),0)</f>
        <v>0</v>
      </c>
      <c r="S871" s="1">
        <f t="shared" si="218"/>
        <v>0</v>
      </c>
      <c r="T871" s="1">
        <f t="shared" si="225"/>
        <v>0</v>
      </c>
      <c r="U871" s="1">
        <f t="shared" si="212"/>
        <v>3.2015538365640994</v>
      </c>
      <c r="V871" s="1">
        <f t="shared" si="213"/>
        <v>0.92051515033904707</v>
      </c>
      <c r="W871" s="1">
        <f t="shared" si="219"/>
        <v>4.1220689869031455</v>
      </c>
      <c r="X871" s="1">
        <f t="shared" si="222"/>
        <v>532.72127267225221</v>
      </c>
      <c r="Y871" s="1">
        <f t="shared" si="223"/>
        <v>257.22174614316896</v>
      </c>
      <c r="Z871" s="1">
        <f t="shared" si="224"/>
        <v>0.32892953811209757</v>
      </c>
      <c r="AA871" s="1">
        <f t="shared" si="220"/>
        <v>29.000520972015178</v>
      </c>
      <c r="AB871" s="1">
        <f t="shared" si="221"/>
        <v>-15.550374961635871</v>
      </c>
      <c r="AC871" s="1">
        <f t="shared" si="214"/>
        <v>32.906600828644756</v>
      </c>
      <c r="AD871" s="1">
        <f t="shared" si="226"/>
        <v>-3.2015538365640994</v>
      </c>
      <c r="AE871" s="1">
        <f t="shared" si="215"/>
        <v>-8.8894848496609526</v>
      </c>
      <c r="AF871" s="1">
        <f t="shared" si="216"/>
        <v>9.4484330902414673</v>
      </c>
      <c r="AG871" s="1">
        <f t="shared" si="211"/>
        <v>8.6899999999998592</v>
      </c>
      <c r="AH871" s="1">
        <f>SUM($Z$2:Z871)</f>
        <v>610.26228907940992</v>
      </c>
    </row>
    <row r="872" spans="17:34" x14ac:dyDescent="0.3">
      <c r="Q872" s="1">
        <f t="shared" si="217"/>
        <v>8.699999999999859</v>
      </c>
      <c r="R872" s="1">
        <f>IF(Q872&lt;=t_thrust,('D12 Data'!D872/(m+m_f/2)),0)</f>
        <v>0</v>
      </c>
      <c r="S872" s="1">
        <f t="shared" si="218"/>
        <v>0</v>
      </c>
      <c r="T872" s="1">
        <f t="shared" si="225"/>
        <v>0</v>
      </c>
      <c r="U872" s="1">
        <f t="shared" si="212"/>
        <v>3.1944889364605471</v>
      </c>
      <c r="V872" s="1">
        <f t="shared" si="213"/>
        <v>0.93106961554002832</v>
      </c>
      <c r="W872" s="1">
        <f t="shared" si="219"/>
        <v>4.1255585520005749</v>
      </c>
      <c r="X872" s="1">
        <f t="shared" si="222"/>
        <v>533.01127788197232</v>
      </c>
      <c r="Y872" s="1">
        <f t="shared" si="223"/>
        <v>257.06624239355261</v>
      </c>
      <c r="Z872" s="1">
        <f t="shared" si="224"/>
        <v>0.32906600828640092</v>
      </c>
      <c r="AA872" s="1">
        <f t="shared" si="220"/>
        <v>28.968505433649536</v>
      </c>
      <c r="AB872" s="1">
        <f t="shared" si="221"/>
        <v>-15.639269810132479</v>
      </c>
      <c r="AC872" s="1">
        <f t="shared" si="214"/>
        <v>32.920526533661395</v>
      </c>
      <c r="AD872" s="1">
        <f t="shared" si="226"/>
        <v>-3.1944889364605471</v>
      </c>
      <c r="AE872" s="1">
        <f t="shared" si="215"/>
        <v>-8.8789303844599718</v>
      </c>
      <c r="AF872" s="1">
        <f t="shared" si="216"/>
        <v>9.4361095975648439</v>
      </c>
      <c r="AG872" s="1">
        <f t="shared" si="211"/>
        <v>8.699999999999859</v>
      </c>
      <c r="AH872" s="1">
        <f>SUM($Z$2:Z872)</f>
        <v>610.59135508769634</v>
      </c>
    </row>
    <row r="873" spans="17:34" x14ac:dyDescent="0.3">
      <c r="Q873" s="1">
        <f t="shared" si="217"/>
        <v>8.7099999999998587</v>
      </c>
      <c r="R873" s="1">
        <f>IF(Q873&lt;=t_thrust,('D12 Data'!D873/(m+m_f/2)),0)</f>
        <v>0</v>
      </c>
      <c r="S873" s="1">
        <f t="shared" si="218"/>
        <v>0</v>
      </c>
      <c r="T873" s="1">
        <f t="shared" si="225"/>
        <v>0</v>
      </c>
      <c r="U873" s="1">
        <f t="shared" si="212"/>
        <v>3.1874474044338967</v>
      </c>
      <c r="V873" s="1">
        <f t="shared" si="213"/>
        <v>0.94167160574608078</v>
      </c>
      <c r="W873" s="1">
        <f t="shared" si="219"/>
        <v>4.1291190101799762</v>
      </c>
      <c r="X873" s="1">
        <f t="shared" si="222"/>
        <v>533.30096293630879</v>
      </c>
      <c r="Y873" s="1">
        <f t="shared" si="223"/>
        <v>256.90984969545127</v>
      </c>
      <c r="Z873" s="1">
        <f t="shared" si="224"/>
        <v>0.32920526533660305</v>
      </c>
      <c r="AA873" s="1">
        <f t="shared" si="220"/>
        <v>28.93656054428493</v>
      </c>
      <c r="AB873" s="1">
        <f t="shared" si="221"/>
        <v>-15.728059113977077</v>
      </c>
      <c r="AC873" s="1">
        <f t="shared" si="214"/>
        <v>32.934729080801993</v>
      </c>
      <c r="AD873" s="1">
        <f t="shared" si="226"/>
        <v>-3.1874474044338967</v>
      </c>
      <c r="AE873" s="1">
        <f t="shared" si="215"/>
        <v>-8.8683283942539202</v>
      </c>
      <c r="AF873" s="1">
        <f t="shared" si="216"/>
        <v>9.4237502866089731</v>
      </c>
      <c r="AG873" s="1">
        <f t="shared" si="211"/>
        <v>8.7099999999998587</v>
      </c>
      <c r="AH873" s="1">
        <f>SUM($Z$2:Z873)</f>
        <v>610.9205603530329</v>
      </c>
    </row>
    <row r="874" spans="17:34" x14ac:dyDescent="0.3">
      <c r="Q874" s="1">
        <f t="shared" si="217"/>
        <v>8.7199999999998585</v>
      </c>
      <c r="R874" s="1">
        <f>IF(Q874&lt;=t_thrust,('D12 Data'!D874/(m+m_f/2)),0)</f>
        <v>0</v>
      </c>
      <c r="S874" s="1">
        <f t="shared" si="218"/>
        <v>0</v>
      </c>
      <c r="T874" s="1">
        <f t="shared" si="225"/>
        <v>0</v>
      </c>
      <c r="U874" s="1">
        <f t="shared" si="212"/>
        <v>3.1804291375120739</v>
      </c>
      <c r="V874" s="1">
        <f t="shared" si="213"/>
        <v>0.95232084968672193</v>
      </c>
      <c r="W874" s="1">
        <f t="shared" si="219"/>
        <v>4.132749987198796</v>
      </c>
      <c r="X874" s="1">
        <f t="shared" si="222"/>
        <v>533.59032854175166</v>
      </c>
      <c r="Y874" s="1">
        <f t="shared" si="223"/>
        <v>256.75256910431148</v>
      </c>
      <c r="Z874" s="1">
        <f t="shared" si="224"/>
        <v>0.32934729080804753</v>
      </c>
      <c r="AA874" s="1">
        <f t="shared" si="220"/>
        <v>28.90468607024059</v>
      </c>
      <c r="AB874" s="1">
        <f t="shared" si="221"/>
        <v>-15.816742397919613</v>
      </c>
      <c r="AC874" s="1">
        <f t="shared" si="214"/>
        <v>32.949206620210269</v>
      </c>
      <c r="AD874" s="1">
        <f t="shared" si="226"/>
        <v>-3.1804291375120739</v>
      </c>
      <c r="AE874" s="1">
        <f t="shared" si="215"/>
        <v>-8.8576791503132792</v>
      </c>
      <c r="AF874" s="1">
        <f t="shared" si="216"/>
        <v>9.4113553449346696</v>
      </c>
      <c r="AG874" s="1">
        <f t="shared" si="211"/>
        <v>8.7199999999998585</v>
      </c>
      <c r="AH874" s="1">
        <f>SUM($Z$2:Z874)</f>
        <v>611.24990764384097</v>
      </c>
    </row>
    <row r="875" spans="17:34" x14ac:dyDescent="0.3">
      <c r="Q875" s="1">
        <f t="shared" si="217"/>
        <v>8.7299999999998583</v>
      </c>
      <c r="R875" s="1">
        <f>IF(Q875&lt;=t_thrust,('D12 Data'!D875/(m+m_f/2)),0)</f>
        <v>0</v>
      </c>
      <c r="S875" s="1">
        <f t="shared" si="218"/>
        <v>0</v>
      </c>
      <c r="T875" s="1">
        <f t="shared" si="225"/>
        <v>0</v>
      </c>
      <c r="U875" s="1">
        <f t="shared" si="212"/>
        <v>3.1734340332896926</v>
      </c>
      <c r="V875" s="1">
        <f t="shared" si="213"/>
        <v>0.96301707539240422</v>
      </c>
      <c r="W875" s="1">
        <f t="shared" si="219"/>
        <v>4.1364511086820972</v>
      </c>
      <c r="X875" s="1">
        <f t="shared" si="222"/>
        <v>533.87937540245412</v>
      </c>
      <c r="Y875" s="1">
        <f t="shared" si="223"/>
        <v>256.59440168033228</v>
      </c>
      <c r="Z875" s="1">
        <f t="shared" si="224"/>
        <v>0.32949206620214538</v>
      </c>
      <c r="AA875" s="1">
        <f t="shared" si="220"/>
        <v>28.872881778865469</v>
      </c>
      <c r="AB875" s="1">
        <f t="shared" si="221"/>
        <v>-15.905319189422745</v>
      </c>
      <c r="AC875" s="1">
        <f t="shared" si="214"/>
        <v>32.963957297839123</v>
      </c>
      <c r="AD875" s="1">
        <f t="shared" si="226"/>
        <v>-3.1734340332896926</v>
      </c>
      <c r="AE875" s="1">
        <f t="shared" si="215"/>
        <v>-8.8469829246075964</v>
      </c>
      <c r="AF875" s="1">
        <f t="shared" si="216"/>
        <v>9.398924961501697</v>
      </c>
      <c r="AG875" s="1">
        <f t="shared" si="211"/>
        <v>8.7299999999998583</v>
      </c>
      <c r="AH875" s="1">
        <f>SUM($Z$2:Z875)</f>
        <v>611.57939971004316</v>
      </c>
    </row>
    <row r="876" spans="17:34" x14ac:dyDescent="0.3">
      <c r="Q876" s="1">
        <f t="shared" si="217"/>
        <v>8.7399999999998581</v>
      </c>
      <c r="R876" s="1">
        <f>IF(Q876&lt;=t_thrust,('D12 Data'!D876/(m+m_f/2)),0)</f>
        <v>0</v>
      </c>
      <c r="S876" s="1">
        <f t="shared" si="218"/>
        <v>0</v>
      </c>
      <c r="T876" s="1">
        <f t="shared" si="225"/>
        <v>0</v>
      </c>
      <c r="U876" s="1">
        <f t="shared" si="212"/>
        <v>3.1664619899243114</v>
      </c>
      <c r="V876" s="1">
        <f t="shared" si="213"/>
        <v>0.97376001020834346</v>
      </c>
      <c r="W876" s="1">
        <f t="shared" si="219"/>
        <v>4.1402220001326571</v>
      </c>
      <c r="X876" s="1">
        <f t="shared" si="222"/>
        <v>534.16810422024275</v>
      </c>
      <c r="Y876" s="1">
        <f t="shared" si="223"/>
        <v>256.43534848843808</v>
      </c>
      <c r="Z876" s="1">
        <f t="shared" si="224"/>
        <v>0.32963957297836394</v>
      </c>
      <c r="AA876" s="1">
        <f t="shared" si="220"/>
        <v>28.841147438532573</v>
      </c>
      <c r="AB876" s="1">
        <f t="shared" si="221"/>
        <v>-15.993789018668819</v>
      </c>
      <c r="AC876" s="1">
        <f t="shared" si="214"/>
        <v>32.978979255654131</v>
      </c>
      <c r="AD876" s="1">
        <f t="shared" si="226"/>
        <v>-3.1664619899243114</v>
      </c>
      <c r="AE876" s="1">
        <f t="shared" si="215"/>
        <v>-8.8362399897916575</v>
      </c>
      <c r="AF876" s="1">
        <f t="shared" si="216"/>
        <v>9.3864593266486107</v>
      </c>
      <c r="AG876" s="1">
        <f t="shared" si="211"/>
        <v>8.7399999999998581</v>
      </c>
      <c r="AH876" s="1">
        <f>SUM($Z$2:Z876)</f>
        <v>611.90903928302157</v>
      </c>
    </row>
    <row r="877" spans="17:34" x14ac:dyDescent="0.3">
      <c r="Q877" s="1">
        <f t="shared" si="217"/>
        <v>8.7499999999998579</v>
      </c>
      <c r="R877" s="1">
        <f>IF(Q877&lt;=t_thrust,('D12 Data'!D877/(m+m_f/2)),0)</f>
        <v>0</v>
      </c>
      <c r="S877" s="1">
        <f t="shared" si="218"/>
        <v>0</v>
      </c>
      <c r="T877" s="1">
        <f t="shared" si="225"/>
        <v>0</v>
      </c>
      <c r="U877" s="1">
        <f t="shared" si="212"/>
        <v>3.1595129061327305</v>
      </c>
      <c r="V877" s="1">
        <f t="shared" si="213"/>
        <v>0.98454938080835008</v>
      </c>
      <c r="W877" s="1">
        <f t="shared" si="219"/>
        <v>4.1440622869410806</v>
      </c>
      <c r="X877" s="1">
        <f t="shared" si="222"/>
        <v>534.45651569462802</v>
      </c>
      <c r="Y877" s="1">
        <f t="shared" si="223"/>
        <v>256.27541059825137</v>
      </c>
      <c r="Z877" s="1">
        <f t="shared" si="224"/>
        <v>0.32978979255650426</v>
      </c>
      <c r="AA877" s="1">
        <f t="shared" si="220"/>
        <v>28.809482818633331</v>
      </c>
      <c r="AB877" s="1">
        <f t="shared" si="221"/>
        <v>-16.082151418566735</v>
      </c>
      <c r="AC877" s="1">
        <f t="shared" si="214"/>
        <v>32.994270631836024</v>
      </c>
      <c r="AD877" s="1">
        <f t="shared" si="226"/>
        <v>-3.1595129061327305</v>
      </c>
      <c r="AE877" s="1">
        <f t="shared" si="215"/>
        <v>-8.8254506191916509</v>
      </c>
      <c r="AF877" s="1">
        <f t="shared" si="216"/>
        <v>9.3739586320726627</v>
      </c>
      <c r="AG877" s="1">
        <f t="shared" si="211"/>
        <v>8.7499999999998579</v>
      </c>
      <c r="AH877" s="1">
        <f>SUM($Z$2:Z877)</f>
        <v>612.23882907557811</v>
      </c>
    </row>
    <row r="878" spans="17:34" x14ac:dyDescent="0.3">
      <c r="Q878" s="1">
        <f t="shared" si="217"/>
        <v>8.7599999999998577</v>
      </c>
      <c r="R878" s="1">
        <f>IF(Q878&lt;=t_thrust,('D12 Data'!D878/(m+m_f/2)),0)</f>
        <v>0</v>
      </c>
      <c r="S878" s="1">
        <f t="shared" si="218"/>
        <v>0</v>
      </c>
      <c r="T878" s="1">
        <f t="shared" si="225"/>
        <v>0</v>
      </c>
      <c r="U878" s="1">
        <f t="shared" si="212"/>
        <v>3.1525866811873025</v>
      </c>
      <c r="V878" s="1">
        <f t="shared" si="213"/>
        <v>0.99538491320864608</v>
      </c>
      <c r="W878" s="1">
        <f t="shared" si="219"/>
        <v>4.1479715943959485</v>
      </c>
      <c r="X878" s="1">
        <f t="shared" si="222"/>
        <v>534.74461052281436</v>
      </c>
      <c r="Y878" s="1">
        <f t="shared" si="223"/>
        <v>256.1145890840657</v>
      </c>
      <c r="Z878" s="1">
        <f t="shared" si="224"/>
        <v>0.32994270631835981</v>
      </c>
      <c r="AA878" s="1">
        <f t="shared" si="220"/>
        <v>28.777887689572005</v>
      </c>
      <c r="AB878" s="1">
        <f t="shared" si="221"/>
        <v>-16.170405924758651</v>
      </c>
      <c r="AC878" s="1">
        <f t="shared" si="214"/>
        <v>33.009829560982126</v>
      </c>
      <c r="AD878" s="1">
        <f t="shared" si="226"/>
        <v>-3.1525866811873025</v>
      </c>
      <c r="AE878" s="1">
        <f t="shared" si="215"/>
        <v>-8.8146150867913544</v>
      </c>
      <c r="AF878" s="1">
        <f t="shared" si="216"/>
        <v>9.3614230708097654</v>
      </c>
      <c r="AG878" s="1">
        <f t="shared" si="211"/>
        <v>8.7599999999998577</v>
      </c>
      <c r="AH878" s="1">
        <f>SUM($Z$2:Z878)</f>
        <v>612.56877178189643</v>
      </c>
    </row>
    <row r="879" spans="17:34" x14ac:dyDescent="0.3">
      <c r="Q879" s="1">
        <f t="shared" si="217"/>
        <v>8.7699999999998575</v>
      </c>
      <c r="R879" s="1">
        <f>IF(Q879&lt;=t_thrust,('D12 Data'!D879/(m+m_f/2)),0)</f>
        <v>0</v>
      </c>
      <c r="S879" s="1">
        <f t="shared" si="218"/>
        <v>0</v>
      </c>
      <c r="T879" s="1">
        <f t="shared" si="225"/>
        <v>0</v>
      </c>
      <c r="U879" s="1">
        <f t="shared" si="212"/>
        <v>3.1456832149122849</v>
      </c>
      <c r="V879" s="1">
        <f t="shared" si="213"/>
        <v>1.0062663327816816</v>
      </c>
      <c r="W879" s="1">
        <f t="shared" si="219"/>
        <v>4.1519495476939667</v>
      </c>
      <c r="X879" s="1">
        <f t="shared" si="222"/>
        <v>535.03238939971004</v>
      </c>
      <c r="Y879" s="1">
        <f t="shared" si="223"/>
        <v>255.95288502481813</v>
      </c>
      <c r="Z879" s="1">
        <f t="shared" si="224"/>
        <v>0.3300982956097831</v>
      </c>
      <c r="AA879" s="1">
        <f t="shared" si="220"/>
        <v>28.746361822760132</v>
      </c>
      <c r="AB879" s="1">
        <f t="shared" si="221"/>
        <v>-16.258552075626561</v>
      </c>
      <c r="AC879" s="1">
        <f t="shared" si="214"/>
        <v>33.025654174306709</v>
      </c>
      <c r="AD879" s="1">
        <f t="shared" si="226"/>
        <v>-3.1456832149122849</v>
      </c>
      <c r="AE879" s="1">
        <f t="shared" si="215"/>
        <v>-8.8037336672183191</v>
      </c>
      <c r="AF879" s="1">
        <f t="shared" si="216"/>
        <v>9.3488528372145314</v>
      </c>
      <c r="AG879" s="1">
        <f t="shared" si="211"/>
        <v>8.7699999999998575</v>
      </c>
      <c r="AH879" s="1">
        <f>SUM($Z$2:Z879)</f>
        <v>612.89887007750622</v>
      </c>
    </row>
    <row r="880" spans="17:34" x14ac:dyDescent="0.3">
      <c r="Q880" s="1">
        <f t="shared" si="217"/>
        <v>8.7799999999998573</v>
      </c>
      <c r="R880" s="1">
        <f>IF(Q880&lt;=t_thrust,('D12 Data'!D880/(m+m_f/2)),0)</f>
        <v>0</v>
      </c>
      <c r="S880" s="1">
        <f t="shared" si="218"/>
        <v>0</v>
      </c>
      <c r="T880" s="1">
        <f t="shared" si="225"/>
        <v>0</v>
      </c>
      <c r="U880" s="1">
        <f t="shared" si="212"/>
        <v>3.1388024076802123</v>
      </c>
      <c r="V880" s="1">
        <f t="shared" si="213"/>
        <v>1.0171933642699402</v>
      </c>
      <c r="W880" s="1">
        <f t="shared" si="219"/>
        <v>4.1559957719501526</v>
      </c>
      <c r="X880" s="1">
        <f t="shared" si="222"/>
        <v>535.31985301793759</v>
      </c>
      <c r="Y880" s="1">
        <f t="shared" si="223"/>
        <v>255.79029950406186</v>
      </c>
      <c r="Z880" s="1">
        <f t="shared" si="224"/>
        <v>0.33025654174302116</v>
      </c>
      <c r="AA880" s="1">
        <f t="shared" si="220"/>
        <v>28.714904990611011</v>
      </c>
      <c r="AB880" s="1">
        <f t="shared" si="221"/>
        <v>-16.346589412298741</v>
      </c>
      <c r="AC880" s="1">
        <f t="shared" si="214"/>
        <v>33.041742599840198</v>
      </c>
      <c r="AD880" s="1">
        <f t="shared" si="226"/>
        <v>-3.1388024076802123</v>
      </c>
      <c r="AE880" s="1">
        <f t="shared" si="215"/>
        <v>-8.7928066357300594</v>
      </c>
      <c r="AF880" s="1">
        <f t="shared" si="216"/>
        <v>9.3362481269403741</v>
      </c>
      <c r="AG880" s="1">
        <f t="shared" si="211"/>
        <v>8.7799999999998573</v>
      </c>
      <c r="AH880" s="1">
        <f>SUM($Z$2:Z880)</f>
        <v>613.2291266192492</v>
      </c>
    </row>
    <row r="881" spans="17:34" x14ac:dyDescent="0.3">
      <c r="Q881" s="1">
        <f t="shared" si="217"/>
        <v>8.789999999999857</v>
      </c>
      <c r="R881" s="1">
        <f>IF(Q881&lt;=t_thrust,('D12 Data'!D881/(m+m_f/2)),0)</f>
        <v>0</v>
      </c>
      <c r="S881" s="1">
        <f t="shared" si="218"/>
        <v>0</v>
      </c>
      <c r="T881" s="1">
        <f t="shared" si="225"/>
        <v>0</v>
      </c>
      <c r="U881" s="1">
        <f t="shared" si="212"/>
        <v>3.1319441604082972</v>
      </c>
      <c r="V881" s="1">
        <f t="shared" si="213"/>
        <v>1.0281657317997359</v>
      </c>
      <c r="W881" s="1">
        <f t="shared" si="219"/>
        <v>4.1601098922080331</v>
      </c>
      <c r="X881" s="1">
        <f t="shared" si="222"/>
        <v>535.60700206784372</v>
      </c>
      <c r="Y881" s="1">
        <f t="shared" si="223"/>
        <v>255.62683360993887</v>
      </c>
      <c r="Z881" s="1">
        <f t="shared" si="224"/>
        <v>0.33041742599842527</v>
      </c>
      <c r="AA881" s="1">
        <f t="shared" si="220"/>
        <v>28.68351696653421</v>
      </c>
      <c r="AB881" s="1">
        <f t="shared" si="221"/>
        <v>-16.434517478656041</v>
      </c>
      <c r="AC881" s="1">
        <f t="shared" si="214"/>
        <v>33.058092962627271</v>
      </c>
      <c r="AD881" s="1">
        <f t="shared" si="226"/>
        <v>-3.1319441604082972</v>
      </c>
      <c r="AE881" s="1">
        <f t="shared" si="215"/>
        <v>-8.7818342682002637</v>
      </c>
      <c r="AF881" s="1">
        <f t="shared" si="216"/>
        <v>9.3236091369196767</v>
      </c>
      <c r="AG881" s="1">
        <f t="shared" si="211"/>
        <v>8.789999999999857</v>
      </c>
      <c r="AH881" s="1">
        <f>SUM($Z$2:Z881)</f>
        <v>613.55954404524766</v>
      </c>
    </row>
    <row r="882" spans="17:34" x14ac:dyDescent="0.3">
      <c r="Q882" s="1">
        <f t="shared" si="217"/>
        <v>8.7999999999998568</v>
      </c>
      <c r="R882" s="1">
        <f>IF(Q882&lt;=t_thrust,('D12 Data'!D882/(m+m_f/2)),0)</f>
        <v>0</v>
      </c>
      <c r="S882" s="1">
        <f t="shared" si="218"/>
        <v>0</v>
      </c>
      <c r="T882" s="1">
        <f t="shared" si="225"/>
        <v>0</v>
      </c>
      <c r="U882" s="1">
        <f t="shared" si="212"/>
        <v>3.1251083745548618</v>
      </c>
      <c r="V882" s="1">
        <f t="shared" si="213"/>
        <v>1.039183158894998</v>
      </c>
      <c r="W882" s="1">
        <f t="shared" si="219"/>
        <v>4.1642915334498607</v>
      </c>
      <c r="X882" s="1">
        <f t="shared" si="222"/>
        <v>535.89383723750905</v>
      </c>
      <c r="Y882" s="1">
        <f t="shared" si="223"/>
        <v>255.46248843515232</v>
      </c>
      <c r="Z882" s="1">
        <f t="shared" si="224"/>
        <v>0.33058092962624991</v>
      </c>
      <c r="AA882" s="1">
        <f t="shared" si="220"/>
        <v>28.652197524930127</v>
      </c>
      <c r="AB882" s="1">
        <f t="shared" si="221"/>
        <v>-16.522335821338043</v>
      </c>
      <c r="AC882" s="1">
        <f t="shared" si="214"/>
        <v>33.074703384923687</v>
      </c>
      <c r="AD882" s="1">
        <f t="shared" si="226"/>
        <v>-3.1251083745548618</v>
      </c>
      <c r="AE882" s="1">
        <f t="shared" si="215"/>
        <v>-8.7708168411050025</v>
      </c>
      <c r="AF882" s="1">
        <f t="shared" si="216"/>
        <v>9.3109360653440252</v>
      </c>
      <c r="AG882" s="1">
        <f t="shared" si="211"/>
        <v>8.7999999999998568</v>
      </c>
      <c r="AH882" s="1">
        <f>SUM($Z$2:Z882)</f>
        <v>613.89012497487386</v>
      </c>
    </row>
    <row r="883" spans="17:34" x14ac:dyDescent="0.3">
      <c r="Q883" s="1">
        <f t="shared" si="217"/>
        <v>8.8099999999998566</v>
      </c>
      <c r="R883" s="1">
        <f>IF(Q883&lt;=t_thrust,('D12 Data'!D883/(m+m_f/2)),0)</f>
        <v>0</v>
      </c>
      <c r="S883" s="1">
        <f t="shared" si="218"/>
        <v>0</v>
      </c>
      <c r="T883" s="1">
        <f t="shared" si="225"/>
        <v>0</v>
      </c>
      <c r="U883" s="1">
        <f t="shared" si="212"/>
        <v>3.118294952115797</v>
      </c>
      <c r="V883" s="1">
        <f t="shared" si="213"/>
        <v>1.050245368491048</v>
      </c>
      <c r="W883" s="1">
        <f t="shared" si="219"/>
        <v>4.1685403206068452</v>
      </c>
      <c r="X883" s="1">
        <f t="shared" si="222"/>
        <v>536.18035921275839</v>
      </c>
      <c r="Y883" s="1">
        <f t="shared" si="223"/>
        <v>255.29726507693894</v>
      </c>
      <c r="Z883" s="1">
        <f t="shared" si="224"/>
        <v>0.33074703384927373</v>
      </c>
      <c r="AA883" s="1">
        <f t="shared" si="220"/>
        <v>28.620946441184579</v>
      </c>
      <c r="AB883" s="1">
        <f t="shared" si="221"/>
        <v>-16.610043989749091</v>
      </c>
      <c r="AC883" s="1">
        <f t="shared" si="214"/>
        <v>33.091571986391884</v>
      </c>
      <c r="AD883" s="1">
        <f t="shared" si="226"/>
        <v>-3.118294952115797</v>
      </c>
      <c r="AE883" s="1">
        <f t="shared" si="215"/>
        <v>-8.7597546315089527</v>
      </c>
      <c r="AF883" s="1">
        <f t="shared" si="216"/>
        <v>9.2982291116445079</v>
      </c>
      <c r="AG883" s="1">
        <f t="shared" si="211"/>
        <v>8.8099999999998566</v>
      </c>
      <c r="AH883" s="1">
        <f>SUM($Z$2:Z883)</f>
        <v>614.22087200872318</v>
      </c>
    </row>
    <row r="884" spans="17:34" x14ac:dyDescent="0.3">
      <c r="Q884" s="1">
        <f t="shared" si="217"/>
        <v>8.8199999999998564</v>
      </c>
      <c r="R884" s="1">
        <f>IF(Q884&lt;=t_thrust,('D12 Data'!D884/(m+m_f/2)),0)</f>
        <v>0</v>
      </c>
      <c r="S884" s="1">
        <f t="shared" si="218"/>
        <v>0</v>
      </c>
      <c r="T884" s="1">
        <f t="shared" si="225"/>
        <v>0</v>
      </c>
      <c r="U884" s="1">
        <f t="shared" si="212"/>
        <v>3.111503795621041</v>
      </c>
      <c r="V884" s="1">
        <f t="shared" si="213"/>
        <v>1.0613520829483611</v>
      </c>
      <c r="W884" s="1">
        <f t="shared" si="219"/>
        <v>4.1728558785694032</v>
      </c>
      <c r="X884" s="1">
        <f t="shared" si="222"/>
        <v>536.46656867717024</v>
      </c>
      <c r="Y884" s="1">
        <f t="shared" si="223"/>
        <v>255.13116463704145</v>
      </c>
      <c r="Z884" s="1">
        <f t="shared" si="224"/>
        <v>0.33091571986392621</v>
      </c>
      <c r="AA884" s="1">
        <f t="shared" si="220"/>
        <v>28.589763491663422</v>
      </c>
      <c r="AB884" s="1">
        <f t="shared" si="221"/>
        <v>-16.697641536064179</v>
      </c>
      <c r="AC884" s="1">
        <f t="shared" si="214"/>
        <v>33.10869688429532</v>
      </c>
      <c r="AD884" s="1">
        <f t="shared" si="226"/>
        <v>-3.111503795621041</v>
      </c>
      <c r="AE884" s="1">
        <f t="shared" si="215"/>
        <v>-8.74864791705164</v>
      </c>
      <c r="AF884" s="1">
        <f t="shared" si="216"/>
        <v>9.2854884764720982</v>
      </c>
      <c r="AG884" s="1">
        <f t="shared" si="211"/>
        <v>8.8199999999998564</v>
      </c>
      <c r="AH884" s="1">
        <f>SUM($Z$2:Z884)</f>
        <v>614.5517877285871</v>
      </c>
    </row>
    <row r="885" spans="17:34" x14ac:dyDescent="0.3">
      <c r="Q885" s="1">
        <f t="shared" si="217"/>
        <v>8.8299999999998562</v>
      </c>
      <c r="R885" s="1">
        <f>IF(Q885&lt;=t_thrust,('D12 Data'!D885/(m+m_f/2)),0)</f>
        <v>0</v>
      </c>
      <c r="S885" s="1">
        <f t="shared" si="218"/>
        <v>0</v>
      </c>
      <c r="T885" s="1">
        <f t="shared" si="225"/>
        <v>0</v>
      </c>
      <c r="U885" s="1">
        <f t="shared" si="212"/>
        <v>3.1047348081310959</v>
      </c>
      <c r="V885" s="1">
        <f t="shared" si="213"/>
        <v>1.0725030240663169</v>
      </c>
      <c r="W885" s="1">
        <f t="shared" si="219"/>
        <v>4.1772378321974113</v>
      </c>
      <c r="X885" s="1">
        <f t="shared" si="222"/>
        <v>536.75246631208688</v>
      </c>
      <c r="Y885" s="1">
        <f t="shared" si="223"/>
        <v>254.96418822168081</v>
      </c>
      <c r="Z885" s="1">
        <f t="shared" si="224"/>
        <v>0.33108696884295286</v>
      </c>
      <c r="AA885" s="1">
        <f t="shared" si="220"/>
        <v>28.558648453707214</v>
      </c>
      <c r="AB885" s="1">
        <f t="shared" si="221"/>
        <v>-16.785128015234694</v>
      </c>
      <c r="AC885" s="1">
        <f t="shared" si="214"/>
        <v>33.126076193691425</v>
      </c>
      <c r="AD885" s="1">
        <f t="shared" si="226"/>
        <v>-3.1047348081310959</v>
      </c>
      <c r="AE885" s="1">
        <f t="shared" si="215"/>
        <v>-8.7374969759336842</v>
      </c>
      <c r="AF885" s="1">
        <f t="shared" si="216"/>
        <v>9.2727143616780889</v>
      </c>
      <c r="AG885" s="1">
        <f t="shared" si="211"/>
        <v>8.8299999999998562</v>
      </c>
      <c r="AH885" s="1">
        <f>SUM($Z$2:Z885)</f>
        <v>614.88287469743</v>
      </c>
    </row>
    <row r="886" spans="17:34" x14ac:dyDescent="0.3">
      <c r="Q886" s="1">
        <f t="shared" si="217"/>
        <v>8.839999999999856</v>
      </c>
      <c r="R886" s="1">
        <f>IF(Q886&lt;=t_thrust,('D12 Data'!D886/(m+m_f/2)),0)</f>
        <v>0</v>
      </c>
      <c r="S886" s="1">
        <f t="shared" si="218"/>
        <v>0</v>
      </c>
      <c r="T886" s="1">
        <f t="shared" si="225"/>
        <v>0</v>
      </c>
      <c r="U886" s="1">
        <f t="shared" si="212"/>
        <v>3.0979878932335616</v>
      </c>
      <c r="V886" s="1">
        <f t="shared" si="213"/>
        <v>1.0836979130969313</v>
      </c>
      <c r="W886" s="1">
        <f t="shared" si="219"/>
        <v>4.181685806330492</v>
      </c>
      <c r="X886" s="1">
        <f t="shared" si="222"/>
        <v>537.0380527966239</v>
      </c>
      <c r="Y886" s="1">
        <f t="shared" si="223"/>
        <v>254.79633694152847</v>
      </c>
      <c r="Z886" s="1">
        <f t="shared" si="224"/>
        <v>0.33126076193687048</v>
      </c>
      <c r="AA886" s="1">
        <f t="shared" si="220"/>
        <v>28.527601105625905</v>
      </c>
      <c r="AB886" s="1">
        <f t="shared" si="221"/>
        <v>-16.872502984994028</v>
      </c>
      <c r="AC886" s="1">
        <f t="shared" si="214"/>
        <v>33.14370802762329</v>
      </c>
      <c r="AD886" s="1">
        <f t="shared" si="226"/>
        <v>-3.0979878932335616</v>
      </c>
      <c r="AE886" s="1">
        <f t="shared" si="215"/>
        <v>-8.7263020869030683</v>
      </c>
      <c r="AF886" s="1">
        <f t="shared" si="216"/>
        <v>9.2599069702946029</v>
      </c>
      <c r="AG886" s="1">
        <f t="shared" si="211"/>
        <v>8.839999999999856</v>
      </c>
      <c r="AH886" s="1">
        <f>SUM($Z$2:Z886)</f>
        <v>615.21413545936684</v>
      </c>
    </row>
    <row r="887" spans="17:34" x14ac:dyDescent="0.3">
      <c r="Q887" s="1">
        <f t="shared" si="217"/>
        <v>8.8499999999998558</v>
      </c>
      <c r="R887" s="1">
        <f>IF(Q887&lt;=t_thrust,('D12 Data'!D887/(m+m_f/2)),0)</f>
        <v>0</v>
      </c>
      <c r="S887" s="1">
        <f t="shared" si="218"/>
        <v>0</v>
      </c>
      <c r="T887" s="1">
        <f t="shared" si="225"/>
        <v>0</v>
      </c>
      <c r="U887" s="1">
        <f t="shared" si="212"/>
        <v>3.0912629550397002</v>
      </c>
      <c r="V887" s="1">
        <f t="shared" si="213"/>
        <v>1.0949364707585794</v>
      </c>
      <c r="W887" s="1">
        <f t="shared" si="219"/>
        <v>4.1861994257982786</v>
      </c>
      <c r="X887" s="1">
        <f t="shared" si="222"/>
        <v>537.32332880768013</v>
      </c>
      <c r="Y887" s="1">
        <f t="shared" si="223"/>
        <v>254.62761191167854</v>
      </c>
      <c r="Z887" s="1">
        <f t="shared" si="224"/>
        <v>0.33143708027619584</v>
      </c>
      <c r="AA887" s="1">
        <f t="shared" si="220"/>
        <v>28.49662122669357</v>
      </c>
      <c r="AB887" s="1">
        <f t="shared" si="221"/>
        <v>-16.959766005863056</v>
      </c>
      <c r="AC887" s="1">
        <f t="shared" si="214"/>
        <v>33.161590497309845</v>
      </c>
      <c r="AD887" s="1">
        <f t="shared" si="226"/>
        <v>-3.0912629550397002</v>
      </c>
      <c r="AE887" s="1">
        <f t="shared" si="215"/>
        <v>-8.7150635292414211</v>
      </c>
      <c r="AF887" s="1">
        <f t="shared" si="216"/>
        <v>9.2470665065151714</v>
      </c>
      <c r="AG887" s="1">
        <f t="shared" si="211"/>
        <v>8.8499999999998558</v>
      </c>
      <c r="AH887" s="1">
        <f>SUM($Z$2:Z887)</f>
        <v>615.54557253964299</v>
      </c>
    </row>
    <row r="888" spans="17:34" x14ac:dyDescent="0.3">
      <c r="Q888" s="1">
        <f t="shared" si="217"/>
        <v>8.8599999999998555</v>
      </c>
      <c r="R888" s="1">
        <f>IF(Q888&lt;=t_thrust,('D12 Data'!D888/(m+m_f/2)),0)</f>
        <v>0</v>
      </c>
      <c r="S888" s="1">
        <f t="shared" si="218"/>
        <v>0</v>
      </c>
      <c r="T888" s="1">
        <f t="shared" si="225"/>
        <v>0</v>
      </c>
      <c r="U888" s="1">
        <f t="shared" si="212"/>
        <v>3.0845598981810283</v>
      </c>
      <c r="V888" s="1">
        <f t="shared" si="213"/>
        <v>1.1062184172496932</v>
      </c>
      <c r="W888" s="1">
        <f t="shared" si="219"/>
        <v>4.1907783154307214</v>
      </c>
      <c r="X888" s="1">
        <f t="shared" si="222"/>
        <v>537.60829501994704</v>
      </c>
      <c r="Y888" s="1">
        <f t="shared" si="223"/>
        <v>254.45801425161991</v>
      </c>
      <c r="Z888" s="1">
        <f t="shared" si="224"/>
        <v>0.33161590497307386</v>
      </c>
      <c r="AA888" s="1">
        <f t="shared" si="220"/>
        <v>28.465708597143173</v>
      </c>
      <c r="AB888" s="1">
        <f t="shared" si="221"/>
        <v>-17.04691664115547</v>
      </c>
      <c r="AC888" s="1">
        <f t="shared" si="214"/>
        <v>33.17972171233469</v>
      </c>
      <c r="AD888" s="1">
        <f t="shared" si="226"/>
        <v>-3.0845598981810283</v>
      </c>
      <c r="AE888" s="1">
        <f t="shared" si="215"/>
        <v>-8.7037815827503078</v>
      </c>
      <c r="AF888" s="1">
        <f t="shared" si="216"/>
        <v>9.2341931756753937</v>
      </c>
      <c r="AG888" s="1">
        <f t="shared" si="211"/>
        <v>8.8599999999998555</v>
      </c>
      <c r="AH888" s="1">
        <f>SUM($Z$2:Z888)</f>
        <v>615.87718844461608</v>
      </c>
    </row>
    <row r="889" spans="17:34" x14ac:dyDescent="0.3">
      <c r="Q889" s="1">
        <f t="shared" si="217"/>
        <v>8.8699999999998553</v>
      </c>
      <c r="R889" s="1">
        <f>IF(Q889&lt;=t_thrust,('D12 Data'!D889/(m+m_f/2)),0)</f>
        <v>0</v>
      </c>
      <c r="S889" s="1">
        <f t="shared" si="218"/>
        <v>0</v>
      </c>
      <c r="T889" s="1">
        <f t="shared" si="225"/>
        <v>0</v>
      </c>
      <c r="U889" s="1">
        <f t="shared" si="212"/>
        <v>3.0778786278059314</v>
      </c>
      <c r="V889" s="1">
        <f t="shared" si="213"/>
        <v>1.1175434722624504</v>
      </c>
      <c r="W889" s="1">
        <f t="shared" si="219"/>
        <v>4.1954221000683818</v>
      </c>
      <c r="X889" s="1">
        <f t="shared" si="222"/>
        <v>537.89295210591843</v>
      </c>
      <c r="Y889" s="1">
        <f t="shared" si="223"/>
        <v>254.28754508520836</v>
      </c>
      <c r="Z889" s="1">
        <f t="shared" si="224"/>
        <v>0.33179721712330812</v>
      </c>
      <c r="AA889" s="1">
        <f t="shared" si="220"/>
        <v>28.434862998161364</v>
      </c>
      <c r="AB889" s="1">
        <f t="shared" si="221"/>
        <v>-17.13395445698297</v>
      </c>
      <c r="AC889" s="1">
        <f t="shared" si="214"/>
        <v>33.198099780833438</v>
      </c>
      <c r="AD889" s="1">
        <f t="shared" si="226"/>
        <v>-3.0778786278059314</v>
      </c>
      <c r="AE889" s="1">
        <f t="shared" si="215"/>
        <v>-8.6924565277375496</v>
      </c>
      <c r="AF889" s="1">
        <f t="shared" si="216"/>
        <v>9.2212871842336455</v>
      </c>
      <c r="AG889" s="1">
        <f t="shared" si="211"/>
        <v>8.8699999999998553</v>
      </c>
      <c r="AH889" s="1">
        <f>SUM($Z$2:Z889)</f>
        <v>616.20898566173935</v>
      </c>
    </row>
    <row r="890" spans="17:34" x14ac:dyDescent="0.3">
      <c r="Q890" s="1">
        <f t="shared" si="217"/>
        <v>8.8799999999998551</v>
      </c>
      <c r="R890" s="1">
        <f>IF(Q890&lt;=t_thrust,('D12 Data'!D890/(m+m_f/2)),0)</f>
        <v>0</v>
      </c>
      <c r="S890" s="1">
        <f t="shared" si="218"/>
        <v>0</v>
      </c>
      <c r="T890" s="1">
        <f t="shared" si="225"/>
        <v>0</v>
      </c>
      <c r="U890" s="1">
        <f t="shared" si="212"/>
        <v>3.0712190495763019</v>
      </c>
      <c r="V890" s="1">
        <f t="shared" si="213"/>
        <v>1.1289113549964385</v>
      </c>
      <c r="W890" s="1">
        <f t="shared" si="219"/>
        <v>4.2001304045727403</v>
      </c>
      <c r="X890" s="1">
        <f t="shared" si="222"/>
        <v>538.17730073590008</v>
      </c>
      <c r="Y890" s="1">
        <f t="shared" si="223"/>
        <v>254.11620554063853</v>
      </c>
      <c r="Z890" s="1">
        <f t="shared" si="224"/>
        <v>0.33198099780836726</v>
      </c>
      <c r="AA890" s="1">
        <f t="shared" si="220"/>
        <v>28.404084211883305</v>
      </c>
      <c r="AB890" s="1">
        <f t="shared" si="221"/>
        <v>-17.220879022260345</v>
      </c>
      <c r="AC890" s="1">
        <f t="shared" si="214"/>
        <v>33.216722809679538</v>
      </c>
      <c r="AD890" s="1">
        <f t="shared" si="226"/>
        <v>-3.0712190495763019</v>
      </c>
      <c r="AE890" s="1">
        <f t="shared" si="215"/>
        <v>-8.6810886450035625</v>
      </c>
      <c r="AF890" s="1">
        <f t="shared" si="216"/>
        <v>9.2083487397518855</v>
      </c>
      <c r="AG890" s="1">
        <f t="shared" si="211"/>
        <v>8.8799999999998551</v>
      </c>
      <c r="AH890" s="1">
        <f>SUM($Z$2:Z890)</f>
        <v>616.54096665954773</v>
      </c>
    </row>
    <row r="891" spans="17:34" x14ac:dyDescent="0.3">
      <c r="Q891" s="1">
        <f t="shared" si="217"/>
        <v>8.8899999999998549</v>
      </c>
      <c r="R891" s="1">
        <f>IF(Q891&lt;=t_thrust,('D12 Data'!D891/(m+m_f/2)),0)</f>
        <v>0</v>
      </c>
      <c r="S891" s="1">
        <f t="shared" si="218"/>
        <v>0</v>
      </c>
      <c r="T891" s="1">
        <f t="shared" si="225"/>
        <v>0</v>
      </c>
      <c r="U891" s="1">
        <f t="shared" si="212"/>
        <v>3.0645810696642135</v>
      </c>
      <c r="V891" s="1">
        <f t="shared" si="213"/>
        <v>1.1403217841723008</v>
      </c>
      <c r="W891" s="1">
        <f t="shared" si="219"/>
        <v>4.204902853836515</v>
      </c>
      <c r="X891" s="1">
        <f t="shared" si="222"/>
        <v>538.46134157801885</v>
      </c>
      <c r="Y891" s="1">
        <f t="shared" si="223"/>
        <v>253.94399675041592</v>
      </c>
      <c r="Z891" s="1">
        <f t="shared" si="224"/>
        <v>0.33216722809674626</v>
      </c>
      <c r="AA891" s="1">
        <f t="shared" si="220"/>
        <v>28.373372021387542</v>
      </c>
      <c r="AB891" s="1">
        <f t="shared" si="221"/>
        <v>-17.30768990871038</v>
      </c>
      <c r="AC891" s="1">
        <f t="shared" si="214"/>
        <v>33.235588904668631</v>
      </c>
      <c r="AD891" s="1">
        <f t="shared" si="226"/>
        <v>-3.0645810696642135</v>
      </c>
      <c r="AE891" s="1">
        <f t="shared" si="215"/>
        <v>-8.6696782158276999</v>
      </c>
      <c r="AF891" s="1">
        <f t="shared" si="216"/>
        <v>9.1953780508765171</v>
      </c>
      <c r="AG891" s="1">
        <f t="shared" si="211"/>
        <v>8.8899999999998549</v>
      </c>
      <c r="AH891" s="1">
        <f>SUM($Z$2:Z891)</f>
        <v>616.87313388764449</v>
      </c>
    </row>
    <row r="892" spans="17:34" x14ac:dyDescent="0.3">
      <c r="Q892" s="1">
        <f t="shared" si="217"/>
        <v>8.8999999999998547</v>
      </c>
      <c r="R892" s="1">
        <f>IF(Q892&lt;=t_thrust,('D12 Data'!D892/(m+m_f/2)),0)</f>
        <v>0</v>
      </c>
      <c r="S892" s="1">
        <f t="shared" si="218"/>
        <v>0</v>
      </c>
      <c r="T892" s="1">
        <f t="shared" si="225"/>
        <v>0</v>
      </c>
      <c r="U892" s="1">
        <f t="shared" si="212"/>
        <v>3.0579645947486069</v>
      </c>
      <c r="V892" s="1">
        <f t="shared" si="213"/>
        <v>1.1517744780453631</v>
      </c>
      <c r="W892" s="1">
        <f t="shared" si="219"/>
        <v>4.2097390727939699</v>
      </c>
      <c r="X892" s="1">
        <f t="shared" si="222"/>
        <v>538.74507529823268</v>
      </c>
      <c r="Y892" s="1">
        <f t="shared" si="223"/>
        <v>253.77091985132881</v>
      </c>
      <c r="Z892" s="1">
        <f t="shared" si="224"/>
        <v>0.33235588904665042</v>
      </c>
      <c r="AA892" s="1">
        <f t="shared" si="220"/>
        <v>28.342726210690902</v>
      </c>
      <c r="AB892" s="1">
        <f t="shared" si="221"/>
        <v>-17.394386690868654</v>
      </c>
      <c r="AC892" s="1">
        <f t="shared" si="214"/>
        <v>33.254696170701266</v>
      </c>
      <c r="AD892" s="1">
        <f t="shared" si="226"/>
        <v>-3.0579645947486069</v>
      </c>
      <c r="AE892" s="1">
        <f t="shared" si="215"/>
        <v>-8.6582255219546376</v>
      </c>
      <c r="AF892" s="1">
        <f t="shared" si="216"/>
        <v>9.182375327319324</v>
      </c>
      <c r="AG892" s="1">
        <f t="shared" si="211"/>
        <v>8.8999999999998547</v>
      </c>
      <c r="AH892" s="1">
        <f>SUM($Z$2:Z892)</f>
        <v>617.20548977669114</v>
      </c>
    </row>
    <row r="893" spans="17:34" x14ac:dyDescent="0.3">
      <c r="Q893" s="1">
        <f t="shared" si="217"/>
        <v>8.9099999999998545</v>
      </c>
      <c r="R893" s="1">
        <f>IF(Q893&lt;=t_thrust,('D12 Data'!D893/(m+m_f/2)),0)</f>
        <v>0</v>
      </c>
      <c r="S893" s="1">
        <f t="shared" si="218"/>
        <v>0</v>
      </c>
      <c r="T893" s="1">
        <f t="shared" si="225"/>
        <v>0</v>
      </c>
      <c r="U893" s="1">
        <f t="shared" si="212"/>
        <v>3.0513695320120098</v>
      </c>
      <c r="V893" s="1">
        <f t="shared" si="213"/>
        <v>1.163269154419236</v>
      </c>
      <c r="W893" s="1">
        <f t="shared" si="219"/>
        <v>4.2146386864312451</v>
      </c>
      <c r="X893" s="1">
        <f t="shared" si="222"/>
        <v>539.02850256033958</v>
      </c>
      <c r="Y893" s="1">
        <f t="shared" si="223"/>
        <v>253.59697598442014</v>
      </c>
      <c r="Z893" s="1">
        <f t="shared" si="224"/>
        <v>0.33254696170699555</v>
      </c>
      <c r="AA893" s="1">
        <f t="shared" si="220"/>
        <v>28.312146564743415</v>
      </c>
      <c r="AB893" s="1">
        <f t="shared" si="221"/>
        <v>-17.480968946088197</v>
      </c>
      <c r="AC893" s="1">
        <f t="shared" si="214"/>
        <v>33.274042711964114</v>
      </c>
      <c r="AD893" s="1">
        <f t="shared" si="226"/>
        <v>-3.0513695320120098</v>
      </c>
      <c r="AE893" s="1">
        <f t="shared" si="215"/>
        <v>-8.6467308455807643</v>
      </c>
      <c r="AF893" s="1">
        <f t="shared" si="216"/>
        <v>9.1693407798384854</v>
      </c>
      <c r="AG893" s="1">
        <f t="shared" si="211"/>
        <v>8.9099999999998545</v>
      </c>
      <c r="AH893" s="1">
        <f>SUM($Z$2:Z893)</f>
        <v>617.53803673839809</v>
      </c>
    </row>
    <row r="894" spans="17:34" x14ac:dyDescent="0.3">
      <c r="Q894" s="1">
        <f t="shared" si="217"/>
        <v>8.9199999999998543</v>
      </c>
      <c r="R894" s="1">
        <f>IF(Q894&lt;=t_thrust,('D12 Data'!D894/(m+m_f/2)),0)</f>
        <v>0</v>
      </c>
      <c r="S894" s="1">
        <f t="shared" si="218"/>
        <v>0</v>
      </c>
      <c r="T894" s="1">
        <f t="shared" si="225"/>
        <v>0</v>
      </c>
      <c r="U894" s="1">
        <f t="shared" si="212"/>
        <v>3.0447957891372779</v>
      </c>
      <c r="V894" s="1">
        <f t="shared" si="213"/>
        <v>1.1748055306593965</v>
      </c>
      <c r="W894" s="1">
        <f t="shared" si="219"/>
        <v>4.2196013197966744</v>
      </c>
      <c r="X894" s="1">
        <f t="shared" si="222"/>
        <v>539.31162402598704</v>
      </c>
      <c r="Y894" s="1">
        <f t="shared" si="223"/>
        <v>253.42216629495925</v>
      </c>
      <c r="Z894" s="1">
        <f t="shared" si="224"/>
        <v>0.33274042711967272</v>
      </c>
      <c r="AA894" s="1">
        <f t="shared" si="220"/>
        <v>28.281632869423294</v>
      </c>
      <c r="AB894" s="1">
        <f t="shared" si="221"/>
        <v>-17.567436254544003</v>
      </c>
      <c r="AC894" s="1">
        <f t="shared" si="214"/>
        <v>33.2936266321095</v>
      </c>
      <c r="AD894" s="1">
        <f t="shared" si="226"/>
        <v>-3.0447957891372779</v>
      </c>
      <c r="AE894" s="1">
        <f t="shared" si="215"/>
        <v>-8.635194469340604</v>
      </c>
      <c r="AF894" s="1">
        <f t="shared" si="216"/>
        <v>9.1562746202196585</v>
      </c>
      <c r="AG894" s="1">
        <f t="shared" si="211"/>
        <v>8.9199999999998543</v>
      </c>
      <c r="AH894" s="1">
        <f>SUM($Z$2:Z894)</f>
        <v>617.87077716551778</v>
      </c>
    </row>
    <row r="895" spans="17:34" x14ac:dyDescent="0.3">
      <c r="Q895" s="1">
        <f t="shared" si="217"/>
        <v>8.9299999999998541</v>
      </c>
      <c r="R895" s="1">
        <f>IF(Q895&lt;=t_thrust,('D12 Data'!D895/(m+m_f/2)),0)</f>
        <v>0</v>
      </c>
      <c r="S895" s="1">
        <f t="shared" si="218"/>
        <v>0</v>
      </c>
      <c r="T895" s="1">
        <f t="shared" si="225"/>
        <v>0</v>
      </c>
      <c r="U895" s="1">
        <f t="shared" si="212"/>
        <v>3.0382432743043628</v>
      </c>
      <c r="V895" s="1">
        <f t="shared" si="213"/>
        <v>1.1863833237067467</v>
      </c>
      <c r="W895" s="1">
        <f t="shared" si="219"/>
        <v>4.2246265980111097</v>
      </c>
      <c r="X895" s="1">
        <f t="shared" si="222"/>
        <v>539.5944403546813</v>
      </c>
      <c r="Y895" s="1">
        <f t="shared" si="223"/>
        <v>253.24649193241382</v>
      </c>
      <c r="Z895" s="1">
        <f t="shared" si="224"/>
        <v>0.33293626632110979</v>
      </c>
      <c r="AA895" s="1">
        <f t="shared" si="220"/>
        <v>28.251184911531922</v>
      </c>
      <c r="AB895" s="1">
        <f t="shared" si="221"/>
        <v>-17.653788199237407</v>
      </c>
      <c r="AC895" s="1">
        <f t="shared" si="214"/>
        <v>33.313446034433348</v>
      </c>
      <c r="AD895" s="1">
        <f t="shared" si="226"/>
        <v>-3.0382432743043628</v>
      </c>
      <c r="AE895" s="1">
        <f t="shared" si="215"/>
        <v>-8.6236166762932545</v>
      </c>
      <c r="AF895" s="1">
        <f t="shared" si="216"/>
        <v>9.143177061257143</v>
      </c>
      <c r="AG895" s="1">
        <f t="shared" si="211"/>
        <v>8.9299999999998541</v>
      </c>
      <c r="AH895" s="1">
        <f>SUM($Z$2:Z895)</f>
        <v>618.20371343183888</v>
      </c>
    </row>
    <row r="896" spans="17:34" x14ac:dyDescent="0.3">
      <c r="Q896" s="1">
        <f t="shared" si="217"/>
        <v>8.9399999999998538</v>
      </c>
      <c r="R896" s="1">
        <f>IF(Q896&lt;=t_thrust,('D12 Data'!D896/(m+m_f/2)),0)</f>
        <v>0</v>
      </c>
      <c r="S896" s="1">
        <f t="shared" si="218"/>
        <v>0</v>
      </c>
      <c r="T896" s="1">
        <f t="shared" si="225"/>
        <v>0</v>
      </c>
      <c r="U896" s="1">
        <f t="shared" si="212"/>
        <v>3.0317118961871006</v>
      </c>
      <c r="V896" s="1">
        <f t="shared" si="213"/>
        <v>1.1980022500911431</v>
      </c>
      <c r="W896" s="1">
        <f t="shared" si="219"/>
        <v>4.2297141462782424</v>
      </c>
      <c r="X896" s="1">
        <f t="shared" si="222"/>
        <v>539.87695220379658</v>
      </c>
      <c r="Y896" s="1">
        <f t="shared" si="223"/>
        <v>253.06995405042144</v>
      </c>
      <c r="Z896" s="1">
        <f t="shared" si="224"/>
        <v>0.33313446034430072</v>
      </c>
      <c r="AA896" s="1">
        <f t="shared" si="220"/>
        <v>28.22080247878888</v>
      </c>
      <c r="AB896" s="1">
        <f t="shared" si="221"/>
        <v>-17.740024366000338</v>
      </c>
      <c r="AC896" s="1">
        <f t="shared" si="214"/>
        <v>33.333499022051406</v>
      </c>
      <c r="AD896" s="1">
        <f t="shared" si="226"/>
        <v>-3.0317118961871006</v>
      </c>
      <c r="AE896" s="1">
        <f t="shared" si="215"/>
        <v>-8.6119977499088574</v>
      </c>
      <c r="AF896" s="1">
        <f t="shared" si="216"/>
        <v>9.1300483167351096</v>
      </c>
      <c r="AG896" s="1">
        <f t="shared" si="211"/>
        <v>8.9399999999998538</v>
      </c>
      <c r="AH896" s="1">
        <f>SUM($Z$2:Z896)</f>
        <v>618.53684789218323</v>
      </c>
    </row>
    <row r="897" spans="17:34" x14ac:dyDescent="0.3">
      <c r="Q897" s="1">
        <f t="shared" si="217"/>
        <v>8.9499999999998536</v>
      </c>
      <c r="R897" s="1">
        <f>IF(Q897&lt;=t_thrust,('D12 Data'!D897/(m+m_f/2)),0)</f>
        <v>0</v>
      </c>
      <c r="S897" s="1">
        <f t="shared" si="218"/>
        <v>0</v>
      </c>
      <c r="T897" s="1">
        <f t="shared" si="225"/>
        <v>0</v>
      </c>
      <c r="U897" s="1">
        <f t="shared" si="212"/>
        <v>3.0252015639500285</v>
      </c>
      <c r="V897" s="1">
        <f t="shared" si="213"/>
        <v>1.2096620259449054</v>
      </c>
      <c r="W897" s="1">
        <f t="shared" si="219"/>
        <v>4.2348635898949336</v>
      </c>
      <c r="X897" s="1">
        <f t="shared" si="222"/>
        <v>540.15916022858448</v>
      </c>
      <c r="Y897" s="1">
        <f t="shared" si="223"/>
        <v>252.89255380676144</v>
      </c>
      <c r="Z897" s="1">
        <f t="shared" si="224"/>
        <v>0.33333499022052815</v>
      </c>
      <c r="AA897" s="1">
        <f t="shared" si="220"/>
        <v>28.190485359827008</v>
      </c>
      <c r="AB897" s="1">
        <f t="shared" si="221"/>
        <v>-17.826144343499426</v>
      </c>
      <c r="AC897" s="1">
        <f t="shared" si="214"/>
        <v>33.353783698073855</v>
      </c>
      <c r="AD897" s="1">
        <f t="shared" si="226"/>
        <v>-3.0252015639500285</v>
      </c>
      <c r="AE897" s="1">
        <f t="shared" si="215"/>
        <v>-8.6003379740550958</v>
      </c>
      <c r="AF897" s="1">
        <f t="shared" si="216"/>
        <v>9.116888601408915</v>
      </c>
      <c r="AG897" s="1">
        <f t="shared" ref="AG897:AG960" si="227">Q897</f>
        <v>8.9499999999998536</v>
      </c>
      <c r="AH897" s="1">
        <f>SUM($Z$2:Z897)</f>
        <v>618.87018288240381</v>
      </c>
    </row>
    <row r="898" spans="17:34" x14ac:dyDescent="0.3">
      <c r="Q898" s="1">
        <f t="shared" si="217"/>
        <v>8.9599999999998534</v>
      </c>
      <c r="R898" s="1">
        <f>IF(Q898&lt;=t_thrust,('D12 Data'!D898/(m+m_f/2)),0)</f>
        <v>0</v>
      </c>
      <c r="S898" s="1">
        <f t="shared" si="218"/>
        <v>0</v>
      </c>
      <c r="T898" s="1">
        <f t="shared" si="225"/>
        <v>0</v>
      </c>
      <c r="U898" s="1">
        <f t="shared" ref="U898:U961" si="228">IF(t&lt;=t_thrust,(0.5*rho*vx^2*C_D*A)/(m+m_f/2),(0.5*rho*vx^2*C_D*A)/m)</f>
        <v>3.0187121872452245</v>
      </c>
      <c r="V898" s="1">
        <f t="shared" ref="V898:V961" si="229">IF(t&lt;=t_thrust,(0.5*rho*vy^2*C_D*A)/(m+m_f/2),(0.5*rho*vy^2*C_D*A)/m)</f>
        <v>1.2213623670162954</v>
      </c>
      <c r="W898" s="1">
        <f t="shared" si="219"/>
        <v>4.2400745542615192</v>
      </c>
      <c r="X898" s="1">
        <f t="shared" si="222"/>
        <v>540.44106508218272</v>
      </c>
      <c r="Y898" s="1">
        <f t="shared" si="223"/>
        <v>252.71429236332645</v>
      </c>
      <c r="Z898" s="1">
        <f t="shared" si="224"/>
        <v>0.33353783698070688</v>
      </c>
      <c r="AA898" s="1">
        <f t="shared" si="220"/>
        <v>28.160233344187507</v>
      </c>
      <c r="AB898" s="1">
        <f t="shared" si="221"/>
        <v>-17.912147723239976</v>
      </c>
      <c r="AC898" s="1">
        <f t="shared" ref="AC898:AC961" si="230">SQRT(vx^2+vy^2)</f>
        <v>33.374298165778121</v>
      </c>
      <c r="AD898" s="1">
        <f t="shared" si="226"/>
        <v>-3.0187121872452245</v>
      </c>
      <c r="AE898" s="1">
        <f t="shared" ref="AE898:AE961" si="231">IF(t&gt;t_thrust,IF(vy&gt;0,-ady-g,ady-g),aty-ady-g)</f>
        <v>-8.5886376329837049</v>
      </c>
      <c r="AF898" s="1">
        <f t="shared" ref="AF898:AF961" si="232">SQRT(ax^2 + ay^2)</f>
        <v>9.1036981309864817</v>
      </c>
      <c r="AG898" s="1">
        <f t="shared" si="227"/>
        <v>8.9599999999998534</v>
      </c>
      <c r="AH898" s="1">
        <f>SUM($Z$2:Z898)</f>
        <v>619.20372071938448</v>
      </c>
    </row>
    <row r="899" spans="17:34" x14ac:dyDescent="0.3">
      <c r="Q899" s="1">
        <f t="shared" ref="Q899:Q962" si="233">Q898+h</f>
        <v>8.9699999999998532</v>
      </c>
      <c r="R899" s="1">
        <f>IF(Q899&lt;=t_thrust,('D12 Data'!D899/(m+m_f/2)),0)</f>
        <v>0</v>
      </c>
      <c r="S899" s="1">
        <f t="shared" ref="S899:S962" si="234">R899*COS($D$3)</f>
        <v>0</v>
      </c>
      <c r="T899" s="1">
        <f t="shared" si="225"/>
        <v>0</v>
      </c>
      <c r="U899" s="1">
        <f t="shared" si="228"/>
        <v>3.0122436762091676</v>
      </c>
      <c r="V899" s="1">
        <f t="shared" si="229"/>
        <v>1.2331029886829701</v>
      </c>
      <c r="W899" s="1">
        <f t="shared" ref="W899:W962" si="235">IF(Q899&lt;=t_thrust,(0.5*rho*AC899^2*C_D*A)/(m+m_f/2),(0.5*rho*AC899^2*C_D*A)/m)</f>
        <v>4.2453466648921383</v>
      </c>
      <c r="X899" s="1">
        <f t="shared" si="222"/>
        <v>540.72266741562464</v>
      </c>
      <c r="Y899" s="1">
        <f t="shared" si="223"/>
        <v>252.53517088609405</v>
      </c>
      <c r="Z899" s="1">
        <f t="shared" si="224"/>
        <v>0.33374298165782262</v>
      </c>
      <c r="AA899" s="1">
        <f t="shared" ref="AA899:AA962" si="236">AA898+AD898*(Q899-Q898)</f>
        <v>28.130046222315055</v>
      </c>
      <c r="AB899" s="1">
        <f t="shared" ref="AB899:AB962" si="237">AB898+AE898*(Q899-Q898)</f>
        <v>-17.998034099569811</v>
      </c>
      <c r="AC899" s="1">
        <f t="shared" si="230"/>
        <v>33.395040528780008</v>
      </c>
      <c r="AD899" s="1">
        <f t="shared" si="226"/>
        <v>-3.0122436762091676</v>
      </c>
      <c r="AE899" s="1">
        <f t="shared" si="231"/>
        <v>-8.5768970113170298</v>
      </c>
      <c r="AF899" s="1">
        <f t="shared" si="232"/>
        <v>9.0904771221097693</v>
      </c>
      <c r="AG899" s="1">
        <f t="shared" si="227"/>
        <v>8.9699999999998532</v>
      </c>
      <c r="AH899" s="1">
        <f>SUM($Z$2:Z899)</f>
        <v>619.53746370104227</v>
      </c>
    </row>
    <row r="900" spans="17:34" x14ac:dyDescent="0.3">
      <c r="Q900" s="1">
        <f t="shared" si="233"/>
        <v>8.979999999999853</v>
      </c>
      <c r="R900" s="1">
        <f>IF(Q900&lt;=t_thrust,('D12 Data'!D900/(m+m_f/2)),0)</f>
        <v>0</v>
      </c>
      <c r="S900" s="1">
        <f t="shared" si="234"/>
        <v>0</v>
      </c>
      <c r="T900" s="1">
        <f t="shared" si="225"/>
        <v>0</v>
      </c>
      <c r="U900" s="1">
        <f t="shared" si="228"/>
        <v>3.0057959414596263</v>
      </c>
      <c r="V900" s="1">
        <f t="shared" si="229"/>
        <v>1.2448836059654058</v>
      </c>
      <c r="W900" s="1">
        <f t="shared" si="235"/>
        <v>4.2506795474250323</v>
      </c>
      <c r="X900" s="1">
        <f t="shared" ref="X900:X963" si="238">X899+AA899*(Q900-Q899)</f>
        <v>541.0039678778478</v>
      </c>
      <c r="Y900" s="1">
        <f t="shared" ref="Y900:Y963" si="239">Y899+AB899*($Q900-$Q899)</f>
        <v>252.35519054509837</v>
      </c>
      <c r="Z900" s="1">
        <f t="shared" ref="Z900:Z963" si="240">SQRT((X900-X899)^2+(Y900-Y899)^2)</f>
        <v>0.33395040528779807</v>
      </c>
      <c r="AA900" s="1">
        <f t="shared" si="236"/>
        <v>28.099923785552964</v>
      </c>
      <c r="AB900" s="1">
        <f t="shared" si="237"/>
        <v>-18.083803069682979</v>
      </c>
      <c r="AC900" s="1">
        <f t="shared" si="230"/>
        <v>33.416008891203042</v>
      </c>
      <c r="AD900" s="1">
        <f t="shared" si="226"/>
        <v>-3.0057959414596263</v>
      </c>
      <c r="AE900" s="1">
        <f t="shared" si="231"/>
        <v>-8.5651163940345949</v>
      </c>
      <c r="AF900" s="1">
        <f t="shared" si="232"/>
        <v>9.0772257923362982</v>
      </c>
      <c r="AG900" s="1">
        <f t="shared" si="227"/>
        <v>8.979999999999853</v>
      </c>
      <c r="AH900" s="1">
        <f>SUM($Z$2:Z900)</f>
        <v>619.87141410633012</v>
      </c>
    </row>
    <row r="901" spans="17:34" x14ac:dyDescent="0.3">
      <c r="Q901" s="1">
        <f t="shared" si="233"/>
        <v>8.9899999999998528</v>
      </c>
      <c r="R901" s="1">
        <f>IF(Q901&lt;=t_thrust,('D12 Data'!D901/(m+m_f/2)),0)</f>
        <v>0</v>
      </c>
      <c r="S901" s="1">
        <f t="shared" si="234"/>
        <v>0</v>
      </c>
      <c r="T901" s="1">
        <f t="shared" si="225"/>
        <v>0</v>
      </c>
      <c r="U901" s="1">
        <f t="shared" si="228"/>
        <v>2.9993688940925671</v>
      </c>
      <c r="V901" s="1">
        <f t="shared" si="229"/>
        <v>1.256703933540289</v>
      </c>
      <c r="W901" s="1">
        <f t="shared" si="235"/>
        <v>4.2560728276328561</v>
      </c>
      <c r="X901" s="1">
        <f t="shared" si="238"/>
        <v>541.28496711570335</v>
      </c>
      <c r="Y901" s="1">
        <f t="shared" si="239"/>
        <v>252.17435251440153</v>
      </c>
      <c r="Z901" s="1">
        <f t="shared" si="240"/>
        <v>0.33416008891205229</v>
      </c>
      <c r="AA901" s="1">
        <f t="shared" si="236"/>
        <v>28.069865826138368</v>
      </c>
      <c r="AB901" s="1">
        <f t="shared" si="237"/>
        <v>-18.169454233623323</v>
      </c>
      <c r="AC901" s="1">
        <f t="shared" si="230"/>
        <v>33.437201357846071</v>
      </c>
      <c r="AD901" s="1">
        <f t="shared" si="226"/>
        <v>-2.9993688940925671</v>
      </c>
      <c r="AE901" s="1">
        <f t="shared" si="231"/>
        <v>-8.553296066459712</v>
      </c>
      <c r="AF901" s="1">
        <f t="shared" si="232"/>
        <v>9.063944360120777</v>
      </c>
      <c r="AG901" s="1">
        <f t="shared" si="227"/>
        <v>8.9899999999998528</v>
      </c>
      <c r="AH901" s="1">
        <f>SUM($Z$2:Z901)</f>
        <v>620.20557419524221</v>
      </c>
    </row>
    <row r="902" spans="17:34" x14ac:dyDescent="0.3">
      <c r="Q902" s="1">
        <f t="shared" si="233"/>
        <v>8.9999999999998526</v>
      </c>
      <c r="R902" s="1">
        <f>IF(Q902&lt;=t_thrust,('D12 Data'!D902/(m+m_f/2)),0)</f>
        <v>0</v>
      </c>
      <c r="S902" s="1">
        <f t="shared" si="234"/>
        <v>0</v>
      </c>
      <c r="T902" s="1">
        <f t="shared" si="225"/>
        <v>0</v>
      </c>
      <c r="U902" s="1">
        <f t="shared" si="228"/>
        <v>2.9929624456790878</v>
      </c>
      <c r="V902" s="1">
        <f t="shared" si="229"/>
        <v>1.2685636857538836</v>
      </c>
      <c r="W902" s="1">
        <f t="shared" si="235"/>
        <v>4.2615261314329729</v>
      </c>
      <c r="X902" s="1">
        <f t="shared" si="238"/>
        <v>541.56566577396472</v>
      </c>
      <c r="Y902" s="1">
        <f t="shared" si="239"/>
        <v>251.9926579720653</v>
      </c>
      <c r="Z902" s="1">
        <f t="shared" si="240"/>
        <v>0.33437201357844964</v>
      </c>
      <c r="AA902" s="1">
        <f t="shared" si="236"/>
        <v>28.039872137197442</v>
      </c>
      <c r="AB902" s="1">
        <f t="shared" si="237"/>
        <v>-18.254987194287917</v>
      </c>
      <c r="AC902" s="1">
        <f t="shared" si="230"/>
        <v>33.458616034349021</v>
      </c>
      <c r="AD902" s="1">
        <f t="shared" si="226"/>
        <v>-2.9929624456790878</v>
      </c>
      <c r="AE902" s="1">
        <f t="shared" si="231"/>
        <v>-8.5414363142461163</v>
      </c>
      <c r="AF902" s="1">
        <f t="shared" si="232"/>
        <v>9.0506330447967915</v>
      </c>
      <c r="AG902" s="1">
        <f t="shared" si="227"/>
        <v>8.9999999999998526</v>
      </c>
      <c r="AH902" s="1">
        <f>SUM($Z$2:Z902)</f>
        <v>620.53994620882065</v>
      </c>
    </row>
    <row r="903" spans="17:34" x14ac:dyDescent="0.3">
      <c r="Q903" s="1">
        <f t="shared" si="233"/>
        <v>9.0099999999998523</v>
      </c>
      <c r="R903" s="1">
        <f>IF(Q903&lt;=t_thrust,('D12 Data'!D903/(m+m_f/2)),0)</f>
        <v>0</v>
      </c>
      <c r="S903" s="1">
        <f t="shared" si="234"/>
        <v>0</v>
      </c>
      <c r="T903" s="1">
        <f t="shared" si="225"/>
        <v>0</v>
      </c>
      <c r="U903" s="1">
        <f t="shared" si="228"/>
        <v>2.9865765082623716</v>
      </c>
      <c r="V903" s="1">
        <f t="shared" si="229"/>
        <v>1.280462576635361</v>
      </c>
      <c r="W903" s="1">
        <f t="shared" si="235"/>
        <v>4.267039084897732</v>
      </c>
      <c r="X903" s="1">
        <f t="shared" si="238"/>
        <v>541.84606449533669</v>
      </c>
      <c r="Y903" s="1">
        <f t="shared" si="239"/>
        <v>251.81010810012242</v>
      </c>
      <c r="Z903" s="1">
        <f t="shared" si="240"/>
        <v>0.33458616034348526</v>
      </c>
      <c r="AA903" s="1">
        <f t="shared" si="236"/>
        <v>28.00994251274065</v>
      </c>
      <c r="AB903" s="1">
        <f t="shared" si="237"/>
        <v>-18.340401557430376</v>
      </c>
      <c r="AC903" s="1">
        <f t="shared" si="230"/>
        <v>33.480251027356864</v>
      </c>
      <c r="AD903" s="1">
        <f t="shared" si="226"/>
        <v>-2.9865765082623716</v>
      </c>
      <c r="AE903" s="1">
        <f t="shared" si="231"/>
        <v>-8.5295374233646388</v>
      </c>
      <c r="AF903" s="1">
        <f t="shared" si="232"/>
        <v>9.0372920665585745</v>
      </c>
      <c r="AG903" s="1">
        <f t="shared" si="227"/>
        <v>9.0099999999998523</v>
      </c>
      <c r="AH903" s="1">
        <f>SUM($Z$2:Z903)</f>
        <v>620.87453236916417</v>
      </c>
    </row>
    <row r="904" spans="17:34" x14ac:dyDescent="0.3">
      <c r="Q904" s="1">
        <f t="shared" si="233"/>
        <v>9.0199999999998521</v>
      </c>
      <c r="R904" s="1">
        <f>IF(Q904&lt;=t_thrust,('D12 Data'!D904/(m+m_f/2)),0)</f>
        <v>0</v>
      </c>
      <c r="S904" s="1">
        <f t="shared" si="234"/>
        <v>0</v>
      </c>
      <c r="T904" s="1">
        <f t="shared" si="225"/>
        <v>0</v>
      </c>
      <c r="U904" s="1">
        <f t="shared" si="228"/>
        <v>2.9802109943546675</v>
      </c>
      <c r="V904" s="1">
        <f t="shared" si="229"/>
        <v>1.2924003199100997</v>
      </c>
      <c r="W904" s="1">
        <f t="shared" si="235"/>
        <v>4.2726113142647684</v>
      </c>
      <c r="X904" s="1">
        <f t="shared" si="238"/>
        <v>542.12616392046414</v>
      </c>
      <c r="Y904" s="1">
        <f t="shared" si="239"/>
        <v>251.62670408454812</v>
      </c>
      <c r="Z904" s="1">
        <f t="shared" si="240"/>
        <v>0.33480251027359798</v>
      </c>
      <c r="AA904" s="1">
        <f t="shared" si="236"/>
        <v>27.980076747658028</v>
      </c>
      <c r="AB904" s="1">
        <f t="shared" si="237"/>
        <v>-18.425696931664021</v>
      </c>
      <c r="AC904" s="1">
        <f t="shared" si="230"/>
        <v>33.502104444681777</v>
      </c>
      <c r="AD904" s="1">
        <f t="shared" si="226"/>
        <v>-2.9802109943546675</v>
      </c>
      <c r="AE904" s="1">
        <f t="shared" si="231"/>
        <v>-8.5175996800899014</v>
      </c>
      <c r="AF904" s="1">
        <f t="shared" si="232"/>
        <v>9.0239216464428598</v>
      </c>
      <c r="AG904" s="1">
        <f t="shared" si="227"/>
        <v>9.0199999999998521</v>
      </c>
      <c r="AH904" s="1">
        <f>SUM($Z$2:Z904)</f>
        <v>621.20933487943773</v>
      </c>
    </row>
    <row r="905" spans="17:34" x14ac:dyDescent="0.3">
      <c r="Q905" s="1">
        <f t="shared" si="233"/>
        <v>9.0299999999998519</v>
      </c>
      <c r="R905" s="1">
        <f>IF(Q905&lt;=t_thrust,('D12 Data'!D905/(m+m_f/2)),0)</f>
        <v>0</v>
      </c>
      <c r="S905" s="1">
        <f t="shared" si="234"/>
        <v>0</v>
      </c>
      <c r="T905" s="1">
        <f t="shared" si="225"/>
        <v>0</v>
      </c>
      <c r="U905" s="1">
        <f t="shared" si="228"/>
        <v>2.9738658169342909</v>
      </c>
      <c r="V905" s="1">
        <f t="shared" si="229"/>
        <v>1.3043766290129502</v>
      </c>
      <c r="W905" s="1">
        <f t="shared" si="235"/>
        <v>4.2782424459472423</v>
      </c>
      <c r="X905" s="1">
        <f t="shared" si="238"/>
        <v>542.4059646879407</v>
      </c>
      <c r="Y905" s="1">
        <f t="shared" si="239"/>
        <v>251.44244711523149</v>
      </c>
      <c r="Z905" s="1">
        <f t="shared" si="240"/>
        <v>0.33502104444679698</v>
      </c>
      <c r="AA905" s="1">
        <f t="shared" si="236"/>
        <v>27.950274637714482</v>
      </c>
      <c r="AB905" s="1">
        <f t="shared" si="237"/>
        <v>-18.510872928464916</v>
      </c>
      <c r="AC905" s="1">
        <f t="shared" si="230"/>
        <v>33.524174395463355</v>
      </c>
      <c r="AD905" s="1">
        <f t="shared" si="226"/>
        <v>-2.9738658169342909</v>
      </c>
      <c r="AE905" s="1">
        <f t="shared" si="231"/>
        <v>-8.5056233709870508</v>
      </c>
      <c r="AF905" s="1">
        <f t="shared" si="232"/>
        <v>9.0105220063108096</v>
      </c>
      <c r="AG905" s="1">
        <f t="shared" si="227"/>
        <v>9.0299999999998519</v>
      </c>
      <c r="AH905" s="1">
        <f>SUM($Z$2:Z905)</f>
        <v>621.5443559238845</v>
      </c>
    </row>
    <row r="906" spans="17:34" x14ac:dyDescent="0.3">
      <c r="Q906" s="1">
        <f t="shared" si="233"/>
        <v>9.0399999999998517</v>
      </c>
      <c r="R906" s="1">
        <f>IF(Q906&lt;=t_thrust,('D12 Data'!D906/(m+m_f/2)),0)</f>
        <v>0</v>
      </c>
      <c r="S906" s="1">
        <f t="shared" si="234"/>
        <v>0</v>
      </c>
      <c r="T906" s="1">
        <f t="shared" ref="T906:T969" si="241">R906*SIN($D$3)</f>
        <v>0</v>
      </c>
      <c r="U906" s="1">
        <f t="shared" si="228"/>
        <v>2.967540889442644</v>
      </c>
      <c r="V906" s="1">
        <f t="shared" si="229"/>
        <v>1.3163912171014696</v>
      </c>
      <c r="W906" s="1">
        <f t="shared" si="235"/>
        <v>4.283932106544114</v>
      </c>
      <c r="X906" s="1">
        <f t="shared" si="238"/>
        <v>542.68546743431784</v>
      </c>
      <c r="Y906" s="1">
        <f t="shared" si="239"/>
        <v>251.25733838594684</v>
      </c>
      <c r="Z906" s="1">
        <f t="shared" si="240"/>
        <v>0.3352417439546363</v>
      </c>
      <c r="AA906" s="1">
        <f t="shared" si="236"/>
        <v>27.920535979545139</v>
      </c>
      <c r="AB906" s="1">
        <f t="shared" si="237"/>
        <v>-18.595929162174784</v>
      </c>
      <c r="AC906" s="1">
        <f t="shared" si="230"/>
        <v>33.546458990327089</v>
      </c>
      <c r="AD906" s="1">
        <f t="shared" ref="AD906:AD969" si="242">S906-U906</f>
        <v>-2.967540889442644</v>
      </c>
      <c r="AE906" s="1">
        <f t="shared" si="231"/>
        <v>-8.4936087828985301</v>
      </c>
      <c r="AF906" s="1">
        <f t="shared" si="232"/>
        <v>8.9970933688300185</v>
      </c>
      <c r="AG906" s="1">
        <f t="shared" si="227"/>
        <v>9.0399999999998517</v>
      </c>
      <c r="AH906" s="1">
        <f>SUM($Z$2:Z906)</f>
        <v>621.87959766783911</v>
      </c>
    </row>
    <row r="907" spans="17:34" x14ac:dyDescent="0.3">
      <c r="Q907" s="1">
        <f t="shared" si="233"/>
        <v>9.0499999999998515</v>
      </c>
      <c r="R907" s="1">
        <f>IF(Q907&lt;=t_thrust,('D12 Data'!D907/(m+m_f/2)),0)</f>
        <v>0</v>
      </c>
      <c r="S907" s="1">
        <f t="shared" si="234"/>
        <v>0</v>
      </c>
      <c r="T907" s="1">
        <f t="shared" si="241"/>
        <v>0</v>
      </c>
      <c r="U907" s="1">
        <f t="shared" si="228"/>
        <v>2.9612361257812654</v>
      </c>
      <c r="V907" s="1">
        <f t="shared" si="229"/>
        <v>1.3284437970691172</v>
      </c>
      <c r="W907" s="1">
        <f t="shared" si="235"/>
        <v>4.2896799228503824</v>
      </c>
      <c r="X907" s="1">
        <f t="shared" si="238"/>
        <v>542.96467279411331</v>
      </c>
      <c r="Y907" s="1">
        <f t="shared" si="239"/>
        <v>251.0713790943251</v>
      </c>
      <c r="Z907" s="1">
        <f t="shared" si="240"/>
        <v>0.33546458990328254</v>
      </c>
      <c r="AA907" s="1">
        <f t="shared" si="236"/>
        <v>27.890860570650712</v>
      </c>
      <c r="AB907" s="1">
        <f t="shared" si="237"/>
        <v>-18.680865250003766</v>
      </c>
      <c r="AC907" s="1">
        <f t="shared" si="230"/>
        <v>33.568956341540868</v>
      </c>
      <c r="AD907" s="1">
        <f t="shared" si="242"/>
        <v>-2.9612361257812654</v>
      </c>
      <c r="AE907" s="1">
        <f t="shared" si="231"/>
        <v>-8.481556202930884</v>
      </c>
      <c r="AF907" s="1">
        <f t="shared" si="232"/>
        <v>8.9836359574566131</v>
      </c>
      <c r="AG907" s="1">
        <f t="shared" si="227"/>
        <v>9.0499999999998515</v>
      </c>
      <c r="AH907" s="1">
        <f>SUM($Z$2:Z907)</f>
        <v>622.21506225774237</v>
      </c>
    </row>
    <row r="908" spans="17:34" x14ac:dyDescent="0.3">
      <c r="Q908" s="1">
        <f t="shared" si="233"/>
        <v>9.0599999999998513</v>
      </c>
      <c r="R908" s="1">
        <f>IF(Q908&lt;=t_thrust,('D12 Data'!D908/(m+m_f/2)),0)</f>
        <v>0</v>
      </c>
      <c r="S908" s="1">
        <f t="shared" si="234"/>
        <v>0</v>
      </c>
      <c r="T908" s="1">
        <f t="shared" si="241"/>
        <v>0</v>
      </c>
      <c r="U908" s="1">
        <f t="shared" si="228"/>
        <v>2.9549514403088946</v>
      </c>
      <c r="V908" s="1">
        <f t="shared" si="229"/>
        <v>1.340534081558413</v>
      </c>
      <c r="W908" s="1">
        <f t="shared" si="235"/>
        <v>4.2954855218673078</v>
      </c>
      <c r="X908" s="1">
        <f t="shared" si="238"/>
        <v>543.24358139981985</v>
      </c>
      <c r="Y908" s="1">
        <f t="shared" si="239"/>
        <v>250.88457044182505</v>
      </c>
      <c r="Z908" s="1">
        <f t="shared" si="240"/>
        <v>0.3356895634154361</v>
      </c>
      <c r="AA908" s="1">
        <f t="shared" si="236"/>
        <v>27.861248209392901</v>
      </c>
      <c r="AB908" s="1">
        <f t="shared" si="237"/>
        <v>-18.765680812033072</v>
      </c>
      <c r="AC908" s="1">
        <f t="shared" si="230"/>
        <v>33.591664563169616</v>
      </c>
      <c r="AD908" s="1">
        <f t="shared" si="242"/>
        <v>-2.9549514403088946</v>
      </c>
      <c r="AE908" s="1">
        <f t="shared" si="231"/>
        <v>-8.4694659184415872</v>
      </c>
      <c r="AF908" s="1">
        <f t="shared" si="232"/>
        <v>8.9701499964174083</v>
      </c>
      <c r="AG908" s="1">
        <f t="shared" si="227"/>
        <v>9.0599999999998513</v>
      </c>
      <c r="AH908" s="1">
        <f>SUM($Z$2:Z908)</f>
        <v>622.55075182115786</v>
      </c>
    </row>
    <row r="909" spans="17:34" x14ac:dyDescent="0.3">
      <c r="Q909" s="1">
        <f t="shared" si="233"/>
        <v>9.0699999999998511</v>
      </c>
      <c r="R909" s="1">
        <f>IF(Q909&lt;=t_thrust,('D12 Data'!D909/(m+m_f/2)),0)</f>
        <v>0</v>
      </c>
      <c r="S909" s="1">
        <f t="shared" si="234"/>
        <v>0</v>
      </c>
      <c r="T909" s="1">
        <f t="shared" si="241"/>
        <v>0</v>
      </c>
      <c r="U909" s="1">
        <f t="shared" si="228"/>
        <v>2.9486867478385625</v>
      </c>
      <c r="V909" s="1">
        <f t="shared" si="229"/>
        <v>1.3526617829740659</v>
      </c>
      <c r="W909" s="1">
        <f t="shared" si="235"/>
        <v>4.3013485308126276</v>
      </c>
      <c r="X909" s="1">
        <f t="shared" si="238"/>
        <v>543.52219388191372</v>
      </c>
      <c r="Y909" s="1">
        <f t="shared" si="239"/>
        <v>250.69691363370472</v>
      </c>
      <c r="Z909" s="1">
        <f t="shared" si="240"/>
        <v>0.33591664563164852</v>
      </c>
      <c r="AA909" s="1">
        <f t="shared" si="236"/>
        <v>27.831698694989814</v>
      </c>
      <c r="AB909" s="1">
        <f t="shared" si="237"/>
        <v>-18.850375471217486</v>
      </c>
      <c r="AC909" s="1">
        <f t="shared" si="230"/>
        <v>33.614581771228025</v>
      </c>
      <c r="AD909" s="1">
        <f t="shared" si="242"/>
        <v>-2.9486867478385625</v>
      </c>
      <c r="AE909" s="1">
        <f t="shared" si="231"/>
        <v>-8.457338217025935</v>
      </c>
      <c r="AF909" s="1">
        <f t="shared" si="232"/>
        <v>8.9566357106921668</v>
      </c>
      <c r="AG909" s="1">
        <f t="shared" si="227"/>
        <v>9.0699999999998511</v>
      </c>
      <c r="AH909" s="1">
        <f>SUM($Z$2:Z909)</f>
        <v>622.8866684667895</v>
      </c>
    </row>
    <row r="910" spans="17:34" x14ac:dyDescent="0.3">
      <c r="Q910" s="1">
        <f t="shared" si="233"/>
        <v>9.0799999999998509</v>
      </c>
      <c r="R910" s="1">
        <f>IF(Q910&lt;=t_thrust,('D12 Data'!D910/(m+m_f/2)),0)</f>
        <v>0</v>
      </c>
      <c r="S910" s="1">
        <f t="shared" si="234"/>
        <v>0</v>
      </c>
      <c r="T910" s="1">
        <f t="shared" si="241"/>
        <v>0</v>
      </c>
      <c r="U910" s="1">
        <f t="shared" si="228"/>
        <v>2.942441963634701</v>
      </c>
      <c r="V910" s="1">
        <f t="shared" si="229"/>
        <v>1.3648266134960538</v>
      </c>
      <c r="W910" s="1">
        <f t="shared" si="235"/>
        <v>4.3072685771307553</v>
      </c>
      <c r="X910" s="1">
        <f t="shared" si="238"/>
        <v>543.80051086886363</v>
      </c>
      <c r="Y910" s="1">
        <f t="shared" si="239"/>
        <v>250.50840987899255</v>
      </c>
      <c r="Z910" s="1">
        <f t="shared" si="240"/>
        <v>0.33614581771228336</v>
      </c>
      <c r="AA910" s="1">
        <f t="shared" si="236"/>
        <v>27.802211827511428</v>
      </c>
      <c r="AB910" s="1">
        <f t="shared" si="237"/>
        <v>-18.934948853387745</v>
      </c>
      <c r="AC910" s="1">
        <f t="shared" si="230"/>
        <v>33.637706083831375</v>
      </c>
      <c r="AD910" s="1">
        <f t="shared" si="242"/>
        <v>-2.942441963634701</v>
      </c>
      <c r="AE910" s="1">
        <f t="shared" si="231"/>
        <v>-8.4451733865039458</v>
      </c>
      <c r="AF910" s="1">
        <f t="shared" si="232"/>
        <v>8.9430933259959318</v>
      </c>
      <c r="AG910" s="1">
        <f t="shared" si="227"/>
        <v>9.0799999999998509</v>
      </c>
      <c r="AH910" s="1">
        <f>SUM($Z$2:Z910)</f>
        <v>623.22281428450174</v>
      </c>
    </row>
    <row r="911" spans="17:34" x14ac:dyDescent="0.3">
      <c r="Q911" s="1">
        <f t="shared" si="233"/>
        <v>9.0899999999998506</v>
      </c>
      <c r="R911" s="1">
        <f>IF(Q911&lt;=t_thrust,('D12 Data'!D911/(m+m_f/2)),0)</f>
        <v>0</v>
      </c>
      <c r="S911" s="1">
        <f t="shared" si="234"/>
        <v>0</v>
      </c>
      <c r="T911" s="1">
        <f t="shared" si="241"/>
        <v>0</v>
      </c>
      <c r="U911" s="1">
        <f t="shared" si="228"/>
        <v>2.9362170034102775</v>
      </c>
      <c r="V911" s="1">
        <f t="shared" si="229"/>
        <v>1.3770282850926765</v>
      </c>
      <c r="W911" s="1">
        <f t="shared" si="235"/>
        <v>4.3132452885029551</v>
      </c>
      <c r="X911" s="1">
        <f t="shared" si="238"/>
        <v>544.07853298713871</v>
      </c>
      <c r="Y911" s="1">
        <f t="shared" si="239"/>
        <v>250.31906039045867</v>
      </c>
      <c r="Z911" s="1">
        <f t="shared" si="240"/>
        <v>0.3363770608382935</v>
      </c>
      <c r="AA911" s="1">
        <f t="shared" si="236"/>
        <v>27.772787407875082</v>
      </c>
      <c r="AB911" s="1">
        <f t="shared" si="237"/>
        <v>-19.019400587252782</v>
      </c>
      <c r="AC911" s="1">
        <f t="shared" si="230"/>
        <v>33.661035621344396</v>
      </c>
      <c r="AD911" s="1">
        <f t="shared" si="242"/>
        <v>-2.9362170034102775</v>
      </c>
      <c r="AE911" s="1">
        <f t="shared" si="231"/>
        <v>-8.4329717149073247</v>
      </c>
      <c r="AF911" s="1">
        <f t="shared" si="232"/>
        <v>8.9295230687614335</v>
      </c>
      <c r="AG911" s="1">
        <f t="shared" si="227"/>
        <v>9.0899999999998506</v>
      </c>
      <c r="AH911" s="1">
        <f>SUM($Z$2:Z911)</f>
        <v>623.55919134534008</v>
      </c>
    </row>
    <row r="912" spans="17:34" x14ac:dyDescent="0.3">
      <c r="Q912" s="1">
        <f t="shared" si="233"/>
        <v>9.0999999999998504</v>
      </c>
      <c r="R912" s="1">
        <f>IF(Q912&lt;=t_thrust,('D12 Data'!D912/(m+m_f/2)),0)</f>
        <v>0</v>
      </c>
      <c r="S912" s="1">
        <f t="shared" si="234"/>
        <v>0</v>
      </c>
      <c r="T912" s="1">
        <f t="shared" si="241"/>
        <v>0</v>
      </c>
      <c r="U912" s="1">
        <f t="shared" si="228"/>
        <v>2.9300117833239443</v>
      </c>
      <c r="V912" s="1">
        <f t="shared" si="229"/>
        <v>1.3892665095335588</v>
      </c>
      <c r="W912" s="1">
        <f t="shared" si="235"/>
        <v>4.3192782928575024</v>
      </c>
      <c r="X912" s="1">
        <f t="shared" si="238"/>
        <v>544.35626086121749</v>
      </c>
      <c r="Y912" s="1">
        <f t="shared" si="239"/>
        <v>250.12886638458616</v>
      </c>
      <c r="Z912" s="1">
        <f t="shared" si="240"/>
        <v>0.33661035621345792</v>
      </c>
      <c r="AA912" s="1">
        <f t="shared" si="236"/>
        <v>27.743425237840981</v>
      </c>
      <c r="AB912" s="1">
        <f t="shared" si="237"/>
        <v>-19.103730304401854</v>
      </c>
      <c r="AC912" s="1">
        <f t="shared" si="230"/>
        <v>33.68456850652823</v>
      </c>
      <c r="AD912" s="1">
        <f t="shared" si="242"/>
        <v>-2.9300117833239443</v>
      </c>
      <c r="AE912" s="1">
        <f t="shared" si="231"/>
        <v>-8.420733490466441</v>
      </c>
      <c r="AF912" s="1">
        <f t="shared" si="232"/>
        <v>8.915925166121589</v>
      </c>
      <c r="AG912" s="1">
        <f t="shared" si="227"/>
        <v>9.0999999999998504</v>
      </c>
      <c r="AH912" s="1">
        <f>SUM($Z$2:Z912)</f>
        <v>623.89580170155352</v>
      </c>
    </row>
    <row r="913" spans="17:34" x14ac:dyDescent="0.3">
      <c r="Q913" s="1">
        <f t="shared" si="233"/>
        <v>9.1099999999998502</v>
      </c>
      <c r="R913" s="1">
        <f>IF(Q913&lt;=t_thrust,('D12 Data'!D913/(m+m_f/2)),0)</f>
        <v>0</v>
      </c>
      <c r="S913" s="1">
        <f t="shared" si="234"/>
        <v>0</v>
      </c>
      <c r="T913" s="1">
        <f t="shared" si="241"/>
        <v>0</v>
      </c>
      <c r="U913" s="1">
        <f t="shared" si="228"/>
        <v>2.9238262199772187</v>
      </c>
      <c r="V913" s="1">
        <f t="shared" si="229"/>
        <v>1.4015409984026201</v>
      </c>
      <c r="W913" s="1">
        <f t="shared" si="235"/>
        <v>4.3253672183798386</v>
      </c>
      <c r="X913" s="1">
        <f t="shared" si="238"/>
        <v>544.63369511359588</v>
      </c>
      <c r="Y913" s="1">
        <f t="shared" si="239"/>
        <v>249.93782908154213</v>
      </c>
      <c r="Z913" s="1">
        <f t="shared" si="240"/>
        <v>0.33684568506526608</v>
      </c>
      <c r="AA913" s="1">
        <f t="shared" si="236"/>
        <v>27.714125120007743</v>
      </c>
      <c r="AB913" s="1">
        <f t="shared" si="237"/>
        <v>-19.187937639306515</v>
      </c>
      <c r="AC913" s="1">
        <f t="shared" si="230"/>
        <v>33.708302864685429</v>
      </c>
      <c r="AD913" s="1">
        <f t="shared" si="242"/>
        <v>-2.9238262199772187</v>
      </c>
      <c r="AE913" s="1">
        <f t="shared" si="231"/>
        <v>-8.4084590015973806</v>
      </c>
      <c r="AF913" s="1">
        <f t="shared" si="232"/>
        <v>8.9022998458920881</v>
      </c>
      <c r="AG913" s="1">
        <f t="shared" si="227"/>
        <v>9.1099999999998502</v>
      </c>
      <c r="AH913" s="1">
        <f>SUM($Z$2:Z913)</f>
        <v>624.23264738661874</v>
      </c>
    </row>
    <row r="914" spans="17:34" x14ac:dyDescent="0.3">
      <c r="Q914" s="1">
        <f t="shared" si="233"/>
        <v>9.11999999999985</v>
      </c>
      <c r="R914" s="1">
        <f>IF(Q914&lt;=t_thrust,('D12 Data'!D914/(m+m_f/2)),0)</f>
        <v>0</v>
      </c>
      <c r="S914" s="1">
        <f t="shared" si="234"/>
        <v>0</v>
      </c>
      <c r="T914" s="1">
        <f t="shared" si="241"/>
        <v>0</v>
      </c>
      <c r="U914" s="1">
        <f t="shared" si="228"/>
        <v>2.9176602304116708</v>
      </c>
      <c r="V914" s="1">
        <f t="shared" si="229"/>
        <v>1.4138514631110009</v>
      </c>
      <c r="W914" s="1">
        <f t="shared" si="235"/>
        <v>4.3315116935226712</v>
      </c>
      <c r="X914" s="1">
        <f t="shared" si="238"/>
        <v>544.91083636479595</v>
      </c>
      <c r="Y914" s="1">
        <f t="shared" si="239"/>
        <v>249.74594970514906</v>
      </c>
      <c r="Z914" s="1">
        <f t="shared" si="240"/>
        <v>0.33708302864686035</v>
      </c>
      <c r="AA914" s="1">
        <f t="shared" si="236"/>
        <v>27.684886857807971</v>
      </c>
      <c r="AB914" s="1">
        <f t="shared" si="237"/>
        <v>-19.272022229322488</v>
      </c>
      <c r="AC914" s="1">
        <f t="shared" si="230"/>
        <v>33.732236823802964</v>
      </c>
      <c r="AD914" s="1">
        <f t="shared" si="242"/>
        <v>-2.9176602304116708</v>
      </c>
      <c r="AE914" s="1">
        <f t="shared" si="231"/>
        <v>-8.3961485368889992</v>
      </c>
      <c r="AF914" s="1">
        <f t="shared" si="232"/>
        <v>8.8886473365540368</v>
      </c>
      <c r="AG914" s="1">
        <f t="shared" si="227"/>
        <v>9.11999999999985</v>
      </c>
      <c r="AH914" s="1">
        <f>SUM($Z$2:Z914)</f>
        <v>624.56973041526555</v>
      </c>
    </row>
    <row r="915" spans="17:34" x14ac:dyDescent="0.3">
      <c r="Q915" s="1">
        <f t="shared" si="233"/>
        <v>9.1299999999998498</v>
      </c>
      <c r="R915" s="1">
        <f>IF(Q915&lt;=t_thrust,('D12 Data'!D915/(m+m_f/2)),0)</f>
        <v>0</v>
      </c>
      <c r="S915" s="1">
        <f t="shared" si="234"/>
        <v>0</v>
      </c>
      <c r="T915" s="1">
        <f t="shared" si="241"/>
        <v>0</v>
      </c>
      <c r="U915" s="1">
        <f t="shared" si="228"/>
        <v>2.9115137321061488</v>
      </c>
      <c r="V915" s="1">
        <f t="shared" si="229"/>
        <v>1.4261976149099436</v>
      </c>
      <c r="W915" s="1">
        <f t="shared" si="235"/>
        <v>4.3377113470160928</v>
      </c>
      <c r="X915" s="1">
        <f t="shared" si="238"/>
        <v>545.18768523337405</v>
      </c>
      <c r="Y915" s="1">
        <f t="shared" si="239"/>
        <v>249.55322948285584</v>
      </c>
      <c r="Z915" s="1">
        <f t="shared" si="240"/>
        <v>0.3373223682380419</v>
      </c>
      <c r="AA915" s="1">
        <f t="shared" si="236"/>
        <v>27.655710255503855</v>
      </c>
      <c r="AB915" s="1">
        <f t="shared" si="237"/>
        <v>-19.355983714691376</v>
      </c>
      <c r="AC915" s="1">
        <f t="shared" si="230"/>
        <v>33.756368514693328</v>
      </c>
      <c r="AD915" s="1">
        <f t="shared" si="242"/>
        <v>-2.9115137321061488</v>
      </c>
      <c r="AE915" s="1">
        <f t="shared" si="231"/>
        <v>-8.3838023850900569</v>
      </c>
      <c r="AF915" s="1">
        <f t="shared" si="232"/>
        <v>8.8749678672367267</v>
      </c>
      <c r="AG915" s="1">
        <f t="shared" si="227"/>
        <v>9.1299999999998498</v>
      </c>
      <c r="AH915" s="1">
        <f>SUM($Z$2:Z915)</f>
        <v>624.90705278350356</v>
      </c>
    </row>
    <row r="916" spans="17:34" x14ac:dyDescent="0.3">
      <c r="Q916" s="1">
        <f t="shared" si="233"/>
        <v>9.1399999999998496</v>
      </c>
      <c r="R916" s="1">
        <f>IF(Q916&lt;=t_thrust,('D12 Data'!D916/(m+m_f/2)),0)</f>
        <v>0</v>
      </c>
      <c r="S916" s="1">
        <f t="shared" si="234"/>
        <v>0</v>
      </c>
      <c r="T916" s="1">
        <f t="shared" si="241"/>
        <v>0</v>
      </c>
      <c r="U916" s="1">
        <f t="shared" si="228"/>
        <v>2.9053866429740074</v>
      </c>
      <c r="V916" s="1">
        <f t="shared" si="229"/>
        <v>1.4385791649036352</v>
      </c>
      <c r="W916" s="1">
        <f t="shared" si="235"/>
        <v>4.343965807877642</v>
      </c>
      <c r="X916" s="1">
        <f t="shared" si="238"/>
        <v>545.46424233592904</v>
      </c>
      <c r="Y916" s="1">
        <f t="shared" si="239"/>
        <v>249.35966964570892</v>
      </c>
      <c r="Z916" s="1">
        <f t="shared" si="240"/>
        <v>0.33756368514689683</v>
      </c>
      <c r="AA916" s="1">
        <f t="shared" si="236"/>
        <v>27.626595118182795</v>
      </c>
      <c r="AB916" s="1">
        <f t="shared" si="237"/>
        <v>-19.439821738542275</v>
      </c>
      <c r="AC916" s="1">
        <f t="shared" si="230"/>
        <v>33.780696071133619</v>
      </c>
      <c r="AD916" s="1">
        <f t="shared" si="242"/>
        <v>-2.9053866429740074</v>
      </c>
      <c r="AE916" s="1">
        <f t="shared" si="231"/>
        <v>-8.3714208350963659</v>
      </c>
      <c r="AF916" s="1">
        <f t="shared" si="232"/>
        <v>8.8612616677004468</v>
      </c>
      <c r="AG916" s="1">
        <f t="shared" si="227"/>
        <v>9.1399999999998496</v>
      </c>
      <c r="AH916" s="1">
        <f>SUM($Z$2:Z916)</f>
        <v>625.24461646865041</v>
      </c>
    </row>
    <row r="917" spans="17:34" x14ac:dyDescent="0.3">
      <c r="Q917" s="1">
        <f t="shared" si="233"/>
        <v>9.1499999999998494</v>
      </c>
      <c r="R917" s="1">
        <f>IF(Q917&lt;=t_thrust,('D12 Data'!D917/(m+m_f/2)),0)</f>
        <v>0</v>
      </c>
      <c r="S917" s="1">
        <f t="shared" si="234"/>
        <v>0</v>
      </c>
      <c r="T917" s="1">
        <f t="shared" si="241"/>
        <v>0</v>
      </c>
      <c r="U917" s="1">
        <f t="shared" si="228"/>
        <v>2.8992788813603698</v>
      </c>
      <c r="V917" s="1">
        <f t="shared" si="229"/>
        <v>1.4509958240620049</v>
      </c>
      <c r="W917" s="1">
        <f t="shared" si="235"/>
        <v>4.3502747054223745</v>
      </c>
      <c r="X917" s="1">
        <f t="shared" si="238"/>
        <v>545.74050828711086</v>
      </c>
      <c r="Y917" s="1">
        <f t="shared" si="239"/>
        <v>249.16527142832351</v>
      </c>
      <c r="Z917" s="1">
        <f t="shared" si="240"/>
        <v>0.33780696071131788</v>
      </c>
      <c r="AA917" s="1">
        <f t="shared" si="236"/>
        <v>27.597541251753057</v>
      </c>
      <c r="AB917" s="1">
        <f t="shared" si="237"/>
        <v>-19.523535946893237</v>
      </c>
      <c r="AC917" s="1">
        <f t="shared" si="230"/>
        <v>33.80521763000268</v>
      </c>
      <c r="AD917" s="1">
        <f t="shared" si="242"/>
        <v>-2.8992788813603698</v>
      </c>
      <c r="AE917" s="1">
        <f t="shared" si="231"/>
        <v>-8.3590041759379954</v>
      </c>
      <c r="AF917" s="1">
        <f t="shared" si="232"/>
        <v>8.8475289683194092</v>
      </c>
      <c r="AG917" s="1">
        <f t="shared" si="227"/>
        <v>9.1499999999998494</v>
      </c>
      <c r="AH917" s="1">
        <f>SUM($Z$2:Z917)</f>
        <v>625.58242342936171</v>
      </c>
    </row>
    <row r="918" spans="17:34" x14ac:dyDescent="0.3">
      <c r="Q918" s="1">
        <f t="shared" si="233"/>
        <v>9.1599999999998492</v>
      </c>
      <c r="R918" s="1">
        <f>IF(Q918&lt;=t_thrust,('D12 Data'!D918/(m+m_f/2)),0)</f>
        <v>0</v>
      </c>
      <c r="S918" s="1">
        <f t="shared" si="234"/>
        <v>0</v>
      </c>
      <c r="T918" s="1">
        <f t="shared" si="241"/>
        <v>0</v>
      </c>
      <c r="U918" s="1">
        <f t="shared" si="228"/>
        <v>2.8931903660394016</v>
      </c>
      <c r="V918" s="1">
        <f t="shared" si="229"/>
        <v>1.463447303233476</v>
      </c>
      <c r="W918" s="1">
        <f t="shared" si="235"/>
        <v>4.3566376692728763</v>
      </c>
      <c r="X918" s="1">
        <f t="shared" si="238"/>
        <v>546.01648369962834</v>
      </c>
      <c r="Y918" s="1">
        <f t="shared" si="239"/>
        <v>248.97003606885457</v>
      </c>
      <c r="Z918" s="1">
        <f t="shared" si="240"/>
        <v>0.3380521762999909</v>
      </c>
      <c r="AA918" s="1">
        <f t="shared" si="236"/>
        <v>27.568548462939454</v>
      </c>
      <c r="AB918" s="1">
        <f t="shared" si="237"/>
        <v>-19.607125988652616</v>
      </c>
      <c r="AC918" s="1">
        <f t="shared" si="230"/>
        <v>33.82993133141624</v>
      </c>
      <c r="AD918" s="1">
        <f t="shared" si="242"/>
        <v>-2.8931903660394016</v>
      </c>
      <c r="AE918" s="1">
        <f t="shared" si="231"/>
        <v>-8.3465526967665244</v>
      </c>
      <c r="AF918" s="1">
        <f t="shared" si="232"/>
        <v>8.833770000064737</v>
      </c>
      <c r="AG918" s="1">
        <f t="shared" si="227"/>
        <v>9.1599999999998492</v>
      </c>
      <c r="AH918" s="1">
        <f>SUM($Z$2:Z918)</f>
        <v>625.92047560566175</v>
      </c>
    </row>
    <row r="919" spans="17:34" x14ac:dyDescent="0.3">
      <c r="Q919" s="1">
        <f t="shared" si="233"/>
        <v>9.1699999999998489</v>
      </c>
      <c r="R919" s="1">
        <f>IF(Q919&lt;=t_thrust,('D12 Data'!D919/(m+m_f/2)),0)</f>
        <v>0</v>
      </c>
      <c r="S919" s="1">
        <f t="shared" si="234"/>
        <v>0</v>
      </c>
      <c r="T919" s="1">
        <f t="shared" si="241"/>
        <v>0</v>
      </c>
      <c r="U919" s="1">
        <f t="shared" si="228"/>
        <v>2.8871210162116103</v>
      </c>
      <c r="V919" s="1">
        <f t="shared" si="229"/>
        <v>1.4759333131576722</v>
      </c>
      <c r="W919" s="1">
        <f t="shared" si="235"/>
        <v>4.3630543293692821</v>
      </c>
      <c r="X919" s="1">
        <f t="shared" si="238"/>
        <v>546.29216918425777</v>
      </c>
      <c r="Y919" s="1">
        <f t="shared" si="239"/>
        <v>248.77396480896806</v>
      </c>
      <c r="Z919" s="1">
        <f t="shared" si="240"/>
        <v>0.33829931331418484</v>
      </c>
      <c r="AA919" s="1">
        <f t="shared" si="236"/>
        <v>27.539616559279061</v>
      </c>
      <c r="AB919" s="1">
        <f t="shared" si="237"/>
        <v>-19.69059151562028</v>
      </c>
      <c r="AC919" s="1">
        <f t="shared" si="230"/>
        <v>33.854835318860061</v>
      </c>
      <c r="AD919" s="1">
        <f t="shared" si="242"/>
        <v>-2.8871210162116103</v>
      </c>
      <c r="AE919" s="1">
        <f t="shared" si="231"/>
        <v>-8.3340666868423288</v>
      </c>
      <c r="AF919" s="1">
        <f t="shared" si="232"/>
        <v>8.8199849944875659</v>
      </c>
      <c r="AG919" s="1">
        <f t="shared" si="227"/>
        <v>9.1699999999998489</v>
      </c>
      <c r="AH919" s="1">
        <f>SUM($Z$2:Z919)</f>
        <v>626.25877491897597</v>
      </c>
    </row>
    <row r="920" spans="17:34" x14ac:dyDescent="0.3">
      <c r="Q920" s="1">
        <f t="shared" si="233"/>
        <v>9.1799999999998487</v>
      </c>
      <c r="R920" s="1">
        <f>IF(Q920&lt;=t_thrust,('D12 Data'!D920/(m+m_f/2)),0)</f>
        <v>0</v>
      </c>
      <c r="S920" s="1">
        <f t="shared" si="234"/>
        <v>0</v>
      </c>
      <c r="T920" s="1">
        <f t="shared" si="241"/>
        <v>0</v>
      </c>
      <c r="U920" s="1">
        <f t="shared" si="228"/>
        <v>2.8810707515011624</v>
      </c>
      <c r="V920" s="1">
        <f t="shared" si="229"/>
        <v>1.4884535644780781</v>
      </c>
      <c r="W920" s="1">
        <f t="shared" si="235"/>
        <v>4.3695243159792403</v>
      </c>
      <c r="X920" s="1">
        <f t="shared" si="238"/>
        <v>546.56756534985061</v>
      </c>
      <c r="Y920" s="1">
        <f t="shared" si="239"/>
        <v>248.57705889381185</v>
      </c>
      <c r="Z920" s="1">
        <f t="shared" si="240"/>
        <v>0.33854835318864201</v>
      </c>
      <c r="AA920" s="1">
        <f t="shared" si="236"/>
        <v>27.510745349116945</v>
      </c>
      <c r="AB920" s="1">
        <f t="shared" si="237"/>
        <v>-19.7739321824887</v>
      </c>
      <c r="AC920" s="1">
        <f t="shared" si="230"/>
        <v>33.87992773932114</v>
      </c>
      <c r="AD920" s="1">
        <f t="shared" si="242"/>
        <v>-2.8810707515011624</v>
      </c>
      <c r="AE920" s="1">
        <f t="shared" si="231"/>
        <v>-8.3215464355219222</v>
      </c>
      <c r="AF920" s="1">
        <f t="shared" si="232"/>
        <v>8.8061741837021987</v>
      </c>
      <c r="AG920" s="1">
        <f t="shared" si="227"/>
        <v>9.1799999999998487</v>
      </c>
      <c r="AH920" s="1">
        <f>SUM($Z$2:Z920)</f>
        <v>626.59732327216466</v>
      </c>
    </row>
    <row r="921" spans="17:34" x14ac:dyDescent="0.3">
      <c r="Q921" s="1">
        <f t="shared" si="233"/>
        <v>9.1899999999998485</v>
      </c>
      <c r="R921" s="1">
        <f>IF(Q921&lt;=t_thrust,('D12 Data'!D921/(m+m_f/2)),0)</f>
        <v>0</v>
      </c>
      <c r="S921" s="1">
        <f t="shared" si="234"/>
        <v>0</v>
      </c>
      <c r="T921" s="1">
        <f t="shared" si="241"/>
        <v>0</v>
      </c>
      <c r="U921" s="1">
        <f t="shared" si="228"/>
        <v>2.8750394919532174</v>
      </c>
      <c r="V921" s="1">
        <f t="shared" si="229"/>
        <v>1.5010077677546565</v>
      </c>
      <c r="W921" s="1">
        <f t="shared" si="235"/>
        <v>4.3760472597078746</v>
      </c>
      <c r="X921" s="1">
        <f t="shared" si="238"/>
        <v>546.84267280334177</v>
      </c>
      <c r="Y921" s="1">
        <f t="shared" si="239"/>
        <v>248.37931957198697</v>
      </c>
      <c r="Z921" s="1">
        <f t="shared" si="240"/>
        <v>0.33879927739320131</v>
      </c>
      <c r="AA921" s="1">
        <f t="shared" si="236"/>
        <v>27.481934641601935</v>
      </c>
      <c r="AB921" s="1">
        <f t="shared" si="237"/>
        <v>-19.857147646843917</v>
      </c>
      <c r="AC921" s="1">
        <f t="shared" si="230"/>
        <v>33.905206743416848</v>
      </c>
      <c r="AD921" s="1">
        <f t="shared" si="242"/>
        <v>-2.8750394919532174</v>
      </c>
      <c r="AE921" s="1">
        <f t="shared" si="231"/>
        <v>-8.3089922322453447</v>
      </c>
      <c r="AF921" s="1">
        <f t="shared" si="232"/>
        <v>8.7923378003693706</v>
      </c>
      <c r="AG921" s="1">
        <f t="shared" si="227"/>
        <v>9.1899999999998485</v>
      </c>
      <c r="AH921" s="1">
        <f>SUM($Z$2:Z921)</f>
        <v>626.93612254955781</v>
      </c>
    </row>
    <row r="922" spans="17:34" x14ac:dyDescent="0.3">
      <c r="Q922" s="1">
        <f t="shared" si="233"/>
        <v>9.1999999999998483</v>
      </c>
      <c r="R922" s="1">
        <f>IF(Q922&lt;=t_thrust,('D12 Data'!D922/(m+m_f/2)),0)</f>
        <v>0</v>
      </c>
      <c r="S922" s="1">
        <f t="shared" si="234"/>
        <v>0</v>
      </c>
      <c r="T922" s="1">
        <f t="shared" si="241"/>
        <v>0</v>
      </c>
      <c r="U922" s="1">
        <f t="shared" si="228"/>
        <v>2.8690271580312867</v>
      </c>
      <c r="V922" s="1">
        <f t="shared" si="229"/>
        <v>1.5135956334764105</v>
      </c>
      <c r="W922" s="1">
        <f t="shared" si="235"/>
        <v>4.3826227915076963</v>
      </c>
      <c r="X922" s="1">
        <f t="shared" si="238"/>
        <v>547.11749214975782</v>
      </c>
      <c r="Y922" s="1">
        <f t="shared" si="239"/>
        <v>248.18074809551854</v>
      </c>
      <c r="Z922" s="1">
        <f t="shared" si="240"/>
        <v>0.33905206743418992</v>
      </c>
      <c r="AA922" s="1">
        <f t="shared" si="236"/>
        <v>27.453184246682405</v>
      </c>
      <c r="AB922" s="1">
        <f t="shared" si="237"/>
        <v>-19.940237569166367</v>
      </c>
      <c r="AC922" s="1">
        <f t="shared" si="230"/>
        <v>33.930670485522157</v>
      </c>
      <c r="AD922" s="1">
        <f t="shared" si="242"/>
        <v>-2.8690271580312867</v>
      </c>
      <c r="AE922" s="1">
        <f t="shared" si="231"/>
        <v>-8.2964043665235891</v>
      </c>
      <c r="AF922" s="1">
        <f t="shared" si="232"/>
        <v>8.7784760776795849</v>
      </c>
      <c r="AG922" s="1">
        <f t="shared" si="227"/>
        <v>9.1999999999998483</v>
      </c>
      <c r="AH922" s="1">
        <f>SUM($Z$2:Z922)</f>
        <v>627.27517461699199</v>
      </c>
    </row>
    <row r="923" spans="17:34" x14ac:dyDescent="0.3">
      <c r="Q923" s="1">
        <f t="shared" si="233"/>
        <v>9.2099999999998481</v>
      </c>
      <c r="R923" s="1">
        <f>IF(Q923&lt;=t_thrust,('D12 Data'!D923/(m+m_f/2)),0)</f>
        <v>0</v>
      </c>
      <c r="S923" s="1">
        <f t="shared" si="234"/>
        <v>0</v>
      </c>
      <c r="T923" s="1">
        <f t="shared" si="241"/>
        <v>0</v>
      </c>
      <c r="U923" s="1">
        <f t="shared" si="228"/>
        <v>2.8630336706146085</v>
      </c>
      <c r="V923" s="1">
        <f t="shared" si="229"/>
        <v>1.526216872073904</v>
      </c>
      <c r="W923" s="1">
        <f t="shared" si="235"/>
        <v>4.3892505426885133</v>
      </c>
      <c r="X923" s="1">
        <f t="shared" si="238"/>
        <v>547.39202399222461</v>
      </c>
      <c r="Y923" s="1">
        <f t="shared" si="239"/>
        <v>247.98134571982689</v>
      </c>
      <c r="Z923" s="1">
        <f t="shared" si="240"/>
        <v>0.33930670485518122</v>
      </c>
      <c r="AA923" s="1">
        <f t="shared" si="236"/>
        <v>27.424493975102092</v>
      </c>
      <c r="AB923" s="1">
        <f t="shared" si="237"/>
        <v>-20.023201612831603</v>
      </c>
      <c r="AC923" s="1">
        <f t="shared" si="230"/>
        <v>33.956317123894827</v>
      </c>
      <c r="AD923" s="1">
        <f t="shared" si="242"/>
        <v>-2.8630336706146085</v>
      </c>
      <c r="AE923" s="1">
        <f t="shared" si="231"/>
        <v>-8.2837831279260961</v>
      </c>
      <c r="AF923" s="1">
        <f t="shared" si="232"/>
        <v>8.7645892493365611</v>
      </c>
      <c r="AG923" s="1">
        <f t="shared" si="227"/>
        <v>9.2099999999998481</v>
      </c>
      <c r="AH923" s="1">
        <f>SUM($Z$2:Z923)</f>
        <v>627.61448132184717</v>
      </c>
    </row>
    <row r="924" spans="17:34" x14ac:dyDescent="0.3">
      <c r="Q924" s="1">
        <f t="shared" si="233"/>
        <v>9.2199999999998479</v>
      </c>
      <c r="R924" s="1">
        <f>IF(Q924&lt;=t_thrust,('D12 Data'!D924/(m+m_f/2)),0)</f>
        <v>0</v>
      </c>
      <c r="S924" s="1">
        <f t="shared" si="234"/>
        <v>0</v>
      </c>
      <c r="T924" s="1">
        <f t="shared" si="241"/>
        <v>0</v>
      </c>
      <c r="U924" s="1">
        <f t="shared" si="228"/>
        <v>2.8570589509955413</v>
      </c>
      <c r="V924" s="1">
        <f t="shared" si="229"/>
        <v>1.5388711939317279</v>
      </c>
      <c r="W924" s="1">
        <f t="shared" si="235"/>
        <v>4.3959301449272683</v>
      </c>
      <c r="X924" s="1">
        <f t="shared" si="238"/>
        <v>547.66626893197565</v>
      </c>
      <c r="Y924" s="1">
        <f t="shared" si="239"/>
        <v>247.78111370369857</v>
      </c>
      <c r="Z924" s="1">
        <f t="shared" si="240"/>
        <v>0.33956317123897117</v>
      </c>
      <c r="AA924" s="1">
        <f t="shared" si="236"/>
        <v>27.395863638395944</v>
      </c>
      <c r="AB924" s="1">
        <f t="shared" si="237"/>
        <v>-20.106039444110863</v>
      </c>
      <c r="AC924" s="1">
        <f t="shared" si="230"/>
        <v>33.982144820798567</v>
      </c>
      <c r="AD924" s="1">
        <f t="shared" si="242"/>
        <v>-2.8570589509955413</v>
      </c>
      <c r="AE924" s="1">
        <f t="shared" si="231"/>
        <v>-8.2711288060682726</v>
      </c>
      <c r="AF924" s="1">
        <f t="shared" si="232"/>
        <v>8.7506775495407272</v>
      </c>
      <c r="AG924" s="1">
        <f t="shared" si="227"/>
        <v>9.2199999999998479</v>
      </c>
      <c r="AH924" s="1">
        <f>SUM($Z$2:Z924)</f>
        <v>627.95404449308614</v>
      </c>
    </row>
    <row r="925" spans="17:34" x14ac:dyDescent="0.3">
      <c r="Q925" s="1">
        <f t="shared" si="233"/>
        <v>9.2299999999998477</v>
      </c>
      <c r="R925" s="1">
        <f>IF(Q925&lt;=t_thrust,('D12 Data'!D925/(m+m_f/2)),0)</f>
        <v>0</v>
      </c>
      <c r="S925" s="1">
        <f t="shared" si="234"/>
        <v>0</v>
      </c>
      <c r="T925" s="1">
        <f t="shared" si="241"/>
        <v>0</v>
      </c>
      <c r="U925" s="1">
        <f t="shared" si="228"/>
        <v>2.8511029208769796</v>
      </c>
      <c r="V925" s="1">
        <f t="shared" si="229"/>
        <v>1.5515583094009195</v>
      </c>
      <c r="W925" s="1">
        <f t="shared" si="235"/>
        <v>4.4026612302778982</v>
      </c>
      <c r="X925" s="1">
        <f t="shared" si="238"/>
        <v>547.94022756835966</v>
      </c>
      <c r="Y925" s="1">
        <f t="shared" si="239"/>
        <v>247.58005330925747</v>
      </c>
      <c r="Z925" s="1">
        <f t="shared" si="240"/>
        <v>0.33982144820802063</v>
      </c>
      <c r="AA925" s="1">
        <f t="shared" si="236"/>
        <v>27.36729304888599</v>
      </c>
      <c r="AB925" s="1">
        <f t="shared" si="237"/>
        <v>-20.188750732171545</v>
      </c>
      <c r="AC925" s="1">
        <f t="shared" si="230"/>
        <v>34.008151742624307</v>
      </c>
      <c r="AD925" s="1">
        <f t="shared" si="242"/>
        <v>-2.8511029208769796</v>
      </c>
      <c r="AE925" s="1">
        <f t="shared" si="231"/>
        <v>-8.2584416905990814</v>
      </c>
      <c r="AF925" s="1">
        <f t="shared" si="232"/>
        <v>8.7367412129728468</v>
      </c>
      <c r="AG925" s="1">
        <f t="shared" si="227"/>
        <v>9.2299999999998477</v>
      </c>
      <c r="AH925" s="1">
        <f>SUM($Z$2:Z925)</f>
        <v>628.29386594129414</v>
      </c>
    </row>
    <row r="926" spans="17:34" x14ac:dyDescent="0.3">
      <c r="Q926" s="1">
        <f t="shared" si="233"/>
        <v>9.2399999999998474</v>
      </c>
      <c r="R926" s="1">
        <f>IF(Q926&lt;=t_thrust,('D12 Data'!D926/(m+m_f/2)),0)</f>
        <v>0</v>
      </c>
      <c r="S926" s="1">
        <f t="shared" si="234"/>
        <v>0</v>
      </c>
      <c r="T926" s="1">
        <f t="shared" si="241"/>
        <v>0</v>
      </c>
      <c r="U926" s="1">
        <f t="shared" si="228"/>
        <v>2.8451655023697837</v>
      </c>
      <c r="V926" s="1">
        <f t="shared" si="229"/>
        <v>1.5642779288113311</v>
      </c>
      <c r="W926" s="1">
        <f t="shared" si="235"/>
        <v>4.4094434311811144</v>
      </c>
      <c r="X926" s="1">
        <f t="shared" si="238"/>
        <v>548.21390049884849</v>
      </c>
      <c r="Y926" s="1">
        <f t="shared" si="239"/>
        <v>247.37816580193575</v>
      </c>
      <c r="Z926" s="1">
        <f t="shared" si="240"/>
        <v>0.34008151742621734</v>
      </c>
      <c r="AA926" s="1">
        <f t="shared" si="236"/>
        <v>27.338782019677222</v>
      </c>
      <c r="AB926" s="1">
        <f t="shared" si="237"/>
        <v>-20.271335149077533</v>
      </c>
      <c r="AC926" s="1">
        <f t="shared" si="230"/>
        <v>34.034336060009352</v>
      </c>
      <c r="AD926" s="1">
        <f t="shared" si="242"/>
        <v>-2.8451655023697837</v>
      </c>
      <c r="AE926" s="1">
        <f t="shared" si="231"/>
        <v>-8.2457220711886698</v>
      </c>
      <c r="AF926" s="1">
        <f t="shared" si="232"/>
        <v>8.7227804747777</v>
      </c>
      <c r="AG926" s="1">
        <f t="shared" si="227"/>
        <v>9.2399999999998474</v>
      </c>
      <c r="AH926" s="1">
        <f>SUM($Z$2:Z926)</f>
        <v>628.6339474587204</v>
      </c>
    </row>
    <row r="927" spans="17:34" x14ac:dyDescent="0.3">
      <c r="Q927" s="1">
        <f t="shared" si="233"/>
        <v>9.2499999999998472</v>
      </c>
      <c r="R927" s="1">
        <f>IF(Q927&lt;=t_thrust,('D12 Data'!D927/(m+m_f/2)),0)</f>
        <v>0</v>
      </c>
      <c r="S927" s="1">
        <f t="shared" si="234"/>
        <v>0</v>
      </c>
      <c r="T927" s="1">
        <f t="shared" si="241"/>
        <v>0</v>
      </c>
      <c r="U927" s="1">
        <f t="shared" si="228"/>
        <v>2.8392466179902347</v>
      </c>
      <c r="V927" s="1">
        <f t="shared" si="229"/>
        <v>1.5770297624839447</v>
      </c>
      <c r="W927" s="1">
        <f t="shared" si="235"/>
        <v>4.41627638047418</v>
      </c>
      <c r="X927" s="1">
        <f t="shared" si="238"/>
        <v>548.48728831904521</v>
      </c>
      <c r="Y927" s="1">
        <f t="shared" si="239"/>
        <v>247.17545245044499</v>
      </c>
      <c r="Z927" s="1">
        <f t="shared" si="240"/>
        <v>0.34034336060003872</v>
      </c>
      <c r="AA927" s="1">
        <f t="shared" si="236"/>
        <v>27.310330364653524</v>
      </c>
      <c r="AB927" s="1">
        <f t="shared" si="237"/>
        <v>-20.353792369789417</v>
      </c>
      <c r="AC927" s="1">
        <f t="shared" si="230"/>
        <v>34.060695947954649</v>
      </c>
      <c r="AD927" s="1">
        <f t="shared" si="242"/>
        <v>-2.8392466179902347</v>
      </c>
      <c r="AE927" s="1">
        <f t="shared" si="231"/>
        <v>-8.2329702375160565</v>
      </c>
      <c r="AF927" s="1">
        <f t="shared" si="232"/>
        <v>8.7087955705478688</v>
      </c>
      <c r="AG927" s="1">
        <f t="shared" si="227"/>
        <v>9.2499999999998472</v>
      </c>
      <c r="AH927" s="1">
        <f>SUM($Z$2:Z927)</f>
        <v>628.97429081932046</v>
      </c>
    </row>
    <row r="928" spans="17:34" x14ac:dyDescent="0.3">
      <c r="Q928" s="1">
        <f t="shared" si="233"/>
        <v>9.259999999999847</v>
      </c>
      <c r="R928" s="1">
        <f>IF(Q928&lt;=t_thrust,('D12 Data'!D928/(m+m_f/2)),0)</f>
        <v>0</v>
      </c>
      <c r="S928" s="1">
        <f t="shared" si="234"/>
        <v>0</v>
      </c>
      <c r="T928" s="1">
        <f t="shared" si="241"/>
        <v>0</v>
      </c>
      <c r="U928" s="1">
        <f t="shared" si="228"/>
        <v>2.8333461906575024</v>
      </c>
      <c r="V928" s="1">
        <f t="shared" si="229"/>
        <v>1.5898135207431363</v>
      </c>
      <c r="W928" s="1">
        <f t="shared" si="235"/>
        <v>4.423159711400638</v>
      </c>
      <c r="X928" s="1">
        <f t="shared" si="238"/>
        <v>548.76039162269171</v>
      </c>
      <c r="Y928" s="1">
        <f t="shared" si="239"/>
        <v>246.9719145267471</v>
      </c>
      <c r="Z928" s="1">
        <f t="shared" si="240"/>
        <v>0.34060695947952441</v>
      </c>
      <c r="AA928" s="1">
        <f t="shared" si="236"/>
        <v>27.281937898473622</v>
      </c>
      <c r="AB928" s="1">
        <f t="shared" si="237"/>
        <v>-20.436122072164576</v>
      </c>
      <c r="AC928" s="1">
        <f t="shared" si="230"/>
        <v>34.087229585940001</v>
      </c>
      <c r="AD928" s="1">
        <f t="shared" si="242"/>
        <v>-2.8333461906575024</v>
      </c>
      <c r="AE928" s="1">
        <f t="shared" si="231"/>
        <v>-8.2201864792568635</v>
      </c>
      <c r="AF928" s="1">
        <f t="shared" si="232"/>
        <v>8.6947867363076092</v>
      </c>
      <c r="AG928" s="1">
        <f t="shared" si="227"/>
        <v>9.259999999999847</v>
      </c>
      <c r="AH928" s="1">
        <f>SUM($Z$2:Z928)</f>
        <v>629.31489777879995</v>
      </c>
    </row>
    <row r="929" spans="17:34" x14ac:dyDescent="0.3">
      <c r="Q929" s="1">
        <f t="shared" si="233"/>
        <v>9.2699999999998468</v>
      </c>
      <c r="R929" s="1">
        <f>IF(Q929&lt;=t_thrust,('D12 Data'!D929/(m+m_f/2)),0)</f>
        <v>0</v>
      </c>
      <c r="S929" s="1">
        <f t="shared" si="234"/>
        <v>0</v>
      </c>
      <c r="T929" s="1">
        <f t="shared" si="241"/>
        <v>0</v>
      </c>
      <c r="U929" s="1">
        <f t="shared" si="228"/>
        <v>2.8274641436911332</v>
      </c>
      <c r="V929" s="1">
        <f t="shared" si="229"/>
        <v>1.6026289139288872</v>
      </c>
      <c r="W929" s="1">
        <f t="shared" si="235"/>
        <v>4.4300930576200219</v>
      </c>
      <c r="X929" s="1">
        <f t="shared" si="238"/>
        <v>549.03321100167648</v>
      </c>
      <c r="Y929" s="1">
        <f t="shared" si="239"/>
        <v>246.76755330602546</v>
      </c>
      <c r="Z929" s="1">
        <f t="shared" si="240"/>
        <v>0.34087229585941681</v>
      </c>
      <c r="AA929" s="1">
        <f t="shared" si="236"/>
        <v>27.253604436567048</v>
      </c>
      <c r="AB929" s="1">
        <f t="shared" si="237"/>
        <v>-20.518323936957142</v>
      </c>
      <c r="AC929" s="1">
        <f t="shared" si="230"/>
        <v>34.113935158037336</v>
      </c>
      <c r="AD929" s="1">
        <f t="shared" si="242"/>
        <v>-2.8274641436911332</v>
      </c>
      <c r="AE929" s="1">
        <f t="shared" si="231"/>
        <v>-8.2073710860711131</v>
      </c>
      <c r="AF929" s="1">
        <f t="shared" si="232"/>
        <v>8.6807542084968148</v>
      </c>
      <c r="AG929" s="1">
        <f t="shared" si="227"/>
        <v>9.2699999999998468</v>
      </c>
      <c r="AH929" s="1">
        <f>SUM($Z$2:Z929)</f>
        <v>629.65577007465936</v>
      </c>
    </row>
    <row r="930" spans="17:34" x14ac:dyDescent="0.3">
      <c r="Q930" s="1">
        <f t="shared" si="233"/>
        <v>9.2799999999998466</v>
      </c>
      <c r="R930" s="1">
        <f>IF(Q930&lt;=t_thrust,('D12 Data'!D930/(m+m_f/2)),0)</f>
        <v>0</v>
      </c>
      <c r="S930" s="1">
        <f t="shared" si="234"/>
        <v>0</v>
      </c>
      <c r="T930" s="1">
        <f t="shared" si="241"/>
        <v>0</v>
      </c>
      <c r="U930" s="1">
        <f t="shared" si="228"/>
        <v>2.8216004008085576</v>
      </c>
      <c r="V930" s="1">
        <f t="shared" si="229"/>
        <v>1.6154756524089409</v>
      </c>
      <c r="W930" s="1">
        <f t="shared" si="235"/>
        <v>4.4370760532175</v>
      </c>
      <c r="X930" s="1">
        <f t="shared" si="238"/>
        <v>549.30574704604214</v>
      </c>
      <c r="Y930" s="1">
        <f t="shared" si="239"/>
        <v>246.56237006665589</v>
      </c>
      <c r="Z930" s="1">
        <f t="shared" si="240"/>
        <v>0.34113935158037129</v>
      </c>
      <c r="AA930" s="1">
        <f t="shared" si="236"/>
        <v>27.225329795130136</v>
      </c>
      <c r="AB930" s="1">
        <f t="shared" si="237"/>
        <v>-20.60039764781785</v>
      </c>
      <c r="AC930" s="1">
        <f t="shared" si="230"/>
        <v>34.140810853021932</v>
      </c>
      <c r="AD930" s="1">
        <f t="shared" si="242"/>
        <v>-2.8216004008085576</v>
      </c>
      <c r="AE930" s="1">
        <f t="shared" si="231"/>
        <v>-8.1945243475910594</v>
      </c>
      <c r="AF930" s="1">
        <f t="shared" si="232"/>
        <v>8.6666982239550538</v>
      </c>
      <c r="AG930" s="1">
        <f t="shared" si="227"/>
        <v>9.2799999999998466</v>
      </c>
      <c r="AH930" s="1">
        <f>SUM($Z$2:Z930)</f>
        <v>629.99690942623977</v>
      </c>
    </row>
    <row r="931" spans="17:34" x14ac:dyDescent="0.3">
      <c r="Q931" s="1">
        <f t="shared" si="233"/>
        <v>9.2899999999998464</v>
      </c>
      <c r="R931" s="1">
        <f>IF(Q931&lt;=t_thrust,('D12 Data'!D931/(m+m_f/2)),0)</f>
        <v>0</v>
      </c>
      <c r="S931" s="1">
        <f t="shared" si="234"/>
        <v>0</v>
      </c>
      <c r="T931" s="1">
        <f t="shared" si="241"/>
        <v>0</v>
      </c>
      <c r="U931" s="1">
        <f t="shared" si="228"/>
        <v>2.8157548861226136</v>
      </c>
      <c r="V931" s="1">
        <f t="shared" si="229"/>
        <v>1.6283534465909071</v>
      </c>
      <c r="W931" s="1">
        <f t="shared" si="235"/>
        <v>4.4441083327135216</v>
      </c>
      <c r="X931" s="1">
        <f t="shared" si="238"/>
        <v>549.57800034399349</v>
      </c>
      <c r="Y931" s="1">
        <f t="shared" si="239"/>
        <v>246.35636609017772</v>
      </c>
      <c r="Z931" s="1">
        <f t="shared" si="240"/>
        <v>0.34140810853025549</v>
      </c>
      <c r="AA931" s="1">
        <f t="shared" si="236"/>
        <v>27.197113791122053</v>
      </c>
      <c r="AB931" s="1">
        <f t="shared" si="237"/>
        <v>-20.682342891293757</v>
      </c>
      <c r="AC931" s="1">
        <f t="shared" si="230"/>
        <v>34.167854864481775</v>
      </c>
      <c r="AD931" s="1">
        <f t="shared" si="242"/>
        <v>-2.8157548861226136</v>
      </c>
      <c r="AE931" s="1">
        <f t="shared" si="231"/>
        <v>-8.1816465534090934</v>
      </c>
      <c r="AF931" s="1">
        <f t="shared" si="232"/>
        <v>8.6526190199057229</v>
      </c>
      <c r="AG931" s="1">
        <f t="shared" si="227"/>
        <v>9.2899999999998464</v>
      </c>
      <c r="AH931" s="1">
        <f>SUM($Z$2:Z931)</f>
        <v>630.33831753477</v>
      </c>
    </row>
    <row r="932" spans="17:34" x14ac:dyDescent="0.3">
      <c r="Q932" s="1">
        <f t="shared" si="233"/>
        <v>9.2999999999998462</v>
      </c>
      <c r="R932" s="1">
        <f>IF(Q932&lt;=t_thrust,('D12 Data'!D932/(m+m_f/2)),0)</f>
        <v>0</v>
      </c>
      <c r="S932" s="1">
        <f t="shared" si="234"/>
        <v>0</v>
      </c>
      <c r="T932" s="1">
        <f t="shared" si="241"/>
        <v>0</v>
      </c>
      <c r="U932" s="1">
        <f t="shared" si="228"/>
        <v>2.8099275241390913</v>
      </c>
      <c r="V932" s="1">
        <f t="shared" si="229"/>
        <v>1.6412620069343071</v>
      </c>
      <c r="W932" s="1">
        <f t="shared" si="235"/>
        <v>4.451189531073398</v>
      </c>
      <c r="X932" s="1">
        <f t="shared" si="238"/>
        <v>549.84997148190473</v>
      </c>
      <c r="Y932" s="1">
        <f t="shared" si="239"/>
        <v>246.14954266126477</v>
      </c>
      <c r="Z932" s="1">
        <f t="shared" si="240"/>
        <v>0.3416785486448326</v>
      </c>
      <c r="AA932" s="1">
        <f t="shared" si="236"/>
        <v>27.168956242260826</v>
      </c>
      <c r="AB932" s="1">
        <f t="shared" si="237"/>
        <v>-20.764159356827847</v>
      </c>
      <c r="AC932" s="1">
        <f t="shared" si="230"/>
        <v>34.195065390924825</v>
      </c>
      <c r="AD932" s="1">
        <f t="shared" si="242"/>
        <v>-2.8099275241390913</v>
      </c>
      <c r="AE932" s="1">
        <f t="shared" si="231"/>
        <v>-8.1687379930656938</v>
      </c>
      <c r="AF932" s="1">
        <f t="shared" si="232"/>
        <v>8.6385168339402671</v>
      </c>
      <c r="AG932" s="1">
        <f t="shared" si="227"/>
        <v>9.2999999999998462</v>
      </c>
      <c r="AH932" s="1">
        <f>SUM($Z$2:Z932)</f>
        <v>630.67999608341484</v>
      </c>
    </row>
    <row r="933" spans="17:34" x14ac:dyDescent="0.3">
      <c r="Q933" s="1">
        <f t="shared" si="233"/>
        <v>9.309999999999846</v>
      </c>
      <c r="R933" s="1">
        <f>IF(Q933&lt;=t_thrust,('D12 Data'!D933/(m+m_f/2)),0)</f>
        <v>0</v>
      </c>
      <c r="S933" s="1">
        <f t="shared" si="234"/>
        <v>0</v>
      </c>
      <c r="T933" s="1">
        <f t="shared" si="241"/>
        <v>0</v>
      </c>
      <c r="U933" s="1">
        <f t="shared" si="228"/>
        <v>2.8041182397542923</v>
      </c>
      <c r="V933" s="1">
        <f t="shared" si="229"/>
        <v>1.6542010439625707</v>
      </c>
      <c r="W933" s="1">
        <f t="shared" si="235"/>
        <v>4.4583192837168628</v>
      </c>
      <c r="X933" s="1">
        <f t="shared" si="238"/>
        <v>550.12166104432731</v>
      </c>
      <c r="Y933" s="1">
        <f t="shared" si="239"/>
        <v>245.94190106769651</v>
      </c>
      <c r="Z933" s="1">
        <f t="shared" si="240"/>
        <v>0.34195065390921997</v>
      </c>
      <c r="AA933" s="1">
        <f t="shared" si="236"/>
        <v>27.140856967019435</v>
      </c>
      <c r="AB933" s="1">
        <f t="shared" si="237"/>
        <v>-20.845846736758503</v>
      </c>
      <c r="AC933" s="1">
        <f t="shared" si="230"/>
        <v>34.222440635884411</v>
      </c>
      <c r="AD933" s="1">
        <f t="shared" si="242"/>
        <v>-2.8041182397542923</v>
      </c>
      <c r="AE933" s="1">
        <f t="shared" si="231"/>
        <v>-8.1557989560374295</v>
      </c>
      <c r="AF933" s="1">
        <f t="shared" si="232"/>
        <v>8.6243919040025041</v>
      </c>
      <c r="AG933" s="1">
        <f t="shared" si="227"/>
        <v>9.309999999999846</v>
      </c>
      <c r="AH933" s="1">
        <f>SUM($Z$2:Z933)</f>
        <v>631.02194673732401</v>
      </c>
    </row>
    <row r="934" spans="17:34" x14ac:dyDescent="0.3">
      <c r="Q934" s="1">
        <f t="shared" si="233"/>
        <v>9.3199999999998457</v>
      </c>
      <c r="R934" s="1">
        <f>IF(Q934&lt;=t_thrust,('D12 Data'!D934/(m+m_f/2)),0)</f>
        <v>0</v>
      </c>
      <c r="S934" s="1">
        <f t="shared" si="234"/>
        <v>0</v>
      </c>
      <c r="T934" s="1">
        <f t="shared" si="241"/>
        <v>0</v>
      </c>
      <c r="U934" s="1">
        <f t="shared" si="228"/>
        <v>2.7983269582526074</v>
      </c>
      <c r="V934" s="1">
        <f t="shared" si="229"/>
        <v>1.6671702682749667</v>
      </c>
      <c r="W934" s="1">
        <f t="shared" si="235"/>
        <v>4.4654972265275763</v>
      </c>
      <c r="X934" s="1">
        <f t="shared" si="238"/>
        <v>550.39306961399745</v>
      </c>
      <c r="Y934" s="1">
        <f t="shared" si="239"/>
        <v>245.73344260032891</v>
      </c>
      <c r="Z934" s="1">
        <f t="shared" si="240"/>
        <v>0.34222440635880774</v>
      </c>
      <c r="AA934" s="1">
        <f t="shared" si="236"/>
        <v>27.112815784621894</v>
      </c>
      <c r="AB934" s="1">
        <f t="shared" si="237"/>
        <v>-20.927404726318876</v>
      </c>
      <c r="AC934" s="1">
        <f t="shared" si="230"/>
        <v>34.249978808022583</v>
      </c>
      <c r="AD934" s="1">
        <f t="shared" si="242"/>
        <v>-2.7983269582526074</v>
      </c>
      <c r="AE934" s="1">
        <f t="shared" si="231"/>
        <v>-8.1428297317250333</v>
      </c>
      <c r="AF934" s="1">
        <f t="shared" si="232"/>
        <v>8.6102444683730361</v>
      </c>
      <c r="AG934" s="1">
        <f t="shared" si="227"/>
        <v>9.3199999999998457</v>
      </c>
      <c r="AH934" s="1">
        <f>SUM($Z$2:Z934)</f>
        <v>631.36417114368282</v>
      </c>
    </row>
    <row r="935" spans="17:34" x14ac:dyDescent="0.3">
      <c r="Q935" s="1">
        <f t="shared" si="233"/>
        <v>9.3299999999998455</v>
      </c>
      <c r="R935" s="1">
        <f>IF(Q935&lt;=t_thrust,('D12 Data'!D935/(m+m_f/2)),0)</f>
        <v>0</v>
      </c>
      <c r="S935" s="1">
        <f t="shared" si="234"/>
        <v>0</v>
      </c>
      <c r="T935" s="1">
        <f t="shared" si="241"/>
        <v>0</v>
      </c>
      <c r="U935" s="1">
        <f t="shared" si="228"/>
        <v>2.7925536053041129</v>
      </c>
      <c r="V935" s="1">
        <f t="shared" si="229"/>
        <v>1.6801693905584856</v>
      </c>
      <c r="W935" s="1">
        <f t="shared" si="235"/>
        <v>4.4727229958625987</v>
      </c>
      <c r="X935" s="1">
        <f t="shared" si="238"/>
        <v>550.66419777184365</v>
      </c>
      <c r="Y935" s="1">
        <f t="shared" si="239"/>
        <v>245.52416855306572</v>
      </c>
      <c r="Z935" s="1">
        <f t="shared" si="240"/>
        <v>0.34249978808020726</v>
      </c>
      <c r="AA935" s="1">
        <f t="shared" si="236"/>
        <v>27.08483251503937</v>
      </c>
      <c r="AB935" s="1">
        <f t="shared" si="237"/>
        <v>-21.008833023636125</v>
      </c>
      <c r="AC935" s="1">
        <f t="shared" si="230"/>
        <v>34.277678121231574</v>
      </c>
      <c r="AD935" s="1">
        <f t="shared" si="242"/>
        <v>-2.7925536053041129</v>
      </c>
      <c r="AE935" s="1">
        <f t="shared" si="231"/>
        <v>-8.1298306094415143</v>
      </c>
      <c r="AF935" s="1">
        <f t="shared" si="232"/>
        <v>8.5960747656537499</v>
      </c>
      <c r="AG935" s="1">
        <f t="shared" si="227"/>
        <v>9.3299999999998455</v>
      </c>
      <c r="AH935" s="1">
        <f>SUM($Z$2:Z935)</f>
        <v>631.70667093176303</v>
      </c>
    </row>
    <row r="936" spans="17:34" x14ac:dyDescent="0.3">
      <c r="Q936" s="1">
        <f t="shared" si="233"/>
        <v>9.3399999999998453</v>
      </c>
      <c r="R936" s="1">
        <f>IF(Q936&lt;=t_thrust,('D12 Data'!D936/(m+m_f/2)),0)</f>
        <v>0</v>
      </c>
      <c r="S936" s="1">
        <f t="shared" si="234"/>
        <v>0</v>
      </c>
      <c r="T936" s="1">
        <f t="shared" si="241"/>
        <v>0</v>
      </c>
      <c r="U936" s="1">
        <f t="shared" si="228"/>
        <v>2.7867981069621823</v>
      </c>
      <c r="V936" s="1">
        <f t="shared" si="229"/>
        <v>1.6931981215996599</v>
      </c>
      <c r="W936" s="1">
        <f t="shared" si="235"/>
        <v>4.4799962285618431</v>
      </c>
      <c r="X936" s="1">
        <f t="shared" si="238"/>
        <v>550.93504609699403</v>
      </c>
      <c r="Y936" s="1">
        <f t="shared" si="239"/>
        <v>245.31408022282938</v>
      </c>
      <c r="Z936" s="1">
        <f t="shared" si="240"/>
        <v>0.34277678121229704</v>
      </c>
      <c r="AA936" s="1">
        <f t="shared" si="236"/>
        <v>27.05690697898633</v>
      </c>
      <c r="AB936" s="1">
        <f t="shared" si="237"/>
        <v>-21.090131329730539</v>
      </c>
      <c r="AC936" s="1">
        <f t="shared" si="230"/>
        <v>34.305536794733307</v>
      </c>
      <c r="AD936" s="1">
        <f t="shared" si="242"/>
        <v>-2.7867981069621823</v>
      </c>
      <c r="AE936" s="1">
        <f t="shared" si="231"/>
        <v>-8.1168018784003415</v>
      </c>
      <c r="AF936" s="1">
        <f t="shared" si="232"/>
        <v>8.5818830347524155</v>
      </c>
      <c r="AG936" s="1">
        <f t="shared" si="227"/>
        <v>9.3399999999998453</v>
      </c>
      <c r="AH936" s="1">
        <f>SUM($Z$2:Z936)</f>
        <v>632.04944771297528</v>
      </c>
    </row>
    <row r="937" spans="17:34" x14ac:dyDescent="0.3">
      <c r="Q937" s="1">
        <f t="shared" si="233"/>
        <v>9.3499999999998451</v>
      </c>
      <c r="R937" s="1">
        <f>IF(Q937&lt;=t_thrust,('D12 Data'!D937/(m+m_f/2)),0)</f>
        <v>0</v>
      </c>
      <c r="S937" s="1">
        <f t="shared" si="234"/>
        <v>0</v>
      </c>
      <c r="T937" s="1">
        <f t="shared" si="241"/>
        <v>0</v>
      </c>
      <c r="U937" s="1">
        <f t="shared" si="228"/>
        <v>2.7810603896611177</v>
      </c>
      <c r="V937" s="1">
        <f t="shared" si="229"/>
        <v>1.7062561722963276</v>
      </c>
      <c r="W937" s="1">
        <f t="shared" si="235"/>
        <v>4.4873165619574431</v>
      </c>
      <c r="X937" s="1">
        <f t="shared" si="238"/>
        <v>551.2056151667839</v>
      </c>
      <c r="Y937" s="1">
        <f t="shared" si="239"/>
        <v>245.10317890953206</v>
      </c>
      <c r="Z937" s="1">
        <f t="shared" si="240"/>
        <v>0.34305536794734454</v>
      </c>
      <c r="AA937" s="1">
        <f t="shared" si="236"/>
        <v>27.029038997916707</v>
      </c>
      <c r="AB937" s="1">
        <f t="shared" si="237"/>
        <v>-21.171299348514541</v>
      </c>
      <c r="AC937" s="1">
        <f t="shared" si="230"/>
        <v>34.333553053176921</v>
      </c>
      <c r="AD937" s="1">
        <f t="shared" si="242"/>
        <v>-2.7810603896611177</v>
      </c>
      <c r="AE937" s="1">
        <f t="shared" si="231"/>
        <v>-8.1037438277036724</v>
      </c>
      <c r="AF937" s="1">
        <f t="shared" si="232"/>
        <v>8.5676695148673545</v>
      </c>
      <c r="AG937" s="1">
        <f t="shared" si="227"/>
        <v>9.3499999999998451</v>
      </c>
      <c r="AH937" s="1">
        <f>SUM($Z$2:Z937)</f>
        <v>632.39250308092267</v>
      </c>
    </row>
    <row r="938" spans="17:34" x14ac:dyDescent="0.3">
      <c r="Q938" s="1">
        <f t="shared" si="233"/>
        <v>9.3599999999998449</v>
      </c>
      <c r="R938" s="1">
        <f>IF(Q938&lt;=t_thrust,('D12 Data'!D938/(m+m_f/2)),0)</f>
        <v>0</v>
      </c>
      <c r="S938" s="1">
        <f t="shared" si="234"/>
        <v>0</v>
      </c>
      <c r="T938" s="1">
        <f t="shared" si="241"/>
        <v>0</v>
      </c>
      <c r="U938" s="1">
        <f t="shared" si="228"/>
        <v>2.7753403802137968</v>
      </c>
      <c r="V938" s="1">
        <f t="shared" si="229"/>
        <v>1.7193432536693345</v>
      </c>
      <c r="W938" s="1">
        <f t="shared" si="235"/>
        <v>4.4946836338831311</v>
      </c>
      <c r="X938" s="1">
        <f t="shared" si="238"/>
        <v>551.47590555676311</v>
      </c>
      <c r="Y938" s="1">
        <f t="shared" si="239"/>
        <v>244.89146591604691</v>
      </c>
      <c r="Z938" s="1">
        <f t="shared" si="240"/>
        <v>0.34333553053180543</v>
      </c>
      <c r="AA938" s="1">
        <f t="shared" si="236"/>
        <v>27.001228394020096</v>
      </c>
      <c r="AB938" s="1">
        <f t="shared" si="237"/>
        <v>-21.252336786791577</v>
      </c>
      <c r="AC938" s="1">
        <f t="shared" si="230"/>
        <v>34.36172512673442</v>
      </c>
      <c r="AD938" s="1">
        <f t="shared" si="242"/>
        <v>-2.7753403802137968</v>
      </c>
      <c r="AE938" s="1">
        <f t="shared" si="231"/>
        <v>-8.0906567463306658</v>
      </c>
      <c r="AF938" s="1">
        <f t="shared" si="232"/>
        <v>8.5534344454722504</v>
      </c>
      <c r="AG938" s="1">
        <f t="shared" si="227"/>
        <v>9.3599999999998449</v>
      </c>
      <c r="AH938" s="1">
        <f>SUM($Z$2:Z938)</f>
        <v>632.73583861145448</v>
      </c>
    </row>
    <row r="939" spans="17:34" x14ac:dyDescent="0.3">
      <c r="Q939" s="1">
        <f t="shared" si="233"/>
        <v>9.3699999999998447</v>
      </c>
      <c r="R939" s="1">
        <f>IF(Q939&lt;=t_thrust,('D12 Data'!D939/(m+m_f/2)),0)</f>
        <v>0</v>
      </c>
      <c r="S939" s="1">
        <f t="shared" si="234"/>
        <v>0</v>
      </c>
      <c r="T939" s="1">
        <f t="shared" si="241"/>
        <v>0</v>
      </c>
      <c r="U939" s="1">
        <f t="shared" si="228"/>
        <v>2.7696380058093379</v>
      </c>
      <c r="V939" s="1">
        <f t="shared" si="229"/>
        <v>1.7324590768741803</v>
      </c>
      <c r="W939" s="1">
        <f t="shared" si="235"/>
        <v>4.5020970826835169</v>
      </c>
      <c r="X939" s="1">
        <f t="shared" si="238"/>
        <v>551.74591784070333</v>
      </c>
      <c r="Y939" s="1">
        <f t="shared" si="239"/>
        <v>244.67894254817901</v>
      </c>
      <c r="Z939" s="1">
        <f t="shared" si="240"/>
        <v>0.3436172512673496</v>
      </c>
      <c r="AA939" s="1">
        <f t="shared" si="236"/>
        <v>26.973474990217959</v>
      </c>
      <c r="AB939" s="1">
        <f t="shared" si="237"/>
        <v>-21.333243354254883</v>
      </c>
      <c r="AC939" s="1">
        <f t="shared" si="230"/>
        <v>34.390051251194343</v>
      </c>
      <c r="AD939" s="1">
        <f t="shared" si="242"/>
        <v>-2.7696380058093379</v>
      </c>
      <c r="AE939" s="1">
        <f t="shared" si="231"/>
        <v>-8.0775409231258202</v>
      </c>
      <c r="AF939" s="1">
        <f t="shared" si="232"/>
        <v>8.5391780663009857</v>
      </c>
      <c r="AG939" s="1">
        <f t="shared" si="227"/>
        <v>9.3699999999998447</v>
      </c>
      <c r="AH939" s="1">
        <f>SUM($Z$2:Z939)</f>
        <v>633.07945586272183</v>
      </c>
    </row>
    <row r="940" spans="17:34" x14ac:dyDescent="0.3">
      <c r="Q940" s="1">
        <f t="shared" si="233"/>
        <v>9.3799999999998445</v>
      </c>
      <c r="R940" s="1">
        <f>IF(Q940&lt;=t_thrust,('D12 Data'!D940/(m+m_f/2)),0)</f>
        <v>0</v>
      </c>
      <c r="S940" s="1">
        <f t="shared" si="234"/>
        <v>0</v>
      </c>
      <c r="T940" s="1">
        <f t="shared" si="241"/>
        <v>0</v>
      </c>
      <c r="U940" s="1">
        <f t="shared" si="228"/>
        <v>2.7639531940107789</v>
      </c>
      <c r="V940" s="1">
        <f t="shared" si="229"/>
        <v>1.745603353212603</v>
      </c>
      <c r="W940" s="1">
        <f t="shared" si="235"/>
        <v>4.5095565472233812</v>
      </c>
      <c r="X940" s="1">
        <f t="shared" si="238"/>
        <v>552.01565259060555</v>
      </c>
      <c r="Y940" s="1">
        <f t="shared" si="239"/>
        <v>244.46561011463646</v>
      </c>
      <c r="Z940" s="1">
        <f t="shared" si="240"/>
        <v>0.34390051251197962</v>
      </c>
      <c r="AA940" s="1">
        <f t="shared" si="236"/>
        <v>26.945778610159866</v>
      </c>
      <c r="AB940" s="1">
        <f t="shared" si="237"/>
        <v>-21.414018763486141</v>
      </c>
      <c r="AC940" s="1">
        <f t="shared" si="230"/>
        <v>34.418529668053594</v>
      </c>
      <c r="AD940" s="1">
        <f t="shared" si="242"/>
        <v>-2.7639531940107789</v>
      </c>
      <c r="AE940" s="1">
        <f t="shared" si="231"/>
        <v>-8.0643966467873973</v>
      </c>
      <c r="AF940" s="1">
        <f t="shared" si="232"/>
        <v>8.5249006173326283</v>
      </c>
      <c r="AG940" s="1">
        <f t="shared" si="227"/>
        <v>9.3799999999998445</v>
      </c>
      <c r="AH940" s="1">
        <f>SUM($Z$2:Z940)</f>
        <v>633.42335637523377</v>
      </c>
    </row>
    <row r="941" spans="17:34" x14ac:dyDescent="0.3">
      <c r="Q941" s="1">
        <f t="shared" si="233"/>
        <v>9.3899999999998442</v>
      </c>
      <c r="R941" s="1">
        <f>IF(Q941&lt;=t_thrust,('D12 Data'!D941/(m+m_f/2)),0)</f>
        <v>0</v>
      </c>
      <c r="S941" s="1">
        <f t="shared" si="234"/>
        <v>0</v>
      </c>
      <c r="T941" s="1">
        <f t="shared" si="241"/>
        <v>0</v>
      </c>
      <c r="U941" s="1">
        <f t="shared" si="228"/>
        <v>2.7582858727527761</v>
      </c>
      <c r="V941" s="1">
        <f t="shared" si="229"/>
        <v>1.7587757941441009</v>
      </c>
      <c r="W941" s="1">
        <f t="shared" si="235"/>
        <v>4.5170616668968764</v>
      </c>
      <c r="X941" s="1">
        <f t="shared" si="238"/>
        <v>552.28511037670717</v>
      </c>
      <c r="Y941" s="1">
        <f t="shared" si="239"/>
        <v>244.25146992700161</v>
      </c>
      <c r="Z941" s="1">
        <f t="shared" si="240"/>
        <v>0.34418529668054126</v>
      </c>
      <c r="AA941" s="1">
        <f t="shared" si="236"/>
        <v>26.91813907821976</v>
      </c>
      <c r="AB941" s="1">
        <f t="shared" si="237"/>
        <v>-21.494662729954012</v>
      </c>
      <c r="AC941" s="1">
        <f t="shared" si="230"/>
        <v>34.447158624607283</v>
      </c>
      <c r="AD941" s="1">
        <f t="shared" si="242"/>
        <v>-2.7582858727527761</v>
      </c>
      <c r="AE941" s="1">
        <f t="shared" si="231"/>
        <v>-8.0512242058558989</v>
      </c>
      <c r="AF941" s="1">
        <f t="shared" si="232"/>
        <v>8.5106023387764687</v>
      </c>
      <c r="AG941" s="1">
        <f t="shared" si="227"/>
        <v>9.3899999999998442</v>
      </c>
      <c r="AH941" s="1">
        <f>SUM($Z$2:Z941)</f>
        <v>633.76754167191427</v>
      </c>
    </row>
    <row r="942" spans="17:34" x14ac:dyDescent="0.3">
      <c r="Q942" s="1">
        <f t="shared" si="233"/>
        <v>9.399999999999844</v>
      </c>
      <c r="R942" s="1">
        <f>IF(Q942&lt;=t_thrust,('D12 Data'!D942/(m+m_f/2)),0)</f>
        <v>0</v>
      </c>
      <c r="S942" s="1">
        <f t="shared" si="234"/>
        <v>0</v>
      </c>
      <c r="T942" s="1">
        <f t="shared" si="241"/>
        <v>0</v>
      </c>
      <c r="U942" s="1">
        <f t="shared" si="228"/>
        <v>2.7526359703393175</v>
      </c>
      <c r="V942" s="1">
        <f t="shared" si="229"/>
        <v>1.7719761112973973</v>
      </c>
      <c r="W942" s="1">
        <f t="shared" si="235"/>
        <v>4.5246120816367146</v>
      </c>
      <c r="X942" s="1">
        <f t="shared" si="238"/>
        <v>552.5542917674893</v>
      </c>
      <c r="Y942" s="1">
        <f t="shared" si="239"/>
        <v>244.03652329970208</v>
      </c>
      <c r="Z942" s="1">
        <f t="shared" si="240"/>
        <v>0.34447158624601631</v>
      </c>
      <c r="AA942" s="1">
        <f t="shared" si="236"/>
        <v>26.890556219492233</v>
      </c>
      <c r="AB942" s="1">
        <f t="shared" si="237"/>
        <v>-21.575174972012569</v>
      </c>
      <c r="AC942" s="1">
        <f t="shared" si="230"/>
        <v>34.475936374036742</v>
      </c>
      <c r="AD942" s="1">
        <f t="shared" si="242"/>
        <v>-2.7526359703393175</v>
      </c>
      <c r="AE942" s="1">
        <f t="shared" si="231"/>
        <v>-8.0380238887026039</v>
      </c>
      <c r="AF942" s="1">
        <f t="shared" si="232"/>
        <v>8.4962834710571897</v>
      </c>
      <c r="AG942" s="1">
        <f t="shared" si="227"/>
        <v>9.399999999999844</v>
      </c>
      <c r="AH942" s="1">
        <f>SUM($Z$2:Z942)</f>
        <v>634.11201325816035</v>
      </c>
    </row>
    <row r="943" spans="17:34" x14ac:dyDescent="0.3">
      <c r="Q943" s="1">
        <f t="shared" si="233"/>
        <v>9.4099999999998438</v>
      </c>
      <c r="R943" s="1">
        <f>IF(Q943&lt;=t_thrust,('D12 Data'!D943/(m+m_f/2)),0)</f>
        <v>0</v>
      </c>
      <c r="S943" s="1">
        <f t="shared" si="234"/>
        <v>0</v>
      </c>
      <c r="T943" s="1">
        <f t="shared" si="241"/>
        <v>0</v>
      </c>
      <c r="U943" s="1">
        <f t="shared" si="228"/>
        <v>2.7470034154414562</v>
      </c>
      <c r="V943" s="1">
        <f t="shared" si="229"/>
        <v>1.7852040164818397</v>
      </c>
      <c r="W943" s="1">
        <f t="shared" si="235"/>
        <v>4.532207431923295</v>
      </c>
      <c r="X943" s="1">
        <f t="shared" si="238"/>
        <v>552.82319732968426</v>
      </c>
      <c r="Y943" s="1">
        <f t="shared" si="239"/>
        <v>243.82077154998197</v>
      </c>
      <c r="Z943" s="1">
        <f t="shared" si="240"/>
        <v>0.34475936374038807</v>
      </c>
      <c r="AA943" s="1">
        <f t="shared" si="236"/>
        <v>26.863029859788838</v>
      </c>
      <c r="AB943" s="1">
        <f t="shared" si="237"/>
        <v>-21.655555210899593</v>
      </c>
      <c r="AC943" s="1">
        <f t="shared" si="230"/>
        <v>34.504861175495648</v>
      </c>
      <c r="AD943" s="1">
        <f t="shared" si="242"/>
        <v>-2.7470034154414562</v>
      </c>
      <c r="AE943" s="1">
        <f t="shared" si="231"/>
        <v>-8.0247959835181604</v>
      </c>
      <c r="AF943" s="1">
        <f t="shared" si="232"/>
        <v>8.481944254800089</v>
      </c>
      <c r="AG943" s="1">
        <f t="shared" si="227"/>
        <v>9.4099999999998438</v>
      </c>
      <c r="AH943" s="1">
        <f>SUM($Z$2:Z943)</f>
        <v>634.45677262190077</v>
      </c>
    </row>
    <row r="944" spans="17:34" x14ac:dyDescent="0.3">
      <c r="Q944" s="1">
        <f t="shared" si="233"/>
        <v>9.4199999999998436</v>
      </c>
      <c r="R944" s="1">
        <f>IF(Q944&lt;=t_thrust,('D12 Data'!D944/(m+m_f/2)),0)</f>
        <v>0</v>
      </c>
      <c r="S944" s="1">
        <f t="shared" si="234"/>
        <v>0</v>
      </c>
      <c r="T944" s="1">
        <f t="shared" si="241"/>
        <v>0</v>
      </c>
      <c r="U944" s="1">
        <f t="shared" si="228"/>
        <v>2.7413881370950532</v>
      </c>
      <c r="V944" s="1">
        <f t="shared" si="229"/>
        <v>1.7984592216987358</v>
      </c>
      <c r="W944" s="1">
        <f t="shared" si="235"/>
        <v>4.5398473587937893</v>
      </c>
      <c r="X944" s="1">
        <f t="shared" si="238"/>
        <v>553.09182762828209</v>
      </c>
      <c r="Y944" s="1">
        <f t="shared" si="239"/>
        <v>243.60421599787298</v>
      </c>
      <c r="Z944" s="1">
        <f t="shared" si="240"/>
        <v>0.34504861175490253</v>
      </c>
      <c r="AA944" s="1">
        <f t="shared" si="236"/>
        <v>26.835559825634423</v>
      </c>
      <c r="AB944" s="1">
        <f t="shared" si="237"/>
        <v>-21.735803170734773</v>
      </c>
      <c r="AC944" s="1">
        <f t="shared" si="230"/>
        <v>34.53393129419424</v>
      </c>
      <c r="AD944" s="1">
        <f t="shared" si="242"/>
        <v>-2.7413881370950532</v>
      </c>
      <c r="AE944" s="1">
        <f t="shared" si="231"/>
        <v>-8.0115407783012653</v>
      </c>
      <c r="AF944" s="1">
        <f t="shared" si="232"/>
        <v>8.4675849308164324</v>
      </c>
      <c r="AG944" s="1">
        <f t="shared" si="227"/>
        <v>9.4199999999998436</v>
      </c>
      <c r="AH944" s="1">
        <f>SUM($Z$2:Z944)</f>
        <v>634.80182123365569</v>
      </c>
    </row>
    <row r="945" spans="17:34" x14ac:dyDescent="0.3">
      <c r="Q945" s="1">
        <f t="shared" si="233"/>
        <v>9.4299999999998434</v>
      </c>
      <c r="R945" s="1">
        <f>IF(Q945&lt;=t_thrust,('D12 Data'!D945/(m+m_f/2)),0)</f>
        <v>0</v>
      </c>
      <c r="S945" s="1">
        <f t="shared" si="234"/>
        <v>0</v>
      </c>
      <c r="T945" s="1">
        <f t="shared" si="241"/>
        <v>0</v>
      </c>
      <c r="U945" s="1">
        <f t="shared" si="228"/>
        <v>2.7357900646985445</v>
      </c>
      <c r="V945" s="1">
        <f t="shared" si="229"/>
        <v>1.8117414391526314</v>
      </c>
      <c r="W945" s="1">
        <f t="shared" si="235"/>
        <v>4.5475315038511761</v>
      </c>
      <c r="X945" s="1">
        <f t="shared" si="238"/>
        <v>553.36018322653842</v>
      </c>
      <c r="Y945" s="1">
        <f t="shared" si="239"/>
        <v>243.38685796616565</v>
      </c>
      <c r="Z945" s="1">
        <f t="shared" si="240"/>
        <v>0.34533931294192671</v>
      </c>
      <c r="AA945" s="1">
        <f t="shared" si="236"/>
        <v>26.808145944263472</v>
      </c>
      <c r="AB945" s="1">
        <f t="shared" si="237"/>
        <v>-21.815918578517785</v>
      </c>
      <c r="AC945" s="1">
        <f t="shared" si="230"/>
        <v>34.563145001481672</v>
      </c>
      <c r="AD945" s="1">
        <f t="shared" si="242"/>
        <v>-2.7357900646985445</v>
      </c>
      <c r="AE945" s="1">
        <f t="shared" si="231"/>
        <v>-7.9982585608473693</v>
      </c>
      <c r="AF945" s="1">
        <f t="shared" si="232"/>
        <v>8.4532057400888743</v>
      </c>
      <c r="AG945" s="1">
        <f t="shared" si="227"/>
        <v>9.4299999999998434</v>
      </c>
      <c r="AH945" s="1">
        <f>SUM($Z$2:Z945)</f>
        <v>635.14716054659766</v>
      </c>
    </row>
    <row r="946" spans="17:34" x14ac:dyDescent="0.3">
      <c r="Q946" s="1">
        <f t="shared" si="233"/>
        <v>9.4399999999998432</v>
      </c>
      <c r="R946" s="1">
        <f>IF(Q946&lt;=t_thrust,('D12 Data'!D946/(m+m_f/2)),0)</f>
        <v>0</v>
      </c>
      <c r="S946" s="1">
        <f t="shared" si="234"/>
        <v>0</v>
      </c>
      <c r="T946" s="1">
        <f t="shared" si="241"/>
        <v>0</v>
      </c>
      <c r="U946" s="1">
        <f t="shared" si="228"/>
        <v>2.7302091280107152</v>
      </c>
      <c r="V946" s="1">
        <f t="shared" si="229"/>
        <v>1.8250503812625194</v>
      </c>
      <c r="W946" s="1">
        <f t="shared" si="235"/>
        <v>4.5552595092732338</v>
      </c>
      <c r="X946" s="1">
        <f t="shared" si="238"/>
        <v>553.62826468598109</v>
      </c>
      <c r="Y946" s="1">
        <f t="shared" si="239"/>
        <v>243.16869878038048</v>
      </c>
      <c r="Z946" s="1">
        <f t="shared" si="240"/>
        <v>0.34563145001483769</v>
      </c>
      <c r="AA946" s="1">
        <f t="shared" si="236"/>
        <v>26.780788043616486</v>
      </c>
      <c r="AB946" s="1">
        <f t="shared" si="237"/>
        <v>-21.895901164126258</v>
      </c>
      <c r="AC946" s="1">
        <f t="shared" si="230"/>
        <v>34.592500574926603</v>
      </c>
      <c r="AD946" s="1">
        <f t="shared" si="242"/>
        <v>-2.7302091280107152</v>
      </c>
      <c r="AE946" s="1">
        <f t="shared" si="231"/>
        <v>-7.9849496187374811</v>
      </c>
      <c r="AF946" s="1">
        <f t="shared" si="232"/>
        <v>8.4388069237569869</v>
      </c>
      <c r="AG946" s="1">
        <f t="shared" si="227"/>
        <v>9.4399999999998432</v>
      </c>
      <c r="AH946" s="1">
        <f>SUM($Z$2:Z946)</f>
        <v>635.49279199661248</v>
      </c>
    </row>
    <row r="947" spans="17:34" x14ac:dyDescent="0.3">
      <c r="Q947" s="1">
        <f t="shared" si="233"/>
        <v>9.449999999999843</v>
      </c>
      <c r="R947" s="1">
        <f>IF(Q947&lt;=t_thrust,('D12 Data'!D947/(m+m_f/2)),0)</f>
        <v>0</v>
      </c>
      <c r="S947" s="1">
        <f t="shared" si="234"/>
        <v>0</v>
      </c>
      <c r="T947" s="1">
        <f t="shared" si="241"/>
        <v>0</v>
      </c>
      <c r="U947" s="1">
        <f t="shared" si="228"/>
        <v>2.7246452571484983</v>
      </c>
      <c r="V947" s="1">
        <f t="shared" si="229"/>
        <v>1.8383857606729874</v>
      </c>
      <c r="W947" s="1">
        <f t="shared" si="235"/>
        <v>4.5630310178214861</v>
      </c>
      <c r="X947" s="1">
        <f t="shared" si="238"/>
        <v>553.89607256641727</v>
      </c>
      <c r="Y947" s="1">
        <f t="shared" si="239"/>
        <v>242.94973976873922</v>
      </c>
      <c r="Z947" s="1">
        <f t="shared" si="240"/>
        <v>0.34592500574927654</v>
      </c>
      <c r="AA947" s="1">
        <f t="shared" si="236"/>
        <v>26.75348595233638</v>
      </c>
      <c r="AB947" s="1">
        <f t="shared" si="237"/>
        <v>-21.975750660313629</v>
      </c>
      <c r="AC947" s="1">
        <f t="shared" si="230"/>
        <v>34.621996298395835</v>
      </c>
      <c r="AD947" s="1">
        <f t="shared" si="242"/>
        <v>-2.7246452571484983</v>
      </c>
      <c r="AE947" s="1">
        <f t="shared" si="231"/>
        <v>-7.9716142393270131</v>
      </c>
      <c r="AF947" s="1">
        <f t="shared" si="232"/>
        <v>8.4243887231028811</v>
      </c>
      <c r="AG947" s="1">
        <f t="shared" si="227"/>
        <v>9.449999999999843</v>
      </c>
      <c r="AH947" s="1">
        <f>SUM($Z$2:Z947)</f>
        <v>635.8387170023617</v>
      </c>
    </row>
    <row r="948" spans="17:34" x14ac:dyDescent="0.3">
      <c r="Q948" s="1">
        <f t="shared" si="233"/>
        <v>9.4599999999998428</v>
      </c>
      <c r="R948" s="1">
        <f>IF(Q948&lt;=t_thrust,('D12 Data'!D948/(m+m_f/2)),0)</f>
        <v>0</v>
      </c>
      <c r="S948" s="1">
        <f t="shared" si="234"/>
        <v>0</v>
      </c>
      <c r="T948" s="1">
        <f t="shared" si="241"/>
        <v>0</v>
      </c>
      <c r="U948" s="1">
        <f t="shared" si="228"/>
        <v>2.7190983825847841</v>
      </c>
      <c r="V948" s="1">
        <f t="shared" si="229"/>
        <v>1.8517472902653018</v>
      </c>
      <c r="W948" s="1">
        <f t="shared" si="235"/>
        <v>4.5708456728500853</v>
      </c>
      <c r="X948" s="1">
        <f t="shared" si="238"/>
        <v>554.16360742594065</v>
      </c>
      <c r="Y948" s="1">
        <f t="shared" si="239"/>
        <v>242.72998226213608</v>
      </c>
      <c r="Z948" s="1">
        <f t="shared" si="240"/>
        <v>0.34621996298397623</v>
      </c>
      <c r="AA948" s="1">
        <f t="shared" si="236"/>
        <v>26.726239499764894</v>
      </c>
      <c r="AB948" s="1">
        <f t="shared" si="237"/>
        <v>-22.055466802706899</v>
      </c>
      <c r="AC948" s="1">
        <f t="shared" si="230"/>
        <v>34.651630462131209</v>
      </c>
      <c r="AD948" s="1">
        <f t="shared" si="242"/>
        <v>-2.7190983825847841</v>
      </c>
      <c r="AE948" s="1">
        <f t="shared" si="231"/>
        <v>-7.9582527097346984</v>
      </c>
      <c r="AF948" s="1">
        <f t="shared" si="232"/>
        <v>8.4099513795369152</v>
      </c>
      <c r="AG948" s="1">
        <f t="shared" si="227"/>
        <v>9.4599999999998428</v>
      </c>
      <c r="AH948" s="1">
        <f>SUM($Z$2:Z948)</f>
        <v>636.18493696534563</v>
      </c>
    </row>
    <row r="949" spans="17:34" x14ac:dyDescent="0.3">
      <c r="Q949" s="1">
        <f t="shared" si="233"/>
        <v>9.4699999999998425</v>
      </c>
      <c r="R949" s="1">
        <f>IF(Q949&lt;=t_thrust,('D12 Data'!D949/(m+m_f/2)),0)</f>
        <v>0</v>
      </c>
      <c r="S949" s="1">
        <f t="shared" si="234"/>
        <v>0</v>
      </c>
      <c r="T949" s="1">
        <f t="shared" si="241"/>
        <v>0</v>
      </c>
      <c r="U949" s="1">
        <f t="shared" si="228"/>
        <v>2.7135684351462452</v>
      </c>
      <c r="V949" s="1">
        <f t="shared" si="229"/>
        <v>1.8651346831684208</v>
      </c>
      <c r="W949" s="1">
        <f t="shared" si="235"/>
        <v>4.5787031183146656</v>
      </c>
      <c r="X949" s="1">
        <f t="shared" si="238"/>
        <v>554.43086982093826</v>
      </c>
      <c r="Y949" s="1">
        <f t="shared" si="239"/>
        <v>242.50942759410901</v>
      </c>
      <c r="Z949" s="1">
        <f t="shared" si="240"/>
        <v>0.34651630462127153</v>
      </c>
      <c r="AA949" s="1">
        <f t="shared" si="236"/>
        <v>26.699048515939047</v>
      </c>
      <c r="AB949" s="1">
        <f t="shared" si="237"/>
        <v>-22.135049329804243</v>
      </c>
      <c r="AC949" s="1">
        <f t="shared" si="230"/>
        <v>34.68140136282463</v>
      </c>
      <c r="AD949" s="1">
        <f t="shared" si="242"/>
        <v>-2.7135684351462452</v>
      </c>
      <c r="AE949" s="1">
        <f t="shared" si="231"/>
        <v>-7.9448653168315797</v>
      </c>
      <c r="AF949" s="1">
        <f t="shared" si="232"/>
        <v>8.3954951345835109</v>
      </c>
      <c r="AG949" s="1">
        <f t="shared" si="227"/>
        <v>9.4699999999998425</v>
      </c>
      <c r="AH949" s="1">
        <f>SUM($Z$2:Z949)</f>
        <v>636.53145326996685</v>
      </c>
    </row>
    <row r="950" spans="17:34" x14ac:dyDescent="0.3">
      <c r="Q950" s="1">
        <f t="shared" si="233"/>
        <v>9.4799999999998423</v>
      </c>
      <c r="R950" s="1">
        <f>IF(Q950&lt;=t_thrust,('D12 Data'!D950/(m+m_f/2)),0)</f>
        <v>0</v>
      </c>
      <c r="S950" s="1">
        <f t="shared" si="234"/>
        <v>0</v>
      </c>
      <c r="T950" s="1">
        <f t="shared" si="241"/>
        <v>0</v>
      </c>
      <c r="U950" s="1">
        <f t="shared" si="228"/>
        <v>2.7080553460111791</v>
      </c>
      <c r="V950" s="1">
        <f t="shared" si="229"/>
        <v>1.8785476527699505</v>
      </c>
      <c r="W950" s="1">
        <f t="shared" si="235"/>
        <v>4.5866029987811299</v>
      </c>
      <c r="X950" s="1">
        <f t="shared" si="238"/>
        <v>554.6978603060976</v>
      </c>
      <c r="Y950" s="1">
        <f t="shared" si="239"/>
        <v>242.28807710081097</v>
      </c>
      <c r="Z950" s="1">
        <f t="shared" si="240"/>
        <v>0.34681401362821046</v>
      </c>
      <c r="AA950" s="1">
        <f t="shared" si="236"/>
        <v>26.671912831587587</v>
      </c>
      <c r="AB950" s="1">
        <f t="shared" si="237"/>
        <v>-22.214497982972556</v>
      </c>
      <c r="AC950" s="1">
        <f t="shared" si="230"/>
        <v>34.711307303691378</v>
      </c>
      <c r="AD950" s="1">
        <f t="shared" si="242"/>
        <v>-2.7080553460111791</v>
      </c>
      <c r="AE950" s="1">
        <f t="shared" si="231"/>
        <v>-7.9314523472300502</v>
      </c>
      <c r="AF950" s="1">
        <f t="shared" si="232"/>
        <v>8.3810202298670529</v>
      </c>
      <c r="AG950" s="1">
        <f t="shared" si="227"/>
        <v>9.4799999999998423</v>
      </c>
      <c r="AH950" s="1">
        <f>SUM($Z$2:Z950)</f>
        <v>636.87826728359505</v>
      </c>
    </row>
    <row r="951" spans="17:34" x14ac:dyDescent="0.3">
      <c r="Q951" s="1">
        <f t="shared" si="233"/>
        <v>9.4899999999998421</v>
      </c>
      <c r="R951" s="1">
        <f>IF(Q951&lt;=t_thrust,('D12 Data'!D951/(m+m_f/2)),0)</f>
        <v>0</v>
      </c>
      <c r="S951" s="1">
        <f t="shared" si="234"/>
        <v>0</v>
      </c>
      <c r="T951" s="1">
        <f t="shared" si="241"/>
        <v>0</v>
      </c>
      <c r="U951" s="1">
        <f t="shared" si="228"/>
        <v>2.7025590467073664</v>
      </c>
      <c r="V951" s="1">
        <f t="shared" si="229"/>
        <v>1.8919859127270269</v>
      </c>
      <c r="W951" s="1">
        <f t="shared" si="235"/>
        <v>4.5945449594343941</v>
      </c>
      <c r="X951" s="1">
        <f t="shared" si="238"/>
        <v>554.96457943441351</v>
      </c>
      <c r="Y951" s="1">
        <f t="shared" si="239"/>
        <v>242.06593212098124</v>
      </c>
      <c r="Z951" s="1">
        <f t="shared" si="240"/>
        <v>0.34711307303693945</v>
      </c>
      <c r="AA951" s="1">
        <f t="shared" si="236"/>
        <v>26.644832278127478</v>
      </c>
      <c r="AB951" s="1">
        <f t="shared" si="237"/>
        <v>-22.293812506444855</v>
      </c>
      <c r="AC951" s="1">
        <f t="shared" si="230"/>
        <v>34.741346594541511</v>
      </c>
      <c r="AD951" s="1">
        <f t="shared" si="242"/>
        <v>-2.7025590467073664</v>
      </c>
      <c r="AE951" s="1">
        <f t="shared" si="231"/>
        <v>-7.9180140872729741</v>
      </c>
      <c r="AF951" s="1">
        <f t="shared" si="232"/>
        <v>8.3665269070978958</v>
      </c>
      <c r="AG951" s="1">
        <f t="shared" si="227"/>
        <v>9.4899999999998421</v>
      </c>
      <c r="AH951" s="1">
        <f>SUM($Z$2:Z951)</f>
        <v>637.22538035663194</v>
      </c>
    </row>
    <row r="952" spans="17:34" x14ac:dyDescent="0.3">
      <c r="Q952" s="1">
        <f t="shared" si="233"/>
        <v>9.4999999999998419</v>
      </c>
      <c r="R952" s="1">
        <f>IF(Q952&lt;=t_thrust,('D12 Data'!D952/(m+m_f/2)),0)</f>
        <v>0</v>
      </c>
      <c r="S952" s="1">
        <f t="shared" si="234"/>
        <v>0</v>
      </c>
      <c r="T952" s="1">
        <f t="shared" si="241"/>
        <v>0</v>
      </c>
      <c r="U952" s="1">
        <f t="shared" si="228"/>
        <v>2.6970794691099389</v>
      </c>
      <c r="V952" s="1">
        <f t="shared" si="229"/>
        <v>1.9054491769771349</v>
      </c>
      <c r="W952" s="1">
        <f t="shared" si="235"/>
        <v>4.602528646087074</v>
      </c>
      <c r="X952" s="1">
        <f t="shared" si="238"/>
        <v>555.23102775719474</v>
      </c>
      <c r="Y952" s="1">
        <f t="shared" si="239"/>
        <v>241.8429939959168</v>
      </c>
      <c r="Z952" s="1">
        <f t="shared" si="240"/>
        <v>0.34741346594537836</v>
      </c>
      <c r="AA952" s="1">
        <f t="shared" si="236"/>
        <v>26.617806687660405</v>
      </c>
      <c r="AB952" s="1">
        <f t="shared" si="237"/>
        <v>-22.372992647317584</v>
      </c>
      <c r="AC952" s="1">
        <f t="shared" si="230"/>
        <v>34.771517551849612</v>
      </c>
      <c r="AD952" s="1">
        <f t="shared" si="242"/>
        <v>-2.6970794691099389</v>
      </c>
      <c r="AE952" s="1">
        <f t="shared" si="231"/>
        <v>-7.9045508230228654</v>
      </c>
      <c r="AF952" s="1">
        <f t="shared" si="232"/>
        <v>8.3520154080584526</v>
      </c>
      <c r="AG952" s="1">
        <f t="shared" si="227"/>
        <v>9.4999999999998419</v>
      </c>
      <c r="AH952" s="1">
        <f>SUM($Z$2:Z952)</f>
        <v>637.5727938225773</v>
      </c>
    </row>
    <row r="953" spans="17:34" x14ac:dyDescent="0.3">
      <c r="Q953" s="1">
        <f t="shared" si="233"/>
        <v>9.5099999999998417</v>
      </c>
      <c r="R953" s="1">
        <f>IF(Q953&lt;=t_thrust,('D12 Data'!D953/(m+m_f/2)),0)</f>
        <v>0</v>
      </c>
      <c r="S953" s="1">
        <f t="shared" si="234"/>
        <v>0</v>
      </c>
      <c r="T953" s="1">
        <f t="shared" si="241"/>
        <v>0</v>
      </c>
      <c r="U953" s="1">
        <f t="shared" si="228"/>
        <v>2.6916165454392713</v>
      </c>
      <c r="V953" s="1">
        <f t="shared" si="229"/>
        <v>1.9189371597488609</v>
      </c>
      <c r="W953" s="1">
        <f t="shared" si="235"/>
        <v>4.6105537051881331</v>
      </c>
      <c r="X953" s="1">
        <f t="shared" si="238"/>
        <v>555.49720582407133</v>
      </c>
      <c r="Y953" s="1">
        <f t="shared" si="239"/>
        <v>241.61926406944363</v>
      </c>
      <c r="Z953" s="1">
        <f t="shared" si="240"/>
        <v>0.34771517551848197</v>
      </c>
      <c r="AA953" s="1">
        <f t="shared" si="236"/>
        <v>26.590835892969306</v>
      </c>
      <c r="AB953" s="1">
        <f t="shared" si="237"/>
        <v>-22.452038155547811</v>
      </c>
      <c r="AC953" s="1">
        <f t="shared" si="230"/>
        <v>34.801818498822726</v>
      </c>
      <c r="AD953" s="1">
        <f t="shared" si="242"/>
        <v>-2.6916165454392713</v>
      </c>
      <c r="AE953" s="1">
        <f t="shared" si="231"/>
        <v>-7.8910628402511396</v>
      </c>
      <c r="AF953" s="1">
        <f t="shared" si="232"/>
        <v>8.3374859745893914</v>
      </c>
      <c r="AG953" s="1">
        <f t="shared" si="227"/>
        <v>9.5099999999998417</v>
      </c>
      <c r="AH953" s="1">
        <f>SUM($Z$2:Z953)</f>
        <v>637.92050899809578</v>
      </c>
    </row>
    <row r="954" spans="17:34" x14ac:dyDescent="0.3">
      <c r="Q954" s="1">
        <f t="shared" si="233"/>
        <v>9.5199999999998415</v>
      </c>
      <c r="R954" s="1">
        <f>IF(Q954&lt;=t_thrust,('D12 Data'!D954/(m+m_f/2)),0)</f>
        <v>0</v>
      </c>
      <c r="S954" s="1">
        <f t="shared" si="234"/>
        <v>0</v>
      </c>
      <c r="T954" s="1">
        <f t="shared" si="241"/>
        <v>0</v>
      </c>
      <c r="U954" s="1">
        <f t="shared" si="228"/>
        <v>2.6861702082588819</v>
      </c>
      <c r="V954" s="1">
        <f t="shared" si="229"/>
        <v>1.9324495755725757</v>
      </c>
      <c r="W954" s="1">
        <f t="shared" si="235"/>
        <v>4.6186197838314564</v>
      </c>
      <c r="X954" s="1">
        <f t="shared" si="238"/>
        <v>555.76311418300099</v>
      </c>
      <c r="Y954" s="1">
        <f t="shared" si="239"/>
        <v>241.39474368788817</v>
      </c>
      <c r="Z954" s="1">
        <f t="shared" si="240"/>
        <v>0.34801818498819653</v>
      </c>
      <c r="AA954" s="1">
        <f t="shared" si="236"/>
        <v>26.563919727514914</v>
      </c>
      <c r="AB954" s="1">
        <f t="shared" si="237"/>
        <v>-22.530948783950322</v>
      </c>
      <c r="AC954" s="1">
        <f t="shared" si="230"/>
        <v>34.832247765466533</v>
      </c>
      <c r="AD954" s="1">
        <f t="shared" si="242"/>
        <v>-2.6861702082588819</v>
      </c>
      <c r="AE954" s="1">
        <f t="shared" si="231"/>
        <v>-7.877550424427425</v>
      </c>
      <c r="AF954" s="1">
        <f t="shared" si="232"/>
        <v>8.3229388485759213</v>
      </c>
      <c r="AG954" s="1">
        <f t="shared" si="227"/>
        <v>9.5199999999998415</v>
      </c>
      <c r="AH954" s="1">
        <f>SUM($Z$2:Z954)</f>
        <v>638.26852718308396</v>
      </c>
    </row>
    <row r="955" spans="17:34" x14ac:dyDescent="0.3">
      <c r="Q955" s="1">
        <f t="shared" si="233"/>
        <v>9.5299999999998413</v>
      </c>
      <c r="R955" s="1">
        <f>IF(Q955&lt;=t_thrust,('D12 Data'!D955/(m+m_f/2)),0)</f>
        <v>0</v>
      </c>
      <c r="S955" s="1">
        <f t="shared" si="234"/>
        <v>0</v>
      </c>
      <c r="T955" s="1">
        <f t="shared" si="241"/>
        <v>0</v>
      </c>
      <c r="U955" s="1">
        <f t="shared" si="228"/>
        <v>2.6807403904733489</v>
      </c>
      <c r="V955" s="1">
        <f t="shared" si="229"/>
        <v>1.9459861392910485</v>
      </c>
      <c r="W955" s="1">
        <f t="shared" si="235"/>
        <v>4.6267265297643974</v>
      </c>
      <c r="X955" s="1">
        <f t="shared" si="238"/>
        <v>556.02875338027616</v>
      </c>
      <c r="Y955" s="1">
        <f t="shared" si="239"/>
        <v>241.16943420004867</v>
      </c>
      <c r="Z955" s="1">
        <f t="shared" si="240"/>
        <v>0.34832247765467172</v>
      </c>
      <c r="AA955" s="1">
        <f t="shared" si="236"/>
        <v>26.537058025432327</v>
      </c>
      <c r="AB955" s="1">
        <f t="shared" si="237"/>
        <v>-22.609724288194595</v>
      </c>
      <c r="AC955" s="1">
        <f t="shared" si="230"/>
        <v>34.862803688649869</v>
      </c>
      <c r="AD955" s="1">
        <f t="shared" si="242"/>
        <v>-2.6807403904733489</v>
      </c>
      <c r="AE955" s="1">
        <f t="shared" si="231"/>
        <v>-7.864013860708952</v>
      </c>
      <c r="AF955" s="1">
        <f t="shared" si="232"/>
        <v>8.3083742719341735</v>
      </c>
      <c r="AG955" s="1">
        <f t="shared" si="227"/>
        <v>9.5299999999998413</v>
      </c>
      <c r="AH955" s="1">
        <f>SUM($Z$2:Z955)</f>
        <v>638.61684966073858</v>
      </c>
    </row>
    <row r="956" spans="17:34" x14ac:dyDescent="0.3">
      <c r="Q956" s="1">
        <f t="shared" si="233"/>
        <v>9.5399999999998411</v>
      </c>
      <c r="R956" s="1">
        <f>IF(Q956&lt;=t_thrust,('D12 Data'!D956/(m+m_f/2)),0)</f>
        <v>0</v>
      </c>
      <c r="S956" s="1">
        <f t="shared" si="234"/>
        <v>0</v>
      </c>
      <c r="T956" s="1">
        <f t="shared" si="241"/>
        <v>0</v>
      </c>
      <c r="U956" s="1">
        <f t="shared" si="228"/>
        <v>2.6753270253262418</v>
      </c>
      <c r="V956" s="1">
        <f t="shared" si="229"/>
        <v>1.9595465660699958</v>
      </c>
      <c r="W956" s="1">
        <f t="shared" si="235"/>
        <v>4.6348735913962384</v>
      </c>
      <c r="X956" s="1">
        <f t="shared" si="238"/>
        <v>556.29412396053044</v>
      </c>
      <c r="Y956" s="1">
        <f t="shared" si="239"/>
        <v>240.94333695716674</v>
      </c>
      <c r="Z956" s="1">
        <f t="shared" si="240"/>
        <v>0.34862803688646166</v>
      </c>
      <c r="AA956" s="1">
        <f t="shared" si="236"/>
        <v>26.510250621527593</v>
      </c>
      <c r="AB956" s="1">
        <f t="shared" si="237"/>
        <v>-22.688364426801684</v>
      </c>
      <c r="AC956" s="1">
        <f t="shared" si="230"/>
        <v>34.89348461216742</v>
      </c>
      <c r="AD956" s="1">
        <f t="shared" si="242"/>
        <v>-2.6753270253262418</v>
      </c>
      <c r="AE956" s="1">
        <f t="shared" si="231"/>
        <v>-7.8504534339300047</v>
      </c>
      <c r="AF956" s="1">
        <f t="shared" si="232"/>
        <v>8.2937924865976935</v>
      </c>
      <c r="AG956" s="1">
        <f t="shared" si="227"/>
        <v>9.5399999999998411</v>
      </c>
      <c r="AH956" s="1">
        <f>SUM($Z$2:Z956)</f>
        <v>638.96547769762503</v>
      </c>
    </row>
    <row r="957" spans="17:34" x14ac:dyDescent="0.3">
      <c r="Q957" s="1">
        <f t="shared" si="233"/>
        <v>9.5499999999998408</v>
      </c>
      <c r="R957" s="1">
        <f>IF(Q957&lt;=t_thrust,('D12 Data'!D957/(m+m_f/2)),0)</f>
        <v>0</v>
      </c>
      <c r="S957" s="1">
        <f t="shared" si="234"/>
        <v>0</v>
      </c>
      <c r="T957" s="1">
        <f t="shared" si="241"/>
        <v>0</v>
      </c>
      <c r="U957" s="1">
        <f t="shared" si="228"/>
        <v>2.6699300463980706</v>
      </c>
      <c r="V957" s="1">
        <f t="shared" si="229"/>
        <v>1.9731305714085583</v>
      </c>
      <c r="W957" s="1">
        <f t="shared" si="235"/>
        <v>4.6430606178066292</v>
      </c>
      <c r="X957" s="1">
        <f t="shared" si="238"/>
        <v>556.55922646674571</v>
      </c>
      <c r="Y957" s="1">
        <f t="shared" si="239"/>
        <v>240.71645331289872</v>
      </c>
      <c r="Z957" s="1">
        <f t="shared" si="240"/>
        <v>0.3489348461216687</v>
      </c>
      <c r="AA957" s="1">
        <f t="shared" si="236"/>
        <v>26.48349735127433</v>
      </c>
      <c r="AB957" s="1">
        <f t="shared" si="237"/>
        <v>-22.766868961140982</v>
      </c>
      <c r="AC957" s="1">
        <f t="shared" si="230"/>
        <v>34.924288886800817</v>
      </c>
      <c r="AD957" s="1">
        <f t="shared" si="242"/>
        <v>-2.6699300463980706</v>
      </c>
      <c r="AE957" s="1">
        <f t="shared" si="231"/>
        <v>-7.8368694285914424</v>
      </c>
      <c r="AF957" s="1">
        <f t="shared" si="232"/>
        <v>8.2791937345040054</v>
      </c>
      <c r="AG957" s="1">
        <f t="shared" si="227"/>
        <v>9.5499999999998408</v>
      </c>
      <c r="AH957" s="1">
        <f>SUM($Z$2:Z957)</f>
        <v>639.3144125437467</v>
      </c>
    </row>
    <row r="958" spans="17:34" x14ac:dyDescent="0.3">
      <c r="Q958" s="1">
        <f t="shared" si="233"/>
        <v>9.5599999999998406</v>
      </c>
      <c r="R958" s="1">
        <f>IF(Q958&lt;=t_thrust,('D12 Data'!D958/(m+m_f/2)),0)</f>
        <v>0</v>
      </c>
      <c r="S958" s="1">
        <f t="shared" si="234"/>
        <v>0</v>
      </c>
      <c r="T958" s="1">
        <f t="shared" si="241"/>
        <v>0</v>
      </c>
      <c r="U958" s="1">
        <f t="shared" si="228"/>
        <v>2.6645493876042452</v>
      </c>
      <c r="V958" s="1">
        <f t="shared" si="229"/>
        <v>1.9867378711497097</v>
      </c>
      <c r="W958" s="1">
        <f t="shared" si="235"/>
        <v>4.6512872587539551</v>
      </c>
      <c r="X958" s="1">
        <f t="shared" si="238"/>
        <v>556.82406144025845</v>
      </c>
      <c r="Y958" s="1">
        <f t="shared" si="239"/>
        <v>240.48878462328733</v>
      </c>
      <c r="Z958" s="1">
        <f t="shared" si="240"/>
        <v>0.34924288886798921</v>
      </c>
      <c r="AA958" s="1">
        <f t="shared" si="236"/>
        <v>26.456798050810349</v>
      </c>
      <c r="AB958" s="1">
        <f t="shared" si="237"/>
        <v>-22.845237655426896</v>
      </c>
      <c r="AC958" s="1">
        <f t="shared" si="230"/>
        <v>34.955214870378029</v>
      </c>
      <c r="AD958" s="1">
        <f t="shared" si="242"/>
        <v>-2.6645493876042452</v>
      </c>
      <c r="AE958" s="1">
        <f t="shared" si="231"/>
        <v>-7.823262128850291</v>
      </c>
      <c r="AF958" s="1">
        <f t="shared" si="232"/>
        <v>8.2645782575812881</v>
      </c>
      <c r="AG958" s="1">
        <f t="shared" si="227"/>
        <v>9.5599999999998406</v>
      </c>
      <c r="AH958" s="1">
        <f>SUM($Z$2:Z958)</f>
        <v>639.66365543261463</v>
      </c>
    </row>
    <row r="959" spans="17:34" x14ac:dyDescent="0.3">
      <c r="Q959" s="1">
        <f t="shared" si="233"/>
        <v>9.5699999999998404</v>
      </c>
      <c r="R959" s="1">
        <f>IF(Q959&lt;=t_thrust,('D12 Data'!D959/(m+m_f/2)),0)</f>
        <v>0</v>
      </c>
      <c r="S959" s="1">
        <f t="shared" si="234"/>
        <v>0</v>
      </c>
      <c r="T959" s="1">
        <f t="shared" si="241"/>
        <v>0</v>
      </c>
      <c r="U959" s="1">
        <f t="shared" si="228"/>
        <v>2.6591849831930485</v>
      </c>
      <c r="V959" s="1">
        <f t="shared" si="229"/>
        <v>2.0003681814905945</v>
      </c>
      <c r="W959" s="1">
        <f t="shared" si="235"/>
        <v>4.6595531646836434</v>
      </c>
      <c r="X959" s="1">
        <f t="shared" si="238"/>
        <v>557.08862942076655</v>
      </c>
      <c r="Y959" s="1">
        <f t="shared" si="239"/>
        <v>240.26033224673307</v>
      </c>
      <c r="Z959" s="1">
        <f t="shared" si="240"/>
        <v>0.34955214870377438</v>
      </c>
      <c r="AA959" s="1">
        <f t="shared" si="236"/>
        <v>26.430152556934306</v>
      </c>
      <c r="AB959" s="1">
        <f t="shared" si="237"/>
        <v>-22.923470276715395</v>
      </c>
      <c r="AC959" s="1">
        <f t="shared" si="230"/>
        <v>34.986260927831019</v>
      </c>
      <c r="AD959" s="1">
        <f t="shared" si="242"/>
        <v>-2.6591849831930485</v>
      </c>
      <c r="AE959" s="1">
        <f t="shared" si="231"/>
        <v>-7.8096318185094056</v>
      </c>
      <c r="AF959" s="1">
        <f t="shared" si="232"/>
        <v>8.2499462977351516</v>
      </c>
      <c r="AG959" s="1">
        <f t="shared" si="227"/>
        <v>9.5699999999998404</v>
      </c>
      <c r="AH959" s="1">
        <f>SUM($Z$2:Z959)</f>
        <v>640.0132075813184</v>
      </c>
    </row>
    <row r="960" spans="17:34" x14ac:dyDescent="0.3">
      <c r="Q960" s="1">
        <f t="shared" si="233"/>
        <v>9.5799999999998402</v>
      </c>
      <c r="R960" s="1">
        <f>IF(Q960&lt;=t_thrust,('D12 Data'!D960/(m+m_f/2)),0)</f>
        <v>0</v>
      </c>
      <c r="S960" s="1">
        <f t="shared" si="234"/>
        <v>0</v>
      </c>
      <c r="T960" s="1">
        <f t="shared" si="241"/>
        <v>0</v>
      </c>
      <c r="U960" s="1">
        <f t="shared" si="228"/>
        <v>2.6538367677436301</v>
      </c>
      <c r="V960" s="1">
        <f t="shared" si="229"/>
        <v>2.0140212189927964</v>
      </c>
      <c r="W960" s="1">
        <f t="shared" si="235"/>
        <v>4.6678579867364247</v>
      </c>
      <c r="X960" s="1">
        <f t="shared" si="238"/>
        <v>557.35293094633585</v>
      </c>
      <c r="Y960" s="1">
        <f t="shared" si="239"/>
        <v>240.03109754396593</v>
      </c>
      <c r="Z960" s="1">
        <f t="shared" si="240"/>
        <v>0.3498626092782669</v>
      </c>
      <c r="AA960" s="1">
        <f t="shared" si="236"/>
        <v>26.403560707102375</v>
      </c>
      <c r="AB960" s="1">
        <f t="shared" si="237"/>
        <v>-23.001566594900488</v>
      </c>
      <c r="AC960" s="1">
        <f t="shared" si="230"/>
        <v>35.01742543125183</v>
      </c>
      <c r="AD960" s="1">
        <f t="shared" si="242"/>
        <v>-2.6538367677436301</v>
      </c>
      <c r="AE960" s="1">
        <f t="shared" si="231"/>
        <v>-7.7959787810072037</v>
      </c>
      <c r="AF960" s="1">
        <f t="shared" si="232"/>
        <v>8.235298096835507</v>
      </c>
      <c r="AG960" s="1">
        <f t="shared" si="227"/>
        <v>9.5799999999998402</v>
      </c>
      <c r="AH960" s="1">
        <f>SUM($Z$2:Z960)</f>
        <v>640.36307019059666</v>
      </c>
    </row>
    <row r="961" spans="17:34" x14ac:dyDescent="0.3">
      <c r="Q961" s="1">
        <f t="shared" si="233"/>
        <v>9.58999999999984</v>
      </c>
      <c r="R961" s="1">
        <f>IF(Q961&lt;=t_thrust,('D12 Data'!D961/(m+m_f/2)),0)</f>
        <v>0</v>
      </c>
      <c r="S961" s="1">
        <f t="shared" si="234"/>
        <v>0</v>
      </c>
      <c r="T961" s="1">
        <f t="shared" si="241"/>
        <v>0</v>
      </c>
      <c r="U961" s="1">
        <f t="shared" si="228"/>
        <v>2.6485046761640079</v>
      </c>
      <c r="V961" s="1">
        <f t="shared" si="229"/>
        <v>2.0276967005925344</v>
      </c>
      <c r="W961" s="1">
        <f t="shared" si="235"/>
        <v>4.6762013767565414</v>
      </c>
      <c r="X961" s="1">
        <f t="shared" si="238"/>
        <v>557.61696655340688</v>
      </c>
      <c r="Y961" s="1">
        <f t="shared" si="239"/>
        <v>239.80108187801693</v>
      </c>
      <c r="Z961" s="1">
        <f t="shared" si="240"/>
        <v>0.35017425431252308</v>
      </c>
      <c r="AA961" s="1">
        <f t="shared" si="236"/>
        <v>26.37702233942494</v>
      </c>
      <c r="AB961" s="1">
        <f t="shared" si="237"/>
        <v>-23.079526382710558</v>
      </c>
      <c r="AC961" s="1">
        <f t="shared" si="230"/>
        <v>35.048706759947009</v>
      </c>
      <c r="AD961" s="1">
        <f t="shared" si="242"/>
        <v>-2.6485046761640079</v>
      </c>
      <c r="AE961" s="1">
        <f t="shared" si="231"/>
        <v>-7.7823032994074666</v>
      </c>
      <c r="AF961" s="1">
        <f t="shared" si="232"/>
        <v>8.2206338967035233</v>
      </c>
      <c r="AG961" s="1">
        <f t="shared" ref="AG961:AG1024" si="243">Q961</f>
        <v>9.58999999999984</v>
      </c>
      <c r="AH961" s="1">
        <f>SUM($Z$2:Z961)</f>
        <v>640.71324444490915</v>
      </c>
    </row>
    <row r="962" spans="17:34" x14ac:dyDescent="0.3">
      <c r="Q962" s="1">
        <f t="shared" si="233"/>
        <v>9.5999999999998398</v>
      </c>
      <c r="R962" s="1">
        <f>IF(Q962&lt;=t_thrust,('D12 Data'!D962/(m+m_f/2)),0)</f>
        <v>0</v>
      </c>
      <c r="S962" s="1">
        <f t="shared" si="234"/>
        <v>0</v>
      </c>
      <c r="T962" s="1">
        <f t="shared" si="241"/>
        <v>0</v>
      </c>
      <c r="U962" s="1">
        <f t="shared" ref="U962:U1025" si="244">IF(t&lt;=t_thrust,(0.5*rho*vx^2*C_D*A)/(m+m_f/2),(0.5*rho*vx^2*C_D*A)/m)</f>
        <v>2.6431886436890846</v>
      </c>
      <c r="V962" s="1">
        <f t="shared" ref="V962:V1025" si="245">IF(t&lt;=t_thrust,(0.5*rho*vy^2*C_D*A)/(m+m_f/2),(0.5*rho*vy^2*C_D*A)/m)</f>
        <v>2.0413943436107918</v>
      </c>
      <c r="W962" s="1">
        <f t="shared" si="235"/>
        <v>4.6845829872998763</v>
      </c>
      <c r="X962" s="1">
        <f t="shared" si="238"/>
        <v>557.88073677680109</v>
      </c>
      <c r="Y962" s="1">
        <f t="shared" si="239"/>
        <v>239.57028661418983</v>
      </c>
      <c r="Z962" s="1">
        <f t="shared" si="240"/>
        <v>0.35048706759943504</v>
      </c>
      <c r="AA962" s="1">
        <f t="shared" si="236"/>
        <v>26.350537292663301</v>
      </c>
      <c r="AB962" s="1">
        <f t="shared" si="237"/>
        <v>-23.15734941570463</v>
      </c>
      <c r="AC962" s="1">
        <f t="shared" ref="AC962:AC1025" si="246">SQRT(vx^2+vy^2)</f>
        <v>35.080103300490364</v>
      </c>
      <c r="AD962" s="1">
        <f t="shared" si="242"/>
        <v>-2.6431886436890846</v>
      </c>
      <c r="AE962" s="1">
        <f t="shared" ref="AE962:AE1025" si="247">IF(t&gt;t_thrust,IF(vy&gt;0,-ady-g,ady-g),aty-ady-g)</f>
        <v>-7.7686056563892087</v>
      </c>
      <c r="AF962" s="1">
        <f t="shared" ref="AF962:AF1025" si="248">SQRT(ax^2 + ay^2)</f>
        <v>8.2059539390986931</v>
      </c>
      <c r="AG962" s="1">
        <f t="shared" si="243"/>
        <v>9.5999999999998398</v>
      </c>
      <c r="AH962" s="1">
        <f>SUM($Z$2:Z962)</f>
        <v>641.06373151250864</v>
      </c>
    </row>
    <row r="963" spans="17:34" x14ac:dyDescent="0.3">
      <c r="Q963" s="1">
        <f t="shared" ref="Q963:Q1026" si="249">Q962+h</f>
        <v>9.6099999999998396</v>
      </c>
      <c r="R963" s="1">
        <f>IF(Q963&lt;=t_thrust,('D12 Data'!D963/(m+m_f/2)),0)</f>
        <v>0</v>
      </c>
      <c r="S963" s="1">
        <f t="shared" ref="S963:S1026" si="250">R963*COS($D$3)</f>
        <v>0</v>
      </c>
      <c r="T963" s="1">
        <f t="shared" si="241"/>
        <v>0</v>
      </c>
      <c r="U963" s="1">
        <f t="shared" si="244"/>
        <v>2.6378886058786826</v>
      </c>
      <c r="V963" s="1">
        <f t="shared" si="245"/>
        <v>2.0551138657633694</v>
      </c>
      <c r="W963" s="1">
        <f t="shared" ref="W963:W1026" si="251">IF(Q963&lt;=t_thrust,(0.5*rho*AC963^2*C_D*A)/(m+m_f/2),(0.5*rho*AC963^2*C_D*A)/m)</f>
        <v>4.6930024716420506</v>
      </c>
      <c r="X963" s="1">
        <f t="shared" si="238"/>
        <v>558.14424214972769</v>
      </c>
      <c r="Y963" s="1">
        <f t="shared" si="239"/>
        <v>239.33871312003279</v>
      </c>
      <c r="Z963" s="1">
        <f t="shared" si="240"/>
        <v>0.35080103300487131</v>
      </c>
      <c r="AA963" s="1">
        <f t="shared" ref="AA963:AA1026" si="252">AA962+AD962*(Q963-Q962)</f>
        <v>26.324105406226412</v>
      </c>
      <c r="AB963" s="1">
        <f t="shared" ref="AB963:AB1026" si="253">AB962+AE962*(Q963-Q962)</f>
        <v>-23.235035472268521</v>
      </c>
      <c r="AC963" s="1">
        <f t="shared" si="246"/>
        <v>35.1116134467742</v>
      </c>
      <c r="AD963" s="1">
        <f t="shared" si="242"/>
        <v>-2.6378886058786826</v>
      </c>
      <c r="AE963" s="1">
        <f t="shared" si="247"/>
        <v>-7.7548861342366315</v>
      </c>
      <c r="AF963" s="1">
        <f t="shared" si="248"/>
        <v>8.1912584657059959</v>
      </c>
      <c r="AG963" s="1">
        <f t="shared" si="243"/>
        <v>9.6099999999998396</v>
      </c>
      <c r="AH963" s="1">
        <f>SUM($Z$2:Z963)</f>
        <v>641.41453254551357</v>
      </c>
    </row>
    <row r="964" spans="17:34" x14ac:dyDescent="0.3">
      <c r="Q964" s="1">
        <f t="shared" si="249"/>
        <v>9.6199999999998393</v>
      </c>
      <c r="R964" s="1">
        <f>IF(Q964&lt;=t_thrust,('D12 Data'!D964/(m+m_f/2)),0)</f>
        <v>0</v>
      </c>
      <c r="S964" s="1">
        <f t="shared" si="250"/>
        <v>0</v>
      </c>
      <c r="T964" s="1">
        <f t="shared" si="241"/>
        <v>0</v>
      </c>
      <c r="U964" s="1">
        <f t="shared" si="244"/>
        <v>2.6326044986155863</v>
      </c>
      <c r="V964" s="1">
        <f t="shared" si="245"/>
        <v>2.0688549851708675</v>
      </c>
      <c r="W964" s="1">
        <f t="shared" si="251"/>
        <v>4.7014594837864534</v>
      </c>
      <c r="X964" s="1">
        <f t="shared" ref="X964:X1027" si="254">X963+AA963*(Q964-Q963)</f>
        <v>558.40748320378998</v>
      </c>
      <c r="Y964" s="1">
        <f t="shared" ref="Y964:Y1027" si="255">Y963+AB963*($Q964-$Q963)</f>
        <v>239.10636276531011</v>
      </c>
      <c r="Z964" s="1">
        <f t="shared" ref="Z964:Z1027" si="256">SQRT((X964-X963)^2+(Y964-Y963)^2)</f>
        <v>0.35111613446776135</v>
      </c>
      <c r="AA964" s="1">
        <f t="shared" si="252"/>
        <v>26.297726520167625</v>
      </c>
      <c r="AB964" s="1">
        <f t="shared" si="253"/>
        <v>-23.312584333610886</v>
      </c>
      <c r="AC964" s="1">
        <f t="shared" si="246"/>
        <v>35.143235600058901</v>
      </c>
      <c r="AD964" s="1">
        <f t="shared" si="242"/>
        <v>-2.6326044986155863</v>
      </c>
      <c r="AE964" s="1">
        <f t="shared" si="247"/>
        <v>-7.741145014829133</v>
      </c>
      <c r="AF964" s="1">
        <f t="shared" si="248"/>
        <v>8.1765477181231532</v>
      </c>
      <c r="AG964" s="1">
        <f t="shared" si="243"/>
        <v>9.6199999999998393</v>
      </c>
      <c r="AH964" s="1">
        <f>SUM($Z$2:Z964)</f>
        <v>641.76564867998138</v>
      </c>
    </row>
    <row r="965" spans="17:34" x14ac:dyDescent="0.3">
      <c r="Q965" s="1">
        <f t="shared" si="249"/>
        <v>9.6299999999998391</v>
      </c>
      <c r="R965" s="1">
        <f>IF(Q965&lt;=t_thrust,('D12 Data'!D965/(m+m_f/2)),0)</f>
        <v>0</v>
      </c>
      <c r="S965" s="1">
        <f t="shared" si="250"/>
        <v>0</v>
      </c>
      <c r="T965" s="1">
        <f t="shared" si="241"/>
        <v>0</v>
      </c>
      <c r="U965" s="1">
        <f t="shared" si="244"/>
        <v>2.6273362581036053</v>
      </c>
      <c r="V965" s="1">
        <f t="shared" si="245"/>
        <v>2.0826174203685968</v>
      </c>
      <c r="W965" s="1">
        <f t="shared" si="251"/>
        <v>4.7099536784722025</v>
      </c>
      <c r="X965" s="1">
        <f t="shared" si="254"/>
        <v>558.67046046899168</v>
      </c>
      <c r="Y965" s="1">
        <f t="shared" si="255"/>
        <v>238.87323692197401</v>
      </c>
      <c r="Z965" s="1">
        <f t="shared" si="256"/>
        <v>0.35143235600059769</v>
      </c>
      <c r="AA965" s="1">
        <f t="shared" si="252"/>
        <v>26.271400475181469</v>
      </c>
      <c r="AB965" s="1">
        <f t="shared" si="253"/>
        <v>-23.389995783759176</v>
      </c>
      <c r="AC965" s="1">
        <f t="shared" si="246"/>
        <v>35.17496816902095</v>
      </c>
      <c r="AD965" s="1">
        <f t="shared" si="242"/>
        <v>-2.6273362581036053</v>
      </c>
      <c r="AE965" s="1">
        <f t="shared" si="247"/>
        <v>-7.7273825796314037</v>
      </c>
      <c r="AF965" s="1">
        <f t="shared" si="248"/>
        <v>8.1618219378479928</v>
      </c>
      <c r="AG965" s="1">
        <f t="shared" si="243"/>
        <v>9.6299999999998391</v>
      </c>
      <c r="AH965" s="1">
        <f>SUM($Z$2:Z965)</f>
        <v>642.11708103598198</v>
      </c>
    </row>
    <row r="966" spans="17:34" x14ac:dyDescent="0.3">
      <c r="Q966" s="1">
        <f t="shared" si="249"/>
        <v>9.6399999999998389</v>
      </c>
      <c r="R966" s="1">
        <f>IF(Q966&lt;=t_thrust,('D12 Data'!D966/(m+m_f/2)),0)</f>
        <v>0</v>
      </c>
      <c r="S966" s="1">
        <f t="shared" si="250"/>
        <v>0</v>
      </c>
      <c r="T966" s="1">
        <f t="shared" si="241"/>
        <v>0</v>
      </c>
      <c r="U966" s="1">
        <f t="shared" si="244"/>
        <v>2.6220838208656416</v>
      </c>
      <c r="V966" s="1">
        <f t="shared" si="245"/>
        <v>2.096400890316418</v>
      </c>
      <c r="W966" s="1">
        <f t="shared" si="251"/>
        <v>4.7184847111820583</v>
      </c>
      <c r="X966" s="1">
        <f t="shared" si="254"/>
        <v>558.93317447374352</v>
      </c>
      <c r="Y966" s="1">
        <f t="shared" si="255"/>
        <v>238.63933696413642</v>
      </c>
      <c r="Z966" s="1">
        <f t="shared" si="256"/>
        <v>0.35174968169023124</v>
      </c>
      <c r="AA966" s="1">
        <f t="shared" si="252"/>
        <v>26.245127112600432</v>
      </c>
      <c r="AB966" s="1">
        <f t="shared" si="253"/>
        <v>-23.467269609555487</v>
      </c>
      <c r="AC966" s="1">
        <f t="shared" si="246"/>
        <v>35.206809569799432</v>
      </c>
      <c r="AD966" s="1">
        <f t="shared" si="242"/>
        <v>-2.6220838208656416</v>
      </c>
      <c r="AE966" s="1">
        <f t="shared" si="247"/>
        <v>-7.7135991096835825</v>
      </c>
      <c r="AF966" s="1">
        <f t="shared" si="248"/>
        <v>8.1470813662658799</v>
      </c>
      <c r="AG966" s="1">
        <f t="shared" si="243"/>
        <v>9.6399999999998389</v>
      </c>
      <c r="AH966" s="1">
        <f>SUM($Z$2:Z966)</f>
        <v>642.46883071767218</v>
      </c>
    </row>
    <row r="967" spans="17:34" x14ac:dyDescent="0.3">
      <c r="Q967" s="1">
        <f t="shared" si="249"/>
        <v>9.6499999999998387</v>
      </c>
      <c r="R967" s="1">
        <f>IF(Q967&lt;=t_thrust,('D12 Data'!D967/(m+m_f/2)),0)</f>
        <v>0</v>
      </c>
      <c r="S967" s="1">
        <f t="shared" si="250"/>
        <v>0</v>
      </c>
      <c r="T967" s="1">
        <f t="shared" si="241"/>
        <v>0</v>
      </c>
      <c r="U967" s="1">
        <f t="shared" si="244"/>
        <v>2.616847123741783</v>
      </c>
      <c r="V967" s="1">
        <f t="shared" si="245"/>
        <v>2.1102051144085037</v>
      </c>
      <c r="W967" s="1">
        <f t="shared" si="251"/>
        <v>4.7270522381502866</v>
      </c>
      <c r="X967" s="1">
        <f t="shared" si="254"/>
        <v>559.19562574486952</v>
      </c>
      <c r="Y967" s="1">
        <f t="shared" si="255"/>
        <v>238.40466426804088</v>
      </c>
      <c r="Z967" s="1">
        <f t="shared" si="256"/>
        <v>0.3520680956979812</v>
      </c>
      <c r="AA967" s="1">
        <f t="shared" si="252"/>
        <v>26.218906274391777</v>
      </c>
      <c r="AB967" s="1">
        <f t="shared" si="253"/>
        <v>-23.544405600652322</v>
      </c>
      <c r="AC967" s="1">
        <f t="shared" si="246"/>
        <v>35.23875822604095</v>
      </c>
      <c r="AD967" s="1">
        <f t="shared" si="242"/>
        <v>-2.616847123741783</v>
      </c>
      <c r="AE967" s="1">
        <f t="shared" si="247"/>
        <v>-7.6997948855914968</v>
      </c>
      <c r="AF967" s="1">
        <f t="shared" si="248"/>
        <v>8.1323262446372997</v>
      </c>
      <c r="AG967" s="1">
        <f t="shared" si="243"/>
        <v>9.6499999999998387</v>
      </c>
      <c r="AH967" s="1">
        <f>SUM($Z$2:Z967)</f>
        <v>642.82089881337015</v>
      </c>
    </row>
    <row r="968" spans="17:34" x14ac:dyDescent="0.3">
      <c r="Q968" s="1">
        <f t="shared" si="249"/>
        <v>9.6599999999998385</v>
      </c>
      <c r="R968" s="1">
        <f>IF(Q968&lt;=t_thrust,('D12 Data'!D968/(m+m_f/2)),0)</f>
        <v>0</v>
      </c>
      <c r="S968" s="1">
        <f t="shared" si="250"/>
        <v>0</v>
      </c>
      <c r="T968" s="1">
        <f t="shared" si="241"/>
        <v>0</v>
      </c>
      <c r="U968" s="1">
        <f t="shared" si="244"/>
        <v>2.6116261038873954</v>
      </c>
      <c r="V968" s="1">
        <f t="shared" si="245"/>
        <v>2.1240298124830339</v>
      </c>
      <c r="W968" s="1">
        <f t="shared" si="251"/>
        <v>4.7356559163704306</v>
      </c>
      <c r="X968" s="1">
        <f t="shared" si="254"/>
        <v>559.45781480761343</v>
      </c>
      <c r="Y968" s="1">
        <f t="shared" si="255"/>
        <v>238.16922021203436</v>
      </c>
      <c r="Z968" s="1">
        <f t="shared" si="256"/>
        <v>0.35238758226040096</v>
      </c>
      <c r="AA968" s="1">
        <f t="shared" si="252"/>
        <v>26.192737803154362</v>
      </c>
      <c r="AB968" s="1">
        <f t="shared" si="253"/>
        <v>-23.621403549508234</v>
      </c>
      <c r="AC968" s="1">
        <f t="shared" si="246"/>
        <v>35.270812568943057</v>
      </c>
      <c r="AD968" s="1">
        <f t="shared" si="242"/>
        <v>-2.6116261038873954</v>
      </c>
      <c r="AE968" s="1">
        <f t="shared" si="247"/>
        <v>-7.6859701875169666</v>
      </c>
      <c r="AF968" s="1">
        <f t="shared" si="248"/>
        <v>8.1175568140854839</v>
      </c>
      <c r="AG968" s="1">
        <f t="shared" si="243"/>
        <v>9.6599999999998385</v>
      </c>
      <c r="AH968" s="1">
        <f>SUM($Z$2:Z968)</f>
        <v>643.1732863956305</v>
      </c>
    </row>
    <row r="969" spans="17:34" x14ac:dyDescent="0.3">
      <c r="Q969" s="1">
        <f t="shared" si="249"/>
        <v>9.6699999999998383</v>
      </c>
      <c r="R969" s="1">
        <f>IF(Q969&lt;=t_thrust,('D12 Data'!D969/(m+m_f/2)),0)</f>
        <v>0</v>
      </c>
      <c r="S969" s="1">
        <f t="shared" si="250"/>
        <v>0</v>
      </c>
      <c r="T969" s="1">
        <f t="shared" si="241"/>
        <v>0</v>
      </c>
      <c r="U969" s="1">
        <f t="shared" si="244"/>
        <v>2.6064206987712426</v>
      </c>
      <c r="V969" s="1">
        <f t="shared" si="245"/>
        <v>2.1378747048318116</v>
      </c>
      <c r="W969" s="1">
        <f t="shared" si="251"/>
        <v>4.7442954036030551</v>
      </c>
      <c r="X969" s="1">
        <f t="shared" si="254"/>
        <v>559.71974218564492</v>
      </c>
      <c r="Y969" s="1">
        <f t="shared" si="255"/>
        <v>237.93300617653929</v>
      </c>
      <c r="Z969" s="1">
        <f t="shared" si="256"/>
        <v>0.3527081256893782</v>
      </c>
      <c r="AA969" s="1">
        <f t="shared" si="252"/>
        <v>26.16662154211549</v>
      </c>
      <c r="AB969" s="1">
        <f t="shared" si="253"/>
        <v>-23.698263251383402</v>
      </c>
      <c r="AC969" s="1">
        <f t="shared" si="246"/>
        <v>35.30297103729616</v>
      </c>
      <c r="AD969" s="1">
        <f t="shared" si="242"/>
        <v>-2.6064206987712426</v>
      </c>
      <c r="AE969" s="1">
        <f t="shared" si="247"/>
        <v>-7.6721252951681889</v>
      </c>
      <c r="AF969" s="1">
        <f t="shared" si="248"/>
        <v>8.1027733155841606</v>
      </c>
      <c r="AG969" s="1">
        <f t="shared" si="243"/>
        <v>9.6699999999998383</v>
      </c>
      <c r="AH969" s="1">
        <f>SUM($Z$2:Z969)</f>
        <v>643.52599452131983</v>
      </c>
    </row>
    <row r="970" spans="17:34" x14ac:dyDescent="0.3">
      <c r="Q970" s="1">
        <f t="shared" si="249"/>
        <v>9.6799999999998381</v>
      </c>
      <c r="R970" s="1">
        <f>IF(Q970&lt;=t_thrust,('D12 Data'!D970/(m+m_f/2)),0)</f>
        <v>0</v>
      </c>
      <c r="S970" s="1">
        <f t="shared" si="250"/>
        <v>0</v>
      </c>
      <c r="T970" s="1">
        <f t="shared" ref="T970:T1033" si="257">R970*SIN($D$3)</f>
        <v>0</v>
      </c>
      <c r="U970" s="1">
        <f t="shared" si="244"/>
        <v>2.601230846173606</v>
      </c>
      <c r="V970" s="1">
        <f t="shared" si="245"/>
        <v>2.1517395122098066</v>
      </c>
      <c r="W970" s="1">
        <f t="shared" si="251"/>
        <v>4.7529703583834131</v>
      </c>
      <c r="X970" s="1">
        <f t="shared" si="254"/>
        <v>559.98140840106612</v>
      </c>
      <c r="Y970" s="1">
        <f t="shared" si="255"/>
        <v>237.69602354402548</v>
      </c>
      <c r="Z970" s="1">
        <f t="shared" si="256"/>
        <v>0.35302971037298281</v>
      </c>
      <c r="AA970" s="1">
        <f t="shared" si="252"/>
        <v>26.140557335127777</v>
      </c>
      <c r="AB970" s="1">
        <f t="shared" si="253"/>
        <v>-23.774984504335084</v>
      </c>
      <c r="AC970" s="1">
        <f t="shared" si="246"/>
        <v>35.335232077523926</v>
      </c>
      <c r="AD970" s="1">
        <f t="shared" ref="AD970:AD1033" si="258">S970-U970</f>
        <v>-2.601230846173606</v>
      </c>
      <c r="AE970" s="1">
        <f t="shared" si="247"/>
        <v>-7.6582604877901943</v>
      </c>
      <c r="AF970" s="1">
        <f t="shared" si="248"/>
        <v>8.0879759899454182</v>
      </c>
      <c r="AG970" s="1">
        <f t="shared" si="243"/>
        <v>9.6799999999998381</v>
      </c>
      <c r="AH970" s="1">
        <f>SUM($Z$2:Z970)</f>
        <v>643.87902423169282</v>
      </c>
    </row>
    <row r="971" spans="17:34" x14ac:dyDescent="0.3">
      <c r="Q971" s="1">
        <f t="shared" si="249"/>
        <v>9.6899999999998379</v>
      </c>
      <c r="R971" s="1">
        <f>IF(Q971&lt;=t_thrust,('D12 Data'!D971/(m+m_f/2)),0)</f>
        <v>0</v>
      </c>
      <c r="S971" s="1">
        <f t="shared" si="250"/>
        <v>0</v>
      </c>
      <c r="T971" s="1">
        <f t="shared" si="257"/>
        <v>0</v>
      </c>
      <c r="U971" s="1">
        <f t="shared" si="244"/>
        <v>2.5960564841844302</v>
      </c>
      <c r="V971" s="1">
        <f t="shared" si="245"/>
        <v>2.165623955844624</v>
      </c>
      <c r="W971" s="1">
        <f t="shared" si="251"/>
        <v>4.7616804400290551</v>
      </c>
      <c r="X971" s="1">
        <f t="shared" si="254"/>
        <v>560.24281397441734</v>
      </c>
      <c r="Y971" s="1">
        <f t="shared" si="255"/>
        <v>237.45827369898214</v>
      </c>
      <c r="Z971" s="1">
        <f t="shared" si="256"/>
        <v>0.35335232077519318</v>
      </c>
      <c r="AA971" s="1">
        <f t="shared" si="252"/>
        <v>26.114545026666043</v>
      </c>
      <c r="AB971" s="1">
        <f t="shared" si="253"/>
        <v>-23.851567109212983</v>
      </c>
      <c r="AC971" s="1">
        <f t="shared" si="246"/>
        <v>35.367594143722286</v>
      </c>
      <c r="AD971" s="1">
        <f t="shared" si="258"/>
        <v>-2.5960564841844302</v>
      </c>
      <c r="AE971" s="1">
        <f t="shared" si="247"/>
        <v>-7.6443760441553765</v>
      </c>
      <c r="AF971" s="1">
        <f t="shared" si="248"/>
        <v>8.0731650778076265</v>
      </c>
      <c r="AG971" s="1">
        <f t="shared" si="243"/>
        <v>9.6899999999998379</v>
      </c>
      <c r="AH971" s="1">
        <f>SUM($Z$2:Z971)</f>
        <v>644.23237655246805</v>
      </c>
    </row>
    <row r="972" spans="17:34" x14ac:dyDescent="0.3">
      <c r="Q972" s="1">
        <f t="shared" si="249"/>
        <v>9.6999999999998376</v>
      </c>
      <c r="R972" s="1">
        <f>IF(Q972&lt;=t_thrust,('D12 Data'!D972/(m+m_f/2)),0)</f>
        <v>0</v>
      </c>
      <c r="S972" s="1">
        <f t="shared" si="250"/>
        <v>0</v>
      </c>
      <c r="T972" s="1">
        <f t="shared" si="257"/>
        <v>0</v>
      </c>
      <c r="U972" s="1">
        <f t="shared" si="244"/>
        <v>2.5908975512014703</v>
      </c>
      <c r="V972" s="1">
        <f t="shared" si="245"/>
        <v>2.1795277574459035</v>
      </c>
      <c r="W972" s="1">
        <f t="shared" si="251"/>
        <v>4.7704253086473738</v>
      </c>
      <c r="X972" s="1">
        <f t="shared" si="254"/>
        <v>560.50395942468401</v>
      </c>
      <c r="Y972" s="1">
        <f t="shared" si="255"/>
        <v>237.21975802789001</v>
      </c>
      <c r="Z972" s="1">
        <f t="shared" si="256"/>
        <v>0.35367594143722869</v>
      </c>
      <c r="AA972" s="1">
        <f t="shared" si="252"/>
        <v>26.088584461824201</v>
      </c>
      <c r="AB972" s="1">
        <f t="shared" si="253"/>
        <v>-23.928010869654535</v>
      </c>
      <c r="AC972" s="1">
        <f t="shared" si="246"/>
        <v>35.400055697696871</v>
      </c>
      <c r="AD972" s="1">
        <f t="shared" si="258"/>
        <v>-2.5908975512014703</v>
      </c>
      <c r="AE972" s="1">
        <f t="shared" si="247"/>
        <v>-7.630472242554097</v>
      </c>
      <c r="AF972" s="1">
        <f t="shared" si="248"/>
        <v>8.0583408196234991</v>
      </c>
      <c r="AG972" s="1">
        <f t="shared" si="243"/>
        <v>9.6999999999998376</v>
      </c>
      <c r="AH972" s="1">
        <f>SUM($Z$2:Z972)</f>
        <v>644.5860524939053</v>
      </c>
    </row>
    <row r="973" spans="17:34" x14ac:dyDescent="0.3">
      <c r="Q973" s="1">
        <f t="shared" si="249"/>
        <v>9.7099999999998374</v>
      </c>
      <c r="R973" s="1">
        <f>IF(Q973&lt;=t_thrust,('D12 Data'!D973/(m+m_f/2)),0)</f>
        <v>0</v>
      </c>
      <c r="S973" s="1">
        <f t="shared" si="250"/>
        <v>0</v>
      </c>
      <c r="T973" s="1">
        <f t="shared" si="257"/>
        <v>0</v>
      </c>
      <c r="U973" s="1">
        <f t="shared" si="244"/>
        <v>2.5857539859284584</v>
      </c>
      <c r="V973" s="1">
        <f t="shared" si="245"/>
        <v>2.1934506392146371</v>
      </c>
      <c r="W973" s="1">
        <f t="shared" si="251"/>
        <v>4.7792046251430955</v>
      </c>
      <c r="X973" s="1">
        <f t="shared" si="254"/>
        <v>560.76484526930221</v>
      </c>
      <c r="Y973" s="1">
        <f t="shared" si="255"/>
        <v>236.98047791919348</v>
      </c>
      <c r="Z973" s="1">
        <f t="shared" si="256"/>
        <v>0.35400055697693061</v>
      </c>
      <c r="AA973" s="1">
        <f t="shared" si="252"/>
        <v>26.062675486312187</v>
      </c>
      <c r="AB973" s="1">
        <f t="shared" si="253"/>
        <v>-24.004315592080076</v>
      </c>
      <c r="AC973" s="1">
        <f t="shared" si="246"/>
        <v>35.432615208999138</v>
      </c>
      <c r="AD973" s="1">
        <f t="shared" si="258"/>
        <v>-2.5857539859284584</v>
      </c>
      <c r="AE973" s="1">
        <f t="shared" si="247"/>
        <v>-7.6165493607853634</v>
      </c>
      <c r="AF973" s="1">
        <f t="shared" si="248"/>
        <v>8.043503455648219</v>
      </c>
      <c r="AG973" s="1">
        <f t="shared" si="243"/>
        <v>9.7099999999998374</v>
      </c>
      <c r="AH973" s="1">
        <f>SUM($Z$2:Z973)</f>
        <v>644.94005305088228</v>
      </c>
    </row>
    <row r="974" spans="17:34" x14ac:dyDescent="0.3">
      <c r="Q974" s="1">
        <f t="shared" si="249"/>
        <v>9.7199999999998372</v>
      </c>
      <c r="R974" s="1">
        <f>IF(Q974&lt;=t_thrust,('D12 Data'!D974/(m+m_f/2)),0)</f>
        <v>0</v>
      </c>
      <c r="S974" s="1">
        <f t="shared" si="250"/>
        <v>0</v>
      </c>
      <c r="T974" s="1">
        <f t="shared" si="257"/>
        <v>0</v>
      </c>
      <c r="U974" s="1">
        <f t="shared" si="244"/>
        <v>2.580625727373282</v>
      </c>
      <c r="V974" s="1">
        <f t="shared" si="245"/>
        <v>2.2073923238524134</v>
      </c>
      <c r="W974" s="1">
        <f t="shared" si="251"/>
        <v>4.788018051225694</v>
      </c>
      <c r="X974" s="1">
        <f t="shared" si="254"/>
        <v>561.02547202416531</v>
      </c>
      <c r="Y974" s="1">
        <f t="shared" si="255"/>
        <v>236.74043476327267</v>
      </c>
      <c r="Z974" s="1">
        <f t="shared" si="256"/>
        <v>0.35432615208997342</v>
      </c>
      <c r="AA974" s="1">
        <f t="shared" si="252"/>
        <v>26.036817946452903</v>
      </c>
      <c r="AB974" s="1">
        <f t="shared" si="253"/>
        <v>-24.080481085687929</v>
      </c>
      <c r="AC974" s="1">
        <f t="shared" si="246"/>
        <v>35.465271154960959</v>
      </c>
      <c r="AD974" s="1">
        <f t="shared" si="258"/>
        <v>-2.580625727373282</v>
      </c>
      <c r="AE974" s="1">
        <f t="shared" si="247"/>
        <v>-7.6026076761475867</v>
      </c>
      <c r="AF974" s="1">
        <f t="shared" si="248"/>
        <v>8.0286532259276893</v>
      </c>
      <c r="AG974" s="1">
        <f t="shared" si="243"/>
        <v>9.7199999999998372</v>
      </c>
      <c r="AH974" s="1">
        <f>SUM($Z$2:Z974)</f>
        <v>645.29437920297221</v>
      </c>
    </row>
    <row r="975" spans="17:34" x14ac:dyDescent="0.3">
      <c r="Q975" s="1">
        <f t="shared" si="249"/>
        <v>9.729999999999837</v>
      </c>
      <c r="R975" s="1">
        <f>IF(Q975&lt;=t_thrust,('D12 Data'!D975/(m+m_f/2)),0)</f>
        <v>0</v>
      </c>
      <c r="S975" s="1">
        <f t="shared" si="250"/>
        <v>0</v>
      </c>
      <c r="T975" s="1">
        <f t="shared" si="257"/>
        <v>0</v>
      </c>
      <c r="U975" s="1">
        <f t="shared" si="244"/>
        <v>2.5755127148461745</v>
      </c>
      <c r="V975" s="1">
        <f t="shared" si="245"/>
        <v>2.2213525345705887</v>
      </c>
      <c r="W975" s="1">
        <f t="shared" si="251"/>
        <v>4.796865249416765</v>
      </c>
      <c r="X975" s="1">
        <f t="shared" si="254"/>
        <v>561.28584020362985</v>
      </c>
      <c r="Y975" s="1">
        <f t="shared" si="255"/>
        <v>236.4996299524158</v>
      </c>
      <c r="Z975" s="1">
        <f t="shared" si="256"/>
        <v>0.35465271154960937</v>
      </c>
      <c r="AA975" s="1">
        <f t="shared" si="252"/>
        <v>26.011011689179171</v>
      </c>
      <c r="AB975" s="1">
        <f t="shared" si="253"/>
        <v>-24.156507162449405</v>
      </c>
      <c r="AC975" s="1">
        <f t="shared" si="246"/>
        <v>35.49802202072793</v>
      </c>
      <c r="AD975" s="1">
        <f t="shared" si="258"/>
        <v>-2.5755127148461745</v>
      </c>
      <c r="AE975" s="1">
        <f t="shared" si="247"/>
        <v>-7.5886474654294123</v>
      </c>
      <c r="AF975" s="1">
        <f t="shared" si="248"/>
        <v>8.0137903702868698</v>
      </c>
      <c r="AG975" s="1">
        <f t="shared" si="243"/>
        <v>9.729999999999837</v>
      </c>
      <c r="AH975" s="1">
        <f>SUM($Z$2:Z975)</f>
        <v>645.64903191452186</v>
      </c>
    </row>
    <row r="976" spans="17:34" x14ac:dyDescent="0.3">
      <c r="Q976" s="1">
        <f t="shared" si="249"/>
        <v>9.7399999999998368</v>
      </c>
      <c r="R976" s="1">
        <f>IF(Q976&lt;=t_thrust,('D12 Data'!D976/(m+m_f/2)),0)</f>
        <v>0</v>
      </c>
      <c r="S976" s="1">
        <f t="shared" si="250"/>
        <v>0</v>
      </c>
      <c r="T976" s="1">
        <f t="shared" si="257"/>
        <v>0</v>
      </c>
      <c r="U976" s="1">
        <f t="shared" si="244"/>
        <v>2.5704148879579183</v>
      </c>
      <c r="V976" s="1">
        <f t="shared" si="245"/>
        <v>2.2353309950993805</v>
      </c>
      <c r="W976" s="1">
        <f t="shared" si="251"/>
        <v>4.8057458830572974</v>
      </c>
      <c r="X976" s="1">
        <f t="shared" si="254"/>
        <v>561.54595032052168</v>
      </c>
      <c r="Y976" s="1">
        <f t="shared" si="255"/>
        <v>236.25806488079132</v>
      </c>
      <c r="Z976" s="1">
        <f t="shared" si="256"/>
        <v>0.35498022020730224</v>
      </c>
      <c r="AA976" s="1">
        <f t="shared" si="252"/>
        <v>25.98525656203071</v>
      </c>
      <c r="AB976" s="1">
        <f t="shared" si="253"/>
        <v>-24.232393637103698</v>
      </c>
      <c r="AC976" s="1">
        <f t="shared" si="246"/>
        <v>35.530866299291148</v>
      </c>
      <c r="AD976" s="1">
        <f t="shared" si="258"/>
        <v>-2.5704148879579183</v>
      </c>
      <c r="AE976" s="1">
        <f t="shared" si="247"/>
        <v>-7.5746690049006205</v>
      </c>
      <c r="AF976" s="1">
        <f t="shared" si="248"/>
        <v>7.9989151283182069</v>
      </c>
      <c r="AG976" s="1">
        <f t="shared" si="243"/>
        <v>9.7399999999998368</v>
      </c>
      <c r="AH976" s="1">
        <f>SUM($Z$2:Z976)</f>
        <v>646.00401213472912</v>
      </c>
    </row>
    <row r="977" spans="17:34" x14ac:dyDescent="0.3">
      <c r="Q977" s="1">
        <f t="shared" si="249"/>
        <v>9.7499999999998366</v>
      </c>
      <c r="R977" s="1">
        <f>IF(Q977&lt;=t_thrust,('D12 Data'!D977/(m+m_f/2)),0)</f>
        <v>0</v>
      </c>
      <c r="S977" s="1">
        <f t="shared" si="250"/>
        <v>0</v>
      </c>
      <c r="T977" s="1">
        <f t="shared" si="257"/>
        <v>0</v>
      </c>
      <c r="U977" s="1">
        <f t="shared" si="244"/>
        <v>2.5653321866180572</v>
      </c>
      <c r="V977" s="1">
        <f t="shared" si="245"/>
        <v>2.2493274296968853</v>
      </c>
      <c r="W977" s="1">
        <f t="shared" si="251"/>
        <v>4.814659616314942</v>
      </c>
      <c r="X977" s="1">
        <f t="shared" si="254"/>
        <v>561.80580288614203</v>
      </c>
      <c r="Y977" s="1">
        <f t="shared" si="255"/>
        <v>236.01574094442029</v>
      </c>
      <c r="Z977" s="1">
        <f t="shared" si="256"/>
        <v>0.35530866299294206</v>
      </c>
      <c r="AA977" s="1">
        <f t="shared" si="252"/>
        <v>25.95955241315113</v>
      </c>
      <c r="AB977" s="1">
        <f t="shared" si="253"/>
        <v>-24.308140327152703</v>
      </c>
      <c r="AC977" s="1">
        <f t="shared" si="246"/>
        <v>35.563802491517805</v>
      </c>
      <c r="AD977" s="1">
        <f t="shared" si="258"/>
        <v>-2.5653321866180572</v>
      </c>
      <c r="AE977" s="1">
        <f t="shared" si="247"/>
        <v>-7.5606725703031152</v>
      </c>
      <c r="AF977" s="1">
        <f t="shared" si="248"/>
        <v>7.9840277393701795</v>
      </c>
      <c r="AG977" s="1">
        <f t="shared" si="243"/>
        <v>9.7499999999998366</v>
      </c>
      <c r="AH977" s="1">
        <f>SUM($Z$2:Z977)</f>
        <v>646.35932079772203</v>
      </c>
    </row>
    <row r="978" spans="17:34" x14ac:dyDescent="0.3">
      <c r="Q978" s="1">
        <f t="shared" si="249"/>
        <v>9.7599999999998364</v>
      </c>
      <c r="R978" s="1">
        <f>IF(Q978&lt;=t_thrust,('D12 Data'!D978/(m+m_f/2)),0)</f>
        <v>0</v>
      </c>
      <c r="S978" s="1">
        <f t="shared" si="250"/>
        <v>0</v>
      </c>
      <c r="T978" s="1">
        <f t="shared" si="257"/>
        <v>0</v>
      </c>
      <c r="U978" s="1">
        <f t="shared" si="244"/>
        <v>2.5602645510331294</v>
      </c>
      <c r="V978" s="1">
        <f t="shared" si="245"/>
        <v>2.2633415631580203</v>
      </c>
      <c r="W978" s="1">
        <f t="shared" si="251"/>
        <v>4.8236061141911488</v>
      </c>
      <c r="X978" s="1">
        <f t="shared" si="254"/>
        <v>562.06539841027359</v>
      </c>
      <c r="Y978" s="1">
        <f t="shared" si="255"/>
        <v>235.77265954114876</v>
      </c>
      <c r="Z978" s="1">
        <f t="shared" si="256"/>
        <v>0.35563802491521329</v>
      </c>
      <c r="AA978" s="1">
        <f t="shared" si="252"/>
        <v>25.93389909128495</v>
      </c>
      <c r="AB978" s="1">
        <f t="shared" si="253"/>
        <v>-24.383747052855732</v>
      </c>
      <c r="AC978" s="1">
        <f t="shared" si="246"/>
        <v>35.596829106180245</v>
      </c>
      <c r="AD978" s="1">
        <f t="shared" si="258"/>
        <v>-2.5602645510331294</v>
      </c>
      <c r="AE978" s="1">
        <f t="shared" si="247"/>
        <v>-7.5466584368419802</v>
      </c>
      <c r="AF978" s="1">
        <f t="shared" si="248"/>
        <v>7.9691284425359283</v>
      </c>
      <c r="AG978" s="1">
        <f t="shared" si="243"/>
        <v>9.7599999999998364</v>
      </c>
      <c r="AH978" s="1">
        <f>SUM($Z$2:Z978)</f>
        <v>646.7149588226373</v>
      </c>
    </row>
    <row r="979" spans="17:34" x14ac:dyDescent="0.3">
      <c r="Q979" s="1">
        <f t="shared" si="249"/>
        <v>9.7699999999998361</v>
      </c>
      <c r="R979" s="1">
        <f>IF(Q979&lt;=t_thrust,('D12 Data'!D979/(m+m_f/2)),0)</f>
        <v>0</v>
      </c>
      <c r="S979" s="1">
        <f t="shared" si="250"/>
        <v>0</v>
      </c>
      <c r="T979" s="1">
        <f t="shared" si="257"/>
        <v>0</v>
      </c>
      <c r="U979" s="1">
        <f t="shared" si="244"/>
        <v>2.555211921704903</v>
      </c>
      <c r="V979" s="1">
        <f t="shared" si="245"/>
        <v>2.2773731208233889</v>
      </c>
      <c r="W979" s="1">
        <f t="shared" si="251"/>
        <v>4.8325850425282919</v>
      </c>
      <c r="X979" s="1">
        <f t="shared" si="254"/>
        <v>562.32473740118644</v>
      </c>
      <c r="Y979" s="1">
        <f t="shared" si="255"/>
        <v>235.52882207062021</v>
      </c>
      <c r="Z979" s="1">
        <f t="shared" si="256"/>
        <v>0.35596829106179695</v>
      </c>
      <c r="AA979" s="1">
        <f t="shared" si="252"/>
        <v>25.908296445774617</v>
      </c>
      <c r="AB979" s="1">
        <f t="shared" si="253"/>
        <v>-24.459213637224149</v>
      </c>
      <c r="AC979" s="1">
        <f t="shared" si="246"/>
        <v>35.629944659983821</v>
      </c>
      <c r="AD979" s="1">
        <f t="shared" si="258"/>
        <v>-2.555211921704903</v>
      </c>
      <c r="AE979" s="1">
        <f t="shared" si="247"/>
        <v>-7.5326268791766111</v>
      </c>
      <c r="AF979" s="1">
        <f t="shared" si="248"/>
        <v>7.954217476641988</v>
      </c>
      <c r="AG979" s="1">
        <f t="shared" si="243"/>
        <v>9.7699999999998361</v>
      </c>
      <c r="AH979" s="1">
        <f>SUM($Z$2:Z979)</f>
        <v>647.0709271136991</v>
      </c>
    </row>
    <row r="980" spans="17:34" x14ac:dyDescent="0.3">
      <c r="Q980" s="1">
        <f t="shared" si="249"/>
        <v>9.7799999999998359</v>
      </c>
      <c r="R980" s="1">
        <f>IF(Q980&lt;=t_thrust,('D12 Data'!D980/(m+m_f/2)),0)</f>
        <v>0</v>
      </c>
      <c r="S980" s="1">
        <f t="shared" si="250"/>
        <v>0</v>
      </c>
      <c r="T980" s="1">
        <f t="shared" si="257"/>
        <v>0</v>
      </c>
      <c r="U980" s="1">
        <f t="shared" si="244"/>
        <v>2.5501742394286304</v>
      </c>
      <c r="V980" s="1">
        <f t="shared" si="245"/>
        <v>2.2914218285880712</v>
      </c>
      <c r="W980" s="1">
        <f t="shared" si="251"/>
        <v>4.8415960680167025</v>
      </c>
      <c r="X980" s="1">
        <f t="shared" si="254"/>
        <v>562.58382036564421</v>
      </c>
      <c r="Y980" s="1">
        <f t="shared" si="255"/>
        <v>235.28422993424797</v>
      </c>
      <c r="Z980" s="1">
        <f t="shared" si="256"/>
        <v>0.3562994465998538</v>
      </c>
      <c r="AA980" s="1">
        <f t="shared" si="252"/>
        <v>25.882744326557567</v>
      </c>
      <c r="AB980" s="1">
        <f t="shared" si="253"/>
        <v>-24.534539906015915</v>
      </c>
      <c r="AC980" s="1">
        <f t="shared" si="246"/>
        <v>35.6631476775934</v>
      </c>
      <c r="AD980" s="1">
        <f t="shared" si="258"/>
        <v>-2.5501742394286304</v>
      </c>
      <c r="AE980" s="1">
        <f t="shared" si="247"/>
        <v>-7.5185781714119297</v>
      </c>
      <c r="AF980" s="1">
        <f t="shared" si="248"/>
        <v>7.9392950802371205</v>
      </c>
      <c r="AG980" s="1">
        <f t="shared" si="243"/>
        <v>9.7799999999998359</v>
      </c>
      <c r="AH980" s="1">
        <f>SUM($Z$2:Z980)</f>
        <v>647.427226560299</v>
      </c>
    </row>
    <row r="981" spans="17:34" x14ac:dyDescent="0.3">
      <c r="Q981" s="1">
        <f t="shared" si="249"/>
        <v>9.7899999999998357</v>
      </c>
      <c r="R981" s="1">
        <f>IF(Q981&lt;=t_thrust,('D12 Data'!D981/(m+m_f/2)),0)</f>
        <v>0</v>
      </c>
      <c r="S981" s="1">
        <f t="shared" si="250"/>
        <v>0</v>
      </c>
      <c r="T981" s="1">
        <f t="shared" si="257"/>
        <v>0</v>
      </c>
      <c r="U981" s="1">
        <f t="shared" si="244"/>
        <v>2.545151445291312</v>
      </c>
      <c r="V981" s="1">
        <f t="shared" si="245"/>
        <v>2.3054874129103298</v>
      </c>
      <c r="W981" s="1">
        <f t="shared" si="251"/>
        <v>4.8506388582016422</v>
      </c>
      <c r="X981" s="1">
        <f t="shared" si="254"/>
        <v>562.84264780890976</v>
      </c>
      <c r="Y981" s="1">
        <f t="shared" si="255"/>
        <v>235.03888453518783</v>
      </c>
      <c r="Z981" s="1">
        <f t="shared" si="256"/>
        <v>0.35663147677589996</v>
      </c>
      <c r="AA981" s="1">
        <f t="shared" si="252"/>
        <v>25.857242584163281</v>
      </c>
      <c r="AB981" s="1">
        <f t="shared" si="253"/>
        <v>-24.609725687730034</v>
      </c>
      <c r="AC981" s="1">
        <f t="shared" si="246"/>
        <v>35.696436691658548</v>
      </c>
      <c r="AD981" s="1">
        <f t="shared" si="258"/>
        <v>-2.545151445291312</v>
      </c>
      <c r="AE981" s="1">
        <f t="shared" si="247"/>
        <v>-7.5045125870896712</v>
      </c>
      <c r="AF981" s="1">
        <f t="shared" si="248"/>
        <v>7.9243614915812461</v>
      </c>
      <c r="AG981" s="1">
        <f t="shared" si="243"/>
        <v>9.7899999999998357</v>
      </c>
      <c r="AH981" s="1">
        <f>SUM($Z$2:Z981)</f>
        <v>647.78385803707488</v>
      </c>
    </row>
    <row r="982" spans="17:34" x14ac:dyDescent="0.3">
      <c r="Q982" s="1">
        <f t="shared" si="249"/>
        <v>9.7999999999998355</v>
      </c>
      <c r="R982" s="1">
        <f>IF(Q982&lt;=t_thrust,('D12 Data'!D982/(m+m_f/2)),0)</f>
        <v>0</v>
      </c>
      <c r="S982" s="1">
        <f t="shared" si="250"/>
        <v>0</v>
      </c>
      <c r="T982" s="1">
        <f t="shared" si="257"/>
        <v>0</v>
      </c>
      <c r="U982" s="1">
        <f t="shared" si="244"/>
        <v>2.5401434806699732</v>
      </c>
      <c r="V982" s="1">
        <f t="shared" si="245"/>
        <v>2.3195696008202531</v>
      </c>
      <c r="W982" s="1">
        <f t="shared" si="251"/>
        <v>4.8597130814902263</v>
      </c>
      <c r="X982" s="1">
        <f t="shared" si="254"/>
        <v>563.10122023475139</v>
      </c>
      <c r="Y982" s="1">
        <f t="shared" si="255"/>
        <v>234.79278727831053</v>
      </c>
      <c r="Z982" s="1">
        <f t="shared" si="256"/>
        <v>0.35696436691659078</v>
      </c>
      <c r="AA982" s="1">
        <f t="shared" si="252"/>
        <v>25.83179106971037</v>
      </c>
      <c r="AB982" s="1">
        <f t="shared" si="253"/>
        <v>-24.684770813600927</v>
      </c>
      <c r="AC982" s="1">
        <f t="shared" si="246"/>
        <v>35.729810242837459</v>
      </c>
      <c r="AD982" s="1">
        <f t="shared" si="258"/>
        <v>-2.5401434806699732</v>
      </c>
      <c r="AE982" s="1">
        <f t="shared" si="247"/>
        <v>-7.490430399179747</v>
      </c>
      <c r="AF982" s="1">
        <f t="shared" si="248"/>
        <v>7.9094169486344716</v>
      </c>
      <c r="AG982" s="1">
        <f t="shared" si="243"/>
        <v>9.7999999999998355</v>
      </c>
      <c r="AH982" s="1">
        <f>SUM($Z$2:Z982)</f>
        <v>648.14082240399148</v>
      </c>
    </row>
    <row r="983" spans="17:34" x14ac:dyDescent="0.3">
      <c r="Q983" s="1">
        <f t="shared" si="249"/>
        <v>9.8099999999998353</v>
      </c>
      <c r="R983" s="1">
        <f>IF(Q983&lt;=t_thrust,('D12 Data'!D983/(m+m_f/2)),0)</f>
        <v>0</v>
      </c>
      <c r="S983" s="1">
        <f t="shared" si="250"/>
        <v>0</v>
      </c>
      <c r="T983" s="1">
        <f t="shared" si="257"/>
        <v>0</v>
      </c>
      <c r="U983" s="1">
        <f t="shared" si="244"/>
        <v>2.5351502872299494</v>
      </c>
      <c r="V983" s="1">
        <f t="shared" si="245"/>
        <v>2.3336681199283045</v>
      </c>
      <c r="W983" s="1">
        <f t="shared" si="251"/>
        <v>4.8688184071582539</v>
      </c>
      <c r="X983" s="1">
        <f t="shared" si="254"/>
        <v>563.35953814544848</v>
      </c>
      <c r="Y983" s="1">
        <f t="shared" si="255"/>
        <v>234.54593957017451</v>
      </c>
      <c r="Z983" s="1">
        <f t="shared" si="256"/>
        <v>0.35729810242836768</v>
      </c>
      <c r="AA983" s="1">
        <f t="shared" si="252"/>
        <v>25.80638963490367</v>
      </c>
      <c r="AB983" s="1">
        <f t="shared" si="253"/>
        <v>-24.759675117592725</v>
      </c>
      <c r="AC983" s="1">
        <f t="shared" si="246"/>
        <v>35.763266879819632</v>
      </c>
      <c r="AD983" s="1">
        <f t="shared" si="258"/>
        <v>-2.5351502872299494</v>
      </c>
      <c r="AE983" s="1">
        <f t="shared" si="247"/>
        <v>-7.4763318800716956</v>
      </c>
      <c r="AF983" s="1">
        <f t="shared" si="248"/>
        <v>7.894461689046218</v>
      </c>
      <c r="AG983" s="1">
        <f t="shared" si="243"/>
        <v>9.8099999999998353</v>
      </c>
      <c r="AH983" s="1">
        <f>SUM($Z$2:Z983)</f>
        <v>648.49812050641981</v>
      </c>
    </row>
    <row r="984" spans="17:34" x14ac:dyDescent="0.3">
      <c r="Q984" s="1">
        <f t="shared" si="249"/>
        <v>9.8199999999998351</v>
      </c>
      <c r="R984" s="1">
        <f>IF(Q984&lt;=t_thrust,('D12 Data'!D984/(m+m_f/2)),0)</f>
        <v>0</v>
      </c>
      <c r="S984" s="1">
        <f t="shared" si="250"/>
        <v>0</v>
      </c>
      <c r="T984" s="1">
        <f t="shared" si="257"/>
        <v>0</v>
      </c>
      <c r="U984" s="1">
        <f t="shared" si="244"/>
        <v>2.5301718069231915</v>
      </c>
      <c r="V984" s="1">
        <f t="shared" si="245"/>
        <v>2.3477826984338077</v>
      </c>
      <c r="W984" s="1">
        <f t="shared" si="251"/>
        <v>4.8779545053569997</v>
      </c>
      <c r="X984" s="1">
        <f t="shared" si="254"/>
        <v>563.61760204179757</v>
      </c>
      <c r="Y984" s="1">
        <f t="shared" si="255"/>
        <v>234.29834281899858</v>
      </c>
      <c r="Z984" s="1">
        <f t="shared" si="256"/>
        <v>0.35763266879823596</v>
      </c>
      <c r="AA984" s="1">
        <f t="shared" si="252"/>
        <v>25.781038132031373</v>
      </c>
      <c r="AB984" s="1">
        <f t="shared" si="253"/>
        <v>-24.834438436393441</v>
      </c>
      <c r="AC984" s="1">
        <f t="shared" si="246"/>
        <v>35.796805159347279</v>
      </c>
      <c r="AD984" s="1">
        <f t="shared" si="258"/>
        <v>-2.5301718069231915</v>
      </c>
      <c r="AE984" s="1">
        <f t="shared" si="247"/>
        <v>-7.4622173015661932</v>
      </c>
      <c r="AF984" s="1">
        <f t="shared" si="248"/>
        <v>7.8794959501444515</v>
      </c>
      <c r="AG984" s="1">
        <f t="shared" si="243"/>
        <v>9.8199999999998351</v>
      </c>
      <c r="AH984" s="1">
        <f>SUM($Z$2:Z984)</f>
        <v>648.85575317521807</v>
      </c>
    </row>
    <row r="985" spans="17:34" x14ac:dyDescent="0.3">
      <c r="Q985" s="1">
        <f t="shared" si="249"/>
        <v>9.8299999999998349</v>
      </c>
      <c r="R985" s="1">
        <f>IF(Q985&lt;=t_thrust,('D12 Data'!D985/(m+m_f/2)),0)</f>
        <v>0</v>
      </c>
      <c r="S985" s="1">
        <f t="shared" si="250"/>
        <v>0</v>
      </c>
      <c r="T985" s="1">
        <f t="shared" si="257"/>
        <v>0</v>
      </c>
      <c r="U985" s="1">
        <f t="shared" si="244"/>
        <v>2.5252079819865716</v>
      </c>
      <c r="V985" s="1">
        <f t="shared" si="245"/>
        <v>2.3619130651333453</v>
      </c>
      <c r="W985" s="1">
        <f t="shared" si="251"/>
        <v>4.8871210471199165</v>
      </c>
      <c r="X985" s="1">
        <f t="shared" si="254"/>
        <v>563.87541242311784</v>
      </c>
      <c r="Y985" s="1">
        <f t="shared" si="255"/>
        <v>234.04999843463466</v>
      </c>
      <c r="Z985" s="1">
        <f t="shared" si="256"/>
        <v>0.35796805159342893</v>
      </c>
      <c r="AA985" s="1">
        <f t="shared" si="252"/>
        <v>25.755736413962143</v>
      </c>
      <c r="AB985" s="1">
        <f t="shared" si="253"/>
        <v>-24.909060609409103</v>
      </c>
      <c r="AC985" s="1">
        <f t="shared" si="246"/>
        <v>35.830423646235495</v>
      </c>
      <c r="AD985" s="1">
        <f t="shared" si="258"/>
        <v>-2.5252079819865716</v>
      </c>
      <c r="AE985" s="1">
        <f t="shared" si="247"/>
        <v>-7.4480869348666552</v>
      </c>
      <c r="AF985" s="1">
        <f t="shared" si="248"/>
        <v>7.8645199689249985</v>
      </c>
      <c r="AG985" s="1">
        <f t="shared" si="243"/>
        <v>9.8299999999998349</v>
      </c>
      <c r="AH985" s="1">
        <f>SUM($Z$2:Z985)</f>
        <v>649.21372122681146</v>
      </c>
    </row>
    <row r="986" spans="17:34" x14ac:dyDescent="0.3">
      <c r="Q986" s="1">
        <f t="shared" si="249"/>
        <v>9.8399999999998347</v>
      </c>
      <c r="R986" s="1">
        <f>IF(Q986&lt;=t_thrust,('D12 Data'!D986/(m+m_f/2)),0)</f>
        <v>0</v>
      </c>
      <c r="S986" s="1">
        <f t="shared" si="250"/>
        <v>0</v>
      </c>
      <c r="T986" s="1">
        <f t="shared" si="257"/>
        <v>0</v>
      </c>
      <c r="U986" s="1">
        <f t="shared" si="244"/>
        <v>2.5202587549402091</v>
      </c>
      <c r="V986" s="1">
        <f t="shared" si="245"/>
        <v>2.3760589494290851</v>
      </c>
      <c r="W986" s="1">
        <f t="shared" si="251"/>
        <v>4.8963177043692943</v>
      </c>
      <c r="X986" s="1">
        <f t="shared" si="254"/>
        <v>564.13296978725748</v>
      </c>
      <c r="Y986" s="1">
        <f t="shared" si="255"/>
        <v>233.80090782854057</v>
      </c>
      <c r="Z986" s="1">
        <f t="shared" si="256"/>
        <v>0.35830423646236698</v>
      </c>
      <c r="AA986" s="1">
        <f t="shared" si="252"/>
        <v>25.730484334142279</v>
      </c>
      <c r="AB986" s="1">
        <f t="shared" si="253"/>
        <v>-24.983541478757768</v>
      </c>
      <c r="AC986" s="1">
        <f t="shared" si="246"/>
        <v>35.864120913391297</v>
      </c>
      <c r="AD986" s="1">
        <f t="shared" si="258"/>
        <v>-2.5202587549402091</v>
      </c>
      <c r="AE986" s="1">
        <f t="shared" si="247"/>
        <v>-7.4339410505709154</v>
      </c>
      <c r="AF986" s="1">
        <f t="shared" si="248"/>
        <v>7.8495339820409837</v>
      </c>
      <c r="AG986" s="1">
        <f t="shared" si="243"/>
        <v>9.8399999999998347</v>
      </c>
      <c r="AH986" s="1">
        <f>SUM($Z$2:Z986)</f>
        <v>649.5720254632738</v>
      </c>
    </row>
    <row r="987" spans="17:34" x14ac:dyDescent="0.3">
      <c r="Q987" s="1">
        <f t="shared" si="249"/>
        <v>9.8499999999998344</v>
      </c>
      <c r="R987" s="1">
        <f>IF(Q987&lt;=t_thrust,('D12 Data'!D987/(m+m_f/2)),0)</f>
        <v>0</v>
      </c>
      <c r="S987" s="1">
        <f t="shared" si="250"/>
        <v>0</v>
      </c>
      <c r="T987" s="1">
        <f t="shared" si="257"/>
        <v>0</v>
      </c>
      <c r="U987" s="1">
        <f t="shared" si="244"/>
        <v>2.5153240685858069</v>
      </c>
      <c r="V987" s="1">
        <f t="shared" si="245"/>
        <v>2.3902200813370249</v>
      </c>
      <c r="W987" s="1">
        <f t="shared" si="251"/>
        <v>4.9055441499228323</v>
      </c>
      <c r="X987" s="1">
        <f t="shared" si="254"/>
        <v>564.39027463059892</v>
      </c>
      <c r="Y987" s="1">
        <f t="shared" si="255"/>
        <v>233.55107241375299</v>
      </c>
      <c r="Z987" s="1">
        <f t="shared" si="256"/>
        <v>0.35864120913393205</v>
      </c>
      <c r="AA987" s="1">
        <f t="shared" si="252"/>
        <v>25.705281746592878</v>
      </c>
      <c r="AB987" s="1">
        <f t="shared" si="253"/>
        <v>-25.057880889263476</v>
      </c>
      <c r="AC987" s="1">
        <f t="shared" si="246"/>
        <v>35.897895541831375</v>
      </c>
      <c r="AD987" s="1">
        <f t="shared" si="258"/>
        <v>-2.5153240685858069</v>
      </c>
      <c r="AE987" s="1">
        <f t="shared" si="247"/>
        <v>-7.4197799186629751</v>
      </c>
      <c r="AF987" s="1">
        <f t="shared" si="248"/>
        <v>7.8345382257923406</v>
      </c>
      <c r="AG987" s="1">
        <f t="shared" si="243"/>
        <v>9.8499999999998344</v>
      </c>
      <c r="AH987" s="1">
        <f>SUM($Z$2:Z987)</f>
        <v>649.93066667240771</v>
      </c>
    </row>
    <row r="988" spans="17:34" x14ac:dyDescent="0.3">
      <c r="Q988" s="1">
        <f t="shared" si="249"/>
        <v>9.8599999999998342</v>
      </c>
      <c r="R988" s="1">
        <f>IF(Q988&lt;=t_thrust,('D12 Data'!D988/(m+m_f/2)),0)</f>
        <v>0</v>
      </c>
      <c r="S988" s="1">
        <f t="shared" si="250"/>
        <v>0</v>
      </c>
      <c r="T988" s="1">
        <f t="shared" si="257"/>
        <v>0</v>
      </c>
      <c r="U988" s="1">
        <f t="shared" si="244"/>
        <v>2.5104038660049923</v>
      </c>
      <c r="V988" s="1">
        <f t="shared" si="245"/>
        <v>2.4043961914951626</v>
      </c>
      <c r="W988" s="1">
        <f t="shared" si="251"/>
        <v>4.9148000575001562</v>
      </c>
      <c r="X988" s="1">
        <f t="shared" si="254"/>
        <v>564.64732744806486</v>
      </c>
      <c r="Y988" s="1">
        <f t="shared" si="255"/>
        <v>233.30049360486035</v>
      </c>
      <c r="Z988" s="1">
        <f t="shared" si="256"/>
        <v>0.35897895541832098</v>
      </c>
      <c r="AA988" s="1">
        <f t="shared" si="252"/>
        <v>25.680128505907021</v>
      </c>
      <c r="AB988" s="1">
        <f t="shared" si="253"/>
        <v>-25.132078688450104</v>
      </c>
      <c r="AC988" s="1">
        <f t="shared" si="246"/>
        <v>35.931746120698705</v>
      </c>
      <c r="AD988" s="1">
        <f t="shared" si="258"/>
        <v>-2.5104038660049923</v>
      </c>
      <c r="AE988" s="1">
        <f t="shared" si="247"/>
        <v>-7.4056038085048375</v>
      </c>
      <c r="AF988" s="1">
        <f t="shared" si="248"/>
        <v>7.8195329361154409</v>
      </c>
      <c r="AG988" s="1">
        <f t="shared" si="243"/>
        <v>9.8599999999998342</v>
      </c>
      <c r="AH988" s="1">
        <f>SUM($Z$2:Z988)</f>
        <v>650.28964562782608</v>
      </c>
    </row>
    <row r="989" spans="17:34" x14ac:dyDescent="0.3">
      <c r="Q989" s="1">
        <f t="shared" si="249"/>
        <v>9.869999999999834</v>
      </c>
      <c r="R989" s="1">
        <f>IF(Q989&lt;=t_thrust,('D12 Data'!D989/(m+m_f/2)),0)</f>
        <v>0</v>
      </c>
      <c r="S989" s="1">
        <f t="shared" si="250"/>
        <v>0</v>
      </c>
      <c r="T989" s="1">
        <f t="shared" si="257"/>
        <v>0</v>
      </c>
      <c r="U989" s="1">
        <f t="shared" si="244"/>
        <v>2.5054980905576798</v>
      </c>
      <c r="V989" s="1">
        <f t="shared" si="245"/>
        <v>2.4185870111715824</v>
      </c>
      <c r="W989" s="1">
        <f t="shared" si="251"/>
        <v>4.9240851017292622</v>
      </c>
      <c r="X989" s="1">
        <f t="shared" si="254"/>
        <v>564.90412873312391</v>
      </c>
      <c r="Y989" s="1">
        <f t="shared" si="255"/>
        <v>233.04917281797586</v>
      </c>
      <c r="Z989" s="1">
        <f t="shared" si="256"/>
        <v>0.35931746120696945</v>
      </c>
      <c r="AA989" s="1">
        <f t="shared" si="252"/>
        <v>25.655024467246971</v>
      </c>
      <c r="AB989" s="1">
        <f t="shared" si="253"/>
        <v>-25.206134726535151</v>
      </c>
      <c r="AC989" s="1">
        <f t="shared" si="246"/>
        <v>35.965671247278031</v>
      </c>
      <c r="AD989" s="1">
        <f t="shared" si="258"/>
        <v>-2.5054980905576798</v>
      </c>
      <c r="AE989" s="1">
        <f t="shared" si="247"/>
        <v>-7.3914129888284181</v>
      </c>
      <c r="AF989" s="1">
        <f t="shared" si="248"/>
        <v>7.8045183485728078</v>
      </c>
      <c r="AG989" s="1">
        <f t="shared" si="243"/>
        <v>9.869999999999834</v>
      </c>
      <c r="AH989" s="1">
        <f>SUM($Z$2:Z989)</f>
        <v>650.64896308903303</v>
      </c>
    </row>
    <row r="990" spans="17:34" x14ac:dyDescent="0.3">
      <c r="Q990" s="1">
        <f t="shared" si="249"/>
        <v>9.8799999999998338</v>
      </c>
      <c r="R990" s="1">
        <f>IF(Q990&lt;=t_thrust,('D12 Data'!D990/(m+m_f/2)),0)</f>
        <v>0</v>
      </c>
      <c r="S990" s="1">
        <f t="shared" si="250"/>
        <v>0</v>
      </c>
      <c r="T990" s="1">
        <f t="shared" si="257"/>
        <v>0</v>
      </c>
      <c r="U990" s="1">
        <f t="shared" si="244"/>
        <v>2.500606685880439</v>
      </c>
      <c r="V990" s="1">
        <f t="shared" si="245"/>
        <v>2.4327922722724691</v>
      </c>
      <c r="W990" s="1">
        <f t="shared" si="251"/>
        <v>4.9333989581529076</v>
      </c>
      <c r="X990" s="1">
        <f t="shared" si="254"/>
        <v>565.16067897779635</v>
      </c>
      <c r="Y990" s="1">
        <f t="shared" si="255"/>
        <v>232.79711147071052</v>
      </c>
      <c r="Z990" s="1">
        <f t="shared" si="256"/>
        <v>0.35965671247275033</v>
      </c>
      <c r="AA990" s="1">
        <f t="shared" si="252"/>
        <v>25.629969486341395</v>
      </c>
      <c r="AB990" s="1">
        <f t="shared" si="253"/>
        <v>-25.280048856423434</v>
      </c>
      <c r="AC990" s="1">
        <f t="shared" si="246"/>
        <v>35.999669527010198</v>
      </c>
      <c r="AD990" s="1">
        <f t="shared" si="258"/>
        <v>-2.500606685880439</v>
      </c>
      <c r="AE990" s="1">
        <f t="shared" si="247"/>
        <v>-7.3772077277275319</v>
      </c>
      <c r="AF990" s="1">
        <f t="shared" si="248"/>
        <v>7.7894946983429403</v>
      </c>
      <c r="AG990" s="1">
        <f t="shared" si="243"/>
        <v>9.8799999999998338</v>
      </c>
      <c r="AH990" s="1">
        <f>SUM($Z$2:Z990)</f>
        <v>651.0086198015058</v>
      </c>
    </row>
    <row r="991" spans="17:34" x14ac:dyDescent="0.3">
      <c r="Q991" s="1">
        <f t="shared" si="249"/>
        <v>9.8899999999998336</v>
      </c>
      <c r="R991" s="1">
        <f>IF(Q991&lt;=t_thrust,('D12 Data'!D991/(m+m_f/2)),0)</f>
        <v>0</v>
      </c>
      <c r="S991" s="1">
        <f t="shared" si="250"/>
        <v>0</v>
      </c>
      <c r="T991" s="1">
        <f t="shared" si="257"/>
        <v>0</v>
      </c>
      <c r="U991" s="1">
        <f t="shared" si="244"/>
        <v>2.4957295958848689</v>
      </c>
      <c r="V991" s="1">
        <f t="shared" si="245"/>
        <v>2.4470117073500384</v>
      </c>
      <c r="W991" s="1">
        <f t="shared" si="251"/>
        <v>4.9427413032349081</v>
      </c>
      <c r="X991" s="1">
        <f t="shared" si="254"/>
        <v>565.41697867265975</v>
      </c>
      <c r="Y991" s="1">
        <f t="shared" si="255"/>
        <v>232.5443109821463</v>
      </c>
      <c r="Z991" s="1">
        <f t="shared" si="256"/>
        <v>0.35999669527008193</v>
      </c>
      <c r="AA991" s="1">
        <f t="shared" si="252"/>
        <v>25.604963419482591</v>
      </c>
      <c r="AB991" s="1">
        <f t="shared" si="253"/>
        <v>-25.353820933700707</v>
      </c>
      <c r="AC991" s="1">
        <f t="shared" si="246"/>
        <v>36.033739573505301</v>
      </c>
      <c r="AD991" s="1">
        <f t="shared" si="258"/>
        <v>-2.4957295958848689</v>
      </c>
      <c r="AE991" s="1">
        <f t="shared" si="247"/>
        <v>-7.3629882926499626</v>
      </c>
      <c r="AF991" s="1">
        <f t="shared" si="248"/>
        <v>7.7744622202102223</v>
      </c>
      <c r="AG991" s="1">
        <f t="shared" si="243"/>
        <v>9.8899999999998336</v>
      </c>
      <c r="AH991" s="1">
        <f>SUM($Z$2:Z991)</f>
        <v>651.36861649677587</v>
      </c>
    </row>
    <row r="992" spans="17:34" x14ac:dyDescent="0.3">
      <c r="Q992" s="1">
        <f t="shared" si="249"/>
        <v>9.8999999999998334</v>
      </c>
      <c r="R992" s="1">
        <f>IF(Q992&lt;=t_thrust,('D12 Data'!D992/(m+m_f/2)),0)</f>
        <v>0</v>
      </c>
      <c r="S992" s="1">
        <f t="shared" si="250"/>
        <v>0</v>
      </c>
      <c r="T992" s="1">
        <f t="shared" si="257"/>
        <v>0</v>
      </c>
      <c r="U992" s="1">
        <f t="shared" si="244"/>
        <v>2.490866764755995</v>
      </c>
      <c r="V992" s="1">
        <f t="shared" si="245"/>
        <v>2.4612450496103921</v>
      </c>
      <c r="W992" s="1">
        <f t="shared" si="251"/>
        <v>4.9521118143663871</v>
      </c>
      <c r="X992" s="1">
        <f t="shared" si="254"/>
        <v>565.67302830685458</v>
      </c>
      <c r="Y992" s="1">
        <f t="shared" si="255"/>
        <v>232.29077277280931</v>
      </c>
      <c r="Z992" s="1">
        <f t="shared" si="256"/>
        <v>0.3603373957350427</v>
      </c>
      <c r="AA992" s="1">
        <f t="shared" si="252"/>
        <v>25.580006123523741</v>
      </c>
      <c r="AB992" s="1">
        <f t="shared" si="253"/>
        <v>-25.427450816627204</v>
      </c>
      <c r="AC992" s="1">
        <f t="shared" si="246"/>
        <v>36.067880008554809</v>
      </c>
      <c r="AD992" s="1">
        <f t="shared" si="258"/>
        <v>-2.490866764755995</v>
      </c>
      <c r="AE992" s="1">
        <f t="shared" si="247"/>
        <v>-7.3487549503896084</v>
      </c>
      <c r="AF992" s="1">
        <f t="shared" si="248"/>
        <v>7.7594211485549467</v>
      </c>
      <c r="AG992" s="1">
        <f t="shared" si="243"/>
        <v>9.8999999999998334</v>
      </c>
      <c r="AH992" s="1">
        <f>SUM($Z$2:Z992)</f>
        <v>651.72895389251096</v>
      </c>
    </row>
    <row r="993" spans="17:34" x14ac:dyDescent="0.3">
      <c r="Q993" s="1">
        <f t="shared" si="249"/>
        <v>9.9099999999998332</v>
      </c>
      <c r="R993" s="1">
        <f>IF(Q993&lt;=t_thrust,('D12 Data'!D993/(m+m_f/2)),0)</f>
        <v>0</v>
      </c>
      <c r="S993" s="1">
        <f t="shared" si="250"/>
        <v>0</v>
      </c>
      <c r="T993" s="1">
        <f t="shared" si="257"/>
        <v>0</v>
      </c>
      <c r="U993" s="1">
        <f t="shared" si="244"/>
        <v>2.48601813695067</v>
      </c>
      <c r="V993" s="1">
        <f t="shared" si="245"/>
        <v>2.4754920329212933</v>
      </c>
      <c r="W993" s="1">
        <f t="shared" si="251"/>
        <v>4.9615101698719624</v>
      </c>
      <c r="X993" s="1">
        <f t="shared" si="254"/>
        <v>565.92882836808985</v>
      </c>
      <c r="Y993" s="1">
        <f t="shared" si="255"/>
        <v>232.03649826464303</v>
      </c>
      <c r="Z993" s="1">
        <f t="shared" si="256"/>
        <v>0.3606788000855789</v>
      </c>
      <c r="AA993" s="1">
        <f t="shared" si="252"/>
        <v>25.555097455876183</v>
      </c>
      <c r="AB993" s="1">
        <f t="shared" si="253"/>
        <v>-25.500938366131098</v>
      </c>
      <c r="AC993" s="1">
        <f t="shared" si="246"/>
        <v>36.10208946214258</v>
      </c>
      <c r="AD993" s="1">
        <f t="shared" si="258"/>
        <v>-2.48601813695067</v>
      </c>
      <c r="AE993" s="1">
        <f t="shared" si="247"/>
        <v>-7.3345079670787072</v>
      </c>
      <c r="AF993" s="1">
        <f t="shared" si="248"/>
        <v>7.744371717343423</v>
      </c>
      <c r="AG993" s="1">
        <f t="shared" si="243"/>
        <v>9.9099999999998332</v>
      </c>
      <c r="AH993" s="1">
        <f>SUM($Z$2:Z993)</f>
        <v>652.08963269259652</v>
      </c>
    </row>
    <row r="994" spans="17:34" x14ac:dyDescent="0.3">
      <c r="Q994" s="1">
        <f t="shared" si="249"/>
        <v>9.919999999999833</v>
      </c>
      <c r="R994" s="1">
        <f>IF(Q994&lt;=t_thrust,('D12 Data'!D994/(m+m_f/2)),0)</f>
        <v>0</v>
      </c>
      <c r="S994" s="1">
        <f t="shared" si="250"/>
        <v>0</v>
      </c>
      <c r="T994" s="1">
        <f t="shared" si="257"/>
        <v>0</v>
      </c>
      <c r="U994" s="1">
        <f t="shared" si="244"/>
        <v>2.4811836571959827</v>
      </c>
      <c r="V994" s="1">
        <f t="shared" si="245"/>
        <v>2.4897523918198585</v>
      </c>
      <c r="W994" s="1">
        <f t="shared" si="251"/>
        <v>4.9709360490158403</v>
      </c>
      <c r="X994" s="1">
        <f t="shared" si="254"/>
        <v>566.18437934264864</v>
      </c>
      <c r="Y994" s="1">
        <f t="shared" si="255"/>
        <v>231.78148888098173</v>
      </c>
      <c r="Z994" s="1">
        <f t="shared" si="256"/>
        <v>0.36102089462143794</v>
      </c>
      <c r="AA994" s="1">
        <f t="shared" si="252"/>
        <v>25.530237274506678</v>
      </c>
      <c r="AB994" s="1">
        <f t="shared" si="253"/>
        <v>-25.574283445801886</v>
      </c>
      <c r="AC994" s="1">
        <f t="shared" si="246"/>
        <v>36.136366572454769</v>
      </c>
      <c r="AD994" s="1">
        <f t="shared" si="258"/>
        <v>-2.4811836571959827</v>
      </c>
      <c r="AE994" s="1">
        <f t="shared" si="247"/>
        <v>-7.320247608180142</v>
      </c>
      <c r="AF994" s="1">
        <f t="shared" si="248"/>
        <v>7.7293141601181876</v>
      </c>
      <c r="AG994" s="1">
        <f t="shared" si="243"/>
        <v>9.919999999999833</v>
      </c>
      <c r="AH994" s="1">
        <f>SUM($Z$2:Z994)</f>
        <v>652.45065358721797</v>
      </c>
    </row>
    <row r="995" spans="17:34" x14ac:dyDescent="0.3">
      <c r="Q995" s="1">
        <f t="shared" si="249"/>
        <v>9.9299999999998327</v>
      </c>
      <c r="R995" s="1">
        <f>IF(Q995&lt;=t_thrust,('D12 Data'!D995/(m+m_f/2)),0)</f>
        <v>0</v>
      </c>
      <c r="S995" s="1">
        <f t="shared" si="250"/>
        <v>0</v>
      </c>
      <c r="T995" s="1">
        <f t="shared" si="257"/>
        <v>0</v>
      </c>
      <c r="U995" s="1">
        <f t="shared" si="244"/>
        <v>2.4763632704876848</v>
      </c>
      <c r="V995" s="1">
        <f t="shared" si="245"/>
        <v>2.50402586152018</v>
      </c>
      <c r="W995" s="1">
        <f t="shared" si="251"/>
        <v>4.9803891320078648</v>
      </c>
      <c r="X995" s="1">
        <f t="shared" si="254"/>
        <v>566.4396817153937</v>
      </c>
      <c r="Y995" s="1">
        <f t="shared" si="255"/>
        <v>231.52574604652372</v>
      </c>
      <c r="Z995" s="1">
        <f t="shared" si="256"/>
        <v>0.36136366572453538</v>
      </c>
      <c r="AA995" s="1">
        <f t="shared" si="252"/>
        <v>25.505425437934719</v>
      </c>
      <c r="AB995" s="1">
        <f t="shared" si="253"/>
        <v>-25.647485921883685</v>
      </c>
      <c r="AC995" s="1">
        <f t="shared" si="246"/>
        <v>36.170709985888713</v>
      </c>
      <c r="AD995" s="1">
        <f t="shared" si="258"/>
        <v>-2.4763632704876848</v>
      </c>
      <c r="AE995" s="1">
        <f t="shared" si="247"/>
        <v>-7.3059741384798205</v>
      </c>
      <c r="AF995" s="1">
        <f t="shared" si="248"/>
        <v>7.7142487099883175</v>
      </c>
      <c r="AG995" s="1">
        <f t="shared" si="243"/>
        <v>9.9299999999998327</v>
      </c>
      <c r="AH995" s="1">
        <f>SUM($Z$2:Z995)</f>
        <v>652.8120172529425</v>
      </c>
    </row>
    <row r="996" spans="17:34" x14ac:dyDescent="0.3">
      <c r="Q996" s="1">
        <f t="shared" si="249"/>
        <v>9.9399999999998325</v>
      </c>
      <c r="R996" s="1">
        <f>IF(Q996&lt;=t_thrust,('D12 Data'!D996/(m+m_f/2)),0)</f>
        <v>0</v>
      </c>
      <c r="S996" s="1">
        <f t="shared" si="250"/>
        <v>0</v>
      </c>
      <c r="T996" s="1">
        <f t="shared" si="257"/>
        <v>0</v>
      </c>
      <c r="U996" s="1">
        <f t="shared" si="244"/>
        <v>2.4715569220886273</v>
      </c>
      <c r="V996" s="1">
        <f t="shared" si="245"/>
        <v>2.5183121779208588</v>
      </c>
      <c r="W996" s="1">
        <f t="shared" si="251"/>
        <v>4.9898691000094866</v>
      </c>
      <c r="X996" s="1">
        <f t="shared" si="254"/>
        <v>566.69473596977309</v>
      </c>
      <c r="Y996" s="1">
        <f t="shared" si="255"/>
        <v>231.26927118730489</v>
      </c>
      <c r="Z996" s="1">
        <f t="shared" si="256"/>
        <v>0.3617070998589087</v>
      </c>
      <c r="AA996" s="1">
        <f t="shared" si="252"/>
        <v>25.480661805229843</v>
      </c>
      <c r="AB996" s="1">
        <f t="shared" si="253"/>
        <v>-25.720545663268481</v>
      </c>
      <c r="AC996" s="1">
        <f t="shared" si="246"/>
        <v>36.205118357060762</v>
      </c>
      <c r="AD996" s="1">
        <f t="shared" si="258"/>
        <v>-2.4715569220886273</v>
      </c>
      <c r="AE996" s="1">
        <f t="shared" si="247"/>
        <v>-7.2916878220791421</v>
      </c>
      <c r="AF996" s="1">
        <f t="shared" si="248"/>
        <v>7.6991755996198368</v>
      </c>
      <c r="AG996" s="1">
        <f t="shared" si="243"/>
        <v>9.9399999999998325</v>
      </c>
      <c r="AH996" s="1">
        <f>SUM($Z$2:Z996)</f>
        <v>653.1737243528014</v>
      </c>
    </row>
    <row r="997" spans="17:34" x14ac:dyDescent="0.3">
      <c r="Q997" s="1">
        <f t="shared" si="249"/>
        <v>9.9499999999998323</v>
      </c>
      <c r="R997" s="1">
        <f>IF(Q997&lt;=t_thrust,('D12 Data'!D997/(m+m_f/2)),0)</f>
        <v>0</v>
      </c>
      <c r="S997" s="1">
        <f t="shared" si="250"/>
        <v>0</v>
      </c>
      <c r="T997" s="1">
        <f t="shared" si="257"/>
        <v>0</v>
      </c>
      <c r="U997" s="1">
        <f t="shared" si="244"/>
        <v>2.4667645575271981</v>
      </c>
      <c r="V997" s="1">
        <f t="shared" si="245"/>
        <v>2.5326110776124668</v>
      </c>
      <c r="W997" s="1">
        <f t="shared" si="251"/>
        <v>4.9993756351396641</v>
      </c>
      <c r="X997" s="1">
        <f t="shared" si="254"/>
        <v>566.94954258782536</v>
      </c>
      <c r="Y997" s="1">
        <f t="shared" si="255"/>
        <v>231.01206573067222</v>
      </c>
      <c r="Z997" s="1">
        <f t="shared" si="256"/>
        <v>0.36205118357058175</v>
      </c>
      <c r="AA997" s="1">
        <f t="shared" si="252"/>
        <v>25.455946236008959</v>
      </c>
      <c r="AB997" s="1">
        <f t="shared" si="253"/>
        <v>-25.793462541489273</v>
      </c>
      <c r="AC997" s="1">
        <f t="shared" si="246"/>
        <v>36.239590348813117</v>
      </c>
      <c r="AD997" s="1">
        <f t="shared" si="258"/>
        <v>-2.4667645575271981</v>
      </c>
      <c r="AE997" s="1">
        <f t="shared" si="247"/>
        <v>-7.2773889223875337</v>
      </c>
      <c r="AF997" s="1">
        <f t="shared" si="248"/>
        <v>7.6840950612262171</v>
      </c>
      <c r="AG997" s="1">
        <f t="shared" si="243"/>
        <v>9.9499999999998323</v>
      </c>
      <c r="AH997" s="1">
        <f>SUM($Z$2:Z997)</f>
        <v>653.53577553637194</v>
      </c>
    </row>
    <row r="998" spans="17:34" x14ac:dyDescent="0.3">
      <c r="Q998" s="1">
        <f t="shared" si="249"/>
        <v>9.9599999999998321</v>
      </c>
      <c r="R998" s="1">
        <f>IF(Q998&lt;=t_thrust,('D12 Data'!D998/(m+m_f/2)),0)</f>
        <v>0</v>
      </c>
      <c r="S998" s="1">
        <f t="shared" si="250"/>
        <v>0</v>
      </c>
      <c r="T998" s="1">
        <f t="shared" si="257"/>
        <v>0</v>
      </c>
      <c r="U998" s="1">
        <f t="shared" si="244"/>
        <v>2.4619861225957855</v>
      </c>
      <c r="V998" s="1">
        <f t="shared" si="245"/>
        <v>2.5469222978849229</v>
      </c>
      <c r="W998" s="1">
        <f t="shared" si="251"/>
        <v>5.0089084204807079</v>
      </c>
      <c r="X998" s="1">
        <f t="shared" si="254"/>
        <v>567.2041020501855</v>
      </c>
      <c r="Y998" s="1">
        <f t="shared" si="255"/>
        <v>230.75413110525733</v>
      </c>
      <c r="Z998" s="1">
        <f t="shared" si="256"/>
        <v>0.36239590348816098</v>
      </c>
      <c r="AA998" s="1">
        <f t="shared" si="252"/>
        <v>25.431278590433688</v>
      </c>
      <c r="AB998" s="1">
        <f t="shared" si="253"/>
        <v>-25.866236430713148</v>
      </c>
      <c r="AC998" s="1">
        <f t="shared" si="246"/>
        <v>36.274124632219632</v>
      </c>
      <c r="AD998" s="1">
        <f t="shared" si="258"/>
        <v>-2.4619861225957855</v>
      </c>
      <c r="AE998" s="1">
        <f t="shared" si="247"/>
        <v>-7.2630777021150781</v>
      </c>
      <c r="AF998" s="1">
        <f t="shared" si="248"/>
        <v>7.6690073265589902</v>
      </c>
      <c r="AG998" s="1">
        <f t="shared" si="243"/>
        <v>9.9599999999998321</v>
      </c>
      <c r="AH998" s="1">
        <f>SUM($Z$2:Z998)</f>
        <v>653.89817143986011</v>
      </c>
    </row>
    <row r="999" spans="17:34" x14ac:dyDescent="0.3">
      <c r="Q999" s="1">
        <f t="shared" si="249"/>
        <v>9.9699999999998319</v>
      </c>
      <c r="R999" s="1">
        <f>IF(Q999&lt;=t_thrust,('D12 Data'!D999/(m+m_f/2)),0)</f>
        <v>0</v>
      </c>
      <c r="S999" s="1">
        <f t="shared" si="250"/>
        <v>0</v>
      </c>
      <c r="T999" s="1">
        <f t="shared" si="257"/>
        <v>0</v>
      </c>
      <c r="U999" s="1">
        <f t="shared" si="244"/>
        <v>2.4572215633492371</v>
      </c>
      <c r="V999" s="1">
        <f t="shared" si="245"/>
        <v>2.5612455767347933</v>
      </c>
      <c r="W999" s="1">
        <f t="shared" si="251"/>
        <v>5.0184671400840308</v>
      </c>
      <c r="X999" s="1">
        <f t="shared" si="254"/>
        <v>567.45841483608979</v>
      </c>
      <c r="Y999" s="1">
        <f t="shared" si="255"/>
        <v>230.4954687409502</v>
      </c>
      <c r="Z999" s="1">
        <f t="shared" si="256"/>
        <v>0.36274124632216059</v>
      </c>
      <c r="AA999" s="1">
        <f t="shared" si="252"/>
        <v>25.406658729207731</v>
      </c>
      <c r="AB999" s="1">
        <f t="shared" si="253"/>
        <v>-25.938867207734297</v>
      </c>
      <c r="AC999" s="1">
        <f t="shared" si="246"/>
        <v>36.308719886590616</v>
      </c>
      <c r="AD999" s="1">
        <f t="shared" si="258"/>
        <v>-2.4572215633492371</v>
      </c>
      <c r="AE999" s="1">
        <f t="shared" si="247"/>
        <v>-7.2487544232652077</v>
      </c>
      <c r="AF999" s="1">
        <f t="shared" si="248"/>
        <v>7.6539126268984399</v>
      </c>
      <c r="AG999" s="1">
        <f t="shared" si="243"/>
        <v>9.9699999999998319</v>
      </c>
      <c r="AH999" s="1">
        <f>SUM($Z$2:Z999)</f>
        <v>654.26091268618222</v>
      </c>
    </row>
    <row r="1000" spans="17:34" x14ac:dyDescent="0.3">
      <c r="Q1000" s="1">
        <f t="shared" si="249"/>
        <v>9.9799999999998317</v>
      </c>
      <c r="R1000" s="1">
        <f>IF(Q1000&lt;=t_thrust,('D12 Data'!D1000/(m+m_f/2)),0)</f>
        <v>0</v>
      </c>
      <c r="S1000" s="1">
        <f t="shared" si="250"/>
        <v>0</v>
      </c>
      <c r="T1000" s="1">
        <f t="shared" si="257"/>
        <v>0</v>
      </c>
      <c r="U1000" s="1">
        <f t="shared" si="244"/>
        <v>2.4524708261033434</v>
      </c>
      <c r="V1000" s="1">
        <f t="shared" si="245"/>
        <v>2.5755806528725134</v>
      </c>
      <c r="W1000" s="1">
        <f t="shared" si="251"/>
        <v>5.0280514789758586</v>
      </c>
      <c r="X1000" s="1">
        <f t="shared" si="254"/>
        <v>567.71248142338186</v>
      </c>
      <c r="Y1000" s="1">
        <f t="shared" si="255"/>
        <v>230.23608006887287</v>
      </c>
      <c r="Z1000" s="1">
        <f t="shared" si="256"/>
        <v>0.36308719886589763</v>
      </c>
      <c r="AA1000" s="1">
        <f t="shared" si="252"/>
        <v>25.38208651357424</v>
      </c>
      <c r="AB1000" s="1">
        <f t="shared" si="253"/>
        <v>-26.011354751966948</v>
      </c>
      <c r="AC1000" s="1">
        <f t="shared" si="246"/>
        <v>36.343374799476742</v>
      </c>
      <c r="AD1000" s="1">
        <f t="shared" si="258"/>
        <v>-2.4524708261033434</v>
      </c>
      <c r="AE1000" s="1">
        <f t="shared" si="247"/>
        <v>-7.2344193471274867</v>
      </c>
      <c r="AF1000" s="1">
        <f t="shared" si="248"/>
        <v>7.6388111930444067</v>
      </c>
      <c r="AG1000" s="1">
        <f t="shared" si="243"/>
        <v>9.9799999999998317</v>
      </c>
      <c r="AH1000" s="1">
        <f>SUM($Z$2:Z1000)</f>
        <v>654.62399988504808</v>
      </c>
    </row>
    <row r="1001" spans="17:34" x14ac:dyDescent="0.3">
      <c r="Q1001" s="1">
        <f t="shared" si="249"/>
        <v>9.9899999999998315</v>
      </c>
      <c r="R1001" s="1">
        <f>IF(Q1001&lt;=t_thrust,('D12 Data'!D1001/(m+m_f/2)),0)</f>
        <v>0</v>
      </c>
      <c r="S1001" s="1">
        <f t="shared" si="250"/>
        <v>0</v>
      </c>
      <c r="T1001" s="1">
        <f t="shared" si="257"/>
        <v>0</v>
      </c>
      <c r="U1001" s="1">
        <f t="shared" si="244"/>
        <v>2.4477338574333167</v>
      </c>
      <c r="V1001" s="1">
        <f t="shared" si="245"/>
        <v>2.5899272657295276</v>
      </c>
      <c r="W1001" s="1">
        <f t="shared" si="251"/>
        <v>5.0376611231628452</v>
      </c>
      <c r="X1001" s="1">
        <f t="shared" si="254"/>
        <v>567.96630228851757</v>
      </c>
      <c r="Y1001" s="1">
        <f t="shared" si="255"/>
        <v>229.9759665213532</v>
      </c>
      <c r="Z1001" s="1">
        <f t="shared" si="256"/>
        <v>0.36343374799474071</v>
      </c>
      <c r="AA1001" s="1">
        <f t="shared" si="252"/>
        <v>25.357561805313207</v>
      </c>
      <c r="AB1001" s="1">
        <f t="shared" si="253"/>
        <v>-26.083698945438222</v>
      </c>
      <c r="AC1001" s="1">
        <f t="shared" si="246"/>
        <v>36.378088066671872</v>
      </c>
      <c r="AD1001" s="1">
        <f t="shared" si="258"/>
        <v>-2.4477338574333167</v>
      </c>
      <c r="AE1001" s="1">
        <f t="shared" si="247"/>
        <v>-7.2200727342704729</v>
      </c>
      <c r="AF1001" s="1">
        <f t="shared" si="248"/>
        <v>7.6237032553071797</v>
      </c>
      <c r="AG1001" s="1">
        <f t="shared" si="243"/>
        <v>9.9899999999998315</v>
      </c>
      <c r="AH1001" s="1">
        <f>SUM($Z$2:Z1001)</f>
        <v>654.98743363304277</v>
      </c>
    </row>
    <row r="1002" spans="17:34" x14ac:dyDescent="0.3">
      <c r="Q1002" s="1">
        <f t="shared" si="249"/>
        <v>9.9999999999998312</v>
      </c>
      <c r="R1002" s="1">
        <f>IF(Q1002&lt;=t_thrust,('D12 Data'!D1002/(m+m_f/2)),0)</f>
        <v>0</v>
      </c>
      <c r="S1002" s="1">
        <f t="shared" si="250"/>
        <v>0</v>
      </c>
      <c r="T1002" s="1">
        <f t="shared" si="257"/>
        <v>0</v>
      </c>
      <c r="U1002" s="1">
        <f t="shared" si="244"/>
        <v>2.4430106041722937</v>
      </c>
      <c r="V1002" s="1">
        <f t="shared" si="245"/>
        <v>2.6042851554653494</v>
      </c>
      <c r="W1002" s="1">
        <f t="shared" si="251"/>
        <v>5.0472957596376444</v>
      </c>
      <c r="X1002" s="1">
        <f t="shared" si="254"/>
        <v>568.21987790657067</v>
      </c>
      <c r="Y1002" s="1">
        <f t="shared" si="255"/>
        <v>229.71512953189881</v>
      </c>
      <c r="Z1002" s="1">
        <f t="shared" si="256"/>
        <v>0.36378088066670544</v>
      </c>
      <c r="AA1002" s="1">
        <f t="shared" si="252"/>
        <v>25.333084466738875</v>
      </c>
      <c r="AB1002" s="1">
        <f t="shared" si="253"/>
        <v>-26.155899672780926</v>
      </c>
      <c r="AC1002" s="1">
        <f t="shared" si="246"/>
        <v>36.412858392215078</v>
      </c>
      <c r="AD1002" s="1">
        <f t="shared" si="258"/>
        <v>-2.4430106041722937</v>
      </c>
      <c r="AE1002" s="1">
        <f t="shared" si="247"/>
        <v>-7.2057148445346506</v>
      </c>
      <c r="AF1002" s="1">
        <f t="shared" si="248"/>
        <v>7.6085890434984922</v>
      </c>
      <c r="AG1002" s="1">
        <f t="shared" si="243"/>
        <v>9.9999999999998312</v>
      </c>
      <c r="AH1002" s="1">
        <f>SUM($Z$2:Z1002)</f>
        <v>655.35121451370946</v>
      </c>
    </row>
    <row r="1003" spans="17:34" x14ac:dyDescent="0.3">
      <c r="Q1003" s="1">
        <f t="shared" si="249"/>
        <v>10.009999999999831</v>
      </c>
      <c r="R1003" s="1">
        <f>IF(Q1003&lt;=t_thrust,('D12 Data'!D1003/(m+m_f/2)),0)</f>
        <v>0</v>
      </c>
      <c r="S1003" s="1">
        <f t="shared" si="250"/>
        <v>0</v>
      </c>
      <c r="T1003" s="1">
        <f t="shared" si="257"/>
        <v>0</v>
      </c>
      <c r="U1003" s="1">
        <f t="shared" si="244"/>
        <v>2.4383010134098386</v>
      </c>
      <c r="V1003" s="1">
        <f t="shared" si="245"/>
        <v>2.6186540629745445</v>
      </c>
      <c r="W1003" s="1">
        <f t="shared" si="251"/>
        <v>5.0569550763843836</v>
      </c>
      <c r="X1003" s="1">
        <f t="shared" si="254"/>
        <v>568.47320875123808</v>
      </c>
      <c r="Y1003" s="1">
        <f t="shared" si="255"/>
        <v>229.453570535171</v>
      </c>
      <c r="Z1003" s="1">
        <f t="shared" si="256"/>
        <v>0.36412858392216391</v>
      </c>
      <c r="AA1003" s="1">
        <f t="shared" si="252"/>
        <v>25.308654360697151</v>
      </c>
      <c r="AB1003" s="1">
        <f t="shared" si="253"/>
        <v>-26.227956821226272</v>
      </c>
      <c r="AC1003" s="1">
        <f t="shared" si="246"/>
        <v>36.447684488391644</v>
      </c>
      <c r="AD1003" s="1">
        <f t="shared" si="258"/>
        <v>-2.4383010134098386</v>
      </c>
      <c r="AE1003" s="1">
        <f t="shared" si="247"/>
        <v>-7.1913459370254564</v>
      </c>
      <c r="AF1003" s="1">
        <f t="shared" si="248"/>
        <v>7.593468786922613</v>
      </c>
      <c r="AG1003" s="1">
        <f t="shared" si="243"/>
        <v>10.009999999999831</v>
      </c>
      <c r="AH1003" s="1">
        <f>SUM($Z$2:Z1003)</f>
        <v>655.7153430976316</v>
      </c>
    </row>
    <row r="1004" spans="17:34" x14ac:dyDescent="0.3">
      <c r="Q1004" s="1">
        <f t="shared" si="249"/>
        <v>10.019999999999831</v>
      </c>
      <c r="R1004" s="1">
        <f>IF(Q1004&lt;=t_thrust,('D12 Data'!D1004/(m+m_f/2)),0)</f>
        <v>0</v>
      </c>
      <c r="S1004" s="1">
        <f t="shared" si="250"/>
        <v>0</v>
      </c>
      <c r="T1004" s="1">
        <f t="shared" si="257"/>
        <v>0</v>
      </c>
      <c r="U1004" s="1">
        <f t="shared" si="244"/>
        <v>2.433605032490465</v>
      </c>
      <c r="V1004" s="1">
        <f t="shared" si="245"/>
        <v>2.6330337298936315</v>
      </c>
      <c r="W1004" s="1">
        <f t="shared" si="251"/>
        <v>5.0666387623840974</v>
      </c>
      <c r="X1004" s="1">
        <f t="shared" si="254"/>
        <v>568.72629529484504</v>
      </c>
      <c r="Y1004" s="1">
        <f t="shared" si="255"/>
        <v>229.19129096695875</v>
      </c>
      <c r="Z1004" s="1">
        <f t="shared" si="256"/>
        <v>0.36447684488390553</v>
      </c>
      <c r="AA1004" s="1">
        <f t="shared" si="252"/>
        <v>25.284271350563053</v>
      </c>
      <c r="AB1004" s="1">
        <f t="shared" si="253"/>
        <v>-26.299870280596526</v>
      </c>
      <c r="AC1004" s="1">
        <f t="shared" si="246"/>
        <v>36.482565075733206</v>
      </c>
      <c r="AD1004" s="1">
        <f t="shared" si="258"/>
        <v>-2.433605032490465</v>
      </c>
      <c r="AE1004" s="1">
        <f t="shared" si="247"/>
        <v>-7.1769662701063694</v>
      </c>
      <c r="AF1004" s="1">
        <f t="shared" si="248"/>
        <v>7.5783427143675324</v>
      </c>
      <c r="AG1004" s="1">
        <f t="shared" si="243"/>
        <v>10.019999999999831</v>
      </c>
      <c r="AH1004" s="1">
        <f>SUM($Z$2:Z1004)</f>
        <v>656.07981994251554</v>
      </c>
    </row>
    <row r="1005" spans="17:34" x14ac:dyDescent="0.3">
      <c r="Q1005" s="1">
        <f t="shared" si="249"/>
        <v>10.029999999999831</v>
      </c>
      <c r="R1005" s="1">
        <f>IF(Q1005&lt;=t_thrust,('D12 Data'!D1005/(m+m_f/2)),0)</f>
        <v>0</v>
      </c>
      <c r="S1005" s="1">
        <f t="shared" si="250"/>
        <v>0</v>
      </c>
      <c r="T1005" s="1">
        <f t="shared" si="257"/>
        <v>0</v>
      </c>
      <c r="U1005" s="1">
        <f t="shared" si="244"/>
        <v>2.4289226090121558</v>
      </c>
      <c r="V1005" s="1">
        <f t="shared" si="245"/>
        <v>2.6474238986079053</v>
      </c>
      <c r="W1005" s="1">
        <f t="shared" si="251"/>
        <v>5.0763465076200625</v>
      </c>
      <c r="X1005" s="1">
        <f t="shared" si="254"/>
        <v>568.97913800835067</v>
      </c>
      <c r="Y1005" s="1">
        <f t="shared" si="255"/>
        <v>228.92829226415279</v>
      </c>
      <c r="Z1005" s="1">
        <f t="shared" si="256"/>
        <v>0.36482565075732637</v>
      </c>
      <c r="AA1005" s="1">
        <f t="shared" si="252"/>
        <v>25.259935300238148</v>
      </c>
      <c r="AB1005" s="1">
        <f t="shared" si="253"/>
        <v>-26.371639943297588</v>
      </c>
      <c r="AC1005" s="1">
        <f t="shared" si="246"/>
        <v>36.517498883016977</v>
      </c>
      <c r="AD1005" s="1">
        <f t="shared" si="258"/>
        <v>-2.4289226090121558</v>
      </c>
      <c r="AE1005" s="1">
        <f t="shared" si="247"/>
        <v>-7.1625761013920952</v>
      </c>
      <c r="AF1005" s="1">
        <f t="shared" si="248"/>
        <v>7.5632110540962429</v>
      </c>
      <c r="AG1005" s="1">
        <f t="shared" si="243"/>
        <v>10.029999999999831</v>
      </c>
      <c r="AH1005" s="1">
        <f>SUM($Z$2:Z1005)</f>
        <v>656.44464559327287</v>
      </c>
    </row>
    <row r="1006" spans="17:34" x14ac:dyDescent="0.3">
      <c r="Q1006" s="1">
        <f t="shared" si="249"/>
        <v>10.03999999999983</v>
      </c>
      <c r="R1006" s="1">
        <f>IF(Q1006&lt;=t_thrust,('D12 Data'!D1006/(m+m_f/2)),0)</f>
        <v>0</v>
      </c>
      <c r="S1006" s="1">
        <f t="shared" si="250"/>
        <v>0</v>
      </c>
      <c r="T1006" s="1">
        <f t="shared" si="257"/>
        <v>0</v>
      </c>
      <c r="U1006" s="1">
        <f t="shared" si="244"/>
        <v>2.4242536908249095</v>
      </c>
      <c r="V1006" s="1">
        <f t="shared" si="245"/>
        <v>2.6618243122581808</v>
      </c>
      <c r="W1006" s="1">
        <f t="shared" si="251"/>
        <v>5.0860780030830908</v>
      </c>
      <c r="X1006" s="1">
        <f t="shared" si="254"/>
        <v>569.231737361353</v>
      </c>
      <c r="Y1006" s="1">
        <f t="shared" si="255"/>
        <v>228.66457586471981</v>
      </c>
      <c r="Z1006" s="1">
        <f t="shared" si="256"/>
        <v>0.36517498883013294</v>
      </c>
      <c r="AA1006" s="1">
        <f t="shared" si="252"/>
        <v>25.235646074148026</v>
      </c>
      <c r="AB1006" s="1">
        <f t="shared" si="253"/>
        <v>-26.443265704311507</v>
      </c>
      <c r="AC1006" s="1">
        <f t="shared" si="246"/>
        <v>36.55248464726413</v>
      </c>
      <c r="AD1006" s="1">
        <f t="shared" si="258"/>
        <v>-2.4242536908249095</v>
      </c>
      <c r="AE1006" s="1">
        <f t="shared" si="247"/>
        <v>-7.1481756877418192</v>
      </c>
      <c r="AF1006" s="1">
        <f t="shared" si="248"/>
        <v>7.5480740338381302</v>
      </c>
      <c r="AG1006" s="1">
        <f t="shared" si="243"/>
        <v>10.03999999999983</v>
      </c>
      <c r="AH1006" s="1">
        <f>SUM($Z$2:Z1006)</f>
        <v>656.80982058210304</v>
      </c>
    </row>
    <row r="1007" spans="17:34" x14ac:dyDescent="0.3">
      <c r="Q1007" s="1">
        <f t="shared" si="249"/>
        <v>10.04999999999983</v>
      </c>
      <c r="R1007" s="1">
        <f>IF(Q1007&lt;=t_thrust,('D12 Data'!D1007/(m+m_f/2)),0)</f>
        <v>0</v>
      </c>
      <c r="S1007" s="1">
        <f t="shared" si="250"/>
        <v>0</v>
      </c>
      <c r="T1007" s="1">
        <f t="shared" si="257"/>
        <v>0</v>
      </c>
      <c r="U1007" s="1">
        <f t="shared" si="244"/>
        <v>2.4195982260292763</v>
      </c>
      <c r="V1007" s="1">
        <f t="shared" si="245"/>
        <v>2.6762347147474546</v>
      </c>
      <c r="W1007" s="1">
        <f t="shared" si="251"/>
        <v>5.09583294077673</v>
      </c>
      <c r="X1007" s="1">
        <f t="shared" si="254"/>
        <v>569.48409382209445</v>
      </c>
      <c r="Y1007" s="1">
        <f t="shared" si="255"/>
        <v>228.40014320767671</v>
      </c>
      <c r="Z1007" s="1">
        <f t="shared" si="256"/>
        <v>0.3655248464726128</v>
      </c>
      <c r="AA1007" s="1">
        <f t="shared" si="252"/>
        <v>25.211403537239779</v>
      </c>
      <c r="AB1007" s="1">
        <f t="shared" si="253"/>
        <v>-26.514747461188925</v>
      </c>
      <c r="AC1007" s="1">
        <f t="shared" si="246"/>
        <v>36.587521113737274</v>
      </c>
      <c r="AD1007" s="1">
        <f t="shared" si="258"/>
        <v>-2.4195982260292763</v>
      </c>
      <c r="AE1007" s="1">
        <f t="shared" si="247"/>
        <v>-7.1337652852525455</v>
      </c>
      <c r="AF1007" s="1">
        <f t="shared" si="248"/>
        <v>7.5329318807804411</v>
      </c>
      <c r="AG1007" s="1">
        <f t="shared" si="243"/>
        <v>10.04999999999983</v>
      </c>
      <c r="AH1007" s="1">
        <f>SUM($Z$2:Z1007)</f>
        <v>657.17534542857561</v>
      </c>
    </row>
    <row r="1008" spans="17:34" x14ac:dyDescent="0.3">
      <c r="Q1008" s="1">
        <f t="shared" si="249"/>
        <v>10.05999999999983</v>
      </c>
      <c r="R1008" s="1">
        <f>IF(Q1008&lt;=t_thrust,('D12 Data'!D1008/(m+m_f/2)),0)</f>
        <v>0</v>
      </c>
      <c r="S1008" s="1">
        <f t="shared" si="250"/>
        <v>0</v>
      </c>
      <c r="T1008" s="1">
        <f t="shared" si="257"/>
        <v>0</v>
      </c>
      <c r="U1008" s="1">
        <f t="shared" si="244"/>
        <v>2.414956162974923</v>
      </c>
      <c r="V1008" s="1">
        <f t="shared" si="245"/>
        <v>2.690654850747487</v>
      </c>
      <c r="W1008" s="1">
        <f t="shared" si="251"/>
        <v>5.1056110137224113</v>
      </c>
      <c r="X1008" s="1">
        <f t="shared" si="254"/>
        <v>569.73620785746687</v>
      </c>
      <c r="Y1008" s="1">
        <f t="shared" si="255"/>
        <v>228.13499573306481</v>
      </c>
      <c r="Z1008" s="1">
        <f t="shared" si="256"/>
        <v>0.36587521113738775</v>
      </c>
      <c r="AA1008" s="1">
        <f t="shared" si="252"/>
        <v>25.187207554979487</v>
      </c>
      <c r="AB1008" s="1">
        <f t="shared" si="253"/>
        <v>-26.586085114041449</v>
      </c>
      <c r="AC1008" s="1">
        <f t="shared" si="246"/>
        <v>36.622607035937136</v>
      </c>
      <c r="AD1008" s="1">
        <f t="shared" si="258"/>
        <v>-2.414956162974923</v>
      </c>
      <c r="AE1008" s="1">
        <f t="shared" si="247"/>
        <v>-7.1193451492525135</v>
      </c>
      <c r="AF1008" s="1">
        <f t="shared" si="248"/>
        <v>7.5177848215598626</v>
      </c>
      <c r="AG1008" s="1">
        <f t="shared" si="243"/>
        <v>10.05999999999983</v>
      </c>
      <c r="AH1008" s="1">
        <f>SUM($Z$2:Z1008)</f>
        <v>657.54122063971295</v>
      </c>
    </row>
    <row r="1009" spans="17:34" x14ac:dyDescent="0.3">
      <c r="Q1009" s="1">
        <f t="shared" si="249"/>
        <v>10.06999999999983</v>
      </c>
      <c r="R1009" s="1">
        <f>IF(Q1009&lt;=t_thrust,('D12 Data'!D1009/(m+m_f/2)),0)</f>
        <v>0</v>
      </c>
      <c r="S1009" s="1">
        <f t="shared" si="250"/>
        <v>0</v>
      </c>
      <c r="T1009" s="1">
        <f t="shared" si="257"/>
        <v>0</v>
      </c>
      <c r="U1009" s="1">
        <f t="shared" si="244"/>
        <v>2.4103274502591963</v>
      </c>
      <c r="V1009" s="1">
        <f t="shared" si="245"/>
        <v>2.7050844657053115</v>
      </c>
      <c r="W1009" s="1">
        <f t="shared" si="251"/>
        <v>5.1154119159645077</v>
      </c>
      <c r="X1009" s="1">
        <f t="shared" si="254"/>
        <v>569.98807993301671</v>
      </c>
      <c r="Y1009" s="1">
        <f t="shared" si="255"/>
        <v>227.8691348819244</v>
      </c>
      <c r="Z1009" s="1">
        <f t="shared" si="256"/>
        <v>0.36622607035940458</v>
      </c>
      <c r="AA1009" s="1">
        <f t="shared" si="252"/>
        <v>25.163057993349739</v>
      </c>
      <c r="AB1009" s="1">
        <f t="shared" si="253"/>
        <v>-26.657278565533971</v>
      </c>
      <c r="AC1009" s="1">
        <f t="shared" si="246"/>
        <v>36.657741175598353</v>
      </c>
      <c r="AD1009" s="1">
        <f t="shared" si="258"/>
        <v>-2.4103274502591963</v>
      </c>
      <c r="AE1009" s="1">
        <f t="shared" si="247"/>
        <v>-7.1049155342946886</v>
      </c>
      <c r="AF1009" s="1">
        <f t="shared" si="248"/>
        <v>7.5026330822541878</v>
      </c>
      <c r="AG1009" s="1">
        <f t="shared" si="243"/>
        <v>10.06999999999983</v>
      </c>
      <c r="AH1009" s="1">
        <f>SUM($Z$2:Z1009)</f>
        <v>657.90744671007235</v>
      </c>
    </row>
    <row r="1010" spans="17:34" x14ac:dyDescent="0.3">
      <c r="Q1010" s="1">
        <f t="shared" si="249"/>
        <v>10.07999999999983</v>
      </c>
      <c r="R1010" s="1">
        <f>IF(Q1010&lt;=t_thrust,('D12 Data'!D1010/(m+m_f/2)),0)</f>
        <v>0</v>
      </c>
      <c r="S1010" s="1">
        <f t="shared" si="250"/>
        <v>0</v>
      </c>
      <c r="T1010" s="1">
        <f t="shared" si="257"/>
        <v>0</v>
      </c>
      <c r="U1010" s="1">
        <f t="shared" si="244"/>
        <v>2.4057120367256979</v>
      </c>
      <c r="V1010" s="1">
        <f t="shared" si="245"/>
        <v>2.719523305849652</v>
      </c>
      <c r="W1010" s="1">
        <f t="shared" si="251"/>
        <v>5.1252353425753503</v>
      </c>
      <c r="X1010" s="1">
        <f t="shared" si="254"/>
        <v>570.23971051295018</v>
      </c>
      <c r="Y1010" s="1">
        <f t="shared" si="255"/>
        <v>227.60256209626905</v>
      </c>
      <c r="Z1010" s="1">
        <f t="shared" si="256"/>
        <v>0.36657741175597025</v>
      </c>
      <c r="AA1010" s="1">
        <f t="shared" si="252"/>
        <v>25.138954718847149</v>
      </c>
      <c r="AB1010" s="1">
        <f t="shared" si="253"/>
        <v>-26.728327720876916</v>
      </c>
      <c r="AC1010" s="1">
        <f t="shared" si="246"/>
        <v>36.692922302684543</v>
      </c>
      <c r="AD1010" s="1">
        <f t="shared" si="258"/>
        <v>-2.4057120367256979</v>
      </c>
      <c r="AE1010" s="1">
        <f t="shared" si="247"/>
        <v>-7.0904766941503485</v>
      </c>
      <c r="AF1010" s="1">
        <f t="shared" si="248"/>
        <v>7.4874768883740908</v>
      </c>
      <c r="AG1010" s="1">
        <f t="shared" si="243"/>
        <v>10.07999999999983</v>
      </c>
      <c r="AH1010" s="1">
        <f>SUM($Z$2:Z1010)</f>
        <v>658.27402412182835</v>
      </c>
    </row>
    <row r="1011" spans="17:34" x14ac:dyDescent="0.3">
      <c r="Q1011" s="1">
        <f t="shared" si="249"/>
        <v>10.089999999999829</v>
      </c>
      <c r="R1011" s="1">
        <f>IF(Q1011&lt;=t_thrust,('D12 Data'!D1011/(m+m_f/2)),0)</f>
        <v>0</v>
      </c>
      <c r="S1011" s="1">
        <f t="shared" si="250"/>
        <v>0</v>
      </c>
      <c r="T1011" s="1">
        <f t="shared" si="257"/>
        <v>0</v>
      </c>
      <c r="U1011" s="1">
        <f t="shared" si="244"/>
        <v>2.401109871462872</v>
      </c>
      <c r="V1011" s="1">
        <f t="shared" si="245"/>
        <v>2.7339711181972732</v>
      </c>
      <c r="W1011" s="1">
        <f t="shared" si="251"/>
        <v>5.1350809896601444</v>
      </c>
      <c r="X1011" s="1">
        <f t="shared" si="254"/>
        <v>570.49110006013859</v>
      </c>
      <c r="Y1011" s="1">
        <f t="shared" si="255"/>
        <v>227.33527881906028</v>
      </c>
      <c r="Z1011" s="1">
        <f t="shared" si="256"/>
        <v>0.36692922302680803</v>
      </c>
      <c r="AA1011" s="1">
        <f t="shared" si="252"/>
        <v>25.114897598479892</v>
      </c>
      <c r="AB1011" s="1">
        <f t="shared" si="253"/>
        <v>-26.799232487818418</v>
      </c>
      <c r="AC1011" s="1">
        <f t="shared" si="246"/>
        <v>36.728149195382457</v>
      </c>
      <c r="AD1011" s="1">
        <f t="shared" si="258"/>
        <v>-2.401109871462872</v>
      </c>
      <c r="AE1011" s="1">
        <f t="shared" si="247"/>
        <v>-7.0760288818027277</v>
      </c>
      <c r="AF1011" s="1">
        <f t="shared" si="248"/>
        <v>7.4723164648549787</v>
      </c>
      <c r="AG1011" s="1">
        <f t="shared" si="243"/>
        <v>10.089999999999829</v>
      </c>
      <c r="AH1011" s="1">
        <f>SUM($Z$2:Z1011)</f>
        <v>658.64095334485512</v>
      </c>
    </row>
    <row r="1012" spans="17:34" x14ac:dyDescent="0.3">
      <c r="Q1012" s="1">
        <f t="shared" si="249"/>
        <v>10.099999999999829</v>
      </c>
      <c r="R1012" s="1">
        <f>IF(Q1012&lt;=t_thrust,('D12 Data'!D1012/(m+m_f/2)),0)</f>
        <v>0</v>
      </c>
      <c r="S1012" s="1">
        <f t="shared" si="250"/>
        <v>0</v>
      </c>
      <c r="T1012" s="1">
        <f t="shared" si="257"/>
        <v>0</v>
      </c>
      <c r="U1012" s="1">
        <f t="shared" si="244"/>
        <v>2.3965209038025983</v>
      </c>
      <c r="V1012" s="1">
        <f t="shared" si="245"/>
        <v>2.7484276505592415</v>
      </c>
      <c r="W1012" s="1">
        <f t="shared" si="251"/>
        <v>5.1449485543618403</v>
      </c>
      <c r="X1012" s="1">
        <f t="shared" si="254"/>
        <v>570.74224903612344</v>
      </c>
      <c r="Y1012" s="1">
        <f t="shared" si="255"/>
        <v>227.0672864941821</v>
      </c>
      <c r="Z1012" s="1">
        <f t="shared" si="256"/>
        <v>0.3672814919538539</v>
      </c>
      <c r="AA1012" s="1">
        <f t="shared" si="252"/>
        <v>25.090886499765265</v>
      </c>
      <c r="AB1012" s="1">
        <f t="shared" si="253"/>
        <v>-26.869992776636444</v>
      </c>
      <c r="AC1012" s="1">
        <f t="shared" si="246"/>
        <v>36.763420640095468</v>
      </c>
      <c r="AD1012" s="1">
        <f t="shared" si="258"/>
        <v>-2.3965209038025983</v>
      </c>
      <c r="AE1012" s="1">
        <f t="shared" si="247"/>
        <v>-7.061572349440759</v>
      </c>
      <c r="AF1012" s="1">
        <f t="shared" si="248"/>
        <v>7.4571520360489565</v>
      </c>
      <c r="AG1012" s="1">
        <f t="shared" si="243"/>
        <v>10.099999999999829</v>
      </c>
      <c r="AH1012" s="1">
        <f>SUM($Z$2:Z1012)</f>
        <v>659.00823483680892</v>
      </c>
    </row>
    <row r="1013" spans="17:34" x14ac:dyDescent="0.3">
      <c r="Q1013" s="1">
        <f t="shared" si="249"/>
        <v>10.109999999999829</v>
      </c>
      <c r="R1013" s="1">
        <f>IF(Q1013&lt;=t_thrust,('D12 Data'!D1013/(m+m_f/2)),0)</f>
        <v>0</v>
      </c>
      <c r="S1013" s="1">
        <f t="shared" si="250"/>
        <v>0</v>
      </c>
      <c r="T1013" s="1">
        <f t="shared" si="257"/>
        <v>0</v>
      </c>
      <c r="U1013" s="1">
        <f t="shared" si="244"/>
        <v>2.391945083318797</v>
      </c>
      <c r="V1013" s="1">
        <f t="shared" si="245"/>
        <v>2.7628926515471166</v>
      </c>
      <c r="W1013" s="1">
        <f t="shared" si="251"/>
        <v>5.1548377348659118</v>
      </c>
      <c r="X1013" s="1">
        <f t="shared" si="254"/>
        <v>570.99315790112109</v>
      </c>
      <c r="Y1013" s="1">
        <f t="shared" si="255"/>
        <v>226.79858656641574</v>
      </c>
      <c r="Z1013" s="1">
        <f t="shared" si="256"/>
        <v>0.36763420640095512</v>
      </c>
      <c r="AA1013" s="1">
        <f t="shared" si="252"/>
        <v>25.06692129072724</v>
      </c>
      <c r="AB1013" s="1">
        <f t="shared" si="253"/>
        <v>-26.94060850013085</v>
      </c>
      <c r="AC1013" s="1">
        <f t="shared" si="246"/>
        <v>36.798735431436185</v>
      </c>
      <c r="AD1013" s="1">
        <f t="shared" si="258"/>
        <v>-2.391945083318797</v>
      </c>
      <c r="AE1013" s="1">
        <f t="shared" si="247"/>
        <v>-7.0471073484528839</v>
      </c>
      <c r="AF1013" s="1">
        <f t="shared" si="248"/>
        <v>7.4419838257168776</v>
      </c>
      <c r="AG1013" s="1">
        <f t="shared" si="243"/>
        <v>10.109999999999829</v>
      </c>
      <c r="AH1013" s="1">
        <f>SUM($Z$2:Z1013)</f>
        <v>659.37586904320983</v>
      </c>
    </row>
    <row r="1014" spans="17:34" x14ac:dyDescent="0.3">
      <c r="Q1014" s="1">
        <f t="shared" si="249"/>
        <v>10.119999999999829</v>
      </c>
      <c r="R1014" s="1">
        <f>IF(Q1014&lt;=t_thrust,('D12 Data'!D1014/(m+m_f/2)),0)</f>
        <v>0</v>
      </c>
      <c r="S1014" s="1">
        <f t="shared" si="250"/>
        <v>0</v>
      </c>
      <c r="T1014" s="1">
        <f t="shared" si="257"/>
        <v>0</v>
      </c>
      <c r="U1014" s="1">
        <f t="shared" si="244"/>
        <v>2.3873823598260429</v>
      </c>
      <c r="V1014" s="1">
        <f t="shared" si="245"/>
        <v>2.7773658705790498</v>
      </c>
      <c r="W1014" s="1">
        <f t="shared" si="251"/>
        <v>5.1647482304050927</v>
      </c>
      <c r="X1014" s="1">
        <f t="shared" si="254"/>
        <v>571.24382711402836</v>
      </c>
      <c r="Y1014" s="1">
        <f t="shared" si="255"/>
        <v>226.52918048141444</v>
      </c>
      <c r="Z1014" s="1">
        <f t="shared" si="256"/>
        <v>0.36798735431434831</v>
      </c>
      <c r="AA1014" s="1">
        <f t="shared" si="252"/>
        <v>25.043001839894053</v>
      </c>
      <c r="AB1014" s="1">
        <f t="shared" si="253"/>
        <v>-27.011079573615376</v>
      </c>
      <c r="AC1014" s="1">
        <f t="shared" si="246"/>
        <v>36.834092372218414</v>
      </c>
      <c r="AD1014" s="1">
        <f t="shared" si="258"/>
        <v>-2.3873823598260429</v>
      </c>
      <c r="AE1014" s="1">
        <f t="shared" si="247"/>
        <v>-7.0326341294209502</v>
      </c>
      <c r="AF1014" s="1">
        <f t="shared" si="248"/>
        <v>7.4268120570204905</v>
      </c>
      <c r="AG1014" s="1">
        <f t="shared" si="243"/>
        <v>10.119999999999829</v>
      </c>
      <c r="AH1014" s="1">
        <f>SUM($Z$2:Z1014)</f>
        <v>659.74385639752415</v>
      </c>
    </row>
    <row r="1015" spans="17:34" x14ac:dyDescent="0.3">
      <c r="Q1015" s="1">
        <f t="shared" si="249"/>
        <v>10.129999999999828</v>
      </c>
      <c r="R1015" s="1">
        <f>IF(Q1015&lt;=t_thrust,('D12 Data'!D1015/(m+m_f/2)),0)</f>
        <v>0</v>
      </c>
      <c r="S1015" s="1">
        <f t="shared" si="250"/>
        <v>0</v>
      </c>
      <c r="T1015" s="1">
        <f t="shared" si="257"/>
        <v>0</v>
      </c>
      <c r="U1015" s="1">
        <f t="shared" si="244"/>
        <v>2.382832683378187</v>
      </c>
      <c r="V1015" s="1">
        <f t="shared" si="245"/>
        <v>2.7918470578858194</v>
      </c>
      <c r="W1015" s="1">
        <f t="shared" si="251"/>
        <v>5.174679741264006</v>
      </c>
      <c r="X1015" s="1">
        <f t="shared" si="254"/>
        <v>571.49425713242726</v>
      </c>
      <c r="Y1015" s="1">
        <f t="shared" si="255"/>
        <v>226.2590696856783</v>
      </c>
      <c r="Z1015" s="1">
        <f t="shared" si="256"/>
        <v>0.36834092372215088</v>
      </c>
      <c r="AA1015" s="1">
        <f t="shared" si="252"/>
        <v>25.019128016295792</v>
      </c>
      <c r="AB1015" s="1">
        <f t="shared" si="253"/>
        <v>-27.081405914909585</v>
      </c>
      <c r="AC1015" s="1">
        <f t="shared" si="246"/>
        <v>36.869490273448271</v>
      </c>
      <c r="AD1015" s="1">
        <f t="shared" si="258"/>
        <v>-2.382832683378187</v>
      </c>
      <c r="AE1015" s="1">
        <f t="shared" si="247"/>
        <v>-7.0181529421141811</v>
      </c>
      <c r="AF1015" s="1">
        <f t="shared" si="248"/>
        <v>7.411636952514689</v>
      </c>
      <c r="AG1015" s="1">
        <f t="shared" si="243"/>
        <v>10.129999999999828</v>
      </c>
      <c r="AH1015" s="1">
        <f>SUM($Z$2:Z1015)</f>
        <v>660.1121973212463</v>
      </c>
    </row>
    <row r="1016" spans="17:34" x14ac:dyDescent="0.3">
      <c r="Q1016" s="1">
        <f t="shared" si="249"/>
        <v>10.139999999999828</v>
      </c>
      <c r="R1016" s="1">
        <f>IF(Q1016&lt;=t_thrust,('D12 Data'!D1016/(m+m_f/2)),0)</f>
        <v>0</v>
      </c>
      <c r="S1016" s="1">
        <f t="shared" si="250"/>
        <v>0</v>
      </c>
      <c r="T1016" s="1">
        <f t="shared" si="257"/>
        <v>0</v>
      </c>
      <c r="U1016" s="1">
        <f t="shared" si="244"/>
        <v>2.3782960042669909</v>
      </c>
      <c r="V1016" s="1">
        <f t="shared" si="245"/>
        <v>2.806335964516772</v>
      </c>
      <c r="W1016" s="1">
        <f t="shared" si="251"/>
        <v>5.1846319687837621</v>
      </c>
      <c r="X1016" s="1">
        <f t="shared" si="254"/>
        <v>571.74444841259026</v>
      </c>
      <c r="Y1016" s="1">
        <f t="shared" si="255"/>
        <v>225.9882556265292</v>
      </c>
      <c r="Z1016" s="1">
        <f t="shared" si="256"/>
        <v>0.36869490273451266</v>
      </c>
      <c r="AA1016" s="1">
        <f t="shared" si="252"/>
        <v>24.995299689462009</v>
      </c>
      <c r="AB1016" s="1">
        <f t="shared" si="253"/>
        <v>-27.151587444330726</v>
      </c>
      <c r="AC1016" s="1">
        <f t="shared" si="246"/>
        <v>36.904927954314687</v>
      </c>
      <c r="AD1016" s="1">
        <f t="shared" si="258"/>
        <v>-2.3782960042669909</v>
      </c>
      <c r="AE1016" s="1">
        <f t="shared" si="247"/>
        <v>-7.0036640354832285</v>
      </c>
      <c r="AF1016" s="1">
        <f t="shared" si="248"/>
        <v>7.3964587341398422</v>
      </c>
      <c r="AG1016" s="1">
        <f t="shared" si="243"/>
        <v>10.139999999999828</v>
      </c>
      <c r="AH1016" s="1">
        <f>SUM($Z$2:Z1016)</f>
        <v>660.48089222398085</v>
      </c>
    </row>
    <row r="1017" spans="17:34" x14ac:dyDescent="0.3">
      <c r="Q1017" s="1">
        <f t="shared" si="249"/>
        <v>10.149999999999828</v>
      </c>
      <c r="R1017" s="1">
        <f>IF(Q1017&lt;=t_thrust,('D12 Data'!D1017/(m+m_f/2)),0)</f>
        <v>0</v>
      </c>
      <c r="S1017" s="1">
        <f t="shared" si="250"/>
        <v>0</v>
      </c>
      <c r="T1017" s="1">
        <f t="shared" si="257"/>
        <v>0</v>
      </c>
      <c r="U1017" s="1">
        <f t="shared" si="244"/>
        <v>2.3737722730207658</v>
      </c>
      <c r="V1017" s="1">
        <f t="shared" si="245"/>
        <v>2.8208323423456934</v>
      </c>
      <c r="W1017" s="1">
        <f t="shared" si="251"/>
        <v>5.1946046153664582</v>
      </c>
      <c r="X1017" s="1">
        <f t="shared" si="254"/>
        <v>571.99440140948491</v>
      </c>
      <c r="Y1017" s="1">
        <f t="shared" si="255"/>
        <v>225.71673975208589</v>
      </c>
      <c r="Z1017" s="1">
        <f t="shared" si="256"/>
        <v>0.36904927954316824</v>
      </c>
      <c r="AA1017" s="1">
        <f t="shared" si="252"/>
        <v>24.971516729419339</v>
      </c>
      <c r="AB1017" s="1">
        <f t="shared" si="253"/>
        <v>-27.221624084685558</v>
      </c>
      <c r="AC1017" s="1">
        <f t="shared" si="246"/>
        <v>36.940404242179085</v>
      </c>
      <c r="AD1017" s="1">
        <f t="shared" si="258"/>
        <v>-2.3737722730207658</v>
      </c>
      <c r="AE1017" s="1">
        <f t="shared" si="247"/>
        <v>-6.9891676576543071</v>
      </c>
      <c r="AF1017" s="1">
        <f t="shared" si="248"/>
        <v>7.3812776232142339</v>
      </c>
      <c r="AG1017" s="1">
        <f t="shared" si="243"/>
        <v>10.149999999999828</v>
      </c>
      <c r="AH1017" s="1">
        <f>SUM($Z$2:Z1017)</f>
        <v>660.84994150352406</v>
      </c>
    </row>
    <row r="1018" spans="17:34" x14ac:dyDescent="0.3">
      <c r="Q1018" s="1">
        <f t="shared" si="249"/>
        <v>10.159999999999828</v>
      </c>
      <c r="R1018" s="1">
        <f>IF(Q1018&lt;=t_thrust,('D12 Data'!D1018/(m+m_f/2)),0)</f>
        <v>0</v>
      </c>
      <c r="S1018" s="1">
        <f t="shared" si="250"/>
        <v>0</v>
      </c>
      <c r="T1018" s="1">
        <f t="shared" si="257"/>
        <v>0</v>
      </c>
      <c r="U1018" s="1">
        <f t="shared" si="244"/>
        <v>2.3692614404030237</v>
      </c>
      <c r="V1018" s="1">
        <f t="shared" si="245"/>
        <v>2.8353359440765975</v>
      </c>
      <c r="W1018" s="1">
        <f t="shared" si="251"/>
        <v>5.2045973844796203</v>
      </c>
      <c r="X1018" s="1">
        <f t="shared" si="254"/>
        <v>572.24411657677911</v>
      </c>
      <c r="Y1018" s="1">
        <f t="shared" si="255"/>
        <v>225.44452351123903</v>
      </c>
      <c r="Z1018" s="1">
        <f t="shared" si="256"/>
        <v>0.36940404242179675</v>
      </c>
      <c r="AA1018" s="1">
        <f t="shared" si="252"/>
        <v>24.947779006689132</v>
      </c>
      <c r="AB1018" s="1">
        <f t="shared" si="253"/>
        <v>-27.291515761262101</v>
      </c>
      <c r="AC1018" s="1">
        <f t="shared" si="246"/>
        <v>36.975917972564474</v>
      </c>
      <c r="AD1018" s="1">
        <f t="shared" si="258"/>
        <v>-2.3692614404030237</v>
      </c>
      <c r="AE1018" s="1">
        <f t="shared" si="247"/>
        <v>-6.9746640559234034</v>
      </c>
      <c r="AF1018" s="1">
        <f t="shared" si="248"/>
        <v>7.3660938404265881</v>
      </c>
      <c r="AG1018" s="1">
        <f t="shared" si="243"/>
        <v>10.159999999999828</v>
      </c>
      <c r="AH1018" s="1">
        <f>SUM($Z$2:Z1018)</f>
        <v>661.21934554594588</v>
      </c>
    </row>
    <row r="1019" spans="17:34" x14ac:dyDescent="0.3">
      <c r="Q1019" s="1">
        <f t="shared" si="249"/>
        <v>10.169999999999828</v>
      </c>
      <c r="R1019" s="1">
        <f>IF(Q1019&lt;=t_thrust,('D12 Data'!D1019/(m+m_f/2)),0)</f>
        <v>0</v>
      </c>
      <c r="S1019" s="1">
        <f t="shared" si="250"/>
        <v>0</v>
      </c>
      <c r="T1019" s="1">
        <f t="shared" si="257"/>
        <v>0</v>
      </c>
      <c r="U1019" s="1">
        <f t="shared" si="244"/>
        <v>2.3647634574111369</v>
      </c>
      <c r="V1019" s="1">
        <f t="shared" si="245"/>
        <v>2.849846523249437</v>
      </c>
      <c r="W1019" s="1">
        <f t="shared" si="251"/>
        <v>5.2146099806605735</v>
      </c>
      <c r="X1019" s="1">
        <f t="shared" si="254"/>
        <v>572.49359436684597</v>
      </c>
      <c r="Y1019" s="1">
        <f t="shared" si="255"/>
        <v>225.17160835362643</v>
      </c>
      <c r="Z1019" s="1">
        <f t="shared" si="256"/>
        <v>0.36975917972561073</v>
      </c>
      <c r="AA1019" s="1">
        <f t="shared" si="252"/>
        <v>24.924086392285101</v>
      </c>
      <c r="AB1019" s="1">
        <f t="shared" si="253"/>
        <v>-27.361262401821332</v>
      </c>
      <c r="AC1019" s="1">
        <f t="shared" si="246"/>
        <v>37.011467989143753</v>
      </c>
      <c r="AD1019" s="1">
        <f t="shared" si="258"/>
        <v>-2.3647634574111369</v>
      </c>
      <c r="AE1019" s="1">
        <f t="shared" si="247"/>
        <v>-6.9601534767505635</v>
      </c>
      <c r="AF1019" s="1">
        <f t="shared" si="248"/>
        <v>7.3509076058286862</v>
      </c>
      <c r="AG1019" s="1">
        <f t="shared" si="243"/>
        <v>10.169999999999828</v>
      </c>
      <c r="AH1019" s="1">
        <f>SUM($Z$2:Z1019)</f>
        <v>661.58910472567152</v>
      </c>
    </row>
    <row r="1020" spans="17:34" x14ac:dyDescent="0.3">
      <c r="Q1020" s="1">
        <f t="shared" si="249"/>
        <v>10.179999999999827</v>
      </c>
      <c r="R1020" s="1">
        <f>IF(Q1020&lt;=t_thrust,('D12 Data'!D1020/(m+m_f/2)),0)</f>
        <v>0</v>
      </c>
      <c r="S1020" s="1">
        <f t="shared" si="250"/>
        <v>0</v>
      </c>
      <c r="T1020" s="1">
        <f t="shared" si="257"/>
        <v>0</v>
      </c>
      <c r="U1020" s="1">
        <f t="shared" si="244"/>
        <v>2.3602782752750033</v>
      </c>
      <c r="V1020" s="1">
        <f t="shared" si="245"/>
        <v>2.8643638342457352</v>
      </c>
      <c r="W1020" s="1">
        <f t="shared" si="251"/>
        <v>5.2246421095207385</v>
      </c>
      <c r="X1020" s="1">
        <f t="shared" si="254"/>
        <v>572.74283523076883</v>
      </c>
      <c r="Y1020" s="1">
        <f t="shared" si="255"/>
        <v>224.89799572960823</v>
      </c>
      <c r="Z1020" s="1">
        <f t="shared" si="256"/>
        <v>0.37011467989143576</v>
      </c>
      <c r="AA1020" s="1">
        <f t="shared" si="252"/>
        <v>24.90043875771099</v>
      </c>
      <c r="AB1020" s="1">
        <f t="shared" si="253"/>
        <v>-27.430863936588835</v>
      </c>
      <c r="AC1020" s="1">
        <f t="shared" si="246"/>
        <v>37.047053143727446</v>
      </c>
      <c r="AD1020" s="1">
        <f t="shared" si="258"/>
        <v>-2.3602782752750033</v>
      </c>
      <c r="AE1020" s="1">
        <f t="shared" si="247"/>
        <v>-6.9456361657542658</v>
      </c>
      <c r="AF1020" s="1">
        <f t="shared" si="248"/>
        <v>7.3357191388280913</v>
      </c>
      <c r="AG1020" s="1">
        <f t="shared" si="243"/>
        <v>10.179999999999827</v>
      </c>
      <c r="AH1020" s="1">
        <f>SUM($Z$2:Z1020)</f>
        <v>661.95921940556298</v>
      </c>
    </row>
    <row r="1021" spans="17:34" x14ac:dyDescent="0.3">
      <c r="Q1021" s="1">
        <f t="shared" si="249"/>
        <v>10.189999999999827</v>
      </c>
      <c r="R1021" s="1">
        <f>IF(Q1021&lt;=t_thrust,('D12 Data'!D1021/(m+m_f/2)),0)</f>
        <v>0</v>
      </c>
      <c r="S1021" s="1">
        <f t="shared" si="250"/>
        <v>0</v>
      </c>
      <c r="T1021" s="1">
        <f t="shared" si="257"/>
        <v>0</v>
      </c>
      <c r="U1021" s="1">
        <f t="shared" si="244"/>
        <v>2.3558058454557291</v>
      </c>
      <c r="V1021" s="1">
        <f t="shared" si="245"/>
        <v>2.8788876322941341</v>
      </c>
      <c r="W1021" s="1">
        <f t="shared" si="251"/>
        <v>5.2346934777498637</v>
      </c>
      <c r="X1021" s="1">
        <f t="shared" si="254"/>
        <v>572.99183961834592</v>
      </c>
      <c r="Y1021" s="1">
        <f t="shared" si="255"/>
        <v>224.62368709024236</v>
      </c>
      <c r="Z1021" s="1">
        <f t="shared" si="256"/>
        <v>0.37047053143724612</v>
      </c>
      <c r="AA1021" s="1">
        <f t="shared" si="252"/>
        <v>24.87683597495824</v>
      </c>
      <c r="AB1021" s="1">
        <f t="shared" si="253"/>
        <v>-27.500320298246375</v>
      </c>
      <c r="AC1021" s="1">
        <f t="shared" si="246"/>
        <v>37.082672296250685</v>
      </c>
      <c r="AD1021" s="1">
        <f t="shared" si="258"/>
        <v>-2.3558058454557291</v>
      </c>
      <c r="AE1021" s="1">
        <f t="shared" si="247"/>
        <v>-6.9311123677058664</v>
      </c>
      <c r="AF1021" s="1">
        <f t="shared" si="248"/>
        <v>7.320528658180951</v>
      </c>
      <c r="AG1021" s="1">
        <f t="shared" si="243"/>
        <v>10.189999999999827</v>
      </c>
      <c r="AH1021" s="1">
        <f>SUM($Z$2:Z1021)</f>
        <v>662.32968993700024</v>
      </c>
    </row>
    <row r="1022" spans="17:34" x14ac:dyDescent="0.3">
      <c r="Q1022" s="1">
        <f t="shared" si="249"/>
        <v>10.199999999999827</v>
      </c>
      <c r="R1022" s="1">
        <f>IF(Q1022&lt;=t_thrust,('D12 Data'!D1022/(m+m_f/2)),0)</f>
        <v>0</v>
      </c>
      <c r="S1022" s="1">
        <f t="shared" si="250"/>
        <v>0</v>
      </c>
      <c r="T1022" s="1">
        <f t="shared" si="257"/>
        <v>0</v>
      </c>
      <c r="U1022" s="1">
        <f t="shared" si="244"/>
        <v>2.3513461196443091</v>
      </c>
      <c r="V1022" s="1">
        <f t="shared" si="245"/>
        <v>2.8934176734758759</v>
      </c>
      <c r="W1022" s="1">
        <f t="shared" si="251"/>
        <v>5.2447637931201854</v>
      </c>
      <c r="X1022" s="1">
        <f t="shared" si="254"/>
        <v>573.24060797809545</v>
      </c>
      <c r="Y1022" s="1">
        <f t="shared" si="255"/>
        <v>224.34868388725991</v>
      </c>
      <c r="Z1022" s="1">
        <f t="shared" si="256"/>
        <v>0.37082672296246139</v>
      </c>
      <c r="AA1022" s="1">
        <f t="shared" si="252"/>
        <v>24.853277916503682</v>
      </c>
      <c r="AB1022" s="1">
        <f t="shared" si="253"/>
        <v>-27.569631421923432</v>
      </c>
      <c r="AC1022" s="1">
        <f t="shared" si="246"/>
        <v>37.118324314759654</v>
      </c>
      <c r="AD1022" s="1">
        <f t="shared" si="258"/>
        <v>-2.3513461196443091</v>
      </c>
      <c r="AE1022" s="1">
        <f t="shared" si="247"/>
        <v>-6.9165823265241251</v>
      </c>
      <c r="AF1022" s="1">
        <f t="shared" si="248"/>
        <v>7.3053363819849002</v>
      </c>
      <c r="AG1022" s="1">
        <f t="shared" si="243"/>
        <v>10.199999999999827</v>
      </c>
      <c r="AH1022" s="1">
        <f>SUM($Z$2:Z1022)</f>
        <v>662.70051665996266</v>
      </c>
    </row>
    <row r="1023" spans="17:34" x14ac:dyDescent="0.3">
      <c r="Q1023" s="1">
        <f t="shared" si="249"/>
        <v>10.209999999999827</v>
      </c>
      <c r="R1023" s="1">
        <f>IF(Q1023&lt;=t_thrust,('D12 Data'!D1023/(m+m_f/2)),0)</f>
        <v>0</v>
      </c>
      <c r="S1023" s="1">
        <f t="shared" si="250"/>
        <v>0</v>
      </c>
      <c r="T1023" s="1">
        <f t="shared" si="257"/>
        <v>0</v>
      </c>
      <c r="U1023" s="1">
        <f t="shared" si="244"/>
        <v>2.3468990497603235</v>
      </c>
      <c r="V1023" s="1">
        <f t="shared" si="245"/>
        <v>2.907953714730187</v>
      </c>
      <c r="W1023" s="1">
        <f t="shared" si="251"/>
        <v>5.2548527644905096</v>
      </c>
      <c r="X1023" s="1">
        <f t="shared" si="254"/>
        <v>573.48914075726043</v>
      </c>
      <c r="Y1023" s="1">
        <f t="shared" si="255"/>
        <v>224.07298757304068</v>
      </c>
      <c r="Z1023" s="1">
        <f t="shared" si="256"/>
        <v>0.37118324314755341</v>
      </c>
      <c r="AA1023" s="1">
        <f t="shared" si="252"/>
        <v>24.829764455307238</v>
      </c>
      <c r="AB1023" s="1">
        <f t="shared" si="253"/>
        <v>-27.638797245188673</v>
      </c>
      <c r="AC1023" s="1">
        <f t="shared" si="246"/>
        <v>37.1540080753973</v>
      </c>
      <c r="AD1023" s="1">
        <f t="shared" si="258"/>
        <v>-2.3468990497603235</v>
      </c>
      <c r="AE1023" s="1">
        <f t="shared" si="247"/>
        <v>-6.9020462852698135</v>
      </c>
      <c r="AF1023" s="1">
        <f t="shared" si="248"/>
        <v>7.2901425276720584</v>
      </c>
      <c r="AG1023" s="1">
        <f t="shared" si="243"/>
        <v>10.209999999999827</v>
      </c>
      <c r="AH1023" s="1">
        <f>SUM($Z$2:Z1023)</f>
        <v>663.07169990311024</v>
      </c>
    </row>
    <row r="1024" spans="17:34" x14ac:dyDescent="0.3">
      <c r="Q1024" s="1">
        <f t="shared" si="249"/>
        <v>10.219999999999827</v>
      </c>
      <c r="R1024" s="1">
        <f>IF(Q1024&lt;=t_thrust,('D12 Data'!D1024/(m+m_f/2)),0)</f>
        <v>0</v>
      </c>
      <c r="S1024" s="1">
        <f t="shared" si="250"/>
        <v>0</v>
      </c>
      <c r="T1024" s="1">
        <f t="shared" si="257"/>
        <v>0</v>
      </c>
      <c r="U1024" s="1">
        <f t="shared" si="244"/>
        <v>2.3424645879506412</v>
      </c>
      <c r="V1024" s="1">
        <f t="shared" si="245"/>
        <v>2.9224955138596043</v>
      </c>
      <c r="W1024" s="1">
        <f t="shared" si="251"/>
        <v>5.2649601018102459</v>
      </c>
      <c r="X1024" s="1">
        <f t="shared" si="254"/>
        <v>573.73743840181351</v>
      </c>
      <c r="Y1024" s="1">
        <f t="shared" si="255"/>
        <v>223.79659960058879</v>
      </c>
      <c r="Z1024" s="1">
        <f t="shared" si="256"/>
        <v>0.37154008075397521</v>
      </c>
      <c r="AA1024" s="1">
        <f t="shared" si="252"/>
        <v>24.806295464809637</v>
      </c>
      <c r="AB1024" s="1">
        <f t="shared" si="253"/>
        <v>-27.707817708041368</v>
      </c>
      <c r="AC1024" s="1">
        <f t="shared" si="246"/>
        <v>37.189722462388531</v>
      </c>
      <c r="AD1024" s="1">
        <f t="shared" si="258"/>
        <v>-2.3424645879506412</v>
      </c>
      <c r="AE1024" s="1">
        <f t="shared" si="247"/>
        <v>-6.8875044861403962</v>
      </c>
      <c r="AF1024" s="1">
        <f t="shared" si="248"/>
        <v>7.2749473120021184</v>
      </c>
      <c r="AG1024" s="1">
        <f t="shared" si="243"/>
        <v>10.219999999999827</v>
      </c>
      <c r="AH1024" s="1">
        <f>SUM($Z$2:Z1024)</f>
        <v>663.44323998386426</v>
      </c>
    </row>
    <row r="1025" spans="17:34" x14ac:dyDescent="0.3">
      <c r="Q1025" s="1">
        <f t="shared" si="249"/>
        <v>10.229999999999826</v>
      </c>
      <c r="R1025" s="1">
        <f>IF(Q1025&lt;=t_thrust,('D12 Data'!D1025/(m+m_f/2)),0)</f>
        <v>0</v>
      </c>
      <c r="S1025" s="1">
        <f t="shared" si="250"/>
        <v>0</v>
      </c>
      <c r="T1025" s="1">
        <f t="shared" si="257"/>
        <v>0</v>
      </c>
      <c r="U1025" s="1">
        <f t="shared" si="244"/>
        <v>2.338042686588131</v>
      </c>
      <c r="V1025" s="1">
        <f t="shared" si="245"/>
        <v>2.9370428295352089</v>
      </c>
      <c r="W1025" s="1">
        <f t="shared" si="251"/>
        <v>5.2750855161233394</v>
      </c>
      <c r="X1025" s="1">
        <f t="shared" si="254"/>
        <v>573.98550135646155</v>
      </c>
      <c r="Y1025" s="1">
        <f t="shared" si="255"/>
        <v>223.51952142350839</v>
      </c>
      <c r="Z1025" s="1">
        <f t="shared" si="256"/>
        <v>0.37189722462384167</v>
      </c>
      <c r="AA1025" s="1">
        <f t="shared" si="252"/>
        <v>24.782870818930132</v>
      </c>
      <c r="AB1025" s="1">
        <f t="shared" si="253"/>
        <v>-27.776692752902772</v>
      </c>
      <c r="AC1025" s="1">
        <f t="shared" si="246"/>
        <v>37.225466368024726</v>
      </c>
      <c r="AD1025" s="1">
        <f t="shared" si="258"/>
        <v>-2.338042686588131</v>
      </c>
      <c r="AE1025" s="1">
        <f t="shared" si="247"/>
        <v>-6.872957170464792</v>
      </c>
      <c r="AF1025" s="1">
        <f t="shared" si="248"/>
        <v>7.259750951055528</v>
      </c>
      <c r="AG1025" s="1">
        <f t="shared" ref="AG1025:AG1088" si="259">Q1025</f>
        <v>10.229999999999826</v>
      </c>
      <c r="AH1025" s="1">
        <f>SUM($Z$2:Z1025)</f>
        <v>663.81513720848807</v>
      </c>
    </row>
    <row r="1026" spans="17:34" x14ac:dyDescent="0.3">
      <c r="Q1026" s="1">
        <f t="shared" si="249"/>
        <v>10.239999999999826</v>
      </c>
      <c r="R1026" s="1">
        <f>IF(Q1026&lt;=t_thrust,('D12 Data'!D1026/(m+m_f/2)),0)</f>
        <v>0</v>
      </c>
      <c r="S1026" s="1">
        <f t="shared" si="250"/>
        <v>0</v>
      </c>
      <c r="T1026" s="1">
        <f t="shared" si="257"/>
        <v>0</v>
      </c>
      <c r="U1026" s="1">
        <f t="shared" ref="U1026:U1089" si="260">IF(t&lt;=t_thrust,(0.5*rho*vx^2*C_D*A)/(m+m_f/2),(0.5*rho*vx^2*C_D*A)/m)</f>
        <v>2.3336332982703816</v>
      </c>
      <c r="V1026" s="1">
        <f t="shared" ref="V1026:V1089" si="261">IF(t&lt;=t_thrust,(0.5*rho*vy^2*C_D*A)/(m+m_f/2),(0.5*rho*vy^2*C_D*A)/m)</f>
        <v>2.9515954213017825</v>
      </c>
      <c r="W1026" s="1">
        <f t="shared" si="251"/>
        <v>5.2852287195721646</v>
      </c>
      <c r="X1026" s="1">
        <f t="shared" si="254"/>
        <v>574.23333006465089</v>
      </c>
      <c r="Y1026" s="1">
        <f t="shared" si="255"/>
        <v>223.24175449597936</v>
      </c>
      <c r="Z1026" s="1">
        <f t="shared" si="256"/>
        <v>0.37225466368026844</v>
      </c>
      <c r="AA1026" s="1">
        <f t="shared" si="252"/>
        <v>24.759490392064251</v>
      </c>
      <c r="AB1026" s="1">
        <f t="shared" si="253"/>
        <v>-27.845422324607419</v>
      </c>
      <c r="AC1026" s="1">
        <f t="shared" ref="AC1026:AC1089" si="262">SQRT(vx^2+vy^2)</f>
        <v>37.261238692647716</v>
      </c>
      <c r="AD1026" s="1">
        <f t="shared" si="258"/>
        <v>-2.3336332982703816</v>
      </c>
      <c r="AE1026" s="1">
        <f t="shared" ref="AE1026:AE1089" si="263">IF(t&gt;t_thrust,IF(vy&gt;0,-ady-g,ady-g),aty-ady-g)</f>
        <v>-6.8584045786982184</v>
      </c>
      <c r="AF1026" s="1">
        <f t="shared" ref="AF1026:AF1089" si="264">SQRT(ax^2 + ay^2)</f>
        <v>7.2445536602267628</v>
      </c>
      <c r="AG1026" s="1">
        <f t="shared" si="259"/>
        <v>10.239999999999826</v>
      </c>
      <c r="AH1026" s="1">
        <f>SUM($Z$2:Z1026)</f>
        <v>664.18739187216829</v>
      </c>
    </row>
    <row r="1027" spans="17:34" x14ac:dyDescent="0.3">
      <c r="Q1027" s="1">
        <f t="shared" ref="Q1027:Q1090" si="265">Q1026+h</f>
        <v>10.249999999999826</v>
      </c>
      <c r="R1027" s="1">
        <f>IF(Q1027&lt;=t_thrust,('D12 Data'!D1027/(m+m_f/2)),0)</f>
        <v>0</v>
      </c>
      <c r="S1027" s="1">
        <f t="shared" ref="S1027:S1090" si="266">R1027*COS($D$3)</f>
        <v>0</v>
      </c>
      <c r="T1027" s="1">
        <f t="shared" si="257"/>
        <v>0</v>
      </c>
      <c r="U1027" s="1">
        <f t="shared" si="260"/>
        <v>2.3292363758184291</v>
      </c>
      <c r="V1027" s="1">
        <f t="shared" si="261"/>
        <v>2.9661530495828941</v>
      </c>
      <c r="W1027" s="1">
        <f t="shared" ref="W1027:W1090" si="267">IF(Q1027&lt;=t_thrust,(0.5*rho*AC1027^2*C_D*A)/(m+m_f/2),(0.5*rho*AC1027^2*C_D*A)/m)</f>
        <v>5.2953894254013241</v>
      </c>
      <c r="X1027" s="1">
        <f t="shared" si="254"/>
        <v>574.48092496857157</v>
      </c>
      <c r="Y1027" s="1">
        <f t="shared" si="255"/>
        <v>222.96330027273331</v>
      </c>
      <c r="Z1027" s="1">
        <f t="shared" si="256"/>
        <v>0.37261238692649351</v>
      </c>
      <c r="AA1027" s="1">
        <f t="shared" ref="AA1027:AA1090" si="268">AA1026+AD1026*(Q1027-Q1026)</f>
        <v>24.736154059081546</v>
      </c>
      <c r="AB1027" s="1">
        <f t="shared" ref="AB1027:AB1090" si="269">AB1026+AE1026*(Q1027-Q1026)</f>
        <v>-27.9140063703944</v>
      </c>
      <c r="AC1027" s="1">
        <f t="shared" si="262"/>
        <v>37.297038344633151</v>
      </c>
      <c r="AD1027" s="1">
        <f t="shared" si="258"/>
        <v>-2.3292363758184291</v>
      </c>
      <c r="AE1027" s="1">
        <f t="shared" si="263"/>
        <v>-6.843846950417106</v>
      </c>
      <c r="AF1027" s="1">
        <f t="shared" si="264"/>
        <v>7.2293556542176907</v>
      </c>
      <c r="AG1027" s="1">
        <f t="shared" si="259"/>
        <v>10.249999999999826</v>
      </c>
      <c r="AH1027" s="1">
        <f>SUM($Z$2:Z1027)</f>
        <v>664.56000425909474</v>
      </c>
    </row>
    <row r="1028" spans="17:34" x14ac:dyDescent="0.3">
      <c r="Q1028" s="1">
        <f t="shared" si="265"/>
        <v>10.259999999999826</v>
      </c>
      <c r="R1028" s="1">
        <f>IF(Q1028&lt;=t_thrust,('D12 Data'!D1028/(m+m_f/2)),0)</f>
        <v>0</v>
      </c>
      <c r="S1028" s="1">
        <f t="shared" si="266"/>
        <v>0</v>
      </c>
      <c r="T1028" s="1">
        <f t="shared" si="257"/>
        <v>0</v>
      </c>
      <c r="U1028" s="1">
        <f t="shared" si="260"/>
        <v>2.3248518722754987</v>
      </c>
      <c r="V1028" s="1">
        <f t="shared" si="261"/>
        <v>2.9807154756859027</v>
      </c>
      <c r="W1028" s="1">
        <f t="shared" si="267"/>
        <v>5.3055673479614018</v>
      </c>
      <c r="X1028" s="1">
        <f t="shared" ref="X1028:X1091" si="270">X1027+AA1027*(Q1028-Q1027)</f>
        <v>574.72828650916233</v>
      </c>
      <c r="Y1028" s="1">
        <f t="shared" ref="Y1028:Y1091" si="271">Y1027+AB1027*($Q1028-$Q1027)</f>
        <v>222.68416020902936</v>
      </c>
      <c r="Z1028" s="1">
        <f t="shared" ref="Z1028:Z1091" si="272">SQRT((X1028-X1027)^2+(Y1028-Y1027)^2)</f>
        <v>0.3729703834462979</v>
      </c>
      <c r="AA1028" s="1">
        <f t="shared" si="268"/>
        <v>24.712861695323362</v>
      </c>
      <c r="AB1028" s="1">
        <f t="shared" si="269"/>
        <v>-27.982444839898569</v>
      </c>
      <c r="AC1028" s="1">
        <f t="shared" si="262"/>
        <v>37.332864240373347</v>
      </c>
      <c r="AD1028" s="1">
        <f t="shared" si="258"/>
        <v>-2.3248518722754987</v>
      </c>
      <c r="AE1028" s="1">
        <f t="shared" si="263"/>
        <v>-6.8292845243140974</v>
      </c>
      <c r="AF1028" s="1">
        <f t="shared" si="264"/>
        <v>7.2141571470310319</v>
      </c>
      <c r="AG1028" s="1">
        <f t="shared" si="259"/>
        <v>10.259999999999826</v>
      </c>
      <c r="AH1028" s="1">
        <f>SUM($Z$2:Z1028)</f>
        <v>664.93297464254101</v>
      </c>
    </row>
    <row r="1029" spans="17:34" x14ac:dyDescent="0.3">
      <c r="Q1029" s="1">
        <f t="shared" si="265"/>
        <v>10.269999999999825</v>
      </c>
      <c r="R1029" s="1">
        <f>IF(Q1029&lt;=t_thrust,('D12 Data'!D1029/(m+m_f/2)),0)</f>
        <v>0</v>
      </c>
      <c r="S1029" s="1">
        <f t="shared" si="266"/>
        <v>0</v>
      </c>
      <c r="T1029" s="1">
        <f t="shared" si="257"/>
        <v>0</v>
      </c>
      <c r="U1029" s="1">
        <f t="shared" si="260"/>
        <v>2.3204797409057436</v>
      </c>
      <c r="V1029" s="1">
        <f t="shared" si="261"/>
        <v>2.9952824618068776</v>
      </c>
      <c r="W1029" s="1">
        <f t="shared" si="267"/>
        <v>5.3157622027126212</v>
      </c>
      <c r="X1029" s="1">
        <f t="shared" si="270"/>
        <v>574.97541512611554</v>
      </c>
      <c r="Y1029" s="1">
        <f t="shared" si="271"/>
        <v>222.40433576063037</v>
      </c>
      <c r="Z1029" s="1">
        <f t="shared" si="272"/>
        <v>0.37332864240371272</v>
      </c>
      <c r="AA1029" s="1">
        <f t="shared" si="268"/>
        <v>24.689613176600606</v>
      </c>
      <c r="AB1029" s="1">
        <f t="shared" si="269"/>
        <v>-28.050737685141709</v>
      </c>
      <c r="AC1029" s="1">
        <f t="shared" si="262"/>
        <v>37.368715304259517</v>
      </c>
      <c r="AD1029" s="1">
        <f t="shared" si="258"/>
        <v>-2.3204797409057436</v>
      </c>
      <c r="AE1029" s="1">
        <f t="shared" si="263"/>
        <v>-6.8147175381931229</v>
      </c>
      <c r="AF1029" s="1">
        <f t="shared" si="264"/>
        <v>7.1989583519639089</v>
      </c>
      <c r="AG1029" s="1">
        <f t="shared" si="259"/>
        <v>10.269999999999825</v>
      </c>
      <c r="AH1029" s="1">
        <f>SUM($Z$2:Z1029)</f>
        <v>665.30630328494476</v>
      </c>
    </row>
    <row r="1030" spans="17:34" x14ac:dyDescent="0.3">
      <c r="Q1030" s="1">
        <f t="shared" si="265"/>
        <v>10.279999999999825</v>
      </c>
      <c r="R1030" s="1">
        <f>IF(Q1030&lt;=t_thrust,('D12 Data'!D1030/(m+m_f/2)),0)</f>
        <v>0</v>
      </c>
      <c r="S1030" s="1">
        <f t="shared" si="266"/>
        <v>0</v>
      </c>
      <c r="T1030" s="1">
        <f t="shared" si="257"/>
        <v>0</v>
      </c>
      <c r="U1030" s="1">
        <f t="shared" si="260"/>
        <v>2.3161199351930031</v>
      </c>
      <c r="V1030" s="1">
        <f t="shared" si="261"/>
        <v>3.0098537710354538</v>
      </c>
      <c r="W1030" s="1">
        <f t="shared" si="267"/>
        <v>5.3259737062284565</v>
      </c>
      <c r="X1030" s="1">
        <f t="shared" si="270"/>
        <v>575.22231125788153</v>
      </c>
      <c r="Y1030" s="1">
        <f t="shared" si="271"/>
        <v>222.12382838377897</v>
      </c>
      <c r="Z1030" s="1">
        <f t="shared" si="272"/>
        <v>0.37368715304257649</v>
      </c>
      <c r="AA1030" s="1">
        <f t="shared" si="268"/>
        <v>24.666408379191548</v>
      </c>
      <c r="AB1030" s="1">
        <f t="shared" si="269"/>
        <v>-28.118884860523639</v>
      </c>
      <c r="AC1030" s="1">
        <f t="shared" si="262"/>
        <v>37.404590468663557</v>
      </c>
      <c r="AD1030" s="1">
        <f t="shared" si="258"/>
        <v>-2.3161199351930031</v>
      </c>
      <c r="AE1030" s="1">
        <f t="shared" si="263"/>
        <v>-6.8001462289645467</v>
      </c>
      <c r="AF1030" s="1">
        <f t="shared" si="264"/>
        <v>7.1837594816014816</v>
      </c>
      <c r="AG1030" s="1">
        <f t="shared" si="259"/>
        <v>10.279999999999825</v>
      </c>
      <c r="AH1030" s="1">
        <f>SUM($Z$2:Z1030)</f>
        <v>665.67999043798739</v>
      </c>
    </row>
    <row r="1031" spans="17:34" x14ac:dyDescent="0.3">
      <c r="Q1031" s="1">
        <f t="shared" si="265"/>
        <v>10.289999999999825</v>
      </c>
      <c r="R1031" s="1">
        <f>IF(Q1031&lt;=t_thrust,('D12 Data'!D1031/(m+m_f/2)),0)</f>
        <v>0</v>
      </c>
      <c r="S1031" s="1">
        <f t="shared" si="266"/>
        <v>0</v>
      </c>
      <c r="T1031" s="1">
        <f t="shared" si="257"/>
        <v>0</v>
      </c>
      <c r="U1031" s="1">
        <f t="shared" si="260"/>
        <v>2.3117724088395626</v>
      </c>
      <c r="V1031" s="1">
        <f t="shared" si="261"/>
        <v>3.0244291673595951</v>
      </c>
      <c r="W1031" s="1">
        <f t="shared" si="267"/>
        <v>5.3362015761991586</v>
      </c>
      <c r="X1031" s="1">
        <f t="shared" si="270"/>
        <v>575.4689753416734</v>
      </c>
      <c r="Y1031" s="1">
        <f t="shared" si="271"/>
        <v>221.84263953517373</v>
      </c>
      <c r="Z1031" s="1">
        <f t="shared" si="272"/>
        <v>0.3740459046866082</v>
      </c>
      <c r="AA1031" s="1">
        <f t="shared" si="268"/>
        <v>24.643247179839619</v>
      </c>
      <c r="AB1031" s="1">
        <f t="shared" si="269"/>
        <v>-28.186886322813283</v>
      </c>
      <c r="AC1031" s="1">
        <f t="shared" si="262"/>
        <v>37.440488673919205</v>
      </c>
      <c r="AD1031" s="1">
        <f t="shared" si="258"/>
        <v>-2.3117724088395626</v>
      </c>
      <c r="AE1031" s="1">
        <f t="shared" si="263"/>
        <v>-6.7855708326404054</v>
      </c>
      <c r="AF1031" s="1">
        <f t="shared" si="264"/>
        <v>7.1685607478106839</v>
      </c>
      <c r="AG1031" s="1">
        <f t="shared" si="259"/>
        <v>10.289999999999825</v>
      </c>
      <c r="AH1031" s="1">
        <f>SUM($Z$2:Z1031)</f>
        <v>666.05403634267395</v>
      </c>
    </row>
    <row r="1032" spans="17:34" x14ac:dyDescent="0.3">
      <c r="Q1032" s="1">
        <f t="shared" si="265"/>
        <v>10.299999999999825</v>
      </c>
      <c r="R1032" s="1">
        <f>IF(Q1032&lt;=t_thrust,('D12 Data'!D1032/(m+m_f/2)),0)</f>
        <v>0</v>
      </c>
      <c r="S1032" s="1">
        <f t="shared" si="266"/>
        <v>0</v>
      </c>
      <c r="T1032" s="1">
        <f t="shared" si="257"/>
        <v>0</v>
      </c>
      <c r="U1032" s="1">
        <f t="shared" si="260"/>
        <v>2.3074371157649249</v>
      </c>
      <c r="V1032" s="1">
        <f t="shared" si="261"/>
        <v>3.0390084156702932</v>
      </c>
      <c r="W1032" s="1">
        <f t="shared" si="267"/>
        <v>5.3464455314352177</v>
      </c>
      <c r="X1032" s="1">
        <f t="shared" si="270"/>
        <v>575.71540781347176</v>
      </c>
      <c r="Y1032" s="1">
        <f t="shared" si="271"/>
        <v>221.56077067194559</v>
      </c>
      <c r="Z1032" s="1">
        <f t="shared" si="272"/>
        <v>0.37440488673917233</v>
      </c>
      <c r="AA1032" s="1">
        <f t="shared" si="268"/>
        <v>24.620129455751226</v>
      </c>
      <c r="AB1032" s="1">
        <f t="shared" si="269"/>
        <v>-28.254742031139685</v>
      </c>
      <c r="AC1032" s="1">
        <f t="shared" si="262"/>
        <v>37.476408868302748</v>
      </c>
      <c r="AD1032" s="1">
        <f t="shared" si="258"/>
        <v>-2.3074371157649249</v>
      </c>
      <c r="AE1032" s="1">
        <f t="shared" si="263"/>
        <v>-6.7709915843297068</v>
      </c>
      <c r="AF1032" s="1">
        <f t="shared" si="264"/>
        <v>7.1533623617340449</v>
      </c>
      <c r="AG1032" s="1">
        <f t="shared" si="259"/>
        <v>10.299999999999825</v>
      </c>
      <c r="AH1032" s="1">
        <f>SUM($Z$2:Z1032)</f>
        <v>666.42844122941312</v>
      </c>
    </row>
    <row r="1033" spans="17:34" x14ac:dyDescent="0.3">
      <c r="Q1033" s="1">
        <f t="shared" si="265"/>
        <v>10.309999999999825</v>
      </c>
      <c r="R1033" s="1">
        <f>IF(Q1033&lt;=t_thrust,('D12 Data'!D1033/(m+m_f/2)),0)</f>
        <v>0</v>
      </c>
      <c r="S1033" s="1">
        <f t="shared" si="266"/>
        <v>0</v>
      </c>
      <c r="T1033" s="1">
        <f t="shared" si="257"/>
        <v>0</v>
      </c>
      <c r="U1033" s="1">
        <f t="shared" si="260"/>
        <v>2.3031140101045855</v>
      </c>
      <c r="V1033" s="1">
        <f t="shared" si="261"/>
        <v>3.0535912817661788</v>
      </c>
      <c r="W1033" s="1">
        <f t="shared" si="267"/>
        <v>5.3567052918707638</v>
      </c>
      <c r="X1033" s="1">
        <f t="shared" si="270"/>
        <v>575.96160910802928</v>
      </c>
      <c r="Y1033" s="1">
        <f t="shared" si="271"/>
        <v>221.27822325163419</v>
      </c>
      <c r="Z1033" s="1">
        <f t="shared" si="272"/>
        <v>0.37476408868303857</v>
      </c>
      <c r="AA1033" s="1">
        <f t="shared" si="268"/>
        <v>24.597055084593578</v>
      </c>
      <c r="AB1033" s="1">
        <f t="shared" si="269"/>
        <v>-28.32245194698298</v>
      </c>
      <c r="AC1033" s="1">
        <f t="shared" si="262"/>
        <v>37.512350008013236</v>
      </c>
      <c r="AD1033" s="1">
        <f t="shared" si="258"/>
        <v>-2.3031140101045855</v>
      </c>
      <c r="AE1033" s="1">
        <f t="shared" si="263"/>
        <v>-6.7564087182338213</v>
      </c>
      <c r="AF1033" s="1">
        <f t="shared" si="264"/>
        <v>7.1381645337835975</v>
      </c>
      <c r="AG1033" s="1">
        <f t="shared" si="259"/>
        <v>10.309999999999825</v>
      </c>
      <c r="AH1033" s="1">
        <f>SUM($Z$2:Z1033)</f>
        <v>666.80320531809616</v>
      </c>
    </row>
    <row r="1034" spans="17:34" x14ac:dyDescent="0.3">
      <c r="Q1034" s="1">
        <f t="shared" si="265"/>
        <v>10.319999999999824</v>
      </c>
      <c r="R1034" s="1">
        <f>IF(Q1034&lt;=t_thrust,('D12 Data'!D1034/(m+m_f/2)),0)</f>
        <v>0</v>
      </c>
      <c r="S1034" s="1">
        <f t="shared" si="266"/>
        <v>0</v>
      </c>
      <c r="T1034" s="1">
        <f t="shared" ref="T1034:T1097" si="273">R1034*SIN($D$3)</f>
        <v>0</v>
      </c>
      <c r="U1034" s="1">
        <f t="shared" si="260"/>
        <v>2.2988030462088216</v>
      </c>
      <c r="V1034" s="1">
        <f t="shared" si="261"/>
        <v>3.0681775323580629</v>
      </c>
      <c r="W1034" s="1">
        <f t="shared" si="267"/>
        <v>5.3669805785668849</v>
      </c>
      <c r="X1034" s="1">
        <f t="shared" si="270"/>
        <v>576.20757965887526</v>
      </c>
      <c r="Y1034" s="1">
        <f t="shared" si="271"/>
        <v>220.99499873216436</v>
      </c>
      <c r="Z1034" s="1">
        <f t="shared" si="272"/>
        <v>0.37512350008015982</v>
      </c>
      <c r="AA1034" s="1">
        <f t="shared" si="268"/>
        <v>24.574023944492531</v>
      </c>
      <c r="AB1034" s="1">
        <f t="shared" si="269"/>
        <v>-28.390016034165317</v>
      </c>
      <c r="AC1034" s="1">
        <f t="shared" si="262"/>
        <v>37.548311057152176</v>
      </c>
      <c r="AD1034" s="1">
        <f t="shared" ref="AD1034:AD1097" si="274">S1034-U1034</f>
        <v>-2.2988030462088216</v>
      </c>
      <c r="AE1034" s="1">
        <f t="shared" si="263"/>
        <v>-6.7418224676419376</v>
      </c>
      <c r="AF1034" s="1">
        <f t="shared" si="264"/>
        <v>7.1229674736348878</v>
      </c>
      <c r="AG1034" s="1">
        <f t="shared" si="259"/>
        <v>10.319999999999824</v>
      </c>
      <c r="AH1034" s="1">
        <f>SUM($Z$2:Z1034)</f>
        <v>667.17832881817628</v>
      </c>
    </row>
    <row r="1035" spans="17:34" x14ac:dyDescent="0.3">
      <c r="Q1035" s="1">
        <f t="shared" si="265"/>
        <v>10.329999999999824</v>
      </c>
      <c r="R1035" s="1">
        <f>IF(Q1035&lt;=t_thrust,('D12 Data'!D1035/(m+m_f/2)),0)</f>
        <v>0</v>
      </c>
      <c r="S1035" s="1">
        <f t="shared" si="266"/>
        <v>0</v>
      </c>
      <c r="T1035" s="1">
        <f t="shared" si="273"/>
        <v>0</v>
      </c>
      <c r="U1035" s="1">
        <f t="shared" si="260"/>
        <v>2.294504178641485</v>
      </c>
      <c r="V1035" s="1">
        <f t="shared" si="261"/>
        <v>3.0827669350733959</v>
      </c>
      <c r="W1035" s="1">
        <f t="shared" si="267"/>
        <v>5.3772711137148814</v>
      </c>
      <c r="X1035" s="1">
        <f t="shared" si="270"/>
        <v>576.45331989832016</v>
      </c>
      <c r="Y1035" s="1">
        <f t="shared" si="271"/>
        <v>220.7110985718227</v>
      </c>
      <c r="Z1035" s="1">
        <f t="shared" si="272"/>
        <v>0.37548311057150902</v>
      </c>
      <c r="AA1035" s="1">
        <f t="shared" si="268"/>
        <v>24.551035914030443</v>
      </c>
      <c r="AB1035" s="1">
        <f t="shared" si="269"/>
        <v>-28.457434258841737</v>
      </c>
      <c r="AC1035" s="1">
        <f t="shared" si="262"/>
        <v>37.584290987702722</v>
      </c>
      <c r="AD1035" s="1">
        <f t="shared" si="274"/>
        <v>-2.294504178641485</v>
      </c>
      <c r="AE1035" s="1">
        <f t="shared" si="263"/>
        <v>-6.7272330649266046</v>
      </c>
      <c r="AF1035" s="1">
        <f t="shared" si="264"/>
        <v>7.1077713902210613</v>
      </c>
      <c r="AG1035" s="1">
        <f t="shared" si="259"/>
        <v>10.329999999999824</v>
      </c>
      <c r="AH1035" s="1">
        <f>SUM($Z$2:Z1035)</f>
        <v>667.55381192874779</v>
      </c>
    </row>
    <row r="1036" spans="17:34" x14ac:dyDescent="0.3">
      <c r="Q1036" s="1">
        <f t="shared" si="265"/>
        <v>10.339999999999824</v>
      </c>
      <c r="R1036" s="1">
        <f>IF(Q1036&lt;=t_thrust,('D12 Data'!D1036/(m+m_f/2)),0)</f>
        <v>0</v>
      </c>
      <c r="S1036" s="1">
        <f t="shared" si="266"/>
        <v>0</v>
      </c>
      <c r="T1036" s="1">
        <f t="shared" si="273"/>
        <v>0</v>
      </c>
      <c r="U1036" s="1">
        <f t="shared" si="260"/>
        <v>2.2902173621788036</v>
      </c>
      <c r="V1036" s="1">
        <f t="shared" si="261"/>
        <v>3.0973592584606582</v>
      </c>
      <c r="W1036" s="1">
        <f t="shared" si="267"/>
        <v>5.3875766206394617</v>
      </c>
      <c r="X1036" s="1">
        <f t="shared" si="270"/>
        <v>576.69883025746049</v>
      </c>
      <c r="Y1036" s="1">
        <f t="shared" si="271"/>
        <v>220.4265242292343</v>
      </c>
      <c r="Z1036" s="1">
        <f t="shared" si="272"/>
        <v>0.37584290987702768</v>
      </c>
      <c r="AA1036" s="1">
        <f t="shared" si="268"/>
        <v>24.528090872244029</v>
      </c>
      <c r="AB1036" s="1">
        <f t="shared" si="269"/>
        <v>-28.524706589491</v>
      </c>
      <c r="AC1036" s="1">
        <f t="shared" si="262"/>
        <v>37.620288779508485</v>
      </c>
      <c r="AD1036" s="1">
        <f t="shared" si="274"/>
        <v>-2.2902173621788036</v>
      </c>
      <c r="AE1036" s="1">
        <f t="shared" si="263"/>
        <v>-6.7126407415393423</v>
      </c>
      <c r="AF1036" s="1">
        <f t="shared" si="264"/>
        <v>7.0925764917270424</v>
      </c>
      <c r="AG1036" s="1">
        <f t="shared" si="259"/>
        <v>10.339999999999824</v>
      </c>
      <c r="AH1036" s="1">
        <f>SUM($Z$2:Z1036)</f>
        <v>667.92965483862486</v>
      </c>
    </row>
    <row r="1037" spans="17:34" x14ac:dyDescent="0.3">
      <c r="Q1037" s="1">
        <f t="shared" si="265"/>
        <v>10.349999999999824</v>
      </c>
      <c r="R1037" s="1">
        <f>IF(Q1037&lt;=t_thrust,('D12 Data'!D1037/(m+m_f/2)),0)</f>
        <v>0</v>
      </c>
      <c r="S1037" s="1">
        <f t="shared" si="266"/>
        <v>0</v>
      </c>
      <c r="T1037" s="1">
        <f t="shared" si="273"/>
        <v>0</v>
      </c>
      <c r="U1037" s="1">
        <f t="shared" si="260"/>
        <v>2.2859425518081911</v>
      </c>
      <c r="V1037" s="1">
        <f t="shared" si="261"/>
        <v>3.111954271993663</v>
      </c>
      <c r="W1037" s="1">
        <f t="shared" si="267"/>
        <v>5.3978968238018528</v>
      </c>
      <c r="X1037" s="1">
        <f t="shared" si="270"/>
        <v>576.94411116618289</v>
      </c>
      <c r="Y1037" s="1">
        <f t="shared" si="271"/>
        <v>220.1412771633394</v>
      </c>
      <c r="Z1037" s="1">
        <f t="shared" si="272"/>
        <v>0.37620288779506106</v>
      </c>
      <c r="AA1037" s="1">
        <f t="shared" si="268"/>
        <v>24.505188698622241</v>
      </c>
      <c r="AB1037" s="1">
        <f t="shared" si="269"/>
        <v>-28.59183299690639</v>
      </c>
      <c r="AC1037" s="1">
        <f t="shared" si="262"/>
        <v>37.65630342025181</v>
      </c>
      <c r="AD1037" s="1">
        <f t="shared" si="274"/>
        <v>-2.2859425518081911</v>
      </c>
      <c r="AE1037" s="1">
        <f t="shared" si="263"/>
        <v>-6.6980457280063375</v>
      </c>
      <c r="AF1037" s="1">
        <f t="shared" si="264"/>
        <v>7.0773829855838164</v>
      </c>
      <c r="AG1037" s="1">
        <f t="shared" si="259"/>
        <v>10.349999999999824</v>
      </c>
      <c r="AH1037" s="1">
        <f>SUM($Z$2:Z1037)</f>
        <v>668.30585772641996</v>
      </c>
    </row>
    <row r="1038" spans="17:34" x14ac:dyDescent="0.3">
      <c r="Q1038" s="1">
        <f t="shared" si="265"/>
        <v>10.359999999999824</v>
      </c>
      <c r="R1038" s="1">
        <f>IF(Q1038&lt;=t_thrust,('D12 Data'!D1038/(m+m_f/2)),0)</f>
        <v>0</v>
      </c>
      <c r="S1038" s="1">
        <f t="shared" si="266"/>
        <v>0</v>
      </c>
      <c r="T1038" s="1">
        <f t="shared" si="273"/>
        <v>0</v>
      </c>
      <c r="U1038" s="1">
        <f t="shared" si="260"/>
        <v>2.2816797027270641</v>
      </c>
      <c r="V1038" s="1">
        <f t="shared" si="261"/>
        <v>3.1265517460757932</v>
      </c>
      <c r="W1038" s="1">
        <f t="shared" si="267"/>
        <v>5.4082314488028578</v>
      </c>
      <c r="X1038" s="1">
        <f t="shared" si="270"/>
        <v>577.18916305316907</v>
      </c>
      <c r="Y1038" s="1">
        <f t="shared" si="271"/>
        <v>219.85535883337033</v>
      </c>
      <c r="Z1038" s="1">
        <f t="shared" si="272"/>
        <v>0.37656303420248766</v>
      </c>
      <c r="AA1038" s="1">
        <f t="shared" si="268"/>
        <v>24.48232927310416</v>
      </c>
      <c r="AB1038" s="1">
        <f t="shared" si="269"/>
        <v>-28.658813454186454</v>
      </c>
      <c r="AC1038" s="1">
        <f t="shared" si="262"/>
        <v>37.692333905431639</v>
      </c>
      <c r="AD1038" s="1">
        <f t="shared" si="274"/>
        <v>-2.2816797027270641</v>
      </c>
      <c r="AE1038" s="1">
        <f t="shared" si="263"/>
        <v>-6.6834482539242073</v>
      </c>
      <c r="AF1038" s="1">
        <f t="shared" si="264"/>
        <v>7.0621910784627744</v>
      </c>
      <c r="AG1038" s="1">
        <f t="shared" si="259"/>
        <v>10.359999999999824</v>
      </c>
      <c r="AH1038" s="1">
        <f>SUM($Z$2:Z1038)</f>
        <v>668.68242076062245</v>
      </c>
    </row>
    <row r="1039" spans="17:34" x14ac:dyDescent="0.3">
      <c r="Q1039" s="1">
        <f t="shared" si="265"/>
        <v>10.369999999999823</v>
      </c>
      <c r="R1039" s="1">
        <f>IF(Q1039&lt;=t_thrust,('D12 Data'!D1039/(m+m_f/2)),0)</f>
        <v>0</v>
      </c>
      <c r="S1039" s="1">
        <f t="shared" si="266"/>
        <v>0</v>
      </c>
      <c r="T1039" s="1">
        <f t="shared" si="273"/>
        <v>0</v>
      </c>
      <c r="U1039" s="1">
        <f t="shared" si="260"/>
        <v>2.27742877034167</v>
      </c>
      <c r="V1039" s="1">
        <f t="shared" si="261"/>
        <v>3.1411514520441548</v>
      </c>
      <c r="W1039" s="1">
        <f t="shared" si="267"/>
        <v>5.4185802223858257</v>
      </c>
      <c r="X1039" s="1">
        <f t="shared" si="270"/>
        <v>577.43398634590005</v>
      </c>
      <c r="Y1039" s="1">
        <f t="shared" si="271"/>
        <v>219.56877069882847</v>
      </c>
      <c r="Z1039" s="1">
        <f t="shared" si="272"/>
        <v>0.37692333905427483</v>
      </c>
      <c r="AA1039" s="1">
        <f t="shared" si="268"/>
        <v>24.459512476076888</v>
      </c>
      <c r="AB1039" s="1">
        <f t="shared" si="269"/>
        <v>-28.725647936725696</v>
      </c>
      <c r="AC1039" s="1">
        <f t="shared" si="262"/>
        <v>37.728379238340921</v>
      </c>
      <c r="AD1039" s="1">
        <f t="shared" si="274"/>
        <v>-2.27742877034167</v>
      </c>
      <c r="AE1039" s="1">
        <f t="shared" si="263"/>
        <v>-6.6688485479558457</v>
      </c>
      <c r="AF1039" s="1">
        <f t="shared" si="264"/>
        <v>7.0470009762701729</v>
      </c>
      <c r="AG1039" s="1">
        <f t="shared" si="259"/>
        <v>10.369999999999823</v>
      </c>
      <c r="AH1039" s="1">
        <f>SUM($Z$2:Z1039)</f>
        <v>669.05934409967676</v>
      </c>
    </row>
    <row r="1040" spans="17:34" x14ac:dyDescent="0.3">
      <c r="Q1040" s="1">
        <f t="shared" si="265"/>
        <v>10.379999999999823</v>
      </c>
      <c r="R1040" s="1">
        <f>IF(Q1040&lt;=t_thrust,('D12 Data'!D1040/(m+m_f/2)),0)</f>
        <v>0</v>
      </c>
      <c r="S1040" s="1">
        <f t="shared" si="266"/>
        <v>0</v>
      </c>
      <c r="T1040" s="1">
        <f t="shared" si="273"/>
        <v>0</v>
      </c>
      <c r="U1040" s="1">
        <f t="shared" si="260"/>
        <v>2.2731897102659153</v>
      </c>
      <c r="V1040" s="1">
        <f t="shared" si="261"/>
        <v>3.1557531621736592</v>
      </c>
      <c r="W1040" s="1">
        <f t="shared" si="267"/>
        <v>5.4289428724395741</v>
      </c>
      <c r="X1040" s="1">
        <f t="shared" si="270"/>
        <v>577.67858147066079</v>
      </c>
      <c r="Y1040" s="1">
        <f t="shared" si="271"/>
        <v>219.28151421946123</v>
      </c>
      <c r="Z1040" s="1">
        <f t="shared" si="272"/>
        <v>0.3772837923833775</v>
      </c>
      <c r="AA1040" s="1">
        <f t="shared" si="268"/>
        <v>24.436738188373472</v>
      </c>
      <c r="AB1040" s="1">
        <f t="shared" si="269"/>
        <v>-28.792336422205253</v>
      </c>
      <c r="AC1040" s="1">
        <f t="shared" si="262"/>
        <v>37.764438430043647</v>
      </c>
      <c r="AD1040" s="1">
        <f t="shared" si="274"/>
        <v>-2.2731897102659153</v>
      </c>
      <c r="AE1040" s="1">
        <f t="shared" si="263"/>
        <v>-6.6542468378263413</v>
      </c>
      <c r="AF1040" s="1">
        <f t="shared" si="264"/>
        <v>7.0318128841416634</v>
      </c>
      <c r="AG1040" s="1">
        <f t="shared" si="259"/>
        <v>10.379999999999823</v>
      </c>
      <c r="AH1040" s="1">
        <f>SUM($Z$2:Z1040)</f>
        <v>669.43662789206019</v>
      </c>
    </row>
    <row r="1041" spans="17:34" x14ac:dyDescent="0.3">
      <c r="Q1041" s="1">
        <f t="shared" si="265"/>
        <v>10.389999999999823</v>
      </c>
      <c r="R1041" s="1">
        <f>IF(Q1041&lt;=t_thrust,('D12 Data'!D1041/(m+m_f/2)),0)</f>
        <v>0</v>
      </c>
      <c r="S1041" s="1">
        <f t="shared" si="266"/>
        <v>0</v>
      </c>
      <c r="T1041" s="1">
        <f t="shared" si="273"/>
        <v>0</v>
      </c>
      <c r="U1041" s="1">
        <f t="shared" si="260"/>
        <v>2.2689624783202107</v>
      </c>
      <c r="V1041" s="1">
        <f t="shared" si="261"/>
        <v>3.1703566496810298</v>
      </c>
      <c r="W1041" s="1">
        <f t="shared" si="267"/>
        <v>5.439319128001241</v>
      </c>
      <c r="X1041" s="1">
        <f t="shared" si="270"/>
        <v>577.92294885254455</v>
      </c>
      <c r="Y1041" s="1">
        <f t="shared" si="271"/>
        <v>218.99359085523918</v>
      </c>
      <c r="Z1041" s="1">
        <f t="shared" si="272"/>
        <v>0.37764438430045449</v>
      </c>
      <c r="AA1041" s="1">
        <f t="shared" si="268"/>
        <v>24.414006291270812</v>
      </c>
      <c r="AB1041" s="1">
        <f t="shared" si="269"/>
        <v>-28.858878890583515</v>
      </c>
      <c r="AC1041" s="1">
        <f t="shared" si="262"/>
        <v>37.800510499351432</v>
      </c>
      <c r="AD1041" s="1">
        <f t="shared" si="274"/>
        <v>-2.2689624783202107</v>
      </c>
      <c r="AE1041" s="1">
        <f t="shared" si="263"/>
        <v>-6.6396433503189707</v>
      </c>
      <c r="AF1041" s="1">
        <f t="shared" si="264"/>
        <v>7.0166270064369192</v>
      </c>
      <c r="AG1041" s="1">
        <f t="shared" si="259"/>
        <v>10.389999999999823</v>
      </c>
      <c r="AH1041" s="1">
        <f>SUM($Z$2:Z1041)</f>
        <v>669.81427227636061</v>
      </c>
    </row>
    <row r="1042" spans="17:34" x14ac:dyDescent="0.3">
      <c r="Q1042" s="1">
        <f t="shared" si="265"/>
        <v>10.399999999999823</v>
      </c>
      <c r="R1042" s="1">
        <f>IF(Q1042&lt;=t_thrust,('D12 Data'!D1042/(m+m_f/2)),0)</f>
        <v>0</v>
      </c>
      <c r="S1042" s="1">
        <f t="shared" si="266"/>
        <v>0</v>
      </c>
      <c r="T1042" s="1">
        <f t="shared" si="273"/>
        <v>0</v>
      </c>
      <c r="U1042" s="1">
        <f t="shared" si="260"/>
        <v>2.2647470305303159</v>
      </c>
      <c r="V1042" s="1">
        <f t="shared" si="261"/>
        <v>3.1849616887287286</v>
      </c>
      <c r="W1042" s="1">
        <f t="shared" si="267"/>
        <v>5.4497087192590445</v>
      </c>
      <c r="X1042" s="1">
        <f t="shared" si="270"/>
        <v>578.16708891545727</v>
      </c>
      <c r="Y1042" s="1">
        <f t="shared" si="271"/>
        <v>218.70500206633335</v>
      </c>
      <c r="Z1042" s="1">
        <f t="shared" si="272"/>
        <v>0.37800510499351564</v>
      </c>
      <c r="AA1042" s="1">
        <f t="shared" si="268"/>
        <v>24.391316666487612</v>
      </c>
      <c r="AB1042" s="1">
        <f t="shared" si="269"/>
        <v>-28.925275324086705</v>
      </c>
      <c r="AC1042" s="1">
        <f t="shared" si="262"/>
        <v>37.836594472799682</v>
      </c>
      <c r="AD1042" s="1">
        <f t="shared" si="274"/>
        <v>-2.2647470305303159</v>
      </c>
      <c r="AE1042" s="1">
        <f t="shared" si="263"/>
        <v>-6.6250383112712719</v>
      </c>
      <c r="AF1042" s="1">
        <f t="shared" si="264"/>
        <v>7.0014435467343441</v>
      </c>
      <c r="AG1042" s="1">
        <f t="shared" si="259"/>
        <v>10.399999999999823</v>
      </c>
      <c r="AH1042" s="1">
        <f>SUM($Z$2:Z1042)</f>
        <v>670.19227738135407</v>
      </c>
    </row>
    <row r="1043" spans="17:34" x14ac:dyDescent="0.3">
      <c r="Q1043" s="1">
        <f t="shared" si="265"/>
        <v>10.409999999999823</v>
      </c>
      <c r="R1043" s="1">
        <f>IF(Q1043&lt;=t_thrust,('D12 Data'!D1043/(m+m_f/2)),0)</f>
        <v>0</v>
      </c>
      <c r="S1043" s="1">
        <f t="shared" si="266"/>
        <v>0</v>
      </c>
      <c r="T1043" s="1">
        <f t="shared" si="273"/>
        <v>0</v>
      </c>
      <c r="U1043" s="1">
        <f t="shared" si="260"/>
        <v>2.2605433231261967</v>
      </c>
      <c r="V1043" s="1">
        <f t="shared" si="261"/>
        <v>3.1995680544288141</v>
      </c>
      <c r="W1043" s="1">
        <f t="shared" si="267"/>
        <v>5.4601113775550116</v>
      </c>
      <c r="X1043" s="1">
        <f t="shared" si="270"/>
        <v>578.4110020821222</v>
      </c>
      <c r="Y1043" s="1">
        <f t="shared" si="271"/>
        <v>218.41574931309248</v>
      </c>
      <c r="Z1043" s="1">
        <f t="shared" si="272"/>
        <v>0.37836594472803303</v>
      </c>
      <c r="AA1043" s="1">
        <f t="shared" si="268"/>
        <v>24.36866919618231</v>
      </c>
      <c r="AB1043" s="1">
        <f t="shared" si="269"/>
        <v>-28.991525707199415</v>
      </c>
      <c r="AC1043" s="1">
        <f t="shared" si="262"/>
        <v>37.872689384623442</v>
      </c>
      <c r="AD1043" s="1">
        <f t="shared" si="274"/>
        <v>-2.2605433231261967</v>
      </c>
      <c r="AE1043" s="1">
        <f t="shared" si="263"/>
        <v>-6.610431945571186</v>
      </c>
      <c r="AF1043" s="1">
        <f t="shared" si="264"/>
        <v>6.9862627078258717</v>
      </c>
      <c r="AG1043" s="1">
        <f t="shared" si="259"/>
        <v>10.409999999999823</v>
      </c>
      <c r="AH1043" s="1">
        <f>SUM($Z$2:Z1043)</f>
        <v>670.57064332608206</v>
      </c>
    </row>
    <row r="1044" spans="17:34" x14ac:dyDescent="0.3">
      <c r="Q1044" s="1">
        <f t="shared" si="265"/>
        <v>10.419999999999822</v>
      </c>
      <c r="R1044" s="1">
        <f>IF(Q1044&lt;=t_thrust,('D12 Data'!D1044/(m+m_f/2)),0)</f>
        <v>0</v>
      </c>
      <c r="S1044" s="1">
        <f t="shared" si="266"/>
        <v>0</v>
      </c>
      <c r="T1044" s="1">
        <f t="shared" si="273"/>
        <v>0</v>
      </c>
      <c r="U1044" s="1">
        <f t="shared" si="260"/>
        <v>2.2563513125408856</v>
      </c>
      <c r="V1044" s="1">
        <f t="shared" si="261"/>
        <v>3.2141755228467193</v>
      </c>
      <c r="W1044" s="1">
        <f t="shared" si="267"/>
        <v>5.4705268353876066</v>
      </c>
      <c r="X1044" s="1">
        <f t="shared" si="270"/>
        <v>578.65468877408398</v>
      </c>
      <c r="Y1044" s="1">
        <f t="shared" si="271"/>
        <v>218.12583405602049</v>
      </c>
      <c r="Z1044" s="1">
        <f t="shared" si="272"/>
        <v>0.37872689384620012</v>
      </c>
      <c r="AA1044" s="1">
        <f t="shared" si="268"/>
        <v>24.346063762951047</v>
      </c>
      <c r="AB1044" s="1">
        <f t="shared" si="269"/>
        <v>-29.057630026655126</v>
      </c>
      <c r="AC1044" s="1">
        <f t="shared" si="262"/>
        <v>37.908794276732777</v>
      </c>
      <c r="AD1044" s="1">
        <f t="shared" si="274"/>
        <v>-2.2563513125408856</v>
      </c>
      <c r="AE1044" s="1">
        <f t="shared" si="263"/>
        <v>-6.5958244771532808</v>
      </c>
      <c r="AF1044" s="1">
        <f t="shared" si="264"/>
        <v>6.9710846917118516</v>
      </c>
      <c r="AG1044" s="1">
        <f t="shared" si="259"/>
        <v>10.419999999999822</v>
      </c>
      <c r="AH1044" s="1">
        <f>SUM($Z$2:Z1044)</f>
        <v>670.94937021992826</v>
      </c>
    </row>
    <row r="1045" spans="17:34" x14ac:dyDescent="0.3">
      <c r="Q1045" s="1">
        <f t="shared" si="265"/>
        <v>10.429999999999822</v>
      </c>
      <c r="R1045" s="1">
        <f>IF(Q1045&lt;=t_thrust,('D12 Data'!D1045/(m+m_f/2)),0)</f>
        <v>0</v>
      </c>
      <c r="S1045" s="1">
        <f t="shared" si="266"/>
        <v>0</v>
      </c>
      <c r="T1045" s="1">
        <f t="shared" si="273"/>
        <v>0</v>
      </c>
      <c r="U1045" s="1">
        <f t="shared" si="260"/>
        <v>2.2521709554093574</v>
      </c>
      <c r="V1045" s="1">
        <f t="shared" si="261"/>
        <v>3.2287838710049579</v>
      </c>
      <c r="W1045" s="1">
        <f t="shared" si="267"/>
        <v>5.4809548264143153</v>
      </c>
      <c r="X1045" s="1">
        <f t="shared" si="270"/>
        <v>578.89814941171346</v>
      </c>
      <c r="Y1045" s="1">
        <f t="shared" si="271"/>
        <v>217.83525775575396</v>
      </c>
      <c r="Z1045" s="1">
        <f t="shared" si="272"/>
        <v>0.37908794276729851</v>
      </c>
      <c r="AA1045" s="1">
        <f t="shared" si="268"/>
        <v>24.323500249825639</v>
      </c>
      <c r="AB1045" s="1">
        <f t="shared" si="269"/>
        <v>-29.123588271426659</v>
      </c>
      <c r="AC1045" s="1">
        <f t="shared" si="262"/>
        <v>37.944908198687848</v>
      </c>
      <c r="AD1045" s="1">
        <f t="shared" si="274"/>
        <v>-2.2521709554093574</v>
      </c>
      <c r="AE1045" s="1">
        <f t="shared" si="263"/>
        <v>-6.5812161289950426</v>
      </c>
      <c r="AF1045" s="1">
        <f t="shared" si="264"/>
        <v>6.9559096995960195</v>
      </c>
      <c r="AG1045" s="1">
        <f t="shared" si="259"/>
        <v>10.429999999999822</v>
      </c>
      <c r="AH1045" s="1">
        <f>SUM($Z$2:Z1045)</f>
        <v>671.3284581626956</v>
      </c>
    </row>
    <row r="1046" spans="17:34" x14ac:dyDescent="0.3">
      <c r="Q1046" s="1">
        <f t="shared" si="265"/>
        <v>10.439999999999822</v>
      </c>
      <c r="R1046" s="1">
        <f>IF(Q1046&lt;=t_thrust,('D12 Data'!D1046/(m+m_f/2)),0)</f>
        <v>0</v>
      </c>
      <c r="S1046" s="1">
        <f t="shared" si="266"/>
        <v>0</v>
      </c>
      <c r="T1046" s="1">
        <f t="shared" si="273"/>
        <v>0</v>
      </c>
      <c r="U1046" s="1">
        <f t="shared" si="260"/>
        <v>2.2480022085673994</v>
      </c>
      <c r="V1046" s="1">
        <f t="shared" si="261"/>
        <v>3.2433928768867522</v>
      </c>
      <c r="W1046" s="1">
        <f t="shared" si="267"/>
        <v>5.491395085454152</v>
      </c>
      <c r="X1046" s="1">
        <f t="shared" si="270"/>
        <v>579.14138441421176</v>
      </c>
      <c r="Y1046" s="1">
        <f t="shared" si="271"/>
        <v>217.5440218730397</v>
      </c>
      <c r="Z1046" s="1">
        <f t="shared" si="272"/>
        <v>0.37944908198689925</v>
      </c>
      <c r="AA1046" s="1">
        <f t="shared" si="268"/>
        <v>24.300978540271544</v>
      </c>
      <c r="AB1046" s="1">
        <f t="shared" si="269"/>
        <v>-29.189400432716607</v>
      </c>
      <c r="AC1046" s="1">
        <f t="shared" si="262"/>
        <v>37.981030207673598</v>
      </c>
      <c r="AD1046" s="1">
        <f t="shared" si="274"/>
        <v>-2.2480022085673994</v>
      </c>
      <c r="AE1046" s="1">
        <f t="shared" si="263"/>
        <v>-6.5666071231132488</v>
      </c>
      <c r="AF1046" s="1">
        <f t="shared" si="264"/>
        <v>6.9407379318805553</v>
      </c>
      <c r="AG1046" s="1">
        <f t="shared" si="259"/>
        <v>10.439999999999822</v>
      </c>
      <c r="AH1046" s="1">
        <f>SUM($Z$2:Z1046)</f>
        <v>671.70790724468247</v>
      </c>
    </row>
    <row r="1047" spans="17:34" x14ac:dyDescent="0.3">
      <c r="Q1047" s="1">
        <f t="shared" si="265"/>
        <v>10.449999999999822</v>
      </c>
      <c r="R1047" s="1">
        <f>IF(Q1047&lt;=t_thrust,('D12 Data'!D1047/(m+m_f/2)),0)</f>
        <v>0</v>
      </c>
      <c r="S1047" s="1">
        <f t="shared" si="266"/>
        <v>0</v>
      </c>
      <c r="T1047" s="1">
        <f t="shared" si="273"/>
        <v>0</v>
      </c>
      <c r="U1047" s="1">
        <f t="shared" si="260"/>
        <v>2.2438450290505041</v>
      </c>
      <c r="V1047" s="1">
        <f t="shared" si="261"/>
        <v>3.2580023194395951</v>
      </c>
      <c r="W1047" s="1">
        <f t="shared" si="267"/>
        <v>5.5018473484901005</v>
      </c>
      <c r="X1047" s="1">
        <f t="shared" si="270"/>
        <v>579.38439419961446</v>
      </c>
      <c r="Y1047" s="1">
        <f t="shared" si="271"/>
        <v>217.25212786871253</v>
      </c>
      <c r="Z1047" s="1">
        <f t="shared" si="272"/>
        <v>0.37981030207672628</v>
      </c>
      <c r="AA1047" s="1">
        <f t="shared" si="268"/>
        <v>24.27849851818587</v>
      </c>
      <c r="AB1047" s="1">
        <f t="shared" si="269"/>
        <v>-29.255066503947738</v>
      </c>
      <c r="AC1047" s="1">
        <f t="shared" si="262"/>
        <v>38.017159368474111</v>
      </c>
      <c r="AD1047" s="1">
        <f t="shared" si="274"/>
        <v>-2.2438450290505041</v>
      </c>
      <c r="AE1047" s="1">
        <f t="shared" si="263"/>
        <v>-6.5519976805604054</v>
      </c>
      <c r="AF1047" s="1">
        <f t="shared" si="264"/>
        <v>6.9255695881612214</v>
      </c>
      <c r="AG1047" s="1">
        <f t="shared" si="259"/>
        <v>10.449999999999822</v>
      </c>
      <c r="AH1047" s="1">
        <f>SUM($Z$2:Z1047)</f>
        <v>672.08771754675922</v>
      </c>
    </row>
    <row r="1048" spans="17:34" x14ac:dyDescent="0.3">
      <c r="Q1048" s="1">
        <f t="shared" si="265"/>
        <v>10.459999999999821</v>
      </c>
      <c r="R1048" s="1">
        <f>IF(Q1048&lt;=t_thrust,('D12 Data'!D1048/(m+m_f/2)),0)</f>
        <v>0</v>
      </c>
      <c r="S1048" s="1">
        <f t="shared" si="266"/>
        <v>0</v>
      </c>
      <c r="T1048" s="1">
        <f t="shared" si="273"/>
        <v>0</v>
      </c>
      <c r="U1048" s="1">
        <f t="shared" si="260"/>
        <v>2.2396993740927558</v>
      </c>
      <c r="V1048" s="1">
        <f t="shared" si="261"/>
        <v>3.2726119785787273</v>
      </c>
      <c r="W1048" s="1">
        <f t="shared" si="267"/>
        <v>5.5123113526714826</v>
      </c>
      <c r="X1048" s="1">
        <f t="shared" si="270"/>
        <v>579.62717918479632</v>
      </c>
      <c r="Y1048" s="1">
        <f t="shared" si="271"/>
        <v>216.95957720367306</v>
      </c>
      <c r="Z1048" s="1">
        <f t="shared" si="272"/>
        <v>0.38017159368473463</v>
      </c>
      <c r="AA1048" s="1">
        <f t="shared" si="268"/>
        <v>24.256060067895366</v>
      </c>
      <c r="AB1048" s="1">
        <f t="shared" si="269"/>
        <v>-29.320586480753342</v>
      </c>
      <c r="AC1048" s="1">
        <f t="shared" si="262"/>
        <v>38.053294753446565</v>
      </c>
      <c r="AD1048" s="1">
        <f t="shared" si="274"/>
        <v>-2.2396993740927558</v>
      </c>
      <c r="AE1048" s="1">
        <f t="shared" si="263"/>
        <v>-6.5373880214212736</v>
      </c>
      <c r="AF1048" s="1">
        <f t="shared" si="264"/>
        <v>6.9104048672226028</v>
      </c>
      <c r="AG1048" s="1">
        <f t="shared" si="259"/>
        <v>10.459999999999821</v>
      </c>
      <c r="AH1048" s="1">
        <f>SUM($Z$2:Z1048)</f>
        <v>672.46788914044396</v>
      </c>
    </row>
    <row r="1049" spans="17:34" x14ac:dyDescent="0.3">
      <c r="Q1049" s="1">
        <f t="shared" si="265"/>
        <v>10.469999999999821</v>
      </c>
      <c r="R1049" s="1">
        <f>IF(Q1049&lt;=t_thrust,('D12 Data'!D1049/(m+m_f/2)),0)</f>
        <v>0</v>
      </c>
      <c r="S1049" s="1">
        <f t="shared" si="266"/>
        <v>0</v>
      </c>
      <c r="T1049" s="1">
        <f t="shared" si="273"/>
        <v>0</v>
      </c>
      <c r="U1049" s="1">
        <f t="shared" si="260"/>
        <v>2.235565201125731</v>
      </c>
      <c r="V1049" s="1">
        <f t="shared" si="261"/>
        <v>3.2872216351905488</v>
      </c>
      <c r="W1049" s="1">
        <f t="shared" si="267"/>
        <v>5.5227868363162802</v>
      </c>
      <c r="X1049" s="1">
        <f t="shared" si="270"/>
        <v>579.8697397854753</v>
      </c>
      <c r="Y1049" s="1">
        <f t="shared" si="271"/>
        <v>216.66637133886553</v>
      </c>
      <c r="Z1049" s="1">
        <f t="shared" si="272"/>
        <v>0.38053294753448497</v>
      </c>
      <c r="AA1049" s="1">
        <f t="shared" si="268"/>
        <v>24.233663074154439</v>
      </c>
      <c r="AB1049" s="1">
        <f t="shared" si="269"/>
        <v>-29.385960360967552</v>
      </c>
      <c r="AC1049" s="1">
        <f t="shared" si="262"/>
        <v>38.089435442494974</v>
      </c>
      <c r="AD1049" s="1">
        <f t="shared" si="274"/>
        <v>-2.235565201125731</v>
      </c>
      <c r="AE1049" s="1">
        <f t="shared" si="263"/>
        <v>-6.5227783648094517</v>
      </c>
      <c r="AF1049" s="1">
        <f t="shared" si="264"/>
        <v>6.8952439670334069</v>
      </c>
      <c r="AG1049" s="1">
        <f t="shared" si="259"/>
        <v>10.469999999999821</v>
      </c>
      <c r="AH1049" s="1">
        <f>SUM($Z$2:Z1049)</f>
        <v>672.84842208797841</v>
      </c>
    </row>
    <row r="1050" spans="17:34" x14ac:dyDescent="0.3">
      <c r="Q1050" s="1">
        <f t="shared" si="265"/>
        <v>10.479999999999821</v>
      </c>
      <c r="R1050" s="1">
        <f>IF(Q1050&lt;=t_thrust,('D12 Data'!D1050/(m+m_f/2)),0)</f>
        <v>0</v>
      </c>
      <c r="S1050" s="1">
        <f t="shared" si="266"/>
        <v>0</v>
      </c>
      <c r="T1050" s="1">
        <f t="shared" si="273"/>
        <v>0</v>
      </c>
      <c r="U1050" s="1">
        <f t="shared" si="260"/>
        <v>2.2314424677774065</v>
      </c>
      <c r="V1050" s="1">
        <f t="shared" si="261"/>
        <v>3.3018310711359589</v>
      </c>
      <c r="W1050" s="1">
        <f t="shared" si="267"/>
        <v>5.5332735389133649</v>
      </c>
      <c r="X1050" s="1">
        <f t="shared" si="270"/>
        <v>580.11207641621684</v>
      </c>
      <c r="Y1050" s="1">
        <f t="shared" si="271"/>
        <v>216.37251173525587</v>
      </c>
      <c r="Z1050" s="1">
        <f t="shared" si="272"/>
        <v>0.38089435442493186</v>
      </c>
      <c r="AA1050" s="1">
        <f t="shared" si="268"/>
        <v>24.211307422143182</v>
      </c>
      <c r="AB1050" s="1">
        <f t="shared" si="269"/>
        <v>-29.451188144615646</v>
      </c>
      <c r="AC1050" s="1">
        <f t="shared" si="262"/>
        <v>38.12558052304351</v>
      </c>
      <c r="AD1050" s="1">
        <f t="shared" si="274"/>
        <v>-2.2314424677774065</v>
      </c>
      <c r="AE1050" s="1">
        <f t="shared" si="263"/>
        <v>-6.5081689288640412</v>
      </c>
      <c r="AF1050" s="1">
        <f t="shared" si="264"/>
        <v>6.8800870847418665</v>
      </c>
      <c r="AG1050" s="1">
        <f t="shared" si="259"/>
        <v>10.479999999999821</v>
      </c>
      <c r="AH1050" s="1">
        <f>SUM($Z$2:Z1050)</f>
        <v>673.22931644240339</v>
      </c>
    </row>
    <row r="1051" spans="17:34" x14ac:dyDescent="0.3">
      <c r="Q1051" s="1">
        <f t="shared" si="265"/>
        <v>10.489999999999821</v>
      </c>
      <c r="R1051" s="1">
        <f>IF(Q1051&lt;=t_thrust,('D12 Data'!D1051/(m+m_f/2)),0)</f>
        <v>0</v>
      </c>
      <c r="S1051" s="1">
        <f t="shared" si="266"/>
        <v>0</v>
      </c>
      <c r="T1051" s="1">
        <f t="shared" si="273"/>
        <v>0</v>
      </c>
      <c r="U1051" s="1">
        <f t="shared" si="260"/>
        <v>2.2273311318710727</v>
      </c>
      <c r="V1051" s="1">
        <f t="shared" si="261"/>
        <v>3.3164400692536091</v>
      </c>
      <c r="W1051" s="1">
        <f t="shared" si="267"/>
        <v>5.54377120112468</v>
      </c>
      <c r="X1051" s="1">
        <f t="shared" si="270"/>
        <v>580.35418949043822</v>
      </c>
      <c r="Y1051" s="1">
        <f t="shared" si="271"/>
        <v>216.07799985380973</v>
      </c>
      <c r="Z1051" s="1">
        <f t="shared" si="272"/>
        <v>0.3812558052303896</v>
      </c>
      <c r="AA1051" s="1">
        <f t="shared" si="268"/>
        <v>24.188992997465409</v>
      </c>
      <c r="AB1051" s="1">
        <f t="shared" si="269"/>
        <v>-29.516269833904285</v>
      </c>
      <c r="AC1051" s="1">
        <f t="shared" si="262"/>
        <v>38.161729090009516</v>
      </c>
      <c r="AD1051" s="1">
        <f t="shared" si="274"/>
        <v>-2.2273311318710727</v>
      </c>
      <c r="AE1051" s="1">
        <f t="shared" si="263"/>
        <v>-6.4935599307463914</v>
      </c>
      <c r="AF1051" s="1">
        <f t="shared" si="264"/>
        <v>6.8649344166712289</v>
      </c>
      <c r="AG1051" s="1">
        <f t="shared" si="259"/>
        <v>10.489999999999821</v>
      </c>
      <c r="AH1051" s="1">
        <f>SUM($Z$2:Z1051)</f>
        <v>673.61057224763374</v>
      </c>
    </row>
    <row r="1052" spans="17:34" x14ac:dyDescent="0.3">
      <c r="Q1052" s="1">
        <f t="shared" si="265"/>
        <v>10.499999999999821</v>
      </c>
      <c r="R1052" s="1">
        <f>IF(Q1052&lt;=t_thrust,('D12 Data'!D1052/(m+m_f/2)),0)</f>
        <v>0</v>
      </c>
      <c r="S1052" s="1">
        <f t="shared" si="266"/>
        <v>0</v>
      </c>
      <c r="T1052" s="1">
        <f t="shared" si="273"/>
        <v>0</v>
      </c>
      <c r="U1052" s="1">
        <f t="shared" si="260"/>
        <v>2.2232311514242498</v>
      </c>
      <c r="V1052" s="1">
        <f t="shared" si="261"/>
        <v>3.331048413363102</v>
      </c>
      <c r="W1052" s="1">
        <f t="shared" si="267"/>
        <v>5.5542795647873495</v>
      </c>
      <c r="X1052" s="1">
        <f t="shared" si="270"/>
        <v>580.59607942041282</v>
      </c>
      <c r="Y1052" s="1">
        <f t="shared" si="271"/>
        <v>215.7828371554707</v>
      </c>
      <c r="Z1052" s="1">
        <f t="shared" si="272"/>
        <v>0.38161729090005148</v>
      </c>
      <c r="AA1052" s="1">
        <f t="shared" si="268"/>
        <v>24.166719686146699</v>
      </c>
      <c r="AB1052" s="1">
        <f t="shared" si="269"/>
        <v>-29.58120543321175</v>
      </c>
      <c r="AC1052" s="1">
        <f t="shared" si="262"/>
        <v>38.19788024577629</v>
      </c>
      <c r="AD1052" s="1">
        <f t="shared" si="274"/>
        <v>-2.2232311514242498</v>
      </c>
      <c r="AE1052" s="1">
        <f t="shared" si="263"/>
        <v>-6.4789515866368985</v>
      </c>
      <c r="AF1052" s="1">
        <f t="shared" si="264"/>
        <v>6.8497861583153075</v>
      </c>
      <c r="AG1052" s="1">
        <f t="shared" si="259"/>
        <v>10.499999999999821</v>
      </c>
      <c r="AH1052" s="1">
        <f>SUM($Z$2:Z1052)</f>
        <v>673.99218953853381</v>
      </c>
    </row>
    <row r="1053" spans="17:34" x14ac:dyDescent="0.3">
      <c r="Q1053" s="1">
        <f t="shared" si="265"/>
        <v>10.50999999999982</v>
      </c>
      <c r="R1053" s="1">
        <f>IF(Q1053&lt;=t_thrust,('D12 Data'!D1053/(m+m_f/2)),0)</f>
        <v>0</v>
      </c>
      <c r="S1053" s="1">
        <f t="shared" si="266"/>
        <v>0</v>
      </c>
      <c r="T1053" s="1">
        <f t="shared" si="273"/>
        <v>0</v>
      </c>
      <c r="U1053" s="1">
        <f t="shared" si="260"/>
        <v>2.2191424846476231</v>
      </c>
      <c r="V1053" s="1">
        <f t="shared" si="261"/>
        <v>3.3456558882681038</v>
      </c>
      <c r="W1053" s="1">
        <f t="shared" si="267"/>
        <v>5.5647983729157273</v>
      </c>
      <c r="X1053" s="1">
        <f t="shared" si="270"/>
        <v>580.83774661727432</v>
      </c>
      <c r="Y1053" s="1">
        <f t="shared" si="271"/>
        <v>215.48702510113858</v>
      </c>
      <c r="Z1053" s="1">
        <f t="shared" si="272"/>
        <v>0.3819788024577831</v>
      </c>
      <c r="AA1053" s="1">
        <f t="shared" si="268"/>
        <v>24.144487374632458</v>
      </c>
      <c r="AB1053" s="1">
        <f t="shared" si="269"/>
        <v>-29.645994949078116</v>
      </c>
      <c r="AC1053" s="1">
        <f t="shared" si="262"/>
        <v>38.234033100165504</v>
      </c>
      <c r="AD1053" s="1">
        <f t="shared" si="274"/>
        <v>-2.2191424846476231</v>
      </c>
      <c r="AE1053" s="1">
        <f t="shared" si="263"/>
        <v>-6.4643441117318972</v>
      </c>
      <c r="AF1053" s="1">
        <f t="shared" si="264"/>
        <v>6.8346425043341421</v>
      </c>
      <c r="AG1053" s="1">
        <f t="shared" si="259"/>
        <v>10.50999999999982</v>
      </c>
      <c r="AH1053" s="1">
        <f>SUM($Z$2:Z1053)</f>
        <v>674.37416834099156</v>
      </c>
    </row>
    <row r="1054" spans="17:34" x14ac:dyDescent="0.3">
      <c r="Q1054" s="1">
        <f t="shared" si="265"/>
        <v>10.51999999999982</v>
      </c>
      <c r="R1054" s="1">
        <f>IF(Q1054&lt;=t_thrust,('D12 Data'!D1054/(m+m_f/2)),0)</f>
        <v>0</v>
      </c>
      <c r="S1054" s="1">
        <f t="shared" si="266"/>
        <v>0</v>
      </c>
      <c r="T1054" s="1">
        <f t="shared" si="273"/>
        <v>0</v>
      </c>
      <c r="U1054" s="1">
        <f t="shared" si="260"/>
        <v>2.2150650899439706</v>
      </c>
      <c r="V1054" s="1">
        <f t="shared" si="261"/>
        <v>3.3602622797593926</v>
      </c>
      <c r="W1054" s="1">
        <f t="shared" si="267"/>
        <v>5.5753273697033618</v>
      </c>
      <c r="X1054" s="1">
        <f t="shared" si="270"/>
        <v>581.07919149102065</v>
      </c>
      <c r="Y1054" s="1">
        <f t="shared" si="271"/>
        <v>215.1905651516478</v>
      </c>
      <c r="Z1054" s="1">
        <f t="shared" si="272"/>
        <v>0.38234033100165987</v>
      </c>
      <c r="AA1054" s="1">
        <f t="shared" si="268"/>
        <v>24.122295949785983</v>
      </c>
      <c r="AB1054" s="1">
        <f t="shared" si="269"/>
        <v>-29.710638390195435</v>
      </c>
      <c r="AC1054" s="1">
        <f t="shared" si="262"/>
        <v>38.27018677040936</v>
      </c>
      <c r="AD1054" s="1">
        <f t="shared" si="274"/>
        <v>-2.2150650899439706</v>
      </c>
      <c r="AE1054" s="1">
        <f t="shared" si="263"/>
        <v>-6.4497377202406074</v>
      </c>
      <c r="AF1054" s="1">
        <f t="shared" si="264"/>
        <v>6.8195036485497242</v>
      </c>
      <c r="AG1054" s="1">
        <f t="shared" si="259"/>
        <v>10.51999999999982</v>
      </c>
      <c r="AH1054" s="1">
        <f>SUM($Z$2:Z1054)</f>
        <v>674.75650867199317</v>
      </c>
    </row>
    <row r="1055" spans="17:34" x14ac:dyDescent="0.3">
      <c r="Q1055" s="1">
        <f t="shared" si="265"/>
        <v>10.52999999999982</v>
      </c>
      <c r="R1055" s="1">
        <f>IF(Q1055&lt;=t_thrust,('D12 Data'!D1055/(m+m_f/2)),0)</f>
        <v>0</v>
      </c>
      <c r="S1055" s="1">
        <f t="shared" si="266"/>
        <v>0</v>
      </c>
      <c r="T1055" s="1">
        <f t="shared" si="273"/>
        <v>0</v>
      </c>
      <c r="U1055" s="1">
        <f t="shared" si="260"/>
        <v>2.2109989259071052</v>
      </c>
      <c r="V1055" s="1">
        <f t="shared" si="261"/>
        <v>3.3748673746178275</v>
      </c>
      <c r="W1055" s="1">
        <f t="shared" si="267"/>
        <v>5.5858663005249323</v>
      </c>
      <c r="X1055" s="1">
        <f t="shared" si="270"/>
        <v>581.32041445051846</v>
      </c>
      <c r="Y1055" s="1">
        <f t="shared" si="271"/>
        <v>214.89345876774584</v>
      </c>
      <c r="Z1055" s="1">
        <f t="shared" si="272"/>
        <v>0.38270186770406472</v>
      </c>
      <c r="AA1055" s="1">
        <f t="shared" si="268"/>
        <v>24.100145298886542</v>
      </c>
      <c r="AB1055" s="1">
        <f t="shared" si="269"/>
        <v>-29.775135767397838</v>
      </c>
      <c r="AC1055" s="1">
        <f t="shared" si="262"/>
        <v>38.30634038112251</v>
      </c>
      <c r="AD1055" s="1">
        <f t="shared" si="274"/>
        <v>-2.2109989259071052</v>
      </c>
      <c r="AE1055" s="1">
        <f t="shared" si="263"/>
        <v>-6.435132625382173</v>
      </c>
      <c r="AF1055" s="1">
        <f t="shared" si="264"/>
        <v>6.8043697839418185</v>
      </c>
      <c r="AG1055" s="1">
        <f t="shared" si="259"/>
        <v>10.52999999999982</v>
      </c>
      <c r="AH1055" s="1">
        <f>SUM($Z$2:Z1055)</f>
        <v>675.13921053969727</v>
      </c>
    </row>
    <row r="1056" spans="17:34" x14ac:dyDescent="0.3">
      <c r="Q1056" s="1">
        <f t="shared" si="265"/>
        <v>10.53999999999982</v>
      </c>
      <c r="R1056" s="1">
        <f>IF(Q1056&lt;=t_thrust,('D12 Data'!D1056/(m+m_f/2)),0)</f>
        <v>0</v>
      </c>
      <c r="S1056" s="1">
        <f t="shared" si="266"/>
        <v>0</v>
      </c>
      <c r="T1056" s="1">
        <f t="shared" si="273"/>
        <v>0</v>
      </c>
      <c r="U1056" s="1">
        <f t="shared" si="260"/>
        <v>2.2069439513208282</v>
      </c>
      <c r="V1056" s="1">
        <f t="shared" si="261"/>
        <v>3.3894709606172548</v>
      </c>
      <c r="W1056" s="1">
        <f t="shared" si="267"/>
        <v>5.5964149119380835</v>
      </c>
      <c r="X1056" s="1">
        <f t="shared" si="270"/>
        <v>581.56141590350728</v>
      </c>
      <c r="Y1056" s="1">
        <f t="shared" si="271"/>
        <v>214.59570741007187</v>
      </c>
      <c r="Z1056" s="1">
        <f t="shared" si="272"/>
        <v>0.38306340381119669</v>
      </c>
      <c r="AA1056" s="1">
        <f t="shared" si="268"/>
        <v>24.07803530962747</v>
      </c>
      <c r="AB1056" s="1">
        <f t="shared" si="269"/>
        <v>-29.839487093651659</v>
      </c>
      <c r="AC1056" s="1">
        <f t="shared" si="262"/>
        <v>38.342493064273626</v>
      </c>
      <c r="AD1056" s="1">
        <f t="shared" si="274"/>
        <v>-2.2069439513208282</v>
      </c>
      <c r="AE1056" s="1">
        <f t="shared" si="263"/>
        <v>-6.4205290393827461</v>
      </c>
      <c r="AF1056" s="1">
        <f t="shared" si="264"/>
        <v>6.7892411026438531</v>
      </c>
      <c r="AG1056" s="1">
        <f t="shared" si="259"/>
        <v>10.53999999999982</v>
      </c>
      <c r="AH1056" s="1">
        <f>SUM($Z$2:Z1056)</f>
        <v>675.52227394350848</v>
      </c>
    </row>
    <row r="1057" spans="17:34" x14ac:dyDescent="0.3">
      <c r="Q1057" s="1">
        <f t="shared" si="265"/>
        <v>10.54999999999982</v>
      </c>
      <c r="R1057" s="1">
        <f>IF(Q1057&lt;=t_thrust,('D12 Data'!D1057/(m+m_f/2)),0)</f>
        <v>0</v>
      </c>
      <c r="S1057" s="1">
        <f t="shared" si="266"/>
        <v>0</v>
      </c>
      <c r="T1057" s="1">
        <f t="shared" si="273"/>
        <v>0</v>
      </c>
      <c r="U1057" s="1">
        <f t="shared" si="260"/>
        <v>2.2029001251578753</v>
      </c>
      <c r="V1057" s="1">
        <f t="shared" si="261"/>
        <v>3.4040728265273326</v>
      </c>
      <c r="W1057" s="1">
        <f t="shared" si="267"/>
        <v>5.6069729516852078</v>
      </c>
      <c r="X1057" s="1">
        <f t="shared" si="270"/>
        <v>581.80219625660357</v>
      </c>
      <c r="Y1057" s="1">
        <f t="shared" si="271"/>
        <v>214.29731253913536</v>
      </c>
      <c r="Z1057" s="1">
        <f t="shared" si="272"/>
        <v>0.38342493064273309</v>
      </c>
      <c r="AA1057" s="1">
        <f t="shared" si="268"/>
        <v>24.055965870114264</v>
      </c>
      <c r="AB1057" s="1">
        <f t="shared" si="269"/>
        <v>-29.903692384045485</v>
      </c>
      <c r="AC1057" s="1">
        <f t="shared" si="262"/>
        <v>38.37864395915679</v>
      </c>
      <c r="AD1057" s="1">
        <f t="shared" si="274"/>
        <v>-2.2029001251578753</v>
      </c>
      <c r="AE1057" s="1">
        <f t="shared" si="263"/>
        <v>-6.4059271734726675</v>
      </c>
      <c r="AF1057" s="1">
        <f t="shared" si="264"/>
        <v>6.7741177959389001</v>
      </c>
      <c r="AG1057" s="1">
        <f t="shared" si="259"/>
        <v>10.54999999999982</v>
      </c>
      <c r="AH1057" s="1">
        <f>SUM($Z$2:Z1057)</f>
        <v>675.9056988741512</v>
      </c>
    </row>
    <row r="1058" spans="17:34" x14ac:dyDescent="0.3">
      <c r="Q1058" s="1">
        <f t="shared" si="265"/>
        <v>10.559999999999819</v>
      </c>
      <c r="R1058" s="1">
        <f>IF(Q1058&lt;=t_thrust,('D12 Data'!D1058/(m+m_f/2)),0)</f>
        <v>0</v>
      </c>
      <c r="S1058" s="1">
        <f t="shared" si="266"/>
        <v>0</v>
      </c>
      <c r="T1058" s="1">
        <f t="shared" si="273"/>
        <v>0</v>
      </c>
      <c r="U1058" s="1">
        <f t="shared" si="260"/>
        <v>2.198867406578886</v>
      </c>
      <c r="V1058" s="1">
        <f t="shared" si="261"/>
        <v>3.4186727621162962</v>
      </c>
      <c r="W1058" s="1">
        <f t="shared" si="267"/>
        <v>5.6175401686951814</v>
      </c>
      <c r="X1058" s="1">
        <f t="shared" si="270"/>
        <v>582.04275591530472</v>
      </c>
      <c r="Y1058" s="1">
        <f t="shared" si="271"/>
        <v>213.99827561529492</v>
      </c>
      <c r="Z1058" s="1">
        <f t="shared" si="272"/>
        <v>0.38378643959157177</v>
      </c>
      <c r="AA1058" s="1">
        <f t="shared" si="268"/>
        <v>24.033936868862686</v>
      </c>
      <c r="AB1058" s="1">
        <f t="shared" si="269"/>
        <v>-29.967751655780209</v>
      </c>
      <c r="AC1058" s="1">
        <f t="shared" si="262"/>
        <v>38.414792212362599</v>
      </c>
      <c r="AD1058" s="1">
        <f t="shared" si="274"/>
        <v>-2.198867406578886</v>
      </c>
      <c r="AE1058" s="1">
        <f t="shared" si="263"/>
        <v>-6.3913272378837043</v>
      </c>
      <c r="AF1058" s="1">
        <f t="shared" si="264"/>
        <v>6.7590000542557398</v>
      </c>
      <c r="AG1058" s="1">
        <f t="shared" si="259"/>
        <v>10.559999999999819</v>
      </c>
      <c r="AH1058" s="1">
        <f>SUM($Z$2:Z1058)</f>
        <v>676.28948531374272</v>
      </c>
    </row>
    <row r="1059" spans="17:34" x14ac:dyDescent="0.3">
      <c r="Q1059" s="1">
        <f t="shared" si="265"/>
        <v>10.569999999999819</v>
      </c>
      <c r="R1059" s="1">
        <f>IF(Q1059&lt;=t_thrust,('D12 Data'!D1059/(m+m_f/2)),0)</f>
        <v>0</v>
      </c>
      <c r="S1059" s="1">
        <f t="shared" si="266"/>
        <v>0</v>
      </c>
      <c r="T1059" s="1">
        <f t="shared" si="273"/>
        <v>0</v>
      </c>
      <c r="U1059" s="1">
        <f t="shared" si="260"/>
        <v>2.1948457549313671</v>
      </c>
      <c r="V1059" s="1">
        <f t="shared" si="261"/>
        <v>3.4332705581536405</v>
      </c>
      <c r="W1059" s="1">
        <f t="shared" si="267"/>
        <v>5.6281163130850071</v>
      </c>
      <c r="X1059" s="1">
        <f t="shared" si="270"/>
        <v>582.28309528399336</v>
      </c>
      <c r="Y1059" s="1">
        <f t="shared" si="271"/>
        <v>213.69859809873711</v>
      </c>
      <c r="Z1059" s="1">
        <f t="shared" si="272"/>
        <v>0.38414792212363663</v>
      </c>
      <c r="AA1059" s="1">
        <f t="shared" si="268"/>
        <v>24.011948194796897</v>
      </c>
      <c r="AB1059" s="1">
        <f t="shared" si="269"/>
        <v>-30.031664928159046</v>
      </c>
      <c r="AC1059" s="1">
        <f t="shared" si="262"/>
        <v>38.450936977749038</v>
      </c>
      <c r="AD1059" s="1">
        <f t="shared" si="274"/>
        <v>-2.1948457549313671</v>
      </c>
      <c r="AE1059" s="1">
        <f t="shared" si="263"/>
        <v>-6.3767294418463596</v>
      </c>
      <c r="AF1059" s="1">
        <f t="shared" si="264"/>
        <v>6.7438880671649963</v>
      </c>
      <c r="AG1059" s="1">
        <f t="shared" si="259"/>
        <v>10.569999999999819</v>
      </c>
      <c r="AH1059" s="1">
        <f>SUM($Z$2:Z1059)</f>
        <v>676.6736332358663</v>
      </c>
    </row>
    <row r="1060" spans="17:34" x14ac:dyDescent="0.3">
      <c r="Q1060" s="1">
        <f t="shared" si="265"/>
        <v>10.579999999999819</v>
      </c>
      <c r="R1060" s="1">
        <f>IF(Q1060&lt;=t_thrust,('D12 Data'!D1060/(m+m_f/2)),0)</f>
        <v>0</v>
      </c>
      <c r="S1060" s="1">
        <f t="shared" si="266"/>
        <v>0</v>
      </c>
      <c r="T1060" s="1">
        <f t="shared" si="273"/>
        <v>0</v>
      </c>
      <c r="U1060" s="1">
        <f t="shared" si="260"/>
        <v>2.1908351297486659</v>
      </c>
      <c r="V1060" s="1">
        <f t="shared" si="261"/>
        <v>3.4478660064127418</v>
      </c>
      <c r="W1060" s="1">
        <f t="shared" si="267"/>
        <v>5.6387011361614086</v>
      </c>
      <c r="X1060" s="1">
        <f t="shared" si="270"/>
        <v>582.52321476594136</v>
      </c>
      <c r="Y1060" s="1">
        <f t="shared" si="271"/>
        <v>213.39828144945551</v>
      </c>
      <c r="Z1060" s="1">
        <f t="shared" si="272"/>
        <v>0.38450936977751532</v>
      </c>
      <c r="AA1060" s="1">
        <f t="shared" si="268"/>
        <v>23.989999737247583</v>
      </c>
      <c r="AB1060" s="1">
        <f t="shared" si="269"/>
        <v>-30.095432222577507</v>
      </c>
      <c r="AC1060" s="1">
        <f t="shared" si="262"/>
        <v>38.487077416412063</v>
      </c>
      <c r="AD1060" s="1">
        <f t="shared" si="274"/>
        <v>-2.1908351297486659</v>
      </c>
      <c r="AE1060" s="1">
        <f t="shared" si="263"/>
        <v>-6.3621339935872587</v>
      </c>
      <c r="AF1060" s="1">
        <f t="shared" si="264"/>
        <v>6.728782023375361</v>
      </c>
      <c r="AG1060" s="1">
        <f t="shared" si="259"/>
        <v>10.579999999999819</v>
      </c>
      <c r="AH1060" s="1">
        <f>SUM($Z$2:Z1060)</f>
        <v>677.05814260564387</v>
      </c>
    </row>
    <row r="1061" spans="17:34" x14ac:dyDescent="0.3">
      <c r="Q1061" s="1">
        <f t="shared" si="265"/>
        <v>10.589999999999819</v>
      </c>
      <c r="R1061" s="1">
        <f>IF(Q1061&lt;=t_thrust,('D12 Data'!D1061/(m+m_f/2)),0)</f>
        <v>0</v>
      </c>
      <c r="S1061" s="1">
        <f t="shared" si="266"/>
        <v>0</v>
      </c>
      <c r="T1061" s="1">
        <f t="shared" si="273"/>
        <v>0</v>
      </c>
      <c r="U1061" s="1">
        <f t="shared" si="260"/>
        <v>2.1868354907489613</v>
      </c>
      <c r="V1061" s="1">
        <f t="shared" si="261"/>
        <v>3.462458899673404</v>
      </c>
      <c r="W1061" s="1">
        <f t="shared" si="267"/>
        <v>5.6492943904223649</v>
      </c>
      <c r="X1061" s="1">
        <f t="shared" si="270"/>
        <v>582.76311476331387</v>
      </c>
      <c r="Y1061" s="1">
        <f t="shared" si="271"/>
        <v>213.09732712722973</v>
      </c>
      <c r="Z1061" s="1">
        <f t="shared" si="272"/>
        <v>0.38487077416414017</v>
      </c>
      <c r="AA1061" s="1">
        <f t="shared" si="268"/>
        <v>23.968091385950096</v>
      </c>
      <c r="AB1061" s="1">
        <f t="shared" si="269"/>
        <v>-30.159053562513378</v>
      </c>
      <c r="AC1061" s="1">
        <f t="shared" si="262"/>
        <v>38.523212696656103</v>
      </c>
      <c r="AD1061" s="1">
        <f t="shared" si="274"/>
        <v>-2.1868354907489613</v>
      </c>
      <c r="AE1061" s="1">
        <f t="shared" si="263"/>
        <v>-6.3475411003265965</v>
      </c>
      <c r="AF1061" s="1">
        <f t="shared" si="264"/>
        <v>6.7136821107298958</v>
      </c>
      <c r="AG1061" s="1">
        <f t="shared" si="259"/>
        <v>10.589999999999819</v>
      </c>
      <c r="AH1061" s="1">
        <f>SUM($Z$2:Z1061)</f>
        <v>677.44301337980801</v>
      </c>
    </row>
    <row r="1062" spans="17:34" x14ac:dyDescent="0.3">
      <c r="Q1062" s="1">
        <f t="shared" si="265"/>
        <v>10.599999999999818</v>
      </c>
      <c r="R1062" s="1">
        <f>IF(Q1062&lt;=t_thrust,('D12 Data'!D1062/(m+m_f/2)),0)</f>
        <v>0</v>
      </c>
      <c r="S1062" s="1">
        <f t="shared" si="266"/>
        <v>0</v>
      </c>
      <c r="T1062" s="1">
        <f t="shared" si="273"/>
        <v>0</v>
      </c>
      <c r="U1062" s="1">
        <f t="shared" si="260"/>
        <v>2.182846797834237</v>
      </c>
      <c r="V1062" s="1">
        <f t="shared" si="261"/>
        <v>3.4770490317243357</v>
      </c>
      <c r="W1062" s="1">
        <f t="shared" si="267"/>
        <v>5.6598958295585717</v>
      </c>
      <c r="X1062" s="1">
        <f t="shared" si="270"/>
        <v>583.00279567717337</v>
      </c>
      <c r="Y1062" s="1">
        <f t="shared" si="271"/>
        <v>212.79573659160459</v>
      </c>
      <c r="Z1062" s="1">
        <f t="shared" si="272"/>
        <v>0.38523212696656489</v>
      </c>
      <c r="AA1062" s="1">
        <f t="shared" si="268"/>
        <v>23.946223031042607</v>
      </c>
      <c r="AB1062" s="1">
        <f t="shared" si="269"/>
        <v>-30.222528973516642</v>
      </c>
      <c r="AC1062" s="1">
        <f t="shared" si="262"/>
        <v>38.559341993964161</v>
      </c>
      <c r="AD1062" s="1">
        <f t="shared" si="274"/>
        <v>-2.182846797834237</v>
      </c>
      <c r="AE1062" s="1">
        <f t="shared" si="263"/>
        <v>-6.3329509682756644</v>
      </c>
      <c r="AF1062" s="1">
        <f t="shared" si="264"/>
        <v>6.6985885162024141</v>
      </c>
      <c r="AG1062" s="1">
        <f t="shared" si="259"/>
        <v>10.599999999999818</v>
      </c>
      <c r="AH1062" s="1">
        <f>SUM($Z$2:Z1062)</f>
        <v>677.82824550677458</v>
      </c>
    </row>
    <row r="1063" spans="17:34" x14ac:dyDescent="0.3">
      <c r="Q1063" s="1">
        <f t="shared" si="265"/>
        <v>10.609999999999818</v>
      </c>
      <c r="R1063" s="1">
        <f>IF(Q1063&lt;=t_thrust,('D12 Data'!D1063/(m+m_f/2)),0)</f>
        <v>0</v>
      </c>
      <c r="S1063" s="1">
        <f t="shared" si="266"/>
        <v>0</v>
      </c>
      <c r="T1063" s="1">
        <f t="shared" si="273"/>
        <v>0</v>
      </c>
      <c r="U1063" s="1">
        <f t="shared" si="260"/>
        <v>2.1788690110892874</v>
      </c>
      <c r="V1063" s="1">
        <f t="shared" si="261"/>
        <v>3.491636197365561</v>
      </c>
      <c r="W1063" s="1">
        <f t="shared" si="267"/>
        <v>5.6705052084548475</v>
      </c>
      <c r="X1063" s="1">
        <f t="shared" si="270"/>
        <v>583.2422579074838</v>
      </c>
      <c r="Y1063" s="1">
        <f t="shared" si="271"/>
        <v>212.49351130186943</v>
      </c>
      <c r="Z1063" s="1">
        <f t="shared" si="272"/>
        <v>0.38559341993964502</v>
      </c>
      <c r="AA1063" s="1">
        <f t="shared" si="268"/>
        <v>23.924394563064265</v>
      </c>
      <c r="AB1063" s="1">
        <f t="shared" si="269"/>
        <v>-30.285858483199398</v>
      </c>
      <c r="AC1063" s="1">
        <f t="shared" si="262"/>
        <v>38.595464490967842</v>
      </c>
      <c r="AD1063" s="1">
        <f t="shared" si="274"/>
        <v>-2.1788690110892874</v>
      </c>
      <c r="AE1063" s="1">
        <f t="shared" si="263"/>
        <v>-6.3183638026344395</v>
      </c>
      <c r="AF1063" s="1">
        <f t="shared" si="264"/>
        <v>6.6835014258939411</v>
      </c>
      <c r="AG1063" s="1">
        <f t="shared" si="259"/>
        <v>10.609999999999818</v>
      </c>
      <c r="AH1063" s="1">
        <f>SUM($Z$2:Z1063)</f>
        <v>678.21383892671417</v>
      </c>
    </row>
    <row r="1064" spans="17:34" x14ac:dyDescent="0.3">
      <c r="Q1064" s="1">
        <f t="shared" si="265"/>
        <v>10.619999999999818</v>
      </c>
      <c r="R1064" s="1">
        <f>IF(Q1064&lt;=t_thrust,('D12 Data'!D1064/(m+m_f/2)),0)</f>
        <v>0</v>
      </c>
      <c r="S1064" s="1">
        <f t="shared" si="266"/>
        <v>0</v>
      </c>
      <c r="T1064" s="1">
        <f t="shared" si="273"/>
        <v>0</v>
      </c>
      <c r="U1064" s="1">
        <f t="shared" si="260"/>
        <v>2.1749020907807139</v>
      </c>
      <c r="V1064" s="1">
        <f t="shared" si="261"/>
        <v>3.5062201924107557</v>
      </c>
      <c r="W1064" s="1">
        <f t="shared" si="267"/>
        <v>5.6811222831914696</v>
      </c>
      <c r="X1064" s="1">
        <f t="shared" si="270"/>
        <v>583.48150185311442</v>
      </c>
      <c r="Y1064" s="1">
        <f t="shared" si="271"/>
        <v>212.19065271703744</v>
      </c>
      <c r="Z1064" s="1">
        <f t="shared" si="272"/>
        <v>0.38595464490966469</v>
      </c>
      <c r="AA1064" s="1">
        <f t="shared" si="268"/>
        <v>23.902605872953373</v>
      </c>
      <c r="AB1064" s="1">
        <f t="shared" si="269"/>
        <v>-30.34904212122574</v>
      </c>
      <c r="AC1064" s="1">
        <f t="shared" si="262"/>
        <v>38.631579377417111</v>
      </c>
      <c r="AD1064" s="1">
        <f t="shared" si="274"/>
        <v>-2.1749020907807139</v>
      </c>
      <c r="AE1064" s="1">
        <f t="shared" si="263"/>
        <v>-6.3037798075892448</v>
      </c>
      <c r="AF1064" s="1">
        <f t="shared" si="264"/>
        <v>6.6684210250292555</v>
      </c>
      <c r="AG1064" s="1">
        <f t="shared" si="259"/>
        <v>10.619999999999818</v>
      </c>
      <c r="AH1064" s="1">
        <f>SUM($Z$2:Z1064)</f>
        <v>678.59979357162388</v>
      </c>
    </row>
    <row r="1065" spans="17:34" x14ac:dyDescent="0.3">
      <c r="Q1065" s="1">
        <f t="shared" si="265"/>
        <v>10.629999999999818</v>
      </c>
      <c r="R1065" s="1">
        <f>IF(Q1065&lt;=t_thrust,('D12 Data'!D1065/(m+m_f/2)),0)</f>
        <v>0</v>
      </c>
      <c r="S1065" s="1">
        <f t="shared" si="266"/>
        <v>0</v>
      </c>
      <c r="T1065" s="1">
        <f t="shared" si="273"/>
        <v>0</v>
      </c>
      <c r="U1065" s="1">
        <f t="shared" si="260"/>
        <v>2.1709459973559304</v>
      </c>
      <c r="V1065" s="1">
        <f t="shared" si="261"/>
        <v>3.5208008136895215</v>
      </c>
      <c r="W1065" s="1">
        <f t="shared" si="267"/>
        <v>5.6917468110454523</v>
      </c>
      <c r="X1065" s="1">
        <f t="shared" si="270"/>
        <v>583.72052791184399</v>
      </c>
      <c r="Y1065" s="1">
        <f t="shared" si="271"/>
        <v>211.88716229582519</v>
      </c>
      <c r="Z1065" s="1">
        <f t="shared" si="272"/>
        <v>0.38631579377418074</v>
      </c>
      <c r="AA1065" s="1">
        <f t="shared" si="268"/>
        <v>23.880856852045568</v>
      </c>
      <c r="AB1065" s="1">
        <f t="shared" si="269"/>
        <v>-30.412079919301629</v>
      </c>
      <c r="AC1065" s="1">
        <f t="shared" si="262"/>
        <v>38.66768585014988</v>
      </c>
      <c r="AD1065" s="1">
        <f t="shared" si="274"/>
        <v>-2.1709459973559304</v>
      </c>
      <c r="AE1065" s="1">
        <f t="shared" si="263"/>
        <v>-6.289199186310479</v>
      </c>
      <c r="AF1065" s="1">
        <f t="shared" si="264"/>
        <v>6.6533474979535026</v>
      </c>
      <c r="AG1065" s="1">
        <f t="shared" si="259"/>
        <v>10.629999999999818</v>
      </c>
      <c r="AH1065" s="1">
        <f>SUM($Z$2:Z1065)</f>
        <v>678.98610936539808</v>
      </c>
    </row>
    <row r="1066" spans="17:34" x14ac:dyDescent="0.3">
      <c r="Q1066" s="1">
        <f t="shared" si="265"/>
        <v>10.639999999999818</v>
      </c>
      <c r="R1066" s="1">
        <f>IF(Q1066&lt;=t_thrust,('D12 Data'!D1066/(m+m_f/2)),0)</f>
        <v>0</v>
      </c>
      <c r="S1066" s="1">
        <f t="shared" si="266"/>
        <v>0</v>
      </c>
      <c r="T1066" s="1">
        <f t="shared" si="273"/>
        <v>0</v>
      </c>
      <c r="U1066" s="1">
        <f t="shared" si="260"/>
        <v>2.1670006914421798</v>
      </c>
      <c r="V1066" s="1">
        <f t="shared" si="261"/>
        <v>3.535377859049583</v>
      </c>
      <c r="W1066" s="1">
        <f t="shared" si="267"/>
        <v>5.7023785504917628</v>
      </c>
      <c r="X1066" s="1">
        <f t="shared" si="270"/>
        <v>583.95933648036441</v>
      </c>
      <c r="Y1066" s="1">
        <f t="shared" si="271"/>
        <v>211.58304149663218</v>
      </c>
      <c r="Z1066" s="1">
        <f t="shared" si="272"/>
        <v>0.38667685850147948</v>
      </c>
      <c r="AA1066" s="1">
        <f t="shared" si="268"/>
        <v>23.859147392072011</v>
      </c>
      <c r="AB1066" s="1">
        <f t="shared" si="269"/>
        <v>-30.474971911164733</v>
      </c>
      <c r="AC1066" s="1">
        <f t="shared" si="262"/>
        <v>38.703783113061391</v>
      </c>
      <c r="AD1066" s="1">
        <f t="shared" si="274"/>
        <v>-2.1670006914421798</v>
      </c>
      <c r="AE1066" s="1">
        <f t="shared" si="263"/>
        <v>-6.2746221409504175</v>
      </c>
      <c r="AF1066" s="1">
        <f t="shared" si="264"/>
        <v>6.6382810281289002</v>
      </c>
      <c r="AG1066" s="1">
        <f t="shared" si="259"/>
        <v>10.639999999999818</v>
      </c>
      <c r="AH1066" s="1">
        <f>SUM($Z$2:Z1066)</f>
        <v>679.37278622389954</v>
      </c>
    </row>
    <row r="1067" spans="17:34" x14ac:dyDescent="0.3">
      <c r="Q1067" s="1">
        <f t="shared" si="265"/>
        <v>10.649999999999817</v>
      </c>
      <c r="R1067" s="1">
        <f>IF(Q1067&lt;=t_thrust,('D12 Data'!D1067/(m+m_f/2)),0)</f>
        <v>0</v>
      </c>
      <c r="S1067" s="1">
        <f t="shared" si="266"/>
        <v>0</v>
      </c>
      <c r="T1067" s="1">
        <f t="shared" si="273"/>
        <v>0</v>
      </c>
      <c r="U1067" s="1">
        <f t="shared" si="260"/>
        <v>2.1630661338455526</v>
      </c>
      <c r="V1067" s="1">
        <f t="shared" si="261"/>
        <v>3.5499511273589253</v>
      </c>
      <c r="W1067" s="1">
        <f t="shared" si="267"/>
        <v>5.7130172612044765</v>
      </c>
      <c r="X1067" s="1">
        <f t="shared" si="270"/>
        <v>584.19792795428509</v>
      </c>
      <c r="Y1067" s="1">
        <f t="shared" si="271"/>
        <v>211.27829177752054</v>
      </c>
      <c r="Z1067" s="1">
        <f t="shared" si="272"/>
        <v>0.38703783113058282</v>
      </c>
      <c r="AA1067" s="1">
        <f t="shared" si="268"/>
        <v>23.837477385157591</v>
      </c>
      <c r="AB1067" s="1">
        <f t="shared" si="269"/>
        <v>-30.537718132574234</v>
      </c>
      <c r="AC1067" s="1">
        <f t="shared" si="262"/>
        <v>38.739870377073444</v>
      </c>
      <c r="AD1067" s="1">
        <f t="shared" si="274"/>
        <v>-2.1630661338455526</v>
      </c>
      <c r="AE1067" s="1">
        <f t="shared" si="263"/>
        <v>-6.2600488726410752</v>
      </c>
      <c r="AF1067" s="1">
        <f t="shared" si="264"/>
        <v>6.6232217981315058</v>
      </c>
      <c r="AG1067" s="1">
        <f t="shared" si="259"/>
        <v>10.649999999999817</v>
      </c>
      <c r="AH1067" s="1">
        <f>SUM($Z$2:Z1067)</f>
        <v>679.75982405503009</v>
      </c>
    </row>
    <row r="1068" spans="17:34" x14ac:dyDescent="0.3">
      <c r="Q1068" s="1">
        <f t="shared" si="265"/>
        <v>10.659999999999817</v>
      </c>
      <c r="R1068" s="1">
        <f>IF(Q1068&lt;=t_thrust,('D12 Data'!D1068/(m+m_f/2)),0)</f>
        <v>0</v>
      </c>
      <c r="S1068" s="1">
        <f t="shared" si="266"/>
        <v>0</v>
      </c>
      <c r="T1068" s="1">
        <f t="shared" si="273"/>
        <v>0</v>
      </c>
      <c r="U1068" s="1">
        <f t="shared" si="260"/>
        <v>2.1591422855500104</v>
      </c>
      <c r="V1068" s="1">
        <f t="shared" si="261"/>
        <v>3.5645204185078603</v>
      </c>
      <c r="W1068" s="1">
        <f t="shared" si="267"/>
        <v>5.7236627040578716</v>
      </c>
      <c r="X1068" s="1">
        <f t="shared" si="270"/>
        <v>584.43630272813664</v>
      </c>
      <c r="Y1068" s="1">
        <f t="shared" si="271"/>
        <v>210.97291459619481</v>
      </c>
      <c r="Z1068" s="1">
        <f t="shared" si="272"/>
        <v>0.38739870377070224</v>
      </c>
      <c r="AA1068" s="1">
        <f t="shared" si="268"/>
        <v>23.815846723819135</v>
      </c>
      <c r="AB1068" s="1">
        <f t="shared" si="269"/>
        <v>-30.600318621300644</v>
      </c>
      <c r="AC1068" s="1">
        <f t="shared" si="262"/>
        <v>38.775946860103438</v>
      </c>
      <c r="AD1068" s="1">
        <f t="shared" si="274"/>
        <v>-2.1591422855500104</v>
      </c>
      <c r="AE1068" s="1">
        <f t="shared" si="263"/>
        <v>-6.2454795814921402</v>
      </c>
      <c r="AF1068" s="1">
        <f t="shared" si="264"/>
        <v>6.6081699896480686</v>
      </c>
      <c r="AG1068" s="1">
        <f t="shared" si="259"/>
        <v>10.659999999999817</v>
      </c>
      <c r="AH1068" s="1">
        <f>SUM($Z$2:Z1068)</f>
        <v>680.14722275880081</v>
      </c>
    </row>
    <row r="1069" spans="17:34" x14ac:dyDescent="0.3">
      <c r="Q1069" s="1">
        <f t="shared" si="265"/>
        <v>10.669999999999817</v>
      </c>
      <c r="R1069" s="1">
        <f>IF(Q1069&lt;=t_thrust,('D12 Data'!D1069/(m+m_f/2)),0)</f>
        <v>0</v>
      </c>
      <c r="S1069" s="1">
        <f t="shared" si="266"/>
        <v>0</v>
      </c>
      <c r="T1069" s="1">
        <f t="shared" si="273"/>
        <v>0</v>
      </c>
      <c r="U1069" s="1">
        <f t="shared" si="260"/>
        <v>2.1552291077164227</v>
      </c>
      <c r="V1069" s="1">
        <f t="shared" si="261"/>
        <v>3.5790855334110208</v>
      </c>
      <c r="W1069" s="1">
        <f t="shared" si="267"/>
        <v>5.734314641127443</v>
      </c>
      <c r="X1069" s="1">
        <f t="shared" si="270"/>
        <v>584.67446119537487</v>
      </c>
      <c r="Y1069" s="1">
        <f t="shared" si="271"/>
        <v>210.66691140998182</v>
      </c>
      <c r="Z1069" s="1">
        <f t="shared" si="272"/>
        <v>0.3877594686010491</v>
      </c>
      <c r="AA1069" s="1">
        <f t="shared" si="268"/>
        <v>23.794255300963634</v>
      </c>
      <c r="AB1069" s="1">
        <f t="shared" si="269"/>
        <v>-30.662773417115563</v>
      </c>
      <c r="AC1069" s="1">
        <f t="shared" si="262"/>
        <v>38.812011787033207</v>
      </c>
      <c r="AD1069" s="1">
        <f t="shared" si="274"/>
        <v>-2.1552291077164227</v>
      </c>
      <c r="AE1069" s="1">
        <f t="shared" si="263"/>
        <v>-6.2309144665889793</v>
      </c>
      <c r="AF1069" s="1">
        <f t="shared" si="264"/>
        <v>6.5931257834729617</v>
      </c>
      <c r="AG1069" s="1">
        <f t="shared" si="259"/>
        <v>10.669999999999817</v>
      </c>
      <c r="AH1069" s="1">
        <f>SUM($Z$2:Z1069)</f>
        <v>680.53498222740188</v>
      </c>
    </row>
    <row r="1070" spans="17:34" x14ac:dyDescent="0.3">
      <c r="Q1070" s="1">
        <f t="shared" si="265"/>
        <v>10.679999999999817</v>
      </c>
      <c r="R1070" s="1">
        <f>IF(Q1070&lt;=t_thrust,('D12 Data'!D1070/(m+m_f/2)),0)</f>
        <v>0</v>
      </c>
      <c r="S1070" s="1">
        <f t="shared" si="266"/>
        <v>0</v>
      </c>
      <c r="T1070" s="1">
        <f t="shared" si="273"/>
        <v>0</v>
      </c>
      <c r="U1070" s="1">
        <f t="shared" si="260"/>
        <v>2.1513265616816</v>
      </c>
      <c r="V1070" s="1">
        <f t="shared" si="261"/>
        <v>3.5936462740092976</v>
      </c>
      <c r="W1070" s="1">
        <f t="shared" si="267"/>
        <v>5.7449728356908976</v>
      </c>
      <c r="X1070" s="1">
        <f t="shared" si="270"/>
        <v>584.91240374838446</v>
      </c>
      <c r="Y1070" s="1">
        <f t="shared" si="271"/>
        <v>210.36028367581068</v>
      </c>
      <c r="Z1070" s="1">
        <f t="shared" si="272"/>
        <v>0.38812011787029371</v>
      </c>
      <c r="AA1070" s="1">
        <f t="shared" si="268"/>
        <v>23.77270300988647</v>
      </c>
      <c r="AB1070" s="1">
        <f t="shared" si="269"/>
        <v>-30.725082561781452</v>
      </c>
      <c r="AC1070" s="1">
        <f t="shared" si="262"/>
        <v>38.848064389677795</v>
      </c>
      <c r="AD1070" s="1">
        <f t="shared" si="274"/>
        <v>-2.1513265616816</v>
      </c>
      <c r="AE1070" s="1">
        <f t="shared" si="263"/>
        <v>-6.2163537259907029</v>
      </c>
      <c r="AF1070" s="1">
        <f t="shared" si="264"/>
        <v>6.5780893595051797</v>
      </c>
      <c r="AG1070" s="1">
        <f t="shared" si="259"/>
        <v>10.679999999999817</v>
      </c>
      <c r="AH1070" s="1">
        <f>SUM($Z$2:Z1070)</f>
        <v>680.92310234527213</v>
      </c>
    </row>
    <row r="1071" spans="17:34" x14ac:dyDescent="0.3">
      <c r="Q1071" s="1">
        <f t="shared" si="265"/>
        <v>10.689999999999817</v>
      </c>
      <c r="R1071" s="1">
        <f>IF(Q1071&lt;=t_thrust,('D12 Data'!D1071/(m+m_f/2)),0)</f>
        <v>0</v>
      </c>
      <c r="S1071" s="1">
        <f t="shared" si="266"/>
        <v>0</v>
      </c>
      <c r="T1071" s="1">
        <f t="shared" si="273"/>
        <v>0</v>
      </c>
      <c r="U1071" s="1">
        <f t="shared" si="260"/>
        <v>2.1474346089573424</v>
      </c>
      <c r="V1071" s="1">
        <f t="shared" si="261"/>
        <v>3.6082024432716988</v>
      </c>
      <c r="W1071" s="1">
        <f t="shared" si="267"/>
        <v>5.7556370522290399</v>
      </c>
      <c r="X1071" s="1">
        <f t="shared" si="270"/>
        <v>585.15013077848334</v>
      </c>
      <c r="Y1071" s="1">
        <f t="shared" si="271"/>
        <v>210.05303285019286</v>
      </c>
      <c r="Z1071" s="1">
        <f t="shared" si="272"/>
        <v>0.38848064389678755</v>
      </c>
      <c r="AA1071" s="1">
        <f t="shared" si="268"/>
        <v>23.751189744269656</v>
      </c>
      <c r="AB1071" s="1">
        <f t="shared" si="269"/>
        <v>-30.787246099041358</v>
      </c>
      <c r="AC1071" s="1">
        <f t="shared" si="262"/>
        <v>38.884103906753943</v>
      </c>
      <c r="AD1071" s="1">
        <f t="shared" si="274"/>
        <v>-2.1474346089573424</v>
      </c>
      <c r="AE1071" s="1">
        <f t="shared" si="263"/>
        <v>-6.2017975567283017</v>
      </c>
      <c r="AF1071" s="1">
        <f t="shared" si="264"/>
        <v>6.5630608967454283</v>
      </c>
      <c r="AG1071" s="1">
        <f t="shared" si="259"/>
        <v>10.689999999999817</v>
      </c>
      <c r="AH1071" s="1">
        <f>SUM($Z$2:Z1071)</f>
        <v>681.31158298916887</v>
      </c>
    </row>
    <row r="1072" spans="17:34" x14ac:dyDescent="0.3">
      <c r="Q1072" s="1">
        <f t="shared" si="265"/>
        <v>10.699999999999816</v>
      </c>
      <c r="R1072" s="1">
        <f>IF(Q1072&lt;=t_thrust,('D12 Data'!D1072/(m+m_f/2)),0)</f>
        <v>0</v>
      </c>
      <c r="S1072" s="1">
        <f t="shared" si="266"/>
        <v>0</v>
      </c>
      <c r="T1072" s="1">
        <f t="shared" si="273"/>
        <v>0</v>
      </c>
      <c r="U1072" s="1">
        <f t="shared" si="260"/>
        <v>2.1435532112294857</v>
      </c>
      <c r="V1072" s="1">
        <f t="shared" si="261"/>
        <v>3.6227538451971513</v>
      </c>
      <c r="W1072" s="1">
        <f t="shared" si="267"/>
        <v>5.7663070564266379</v>
      </c>
      <c r="X1072" s="1">
        <f t="shared" si="270"/>
        <v>585.38764267592603</v>
      </c>
      <c r="Y1072" s="1">
        <f t="shared" si="271"/>
        <v>209.74516038920245</v>
      </c>
      <c r="Z1072" s="1">
        <f t="shared" si="272"/>
        <v>0.3888410390675307</v>
      </c>
      <c r="AA1072" s="1">
        <f t="shared" si="268"/>
        <v>23.729715398180083</v>
      </c>
      <c r="AB1072" s="1">
        <f t="shared" si="269"/>
        <v>-30.849264074608641</v>
      </c>
      <c r="AC1072" s="1">
        <f t="shared" si="262"/>
        <v>38.920129583848563</v>
      </c>
      <c r="AD1072" s="1">
        <f t="shared" si="274"/>
        <v>-2.1435532112294857</v>
      </c>
      <c r="AE1072" s="1">
        <f t="shared" si="263"/>
        <v>-6.1872461548028497</v>
      </c>
      <c r="AF1072" s="1">
        <f t="shared" si="264"/>
        <v>6.5480405732932718</v>
      </c>
      <c r="AG1072" s="1">
        <f t="shared" si="259"/>
        <v>10.699999999999816</v>
      </c>
      <c r="AH1072" s="1">
        <f>SUM($Z$2:Z1072)</f>
        <v>681.7004240282364</v>
      </c>
    </row>
    <row r="1073" spans="17:34" x14ac:dyDescent="0.3">
      <c r="Q1073" s="1">
        <f t="shared" si="265"/>
        <v>10.709999999999816</v>
      </c>
      <c r="R1073" s="1">
        <f>IF(Q1073&lt;=t_thrust,('D12 Data'!D1073/(m+m_f/2)),0)</f>
        <v>0</v>
      </c>
      <c r="S1073" s="1">
        <f t="shared" si="266"/>
        <v>0</v>
      </c>
      <c r="T1073" s="1">
        <f t="shared" si="273"/>
        <v>0</v>
      </c>
      <c r="U1073" s="1">
        <f t="shared" si="260"/>
        <v>2.1396823303569619</v>
      </c>
      <c r="V1073" s="1">
        <f t="shared" si="261"/>
        <v>3.6373002848162304</v>
      </c>
      <c r="W1073" s="1">
        <f t="shared" si="267"/>
        <v>5.7769826151731936</v>
      </c>
      <c r="X1073" s="1">
        <f t="shared" si="270"/>
        <v>585.62493982990782</v>
      </c>
      <c r="Y1073" s="1">
        <f t="shared" si="271"/>
        <v>209.43666774845639</v>
      </c>
      <c r="Z1073" s="1">
        <f t="shared" si="272"/>
        <v>0.38920129583846091</v>
      </c>
      <c r="AA1073" s="1">
        <f t="shared" si="268"/>
        <v>23.708279866067787</v>
      </c>
      <c r="AB1073" s="1">
        <f t="shared" si="269"/>
        <v>-30.911136536156668</v>
      </c>
      <c r="AC1073" s="1">
        <f t="shared" si="262"/>
        <v>38.956140673386976</v>
      </c>
      <c r="AD1073" s="1">
        <f t="shared" si="274"/>
        <v>-2.1396823303569619</v>
      </c>
      <c r="AE1073" s="1">
        <f t="shared" si="263"/>
        <v>-6.1726997151837697</v>
      </c>
      <c r="AF1073" s="1">
        <f t="shared" si="264"/>
        <v>6.5330285663443712</v>
      </c>
      <c r="AG1073" s="1">
        <f t="shared" si="259"/>
        <v>10.709999999999816</v>
      </c>
      <c r="AH1073" s="1">
        <f>SUM($Z$2:Z1073)</f>
        <v>682.08962532407486</v>
      </c>
    </row>
    <row r="1074" spans="17:34" x14ac:dyDescent="0.3">
      <c r="Q1074" s="1">
        <f t="shared" si="265"/>
        <v>10.719999999999816</v>
      </c>
      <c r="R1074" s="1">
        <f>IF(Q1074&lt;=t_thrust,('D12 Data'!D1074/(m+m_f/2)),0)</f>
        <v>0</v>
      </c>
      <c r="S1074" s="1">
        <f t="shared" si="266"/>
        <v>0</v>
      </c>
      <c r="T1074" s="1">
        <f t="shared" si="273"/>
        <v>0</v>
      </c>
      <c r="U1074" s="1">
        <f t="shared" si="260"/>
        <v>2.1358219283708593</v>
      </c>
      <c r="V1074" s="1">
        <f t="shared" si="261"/>
        <v>3.6518415681928289</v>
      </c>
      <c r="W1074" s="1">
        <f t="shared" si="267"/>
        <v>5.7876634965636891</v>
      </c>
      <c r="X1074" s="1">
        <f t="shared" si="270"/>
        <v>585.86202262856852</v>
      </c>
      <c r="Y1074" s="1">
        <f t="shared" si="271"/>
        <v>209.12755638309483</v>
      </c>
      <c r="Z1074" s="1">
        <f t="shared" si="272"/>
        <v>0.3895614067338824</v>
      </c>
      <c r="AA1074" s="1">
        <f t="shared" si="268"/>
        <v>23.686883042764219</v>
      </c>
      <c r="AB1074" s="1">
        <f t="shared" si="269"/>
        <v>-30.972863533308505</v>
      </c>
      <c r="AC1074" s="1">
        <f t="shared" si="262"/>
        <v>38.992136434601058</v>
      </c>
      <c r="AD1074" s="1">
        <f t="shared" si="274"/>
        <v>-2.1358219283708593</v>
      </c>
      <c r="AE1074" s="1">
        <f t="shared" si="263"/>
        <v>-6.1581584318071716</v>
      </c>
      <c r="AF1074" s="1">
        <f t="shared" si="264"/>
        <v>6.5180250521877854</v>
      </c>
      <c r="AG1074" s="1">
        <f t="shared" si="259"/>
        <v>10.719999999999816</v>
      </c>
      <c r="AH1074" s="1">
        <f>SUM($Z$2:Z1074)</f>
        <v>682.47918673080869</v>
      </c>
    </row>
    <row r="1075" spans="17:34" x14ac:dyDescent="0.3">
      <c r="Q1075" s="1">
        <f t="shared" si="265"/>
        <v>10.729999999999816</v>
      </c>
      <c r="R1075" s="1">
        <f>IF(Q1075&lt;=t_thrust,('D12 Data'!D1075/(m+m_f/2)),0)</f>
        <v>0</v>
      </c>
      <c r="S1075" s="1">
        <f t="shared" si="266"/>
        <v>0</v>
      </c>
      <c r="T1075" s="1">
        <f t="shared" si="273"/>
        <v>0</v>
      </c>
      <c r="U1075" s="1">
        <f t="shared" si="260"/>
        <v>2.1319719674734912</v>
      </c>
      <c r="V1075" s="1">
        <f t="shared" si="261"/>
        <v>3.666377502425755</v>
      </c>
      <c r="W1075" s="1">
        <f t="shared" si="267"/>
        <v>5.7983494698992475</v>
      </c>
      <c r="X1075" s="1">
        <f t="shared" si="270"/>
        <v>586.09889145899615</v>
      </c>
      <c r="Y1075" s="1">
        <f t="shared" si="271"/>
        <v>208.81782774776175</v>
      </c>
      <c r="Z1075" s="1">
        <f t="shared" si="272"/>
        <v>0.3899213643459904</v>
      </c>
      <c r="AA1075" s="1">
        <f t="shared" si="268"/>
        <v>23.66552482348051</v>
      </c>
      <c r="AB1075" s="1">
        <f t="shared" si="269"/>
        <v>-31.034445117626575</v>
      </c>
      <c r="AC1075" s="1">
        <f t="shared" si="262"/>
        <v>39.02811613349725</v>
      </c>
      <c r="AD1075" s="1">
        <f t="shared" si="274"/>
        <v>-2.1319719674734912</v>
      </c>
      <c r="AE1075" s="1">
        <f t="shared" si="263"/>
        <v>-6.1436224975742455</v>
      </c>
      <c r="AF1075" s="1">
        <f t="shared" si="264"/>
        <v>6.5030302062033511</v>
      </c>
      <c r="AG1075" s="1">
        <f t="shared" si="259"/>
        <v>10.729999999999816</v>
      </c>
      <c r="AH1075" s="1">
        <f>SUM($Z$2:Z1075)</f>
        <v>682.86910809515473</v>
      </c>
    </row>
    <row r="1076" spans="17:34" x14ac:dyDescent="0.3">
      <c r="Q1076" s="1">
        <f t="shared" si="265"/>
        <v>10.739999999999815</v>
      </c>
      <c r="R1076" s="1">
        <f>IF(Q1076&lt;=t_thrust,('D12 Data'!D1076/(m+m_f/2)),0)</f>
        <v>0</v>
      </c>
      <c r="S1076" s="1">
        <f t="shared" si="266"/>
        <v>0</v>
      </c>
      <c r="T1076" s="1">
        <f t="shared" si="273"/>
        <v>0</v>
      </c>
      <c r="U1076" s="1">
        <f t="shared" si="260"/>
        <v>2.1281324100374679</v>
      </c>
      <c r="V1076" s="1">
        <f t="shared" si="261"/>
        <v>3.6809078956502712</v>
      </c>
      <c r="W1076" s="1">
        <f t="shared" si="267"/>
        <v>5.8090403056877378</v>
      </c>
      <c r="X1076" s="1">
        <f t="shared" si="270"/>
        <v>586.33554670723095</v>
      </c>
      <c r="Y1076" s="1">
        <f t="shared" si="271"/>
        <v>208.50748329658549</v>
      </c>
      <c r="Z1076" s="1">
        <f t="shared" si="272"/>
        <v>0.39028116133496554</v>
      </c>
      <c r="AA1076" s="1">
        <f t="shared" si="268"/>
        <v>23.644205103805774</v>
      </c>
      <c r="AB1076" s="1">
        <f t="shared" si="269"/>
        <v>-31.095881342602315</v>
      </c>
      <c r="AC1076" s="1">
        <f t="shared" si="262"/>
        <v>39.064079042824467</v>
      </c>
      <c r="AD1076" s="1">
        <f t="shared" si="274"/>
        <v>-2.1281324100374679</v>
      </c>
      <c r="AE1076" s="1">
        <f t="shared" si="263"/>
        <v>-6.1290921043497288</v>
      </c>
      <c r="AF1076" s="1">
        <f t="shared" si="264"/>
        <v>6.4880442028591379</v>
      </c>
      <c r="AG1076" s="1">
        <f t="shared" si="259"/>
        <v>10.739999999999815</v>
      </c>
      <c r="AH1076" s="1">
        <f>SUM($Z$2:Z1076)</f>
        <v>683.25938925648973</v>
      </c>
    </row>
    <row r="1077" spans="17:34" x14ac:dyDescent="0.3">
      <c r="Q1077" s="1">
        <f t="shared" si="265"/>
        <v>10.749999999999815</v>
      </c>
      <c r="R1077" s="1">
        <f>IF(Q1077&lt;=t_thrust,('D12 Data'!D1077/(m+m_f/2)),0)</f>
        <v>0</v>
      </c>
      <c r="S1077" s="1">
        <f t="shared" si="266"/>
        <v>0</v>
      </c>
      <c r="T1077" s="1">
        <f t="shared" si="273"/>
        <v>0</v>
      </c>
      <c r="U1077" s="1">
        <f t="shared" si="260"/>
        <v>2.1243032186047803</v>
      </c>
      <c r="V1077" s="1">
        <f t="shared" si="261"/>
        <v>3.6954325570395659</v>
      </c>
      <c r="W1077" s="1">
        <f t="shared" si="267"/>
        <v>5.8197357756443449</v>
      </c>
      <c r="X1077" s="1">
        <f t="shared" si="270"/>
        <v>586.57198875826896</v>
      </c>
      <c r="Y1077" s="1">
        <f t="shared" si="271"/>
        <v>208.19652448315946</v>
      </c>
      <c r="Z1077" s="1">
        <f t="shared" si="272"/>
        <v>0.3906407904282192</v>
      </c>
      <c r="AA1077" s="1">
        <f t="shared" si="268"/>
        <v>23.622923779705399</v>
      </c>
      <c r="AB1077" s="1">
        <f t="shared" si="269"/>
        <v>-31.157172263645812</v>
      </c>
      <c r="AC1077" s="1">
        <f t="shared" si="262"/>
        <v>39.100024442041857</v>
      </c>
      <c r="AD1077" s="1">
        <f t="shared" si="274"/>
        <v>-2.1243032186047803</v>
      </c>
      <c r="AE1077" s="1">
        <f t="shared" si="263"/>
        <v>-6.1145674429604346</v>
      </c>
      <c r="AF1077" s="1">
        <f t="shared" si="264"/>
        <v>6.4730672157089746</v>
      </c>
      <c r="AG1077" s="1">
        <f t="shared" si="259"/>
        <v>10.749999999999815</v>
      </c>
      <c r="AH1077" s="1">
        <f>SUM($Z$2:Z1077)</f>
        <v>683.65003004691789</v>
      </c>
    </row>
    <row r="1078" spans="17:34" x14ac:dyDescent="0.3">
      <c r="Q1078" s="1">
        <f t="shared" si="265"/>
        <v>10.759999999999815</v>
      </c>
      <c r="R1078" s="1">
        <f>IF(Q1078&lt;=t_thrust,('D12 Data'!D1078/(m+m_f/2)),0)</f>
        <v>0</v>
      </c>
      <c r="S1078" s="1">
        <f t="shared" si="266"/>
        <v>0</v>
      </c>
      <c r="T1078" s="1">
        <f t="shared" si="273"/>
        <v>0</v>
      </c>
      <c r="U1078" s="1">
        <f t="shared" si="260"/>
        <v>2.1204843558858855</v>
      </c>
      <c r="V1078" s="1">
        <f t="shared" si="261"/>
        <v>3.7099512968061545</v>
      </c>
      <c r="W1078" s="1">
        <f t="shared" si="267"/>
        <v>5.8304356526920404</v>
      </c>
      <c r="X1078" s="1">
        <f t="shared" si="270"/>
        <v>586.80821799606599</v>
      </c>
      <c r="Y1078" s="1">
        <f t="shared" si="271"/>
        <v>207.88495276052302</v>
      </c>
      <c r="Z1078" s="1">
        <f t="shared" si="272"/>
        <v>0.39100024442039477</v>
      </c>
      <c r="AA1078" s="1">
        <f t="shared" si="268"/>
        <v>23.601680747519353</v>
      </c>
      <c r="AB1078" s="1">
        <f t="shared" si="269"/>
        <v>-31.218317938075415</v>
      </c>
      <c r="AC1078" s="1">
        <f t="shared" si="262"/>
        <v>39.135951617286466</v>
      </c>
      <c r="AD1078" s="1">
        <f t="shared" si="274"/>
        <v>-2.1204843558858855</v>
      </c>
      <c r="AE1078" s="1">
        <f t="shared" si="263"/>
        <v>-6.1000487031938455</v>
      </c>
      <c r="AF1078" s="1">
        <f t="shared" si="264"/>
        <v>6.4580994173900494</v>
      </c>
      <c r="AG1078" s="1">
        <f t="shared" si="259"/>
        <v>10.759999999999815</v>
      </c>
      <c r="AH1078" s="1">
        <f>SUM($Z$2:Z1078)</f>
        <v>684.0410302913383</v>
      </c>
    </row>
    <row r="1079" spans="17:34" x14ac:dyDescent="0.3">
      <c r="Q1079" s="1">
        <f t="shared" si="265"/>
        <v>10.769999999999815</v>
      </c>
      <c r="R1079" s="1">
        <f>IF(Q1079&lt;=t_thrust,('D12 Data'!D1079/(m+m_f/2)),0)</f>
        <v>0</v>
      </c>
      <c r="S1079" s="1">
        <f t="shared" si="266"/>
        <v>0</v>
      </c>
      <c r="T1079" s="1">
        <f t="shared" si="273"/>
        <v>0</v>
      </c>
      <c r="U1079" s="1">
        <f t="shared" si="260"/>
        <v>2.1166757847587934</v>
      </c>
      <c r="V1079" s="1">
        <f t="shared" si="261"/>
        <v>3.7244639262032293</v>
      </c>
      <c r="W1079" s="1">
        <f t="shared" si="267"/>
        <v>5.8411397109620218</v>
      </c>
      <c r="X1079" s="1">
        <f t="shared" si="270"/>
        <v>587.04423480354114</v>
      </c>
      <c r="Y1079" s="1">
        <f t="shared" si="271"/>
        <v>207.57276958114227</v>
      </c>
      <c r="Z1079" s="1">
        <f t="shared" si="272"/>
        <v>0.39135951617283909</v>
      </c>
      <c r="AA1079" s="1">
        <f t="shared" si="268"/>
        <v>23.580475903960494</v>
      </c>
      <c r="AB1079" s="1">
        <f t="shared" si="269"/>
        <v>-31.279318425107352</v>
      </c>
      <c r="AC1079" s="1">
        <f t="shared" si="262"/>
        <v>39.171859861340785</v>
      </c>
      <c r="AD1079" s="1">
        <f t="shared" si="274"/>
        <v>-2.1166757847587934</v>
      </c>
      <c r="AE1079" s="1">
        <f t="shared" si="263"/>
        <v>-6.0855360737967708</v>
      </c>
      <c r="AF1079" s="1">
        <f t="shared" si="264"/>
        <v>6.4431409796205816</v>
      </c>
      <c r="AG1079" s="1">
        <f t="shared" si="259"/>
        <v>10.769999999999815</v>
      </c>
      <c r="AH1079" s="1">
        <f>SUM($Z$2:Z1079)</f>
        <v>684.43238980751119</v>
      </c>
    </row>
    <row r="1080" spans="17:34" x14ac:dyDescent="0.3">
      <c r="Q1080" s="1">
        <f t="shared" si="265"/>
        <v>10.779999999999815</v>
      </c>
      <c r="R1080" s="1">
        <f>IF(Q1080&lt;=t_thrust,('D12 Data'!D1080/(m+m_f/2)),0)</f>
        <v>0</v>
      </c>
      <c r="S1080" s="1">
        <f t="shared" si="266"/>
        <v>0</v>
      </c>
      <c r="T1080" s="1">
        <f t="shared" si="273"/>
        <v>0</v>
      </c>
      <c r="U1080" s="1">
        <f t="shared" si="260"/>
        <v>2.1128774682681688</v>
      </c>
      <c r="V1080" s="1">
        <f t="shared" si="261"/>
        <v>3.7389702575259389</v>
      </c>
      <c r="W1080" s="1">
        <f t="shared" si="267"/>
        <v>5.8518477257941086</v>
      </c>
      <c r="X1080" s="1">
        <f t="shared" si="270"/>
        <v>587.28003956258078</v>
      </c>
      <c r="Y1080" s="1">
        <f t="shared" si="271"/>
        <v>207.2599763968912</v>
      </c>
      <c r="Z1080" s="1">
        <f t="shared" si="272"/>
        <v>0.39171859861341984</v>
      </c>
      <c r="AA1080" s="1">
        <f t="shared" si="268"/>
        <v>23.559309146112906</v>
      </c>
      <c r="AB1080" s="1">
        <f t="shared" si="269"/>
        <v>-31.34017378584532</v>
      </c>
      <c r="AC1080" s="1">
        <f t="shared" si="262"/>
        <v>39.207748473600283</v>
      </c>
      <c r="AD1080" s="1">
        <f t="shared" si="274"/>
        <v>-2.1128774682681688</v>
      </c>
      <c r="AE1080" s="1">
        <f t="shared" si="263"/>
        <v>-6.071029742474062</v>
      </c>
      <c r="AF1080" s="1">
        <f t="shared" si="264"/>
        <v>6.4281920731975628</v>
      </c>
      <c r="AG1080" s="1">
        <f t="shared" si="259"/>
        <v>10.779999999999815</v>
      </c>
      <c r="AH1080" s="1">
        <f>SUM($Z$2:Z1080)</f>
        <v>684.82410840612465</v>
      </c>
    </row>
    <row r="1081" spans="17:34" x14ac:dyDescent="0.3">
      <c r="Q1081" s="1">
        <f t="shared" si="265"/>
        <v>10.789999999999814</v>
      </c>
      <c r="R1081" s="1">
        <f>IF(Q1081&lt;=t_thrust,('D12 Data'!D1081/(m+m_f/2)),0)</f>
        <v>0</v>
      </c>
      <c r="S1081" s="1">
        <f t="shared" si="266"/>
        <v>0</v>
      </c>
      <c r="T1081" s="1">
        <f t="shared" si="273"/>
        <v>0</v>
      </c>
      <c r="U1081" s="1">
        <f t="shared" si="260"/>
        <v>2.1090893696244337</v>
      </c>
      <c r="V1081" s="1">
        <f t="shared" si="261"/>
        <v>3.7534701041126</v>
      </c>
      <c r="W1081" s="1">
        <f t="shared" si="267"/>
        <v>5.8625594737370337</v>
      </c>
      <c r="X1081" s="1">
        <f t="shared" si="270"/>
        <v>587.51563265404195</v>
      </c>
      <c r="Y1081" s="1">
        <f t="shared" si="271"/>
        <v>206.94657465903276</v>
      </c>
      <c r="Z1081" s="1">
        <f t="shared" si="272"/>
        <v>0.39207748473601767</v>
      </c>
      <c r="AA1081" s="1">
        <f t="shared" si="268"/>
        <v>23.538180371430226</v>
      </c>
      <c r="AB1081" s="1">
        <f t="shared" si="269"/>
        <v>-31.400884083270057</v>
      </c>
      <c r="AC1081" s="1">
        <f t="shared" si="262"/>
        <v>39.24361676004068</v>
      </c>
      <c r="AD1081" s="1">
        <f t="shared" si="274"/>
        <v>-2.1090893696244337</v>
      </c>
      <c r="AE1081" s="1">
        <f t="shared" si="263"/>
        <v>-6.056529895887401</v>
      </c>
      <c r="AF1081" s="1">
        <f t="shared" si="264"/>
        <v>6.4132528679945748</v>
      </c>
      <c r="AG1081" s="1">
        <f t="shared" si="259"/>
        <v>10.789999999999814</v>
      </c>
      <c r="AH1081" s="1">
        <f>SUM($Z$2:Z1081)</f>
        <v>685.21618589086063</v>
      </c>
    </row>
    <row r="1082" spans="17:34" x14ac:dyDescent="0.3">
      <c r="Q1082" s="1">
        <f t="shared" si="265"/>
        <v>10.799999999999814</v>
      </c>
      <c r="R1082" s="1">
        <f>IF(Q1082&lt;=t_thrust,('D12 Data'!D1082/(m+m_f/2)),0)</f>
        <v>0</v>
      </c>
      <c r="S1082" s="1">
        <f t="shared" si="266"/>
        <v>0</v>
      </c>
      <c r="T1082" s="1">
        <f t="shared" si="273"/>
        <v>0</v>
      </c>
      <c r="U1082" s="1">
        <f t="shared" si="260"/>
        <v>2.1053114522028729</v>
      </c>
      <c r="V1082" s="1">
        <f t="shared" si="261"/>
        <v>3.7679632803458576</v>
      </c>
      <c r="W1082" s="1">
        <f t="shared" si="267"/>
        <v>5.8732747325487322</v>
      </c>
      <c r="X1082" s="1">
        <f t="shared" si="270"/>
        <v>587.75101445775624</v>
      </c>
      <c r="Y1082" s="1">
        <f t="shared" si="271"/>
        <v>206.63256581820008</v>
      </c>
      <c r="Z1082" s="1">
        <f t="shared" si="272"/>
        <v>0.3924361676003868</v>
      </c>
      <c r="AA1082" s="1">
        <f t="shared" si="268"/>
        <v>23.517089477733983</v>
      </c>
      <c r="AB1082" s="1">
        <f t="shared" si="269"/>
        <v>-31.461449382228931</v>
      </c>
      <c r="AC1082" s="1">
        <f t="shared" si="262"/>
        <v>39.279464033185327</v>
      </c>
      <c r="AD1082" s="1">
        <f t="shared" si="274"/>
        <v>-2.1053114522028729</v>
      </c>
      <c r="AE1082" s="1">
        <f t="shared" si="263"/>
        <v>-6.0420367196541429</v>
      </c>
      <c r="AF1082" s="1">
        <f t="shared" si="264"/>
        <v>6.3983235329596742</v>
      </c>
      <c r="AG1082" s="1">
        <f t="shared" si="259"/>
        <v>10.799999999999814</v>
      </c>
      <c r="AH1082" s="1">
        <f>SUM($Z$2:Z1082)</f>
        <v>685.60862205846104</v>
      </c>
    </row>
    <row r="1083" spans="17:34" x14ac:dyDescent="0.3">
      <c r="Q1083" s="1">
        <f t="shared" si="265"/>
        <v>10.809999999999814</v>
      </c>
      <c r="R1083" s="1">
        <f>IF(Q1083&lt;=t_thrust,('D12 Data'!D1083/(m+m_f/2)),0)</f>
        <v>0</v>
      </c>
      <c r="S1083" s="1">
        <f t="shared" si="266"/>
        <v>0</v>
      </c>
      <c r="T1083" s="1">
        <f t="shared" si="273"/>
        <v>0</v>
      </c>
      <c r="U1083" s="1">
        <f t="shared" si="260"/>
        <v>2.1015436795427509</v>
      </c>
      <c r="V1083" s="1">
        <f t="shared" si="261"/>
        <v>3.7824496016537683</v>
      </c>
      <c r="W1083" s="1">
        <f t="shared" si="267"/>
        <v>5.8839932811965188</v>
      </c>
      <c r="X1083" s="1">
        <f t="shared" si="270"/>
        <v>587.98618535253354</v>
      </c>
      <c r="Y1083" s="1">
        <f t="shared" si="271"/>
        <v>206.31795132437779</v>
      </c>
      <c r="Z1083" s="1">
        <f t="shared" si="272"/>
        <v>0.39279464033182887</v>
      </c>
      <c r="AA1083" s="1">
        <f t="shared" si="268"/>
        <v>23.496036363211953</v>
      </c>
      <c r="AB1083" s="1">
        <f t="shared" si="269"/>
        <v>-31.52186974942547</v>
      </c>
      <c r="AC1083" s="1">
        <f t="shared" si="262"/>
        <v>39.315289612072334</v>
      </c>
      <c r="AD1083" s="1">
        <f t="shared" si="274"/>
        <v>-2.1015436795427509</v>
      </c>
      <c r="AE1083" s="1">
        <f t="shared" si="263"/>
        <v>-6.0275503983462322</v>
      </c>
      <c r="AF1083" s="1">
        <f t="shared" si="264"/>
        <v>6.3834042361133543</v>
      </c>
      <c r="AG1083" s="1">
        <f t="shared" si="259"/>
        <v>10.809999999999814</v>
      </c>
      <c r="AH1083" s="1">
        <f>SUM($Z$2:Z1083)</f>
        <v>686.00141669879292</v>
      </c>
    </row>
    <row r="1084" spans="17:34" x14ac:dyDescent="0.3">
      <c r="Q1084" s="1">
        <f t="shared" si="265"/>
        <v>10.819999999999814</v>
      </c>
      <c r="R1084" s="1">
        <f>IF(Q1084&lt;=t_thrust,('D12 Data'!D1084/(m+m_f/2)),0)</f>
        <v>0</v>
      </c>
      <c r="S1084" s="1">
        <f t="shared" si="266"/>
        <v>0</v>
      </c>
      <c r="T1084" s="1">
        <f t="shared" si="273"/>
        <v>0</v>
      </c>
      <c r="U1084" s="1">
        <f t="shared" si="260"/>
        <v>2.0977860153464314</v>
      </c>
      <c r="V1084" s="1">
        <f t="shared" si="261"/>
        <v>3.7969288845108413</v>
      </c>
      <c r="W1084" s="1">
        <f t="shared" si="267"/>
        <v>5.8947148998572736</v>
      </c>
      <c r="X1084" s="1">
        <f t="shared" si="270"/>
        <v>588.22114571616567</v>
      </c>
      <c r="Y1084" s="1">
        <f t="shared" si="271"/>
        <v>206.00273262688353</v>
      </c>
      <c r="Z1084" s="1">
        <f t="shared" si="272"/>
        <v>0.39315289612073118</v>
      </c>
      <c r="AA1084" s="1">
        <f t="shared" si="268"/>
        <v>23.475020926416526</v>
      </c>
      <c r="AB1084" s="1">
        <f t="shared" si="269"/>
        <v>-31.582145253408932</v>
      </c>
      <c r="AC1084" s="1">
        <f t="shared" si="262"/>
        <v>39.35109282222178</v>
      </c>
      <c r="AD1084" s="1">
        <f t="shared" si="274"/>
        <v>-2.0977860153464314</v>
      </c>
      <c r="AE1084" s="1">
        <f t="shared" si="263"/>
        <v>-6.0130711154891596</v>
      </c>
      <c r="AF1084" s="1">
        <f t="shared" si="264"/>
        <v>6.368495144546559</v>
      </c>
      <c r="AG1084" s="1">
        <f t="shared" si="259"/>
        <v>10.819999999999814</v>
      </c>
      <c r="AH1084" s="1">
        <f>SUM($Z$2:Z1084)</f>
        <v>686.39456959491361</v>
      </c>
    </row>
    <row r="1085" spans="17:34" x14ac:dyDescent="0.3">
      <c r="Q1085" s="1">
        <f t="shared" si="265"/>
        <v>10.829999999999814</v>
      </c>
      <c r="R1085" s="1">
        <f>IF(Q1085&lt;=t_thrust,('D12 Data'!D1085/(m+m_f/2)),0)</f>
        <v>0</v>
      </c>
      <c r="S1085" s="1">
        <f t="shared" si="266"/>
        <v>0</v>
      </c>
      <c r="T1085" s="1">
        <f t="shared" si="273"/>
        <v>0</v>
      </c>
      <c r="U1085" s="1">
        <f t="shared" si="260"/>
        <v>2.0940384234785001</v>
      </c>
      <c r="V1085" s="1">
        <f t="shared" si="261"/>
        <v>3.8114009464389942</v>
      </c>
      <c r="W1085" s="1">
        <f t="shared" si="267"/>
        <v>5.9054393699174952</v>
      </c>
      <c r="X1085" s="1">
        <f t="shared" si="270"/>
        <v>588.45589592542979</v>
      </c>
      <c r="Y1085" s="1">
        <f t="shared" si="271"/>
        <v>205.68691117434943</v>
      </c>
      <c r="Z1085" s="1">
        <f t="shared" si="272"/>
        <v>0.39351092822219591</v>
      </c>
      <c r="AA1085" s="1">
        <f t="shared" si="268"/>
        <v>23.454043066263061</v>
      </c>
      <c r="AB1085" s="1">
        <f t="shared" si="269"/>
        <v>-31.642275964563822</v>
      </c>
      <c r="AC1085" s="1">
        <f t="shared" si="262"/>
        <v>39.38687299560268</v>
      </c>
      <c r="AD1085" s="1">
        <f t="shared" si="274"/>
        <v>-2.0940384234785001</v>
      </c>
      <c r="AE1085" s="1">
        <f t="shared" si="263"/>
        <v>-5.9985990535610068</v>
      </c>
      <c r="AF1085" s="1">
        <f t="shared" si="264"/>
        <v>6.3535964244187975</v>
      </c>
      <c r="AG1085" s="1">
        <f t="shared" si="259"/>
        <v>10.829999999999814</v>
      </c>
      <c r="AH1085" s="1">
        <f>SUM($Z$2:Z1085)</f>
        <v>686.78808052313582</v>
      </c>
    </row>
    <row r="1086" spans="17:34" x14ac:dyDescent="0.3">
      <c r="Q1086" s="1">
        <f t="shared" si="265"/>
        <v>10.839999999999813</v>
      </c>
      <c r="R1086" s="1">
        <f>IF(Q1086&lt;=t_thrust,('D12 Data'!D1086/(m+m_f/2)),0)</f>
        <v>0</v>
      </c>
      <c r="S1086" s="1">
        <f t="shared" si="266"/>
        <v>0</v>
      </c>
      <c r="T1086" s="1">
        <f t="shared" si="273"/>
        <v>0</v>
      </c>
      <c r="U1086" s="1">
        <f t="shared" si="260"/>
        <v>2.0903008679648996</v>
      </c>
      <c r="V1086" s="1">
        <f t="shared" si="261"/>
        <v>3.8258656060084699</v>
      </c>
      <c r="W1086" s="1">
        <f t="shared" si="267"/>
        <v>5.9161664739733695</v>
      </c>
      <c r="X1086" s="1">
        <f t="shared" si="270"/>
        <v>588.69043635609239</v>
      </c>
      <c r="Y1086" s="1">
        <f t="shared" si="271"/>
        <v>205.3704884147038</v>
      </c>
      <c r="Z1086" s="1">
        <f t="shared" si="272"/>
        <v>0.3938687299560073</v>
      </c>
      <c r="AA1086" s="1">
        <f t="shared" si="268"/>
        <v>23.433102682028277</v>
      </c>
      <c r="AB1086" s="1">
        <f t="shared" si="269"/>
        <v>-31.702261955099431</v>
      </c>
      <c r="AC1086" s="1">
        <f t="shared" si="262"/>
        <v>39.422629470600079</v>
      </c>
      <c r="AD1086" s="1">
        <f t="shared" si="274"/>
        <v>-2.0903008679648996</v>
      </c>
      <c r="AE1086" s="1">
        <f t="shared" si="263"/>
        <v>-5.9841343939915301</v>
      </c>
      <c r="AF1086" s="1">
        <f t="shared" si="264"/>
        <v>6.33870824095629</v>
      </c>
      <c r="AG1086" s="1">
        <f t="shared" si="259"/>
        <v>10.839999999999813</v>
      </c>
      <c r="AH1086" s="1">
        <f>SUM($Z$2:Z1086)</f>
        <v>687.18194925309183</v>
      </c>
    </row>
    <row r="1087" spans="17:34" x14ac:dyDescent="0.3">
      <c r="Q1087" s="1">
        <f t="shared" si="265"/>
        <v>10.849999999999813</v>
      </c>
      <c r="R1087" s="1">
        <f>IF(Q1087&lt;=t_thrust,('D12 Data'!D1087/(m+m_f/2)),0)</f>
        <v>0</v>
      </c>
      <c r="S1087" s="1">
        <f t="shared" si="266"/>
        <v>0</v>
      </c>
      <c r="T1087" s="1">
        <f t="shared" si="273"/>
        <v>0</v>
      </c>
      <c r="U1087" s="1">
        <f t="shared" si="260"/>
        <v>2.0865733129920581</v>
      </c>
      <c r="V1087" s="1">
        <f t="shared" si="261"/>
        <v>3.8403226828386763</v>
      </c>
      <c r="W1087" s="1">
        <f t="shared" si="267"/>
        <v>5.9268959958307335</v>
      </c>
      <c r="X1087" s="1">
        <f t="shared" si="270"/>
        <v>588.92476738291271</v>
      </c>
      <c r="Y1087" s="1">
        <f t="shared" si="271"/>
        <v>205.05346579515282</v>
      </c>
      <c r="Z1087" s="1">
        <f t="shared" si="272"/>
        <v>0.39422629470600995</v>
      </c>
      <c r="AA1087" s="1">
        <f t="shared" si="268"/>
        <v>23.412199673348628</v>
      </c>
      <c r="AB1087" s="1">
        <f t="shared" si="269"/>
        <v>-31.762103299039346</v>
      </c>
      <c r="AC1087" s="1">
        <f t="shared" si="262"/>
        <v>39.458361591981891</v>
      </c>
      <c r="AD1087" s="1">
        <f t="shared" si="274"/>
        <v>-2.0865733129920581</v>
      </c>
      <c r="AE1087" s="1">
        <f t="shared" si="263"/>
        <v>-5.9696773171613238</v>
      </c>
      <c r="AF1087" s="1">
        <f t="shared" si="264"/>
        <v>6.3238307584502191</v>
      </c>
      <c r="AG1087" s="1">
        <f t="shared" si="259"/>
        <v>10.849999999999813</v>
      </c>
      <c r="AH1087" s="1">
        <f>SUM($Z$2:Z1087)</f>
        <v>687.57617554779779</v>
      </c>
    </row>
    <row r="1088" spans="17:34" x14ac:dyDescent="0.3">
      <c r="Q1088" s="1">
        <f t="shared" si="265"/>
        <v>10.859999999999813</v>
      </c>
      <c r="R1088" s="1">
        <f>IF(Q1088&lt;=t_thrust,('D12 Data'!D1088/(m+m_f/2)),0)</f>
        <v>0</v>
      </c>
      <c r="S1088" s="1">
        <f t="shared" si="266"/>
        <v>0</v>
      </c>
      <c r="T1088" s="1">
        <f t="shared" si="273"/>
        <v>0</v>
      </c>
      <c r="U1088" s="1">
        <f t="shared" si="260"/>
        <v>2.0828557229060407</v>
      </c>
      <c r="V1088" s="1">
        <f t="shared" si="261"/>
        <v>3.8547719975989736</v>
      </c>
      <c r="W1088" s="1">
        <f t="shared" si="267"/>
        <v>5.937627720505013</v>
      </c>
      <c r="X1088" s="1">
        <f t="shared" si="270"/>
        <v>589.15888937964621</v>
      </c>
      <c r="Y1088" s="1">
        <f t="shared" si="271"/>
        <v>204.73584476216243</v>
      </c>
      <c r="Z1088" s="1">
        <f t="shared" si="272"/>
        <v>0.39458361591982655</v>
      </c>
      <c r="AA1088" s="1">
        <f t="shared" si="268"/>
        <v>23.391333940218708</v>
      </c>
      <c r="AB1088" s="1">
        <f t="shared" si="269"/>
        <v>-31.821800072210959</v>
      </c>
      <c r="AC1088" s="1">
        <f t="shared" si="262"/>
        <v>39.494068710865847</v>
      </c>
      <c r="AD1088" s="1">
        <f t="shared" si="274"/>
        <v>-2.0828557229060407</v>
      </c>
      <c r="AE1088" s="1">
        <f t="shared" si="263"/>
        <v>-5.9552280024010269</v>
      </c>
      <c r="AF1088" s="1">
        <f t="shared" si="264"/>
        <v>6.3089641402550205</v>
      </c>
      <c r="AG1088" s="1">
        <f t="shared" si="259"/>
        <v>10.859999999999813</v>
      </c>
      <c r="AH1088" s="1">
        <f>SUM($Z$2:Z1088)</f>
        <v>687.97075916371762</v>
      </c>
    </row>
    <row r="1089" spans="17:34" x14ac:dyDescent="0.3">
      <c r="Q1089" s="1">
        <f t="shared" si="265"/>
        <v>10.869999999999813</v>
      </c>
      <c r="R1089" s="1">
        <f>IF(Q1089&lt;=t_thrust,('D12 Data'!D1089/(m+m_f/2)),0)</f>
        <v>0</v>
      </c>
      <c r="S1089" s="1">
        <f t="shared" si="266"/>
        <v>0</v>
      </c>
      <c r="T1089" s="1">
        <f t="shared" si="273"/>
        <v>0</v>
      </c>
      <c r="U1089" s="1">
        <f t="shared" si="260"/>
        <v>2.0791480622116887</v>
      </c>
      <c r="V1089" s="1">
        <f t="shared" si="261"/>
        <v>3.8692133720094031</v>
      </c>
      <c r="W1089" s="1">
        <f t="shared" si="267"/>
        <v>5.9483614342210913</v>
      </c>
      <c r="X1089" s="1">
        <f t="shared" si="270"/>
        <v>589.3928027190484</v>
      </c>
      <c r="Y1089" s="1">
        <f t="shared" si="271"/>
        <v>204.41762676144032</v>
      </c>
      <c r="Z1089" s="1">
        <f t="shared" si="272"/>
        <v>0.39494068710866392</v>
      </c>
      <c r="AA1089" s="1">
        <f t="shared" si="268"/>
        <v>23.370505382989649</v>
      </c>
      <c r="AB1089" s="1">
        <f t="shared" si="269"/>
        <v>-31.881352352234966</v>
      </c>
      <c r="AC1089" s="1">
        <f t="shared" si="262"/>
        <v>39.529750184686293</v>
      </c>
      <c r="AD1089" s="1">
        <f t="shared" si="274"/>
        <v>-2.0791480622116887</v>
      </c>
      <c r="AE1089" s="1">
        <f t="shared" si="263"/>
        <v>-5.9407866279905974</v>
      </c>
      <c r="AF1089" s="1">
        <f t="shared" si="264"/>
        <v>6.2941085487867552</v>
      </c>
      <c r="AG1089" s="1">
        <f t="shared" ref="AG1089:AG1152" si="275">Q1089</f>
        <v>10.869999999999813</v>
      </c>
      <c r="AH1089" s="1">
        <f>SUM($Z$2:Z1089)</f>
        <v>688.36569985082633</v>
      </c>
    </row>
    <row r="1090" spans="17:34" x14ac:dyDescent="0.3">
      <c r="Q1090" s="1">
        <f t="shared" si="265"/>
        <v>10.879999999999812</v>
      </c>
      <c r="R1090" s="1">
        <f>IF(Q1090&lt;=t_thrust,('D12 Data'!D1090/(m+m_f/2)),0)</f>
        <v>0</v>
      </c>
      <c r="S1090" s="1">
        <f t="shared" si="266"/>
        <v>0</v>
      </c>
      <c r="T1090" s="1">
        <f t="shared" si="273"/>
        <v>0</v>
      </c>
      <c r="U1090" s="1">
        <f t="shared" ref="U1090:U1153" si="276">IF(t&lt;=t_thrust,(0.5*rho*vx^2*C_D*A)/(m+m_f/2),(0.5*rho*vx^2*C_D*A)/m)</f>
        <v>2.0754502955717737</v>
      </c>
      <c r="V1090" s="1">
        <f t="shared" ref="V1090:V1153" si="277">IF(t&lt;=t_thrust,(0.5*rho*vy^2*C_D*A)/(m+m_f/2),(0.5*rho*vy^2*C_D*A)/m)</f>
        <v>3.8836466288413498</v>
      </c>
      <c r="W1090" s="1">
        <f t="shared" si="267"/>
        <v>5.9590969244131236</v>
      </c>
      <c r="X1090" s="1">
        <f t="shared" si="270"/>
        <v>589.62650777287831</v>
      </c>
      <c r="Y1090" s="1">
        <f t="shared" si="271"/>
        <v>204.09881323791797</v>
      </c>
      <c r="Z1090" s="1">
        <f t="shared" si="272"/>
        <v>0.39529750184687112</v>
      </c>
      <c r="AA1090" s="1">
        <f t="shared" si="268"/>
        <v>23.349713902367533</v>
      </c>
      <c r="AB1090" s="1">
        <f t="shared" si="269"/>
        <v>-31.940760218514871</v>
      </c>
      <c r="AC1090" s="1">
        <f t="shared" ref="AC1090:AC1153" si="278">SQRT(vx^2+vy^2)</f>
        <v>39.565405377160964</v>
      </c>
      <c r="AD1090" s="1">
        <f t="shared" si="274"/>
        <v>-2.0754502955717737</v>
      </c>
      <c r="AE1090" s="1">
        <f t="shared" ref="AE1090:AE1153" si="279">IF(t&gt;t_thrust,IF(vy&gt;0,-ady-g,ady-g),aty-ady-g)</f>
        <v>-5.9263533711586511</v>
      </c>
      <c r="AF1090" s="1">
        <f t="shared" ref="AF1090:AF1153" si="280">SQRT(ax^2 + ay^2)</f>
        <v>6.279264145521549</v>
      </c>
      <c r="AG1090" s="1">
        <f t="shared" si="275"/>
        <v>10.879999999999812</v>
      </c>
      <c r="AH1090" s="1">
        <f>SUM($Z$2:Z1090)</f>
        <v>688.76099735267326</v>
      </c>
    </row>
    <row r="1091" spans="17:34" x14ac:dyDescent="0.3">
      <c r="Q1091" s="1">
        <f t="shared" ref="Q1091:Q1154" si="281">Q1090+h</f>
        <v>10.889999999999812</v>
      </c>
      <c r="R1091" s="1">
        <f>IF(Q1091&lt;=t_thrust,('D12 Data'!D1091/(m+m_f/2)),0)</f>
        <v>0</v>
      </c>
      <c r="S1091" s="1">
        <f t="shared" ref="S1091:S1154" si="282">R1091*COS($D$3)</f>
        <v>0</v>
      </c>
      <c r="T1091" s="1">
        <f t="shared" si="273"/>
        <v>0</v>
      </c>
      <c r="U1091" s="1">
        <f t="shared" si="276"/>
        <v>2.0717623878061544</v>
      </c>
      <c r="V1091" s="1">
        <f t="shared" si="277"/>
        <v>3.8980715919181503</v>
      </c>
      <c r="W1091" s="1">
        <f t="shared" ref="W1091:W1154" si="283">IF(Q1091&lt;=t_thrust,(0.5*rho*AC1091^2*C_D*A)/(m+m_f/2),(0.5*rho*AC1091^2*C_D*A)/m)</f>
        <v>5.9698339797243039</v>
      </c>
      <c r="X1091" s="1">
        <f t="shared" si="270"/>
        <v>589.86000491190202</v>
      </c>
      <c r="Y1091" s="1">
        <f t="shared" si="271"/>
        <v>203.77940563573281</v>
      </c>
      <c r="Z1091" s="1">
        <f t="shared" si="272"/>
        <v>0.39565405377163326</v>
      </c>
      <c r="AA1091" s="1">
        <f t="shared" ref="AA1091:AA1154" si="284">AA1090+AD1090*(Q1091-Q1090)</f>
        <v>23.328959399411815</v>
      </c>
      <c r="AB1091" s="1">
        <f t="shared" ref="AB1091:AB1154" si="285">AB1090+AE1090*(Q1091-Q1090)</f>
        <v>-32.000023752226454</v>
      </c>
      <c r="AC1091" s="1">
        <f t="shared" si="278"/>
        <v>39.601033658257734</v>
      </c>
      <c r="AD1091" s="1">
        <f t="shared" si="274"/>
        <v>-2.0717623878061544</v>
      </c>
      <c r="AE1091" s="1">
        <f t="shared" si="279"/>
        <v>-5.9119284080818506</v>
      </c>
      <c r="AF1091" s="1">
        <f t="shared" si="280"/>
        <v>6.2644310909940941</v>
      </c>
      <c r="AG1091" s="1">
        <f t="shared" si="275"/>
        <v>10.889999999999812</v>
      </c>
      <c r="AH1091" s="1">
        <f>SUM($Z$2:Z1091)</f>
        <v>689.15665140644489</v>
      </c>
    </row>
    <row r="1092" spans="17:34" x14ac:dyDescent="0.3">
      <c r="Q1092" s="1">
        <f t="shared" si="281"/>
        <v>10.899999999999812</v>
      </c>
      <c r="R1092" s="1">
        <f>IF(Q1092&lt;=t_thrust,('D12 Data'!D1092/(m+m_f/2)),0)</f>
        <v>0</v>
      </c>
      <c r="S1092" s="1">
        <f t="shared" si="282"/>
        <v>0</v>
      </c>
      <c r="T1092" s="1">
        <f t="shared" si="273"/>
        <v>0</v>
      </c>
      <c r="U1092" s="1">
        <f t="shared" si="276"/>
        <v>2.0680843038909438</v>
      </c>
      <c r="V1092" s="1">
        <f t="shared" si="277"/>
        <v>3.9124880861156393</v>
      </c>
      <c r="W1092" s="1">
        <f t="shared" si="283"/>
        <v>5.9805723900065839</v>
      </c>
      <c r="X1092" s="1">
        <f t="shared" ref="X1092:X1155" si="286">X1091+AA1091*(Q1092-Q1091)</f>
        <v>590.0932945058961</v>
      </c>
      <c r="Y1092" s="1">
        <f t="shared" ref="Y1092:Y1155" si="287">Y1091+AB1091*($Q1092-$Q1091)</f>
        <v>203.45940539821055</v>
      </c>
      <c r="Z1092" s="1">
        <f t="shared" ref="Z1092:Z1155" si="288">SQRT((X1092-X1091)^2+(Y1092-Y1091)^2)</f>
        <v>0.39601033658255114</v>
      </c>
      <c r="AA1092" s="1">
        <f t="shared" si="284"/>
        <v>23.308241775533755</v>
      </c>
      <c r="AB1092" s="1">
        <f t="shared" si="285"/>
        <v>-32.059143036307269</v>
      </c>
      <c r="AC1092" s="1">
        <f t="shared" si="278"/>
        <v>39.636634404161335</v>
      </c>
      <c r="AD1092" s="1">
        <f t="shared" si="274"/>
        <v>-2.0680843038909438</v>
      </c>
      <c r="AE1092" s="1">
        <f t="shared" si="279"/>
        <v>-5.8975119138843617</v>
      </c>
      <c r="AF1092" s="1">
        <f t="shared" si="280"/>
        <v>6.2496095447962245</v>
      </c>
      <c r="AG1092" s="1">
        <f t="shared" si="275"/>
        <v>10.899999999999812</v>
      </c>
      <c r="AH1092" s="1">
        <f>SUM($Z$2:Z1092)</f>
        <v>689.55266174302744</v>
      </c>
    </row>
    <row r="1093" spans="17:34" x14ac:dyDescent="0.3">
      <c r="Q1093" s="1">
        <f t="shared" si="281"/>
        <v>10.909999999999812</v>
      </c>
      <c r="R1093" s="1">
        <f>IF(Q1093&lt;=t_thrust,('D12 Data'!D1093/(m+m_f/2)),0)</f>
        <v>0</v>
      </c>
      <c r="S1093" s="1">
        <f t="shared" si="282"/>
        <v>0</v>
      </c>
      <c r="T1093" s="1">
        <f t="shared" si="273"/>
        <v>0</v>
      </c>
      <c r="U1093" s="1">
        <f t="shared" si="276"/>
        <v>2.0644160089576693</v>
      </c>
      <c r="V1093" s="1">
        <f t="shared" si="277"/>
        <v>3.9268959373626444</v>
      </c>
      <c r="W1093" s="1">
        <f t="shared" si="283"/>
        <v>5.9913119463203151</v>
      </c>
      <c r="X1093" s="1">
        <f t="shared" si="286"/>
        <v>590.32637692365142</v>
      </c>
      <c r="Y1093" s="1">
        <f t="shared" si="287"/>
        <v>203.13881396784748</v>
      </c>
      <c r="Z1093" s="1">
        <f t="shared" si="288"/>
        <v>0.39636634404160187</v>
      </c>
      <c r="AA1093" s="1">
        <f t="shared" si="284"/>
        <v>23.287560932494845</v>
      </c>
      <c r="AB1093" s="1">
        <f t="shared" si="285"/>
        <v>-32.118118155446112</v>
      </c>
      <c r="AC1093" s="1">
        <f t="shared" si="278"/>
        <v>39.672206997239989</v>
      </c>
      <c r="AD1093" s="1">
        <f t="shared" si="274"/>
        <v>-2.0644160089576693</v>
      </c>
      <c r="AE1093" s="1">
        <f t="shared" si="279"/>
        <v>-5.8831040626373561</v>
      </c>
      <c r="AF1093" s="1">
        <f t="shared" si="280"/>
        <v>6.2347996655755411</v>
      </c>
      <c r="AG1093" s="1">
        <f t="shared" si="275"/>
        <v>10.909999999999812</v>
      </c>
      <c r="AH1093" s="1">
        <f>SUM($Z$2:Z1093)</f>
        <v>689.949028087069</v>
      </c>
    </row>
    <row r="1094" spans="17:34" x14ac:dyDescent="0.3">
      <c r="Q1094" s="1">
        <f t="shared" si="281"/>
        <v>10.919999999999812</v>
      </c>
      <c r="R1094" s="1">
        <f>IF(Q1094&lt;=t_thrust,('D12 Data'!D1094/(m+m_f/2)),0)</f>
        <v>0</v>
      </c>
      <c r="S1094" s="1">
        <f t="shared" si="282"/>
        <v>0</v>
      </c>
      <c r="T1094" s="1">
        <f t="shared" si="273"/>
        <v>0</v>
      </c>
      <c r="U1094" s="1">
        <f t="shared" si="276"/>
        <v>2.0607574682924534</v>
      </c>
      <c r="V1094" s="1">
        <f t="shared" si="277"/>
        <v>3.9412949726414128</v>
      </c>
      <c r="W1094" s="1">
        <f t="shared" si="283"/>
        <v>6.0020524409338654</v>
      </c>
      <c r="X1094" s="1">
        <f t="shared" si="286"/>
        <v>590.55925253297642</v>
      </c>
      <c r="Y1094" s="1">
        <f t="shared" si="287"/>
        <v>202.81763278629302</v>
      </c>
      <c r="Z1094" s="1">
        <f t="shared" si="288"/>
        <v>0.39672206997242865</v>
      </c>
      <c r="AA1094" s="1">
        <f t="shared" si="284"/>
        <v>23.266916772405267</v>
      </c>
      <c r="AB1094" s="1">
        <f t="shared" si="285"/>
        <v>-32.176949196072485</v>
      </c>
      <c r="AC1094" s="1">
        <f t="shared" si="278"/>
        <v>39.707750826012081</v>
      </c>
      <c r="AD1094" s="1">
        <f t="shared" si="274"/>
        <v>-2.0607574682924534</v>
      </c>
      <c r="AE1094" s="1">
        <f t="shared" si="279"/>
        <v>-5.8687050273585877</v>
      </c>
      <c r="AF1094" s="1">
        <f t="shared" si="280"/>
        <v>6.2200016110341227</v>
      </c>
      <c r="AG1094" s="1">
        <f t="shared" si="275"/>
        <v>10.919999999999812</v>
      </c>
      <c r="AH1094" s="1">
        <f>SUM($Z$2:Z1094)</f>
        <v>690.34575015704138</v>
      </c>
    </row>
    <row r="1095" spans="17:34" x14ac:dyDescent="0.3">
      <c r="Q1095" s="1">
        <f t="shared" si="281"/>
        <v>10.929999999999811</v>
      </c>
      <c r="R1095" s="1">
        <f>IF(Q1095&lt;=t_thrust,('D12 Data'!D1095/(m+m_f/2)),0)</f>
        <v>0</v>
      </c>
      <c r="S1095" s="1">
        <f t="shared" si="282"/>
        <v>0</v>
      </c>
      <c r="T1095" s="1">
        <f t="shared" si="273"/>
        <v>0</v>
      </c>
      <c r="U1095" s="1">
        <f t="shared" si="276"/>
        <v>2.0571086473351863</v>
      </c>
      <c r="V1095" s="1">
        <f t="shared" si="277"/>
        <v>3.9556850199879849</v>
      </c>
      <c r="W1095" s="1">
        <f t="shared" si="283"/>
        <v>6.0127936673231721</v>
      </c>
      <c r="X1095" s="1">
        <f t="shared" si="286"/>
        <v>590.79192170070041</v>
      </c>
      <c r="Y1095" s="1">
        <f t="shared" si="287"/>
        <v>202.49586329433231</v>
      </c>
      <c r="Z1095" s="1">
        <f t="shared" si="288"/>
        <v>0.39707750826007532</v>
      </c>
      <c r="AA1095" s="1">
        <f t="shared" si="284"/>
        <v>23.246309197722343</v>
      </c>
      <c r="AB1095" s="1">
        <f t="shared" si="285"/>
        <v>-32.235636246346068</v>
      </c>
      <c r="AC1095" s="1">
        <f t="shared" si="278"/>
        <v>39.743265285112784</v>
      </c>
      <c r="AD1095" s="1">
        <f t="shared" si="274"/>
        <v>-2.0571086473351863</v>
      </c>
      <c r="AE1095" s="1">
        <f t="shared" si="279"/>
        <v>-5.8543149800120151</v>
      </c>
      <c r="AF1095" s="1">
        <f t="shared" si="280"/>
        <v>6.2052155379272911</v>
      </c>
      <c r="AG1095" s="1">
        <f t="shared" si="275"/>
        <v>10.929999999999811</v>
      </c>
      <c r="AH1095" s="1">
        <f>SUM($Z$2:Z1095)</f>
        <v>690.74282766530143</v>
      </c>
    </row>
    <row r="1096" spans="17:34" x14ac:dyDescent="0.3">
      <c r="Q1096" s="1">
        <f t="shared" si="281"/>
        <v>10.939999999999811</v>
      </c>
      <c r="R1096" s="1">
        <f>IF(Q1096&lt;=t_thrust,('D12 Data'!D1096/(m+m_f/2)),0)</f>
        <v>0</v>
      </c>
      <c r="S1096" s="1">
        <f t="shared" si="282"/>
        <v>0</v>
      </c>
      <c r="T1096" s="1">
        <f t="shared" si="273"/>
        <v>0</v>
      </c>
      <c r="U1096" s="1">
        <f t="shared" si="276"/>
        <v>2.0534695116787107</v>
      </c>
      <c r="V1096" s="1">
        <f t="shared" si="277"/>
        <v>3.9700659084925176</v>
      </c>
      <c r="W1096" s="1">
        <f t="shared" si="283"/>
        <v>6.0235354201712292</v>
      </c>
      <c r="X1096" s="1">
        <f t="shared" si="286"/>
        <v>591.02438479267767</v>
      </c>
      <c r="Y1096" s="1">
        <f t="shared" si="287"/>
        <v>202.17350693186884</v>
      </c>
      <c r="Z1096" s="1">
        <f t="shared" si="288"/>
        <v>0.39743265285114898</v>
      </c>
      <c r="AA1096" s="1">
        <f t="shared" si="284"/>
        <v>23.225738111248994</v>
      </c>
      <c r="AB1096" s="1">
        <f t="shared" si="285"/>
        <v>-32.294179396146184</v>
      </c>
      <c r="AC1096" s="1">
        <f t="shared" si="278"/>
        <v>39.778749775260621</v>
      </c>
      <c r="AD1096" s="1">
        <f t="shared" si="274"/>
        <v>-2.0534695116787107</v>
      </c>
      <c r="AE1096" s="1">
        <f t="shared" si="279"/>
        <v>-5.8399340915074829</v>
      </c>
      <c r="AF1096" s="1">
        <f t="shared" si="280"/>
        <v>6.1904416020624353</v>
      </c>
      <c r="AG1096" s="1">
        <f t="shared" si="275"/>
        <v>10.939999999999811</v>
      </c>
      <c r="AH1096" s="1">
        <f>SUM($Z$2:Z1096)</f>
        <v>691.14026031815263</v>
      </c>
    </row>
    <row r="1097" spans="17:34" x14ac:dyDescent="0.3">
      <c r="Q1097" s="1">
        <f t="shared" si="281"/>
        <v>10.949999999999811</v>
      </c>
      <c r="R1097" s="1">
        <f>IF(Q1097&lt;=t_thrust,('D12 Data'!D1097/(m+m_f/2)),0)</f>
        <v>0</v>
      </c>
      <c r="S1097" s="1">
        <f t="shared" si="282"/>
        <v>0</v>
      </c>
      <c r="T1097" s="1">
        <f t="shared" si="273"/>
        <v>0</v>
      </c>
      <c r="U1097" s="1">
        <f t="shared" si="276"/>
        <v>2.0498400270680115</v>
      </c>
      <c r="V1097" s="1">
        <f t="shared" si="277"/>
        <v>3.9844374682995398</v>
      </c>
      <c r="W1097" s="1">
        <f t="shared" si="283"/>
        <v>6.0342774953675518</v>
      </c>
      <c r="X1097" s="1">
        <f t="shared" si="286"/>
        <v>591.25664217379017</v>
      </c>
      <c r="Y1097" s="1">
        <f t="shared" si="287"/>
        <v>201.85056513790738</v>
      </c>
      <c r="Z1097" s="1">
        <f t="shared" si="288"/>
        <v>0.39778749775261452</v>
      </c>
      <c r="AA1097" s="1">
        <f t="shared" si="284"/>
        <v>23.205203416132207</v>
      </c>
      <c r="AB1097" s="1">
        <f t="shared" si="285"/>
        <v>-32.352578737061258</v>
      </c>
      <c r="AC1097" s="1">
        <f t="shared" si="278"/>
        <v>39.814203703224081</v>
      </c>
      <c r="AD1097" s="1">
        <f t="shared" si="274"/>
        <v>-2.0498400270680115</v>
      </c>
      <c r="AE1097" s="1">
        <f t="shared" si="279"/>
        <v>-5.8255625317004611</v>
      </c>
      <c r="AF1097" s="1">
        <f t="shared" si="280"/>
        <v>6.1756799582979101</v>
      </c>
      <c r="AG1097" s="1">
        <f t="shared" si="275"/>
        <v>10.949999999999811</v>
      </c>
      <c r="AH1097" s="1">
        <f>SUM($Z$2:Z1097)</f>
        <v>691.5380478159052</v>
      </c>
    </row>
    <row r="1098" spans="17:34" x14ac:dyDescent="0.3">
      <c r="Q1098" s="1">
        <f t="shared" si="281"/>
        <v>10.959999999999811</v>
      </c>
      <c r="R1098" s="1">
        <f>IF(Q1098&lt;=t_thrust,('D12 Data'!D1098/(m+m_f/2)),0)</f>
        <v>0</v>
      </c>
      <c r="S1098" s="1">
        <f t="shared" si="282"/>
        <v>0</v>
      </c>
      <c r="T1098" s="1">
        <f t="shared" ref="T1098:T1161" si="289">R1098*SIN($D$3)</f>
        <v>0</v>
      </c>
      <c r="U1098" s="1">
        <f t="shared" si="276"/>
        <v>2.0462201593994083</v>
      </c>
      <c r="V1098" s="1">
        <f t="shared" si="277"/>
        <v>3.998799530608157</v>
      </c>
      <c r="W1098" s="1">
        <f t="shared" si="283"/>
        <v>6.0450196900075648</v>
      </c>
      <c r="X1098" s="1">
        <f t="shared" si="286"/>
        <v>591.48869420795154</v>
      </c>
      <c r="Y1098" s="1">
        <f t="shared" si="287"/>
        <v>201.52703935053677</v>
      </c>
      <c r="Z1098" s="1">
        <f t="shared" si="288"/>
        <v>0.3981420370322693</v>
      </c>
      <c r="AA1098" s="1">
        <f t="shared" si="284"/>
        <v>23.184705015861528</v>
      </c>
      <c r="AB1098" s="1">
        <f t="shared" si="285"/>
        <v>-32.41083436237826</v>
      </c>
      <c r="AC1098" s="1">
        <f t="shared" si="278"/>
        <v>39.849626481788185</v>
      </c>
      <c r="AD1098" s="1">
        <f t="shared" ref="AD1098:AD1161" si="290">S1098-U1098</f>
        <v>-2.0462201593994083</v>
      </c>
      <c r="AE1098" s="1">
        <f t="shared" si="279"/>
        <v>-5.811200469391844</v>
      </c>
      <c r="AF1098" s="1">
        <f t="shared" si="280"/>
        <v>6.1609307605419925</v>
      </c>
      <c r="AG1098" s="1">
        <f t="shared" si="275"/>
        <v>10.959999999999811</v>
      </c>
      <c r="AH1098" s="1">
        <f>SUM($Z$2:Z1098)</f>
        <v>691.93618985293745</v>
      </c>
    </row>
    <row r="1099" spans="17:34" x14ac:dyDescent="0.3">
      <c r="Q1099" s="1">
        <f t="shared" si="281"/>
        <v>10.969999999999811</v>
      </c>
      <c r="R1099" s="1">
        <f>IF(Q1099&lt;=t_thrust,('D12 Data'!D1099/(m+m_f/2)),0)</f>
        <v>0</v>
      </c>
      <c r="S1099" s="1">
        <f t="shared" si="282"/>
        <v>0</v>
      </c>
      <c r="T1099" s="1">
        <f t="shared" si="289"/>
        <v>0</v>
      </c>
      <c r="U1099" s="1">
        <f t="shared" si="276"/>
        <v>2.0426098747197523</v>
      </c>
      <c r="V1099" s="1">
        <f t="shared" si="277"/>
        <v>4.0131519276721992</v>
      </c>
      <c r="W1099" s="1">
        <f t="shared" si="283"/>
        <v>6.0557618023919497</v>
      </c>
      <c r="X1099" s="1">
        <f t="shared" si="286"/>
        <v>591.72054125811019</v>
      </c>
      <c r="Y1099" s="1">
        <f t="shared" si="287"/>
        <v>201.20293100691299</v>
      </c>
      <c r="Z1099" s="1">
        <f t="shared" si="288"/>
        <v>0.39849626481789707</v>
      </c>
      <c r="AA1099" s="1">
        <f t="shared" si="284"/>
        <v>23.164242814267535</v>
      </c>
      <c r="AB1099" s="1">
        <f t="shared" si="285"/>
        <v>-32.468946367072178</v>
      </c>
      <c r="AC1099" s="1">
        <f t="shared" si="278"/>
        <v>39.88501752972104</v>
      </c>
      <c r="AD1099" s="1">
        <f t="shared" si="290"/>
        <v>-2.0426098747197523</v>
      </c>
      <c r="AE1099" s="1">
        <f t="shared" si="279"/>
        <v>-5.7968480723278013</v>
      </c>
      <c r="AF1099" s="1">
        <f t="shared" si="280"/>
        <v>6.1461941617519038</v>
      </c>
      <c r="AG1099" s="1">
        <f t="shared" si="275"/>
        <v>10.969999999999811</v>
      </c>
      <c r="AH1099" s="1">
        <f>SUM($Z$2:Z1099)</f>
        <v>692.33468611775538</v>
      </c>
    </row>
    <row r="1100" spans="17:34" x14ac:dyDescent="0.3">
      <c r="Q1100" s="1">
        <f t="shared" si="281"/>
        <v>10.97999999999981</v>
      </c>
      <c r="R1100" s="1">
        <f>IF(Q1100&lt;=t_thrust,('D12 Data'!D1100/(m+m_f/2)),0)</f>
        <v>0</v>
      </c>
      <c r="S1100" s="1">
        <f t="shared" si="282"/>
        <v>0</v>
      </c>
      <c r="T1100" s="1">
        <f t="shared" si="289"/>
        <v>0</v>
      </c>
      <c r="U1100" s="1">
        <f t="shared" si="276"/>
        <v>2.0390091392256324</v>
      </c>
      <c r="V1100" s="1">
        <f t="shared" si="277"/>
        <v>4.0274944928003116</v>
      </c>
      <c r="W1100" s="1">
        <f t="shared" si="283"/>
        <v>6.0665036320259427</v>
      </c>
      <c r="X1100" s="1">
        <f t="shared" si="286"/>
        <v>591.95218368625285</v>
      </c>
      <c r="Y1100" s="1">
        <f t="shared" si="287"/>
        <v>200.87824154324227</v>
      </c>
      <c r="Z1100" s="1">
        <f t="shared" si="288"/>
        <v>0.39885017529720407</v>
      </c>
      <c r="AA1100" s="1">
        <f t="shared" si="284"/>
        <v>23.143816715520337</v>
      </c>
      <c r="AB1100" s="1">
        <f t="shared" si="285"/>
        <v>-32.526914847795453</v>
      </c>
      <c r="AC1100" s="1">
        <f t="shared" si="278"/>
        <v>39.920376271740409</v>
      </c>
      <c r="AD1100" s="1">
        <f t="shared" si="290"/>
        <v>-2.0390091392256324</v>
      </c>
      <c r="AE1100" s="1">
        <f t="shared" si="279"/>
        <v>-5.7825055071996889</v>
      </c>
      <c r="AF1100" s="1">
        <f t="shared" si="280"/>
        <v>6.1314703139328977</v>
      </c>
      <c r="AG1100" s="1">
        <f t="shared" si="275"/>
        <v>10.97999999999981</v>
      </c>
      <c r="AH1100" s="1">
        <f>SUM($Z$2:Z1100)</f>
        <v>692.73353629305257</v>
      </c>
    </row>
    <row r="1101" spans="17:34" x14ac:dyDescent="0.3">
      <c r="Q1101" s="1">
        <f t="shared" si="281"/>
        <v>10.98999999999981</v>
      </c>
      <c r="R1101" s="1">
        <f>IF(Q1101&lt;=t_thrust,('D12 Data'!D1101/(m+m_f/2)),0)</f>
        <v>0</v>
      </c>
      <c r="S1101" s="1">
        <f t="shared" si="282"/>
        <v>0</v>
      </c>
      <c r="T1101" s="1">
        <f t="shared" si="289"/>
        <v>0</v>
      </c>
      <c r="U1101" s="1">
        <f t="shared" si="276"/>
        <v>2.0354179192625805</v>
      </c>
      <c r="V1101" s="1">
        <f t="shared" si="277"/>
        <v>4.0418270603560025</v>
      </c>
      <c r="W1101" s="1">
        <f t="shared" si="283"/>
        <v>6.0772449796185848</v>
      </c>
      <c r="X1101" s="1">
        <f t="shared" si="286"/>
        <v>592.183621853408</v>
      </c>
      <c r="Y1101" s="1">
        <f t="shared" si="287"/>
        <v>200.55297239476431</v>
      </c>
      <c r="Z1101" s="1">
        <f t="shared" si="288"/>
        <v>0.39920376271737407</v>
      </c>
      <c r="AA1101" s="1">
        <f t="shared" si="284"/>
        <v>23.123426624128083</v>
      </c>
      <c r="AB1101" s="1">
        <f t="shared" si="285"/>
        <v>-32.584739902867447</v>
      </c>
      <c r="AC1101" s="1">
        <f t="shared" si="278"/>
        <v>39.955702138480284</v>
      </c>
      <c r="AD1101" s="1">
        <f t="shared" si="290"/>
        <v>-2.0354179192625805</v>
      </c>
      <c r="AE1101" s="1">
        <f t="shared" si="279"/>
        <v>-5.768172939643998</v>
      </c>
      <c r="AF1101" s="1">
        <f t="shared" si="280"/>
        <v>6.1167593681373873</v>
      </c>
      <c r="AG1101" s="1">
        <f t="shared" si="275"/>
        <v>10.98999999999981</v>
      </c>
      <c r="AH1101" s="1">
        <f>SUM($Z$2:Z1101)</f>
        <v>693.13274005576989</v>
      </c>
    </row>
    <row r="1102" spans="17:34" x14ac:dyDescent="0.3">
      <c r="Q1102" s="1">
        <f t="shared" si="281"/>
        <v>10.99999999999981</v>
      </c>
      <c r="R1102" s="1">
        <f>IF(Q1102&lt;=t_thrust,('D12 Data'!D1102/(m+m_f/2)),0)</f>
        <v>0</v>
      </c>
      <c r="S1102" s="1">
        <f t="shared" si="282"/>
        <v>0</v>
      </c>
      <c r="T1102" s="1">
        <f t="shared" si="289"/>
        <v>0</v>
      </c>
      <c r="U1102" s="1">
        <f t="shared" si="276"/>
        <v>2.031836181324286</v>
      </c>
      <c r="V1102" s="1">
        <f t="shared" si="277"/>
        <v>4.056149465757608</v>
      </c>
      <c r="W1102" s="1">
        <f t="shared" si="283"/>
        <v>6.0879856470818945</v>
      </c>
      <c r="X1102" s="1">
        <f t="shared" si="286"/>
        <v>592.41485611964924</v>
      </c>
      <c r="Y1102" s="1">
        <f t="shared" si="287"/>
        <v>200.22712499573564</v>
      </c>
      <c r="Z1102" s="1">
        <f t="shared" si="288"/>
        <v>0.39955702138478194</v>
      </c>
      <c r="AA1102" s="1">
        <f t="shared" si="284"/>
        <v>23.103072444935457</v>
      </c>
      <c r="AB1102" s="1">
        <f t="shared" si="285"/>
        <v>-32.642421632263883</v>
      </c>
      <c r="AC1102" s="1">
        <f t="shared" si="278"/>
        <v>39.990994566457395</v>
      </c>
      <c r="AD1102" s="1">
        <f t="shared" si="290"/>
        <v>-2.031836181324286</v>
      </c>
      <c r="AE1102" s="1">
        <f t="shared" si="279"/>
        <v>-5.7538505342423925</v>
      </c>
      <c r="AF1102" s="1">
        <f t="shared" si="280"/>
        <v>6.1020614744641763</v>
      </c>
      <c r="AG1102" s="1">
        <f t="shared" si="275"/>
        <v>10.99999999999981</v>
      </c>
      <c r="AH1102" s="1">
        <f>SUM($Z$2:Z1102)</f>
        <v>693.53229707715468</v>
      </c>
    </row>
    <row r="1103" spans="17:34" x14ac:dyDescent="0.3">
      <c r="Q1103" s="1">
        <f t="shared" si="281"/>
        <v>11.00999999999981</v>
      </c>
      <c r="R1103" s="1">
        <f>IF(Q1103&lt;=t_thrust,('D12 Data'!D1103/(m+m_f/2)),0)</f>
        <v>0</v>
      </c>
      <c r="S1103" s="1">
        <f t="shared" si="282"/>
        <v>0</v>
      </c>
      <c r="T1103" s="1">
        <f t="shared" si="289"/>
        <v>0</v>
      </c>
      <c r="U1103" s="1">
        <f t="shared" si="276"/>
        <v>2.0282638920518132</v>
      </c>
      <c r="V1103" s="1">
        <f t="shared" si="277"/>
        <v>4.070461545478242</v>
      </c>
      <c r="W1103" s="1">
        <f t="shared" si="283"/>
        <v>6.098725437530053</v>
      </c>
      <c r="X1103" s="1">
        <f t="shared" si="286"/>
        <v>592.64588684409864</v>
      </c>
      <c r="Y1103" s="1">
        <f t="shared" si="287"/>
        <v>199.900700779413</v>
      </c>
      <c r="Z1103" s="1">
        <f t="shared" si="288"/>
        <v>0.39990994566459587</v>
      </c>
      <c r="AA1103" s="1">
        <f t="shared" si="284"/>
        <v>23.082754083122214</v>
      </c>
      <c r="AB1103" s="1">
        <f t="shared" si="285"/>
        <v>-32.699960137606304</v>
      </c>
      <c r="AC1103" s="1">
        <f t="shared" si="278"/>
        <v>40.026252998037876</v>
      </c>
      <c r="AD1103" s="1">
        <f t="shared" si="290"/>
        <v>-2.0282638920518132</v>
      </c>
      <c r="AE1103" s="1">
        <f t="shared" si="279"/>
        <v>-5.7395384545217585</v>
      </c>
      <c r="AF1103" s="1">
        <f t="shared" si="280"/>
        <v>6.0873767820577021</v>
      </c>
      <c r="AG1103" s="1">
        <f t="shared" si="275"/>
        <v>11.00999999999981</v>
      </c>
      <c r="AH1103" s="1">
        <f>SUM($Z$2:Z1103)</f>
        <v>693.93220702281928</v>
      </c>
    </row>
    <row r="1104" spans="17:34" x14ac:dyDescent="0.3">
      <c r="Q1104" s="1">
        <f t="shared" si="281"/>
        <v>11.01999999999981</v>
      </c>
      <c r="R1104" s="1">
        <f>IF(Q1104&lt;=t_thrust,('D12 Data'!D1104/(m+m_f/2)),0)</f>
        <v>0</v>
      </c>
      <c r="S1104" s="1">
        <f t="shared" si="282"/>
        <v>0</v>
      </c>
      <c r="T1104" s="1">
        <f t="shared" si="289"/>
        <v>0</v>
      </c>
      <c r="U1104" s="1">
        <f t="shared" si="276"/>
        <v>2.0247010182328267</v>
      </c>
      <c r="V1104" s="1">
        <f t="shared" si="277"/>
        <v>4.0847631370456501</v>
      </c>
      <c r="W1104" s="1">
        <f t="shared" si="283"/>
        <v>6.1094641552784754</v>
      </c>
      <c r="X1104" s="1">
        <f t="shared" si="286"/>
        <v>592.87671438492987</v>
      </c>
      <c r="Y1104" s="1">
        <f t="shared" si="287"/>
        <v>199.57370117803694</v>
      </c>
      <c r="Z1104" s="1">
        <f t="shared" si="288"/>
        <v>0.40026252998037909</v>
      </c>
      <c r="AA1104" s="1">
        <f t="shared" si="284"/>
        <v>23.062471444201698</v>
      </c>
      <c r="AB1104" s="1">
        <f t="shared" si="285"/>
        <v>-32.757355522151521</v>
      </c>
      <c r="AC1104" s="1">
        <f t="shared" si="278"/>
        <v>40.061476881403777</v>
      </c>
      <c r="AD1104" s="1">
        <f t="shared" si="290"/>
        <v>-2.0247010182328267</v>
      </c>
      <c r="AE1104" s="1">
        <f t="shared" si="279"/>
        <v>-5.7252368629543504</v>
      </c>
      <c r="AF1104" s="1">
        <f t="shared" si="280"/>
        <v>6.0727054391073851</v>
      </c>
      <c r="AG1104" s="1">
        <f t="shared" si="275"/>
        <v>11.01999999999981</v>
      </c>
      <c r="AH1104" s="1">
        <f>SUM($Z$2:Z1104)</f>
        <v>694.33246955279969</v>
      </c>
    </row>
    <row r="1105" spans="17:34" x14ac:dyDescent="0.3">
      <c r="Q1105" s="1">
        <f t="shared" si="281"/>
        <v>11.029999999999809</v>
      </c>
      <c r="R1105" s="1">
        <f>IF(Q1105&lt;=t_thrust,('D12 Data'!D1105/(m+m_f/2)),0)</f>
        <v>0</v>
      </c>
      <c r="S1105" s="1">
        <f t="shared" si="282"/>
        <v>0</v>
      </c>
      <c r="T1105" s="1">
        <f t="shared" si="289"/>
        <v>0</v>
      </c>
      <c r="U1105" s="1">
        <f t="shared" si="276"/>
        <v>2.021147526800811</v>
      </c>
      <c r="V1105" s="1">
        <f t="shared" si="277"/>
        <v>4.0990540790420464</v>
      </c>
      <c r="W1105" s="1">
        <f t="shared" si="283"/>
        <v>6.1202016058428566</v>
      </c>
      <c r="X1105" s="1">
        <f t="shared" si="286"/>
        <v>593.10733909937187</v>
      </c>
      <c r="Y1105" s="1">
        <f t="shared" si="287"/>
        <v>199.24612762281544</v>
      </c>
      <c r="Z1105" s="1">
        <f t="shared" si="288"/>
        <v>0.40061476881402069</v>
      </c>
      <c r="AA1105" s="1">
        <f t="shared" si="284"/>
        <v>23.042224434019371</v>
      </c>
      <c r="AB1105" s="1">
        <f t="shared" si="285"/>
        <v>-32.814607890781062</v>
      </c>
      <c r="AC1105" s="1">
        <f t="shared" si="278"/>
        <v>40.096665670519663</v>
      </c>
      <c r="AD1105" s="1">
        <f t="shared" si="290"/>
        <v>-2.021147526800811</v>
      </c>
      <c r="AE1105" s="1">
        <f t="shared" si="279"/>
        <v>-5.7109459209579541</v>
      </c>
      <c r="AF1105" s="1">
        <f t="shared" si="280"/>
        <v>6.0580475928469992</v>
      </c>
      <c r="AG1105" s="1">
        <f t="shared" si="275"/>
        <v>11.029999999999809</v>
      </c>
      <c r="AH1105" s="1">
        <f>SUM($Z$2:Z1105)</f>
        <v>694.73308432161366</v>
      </c>
    </row>
    <row r="1106" spans="17:34" x14ac:dyDescent="0.3">
      <c r="Q1106" s="1">
        <f t="shared" si="281"/>
        <v>11.039999999999809</v>
      </c>
      <c r="R1106" s="1">
        <f>IF(Q1106&lt;=t_thrust,('D12 Data'!D1106/(m+m_f/2)),0)</f>
        <v>0</v>
      </c>
      <c r="S1106" s="1">
        <f t="shared" si="282"/>
        <v>0</v>
      </c>
      <c r="T1106" s="1">
        <f t="shared" si="289"/>
        <v>0</v>
      </c>
      <c r="U1106" s="1">
        <f t="shared" si="276"/>
        <v>2.0176033848343145</v>
      </c>
      <c r="V1106" s="1">
        <f t="shared" si="277"/>
        <v>4.1133342111038731</v>
      </c>
      <c r="W1106" s="1">
        <f t="shared" si="283"/>
        <v>6.1309375959381871</v>
      </c>
      <c r="X1106" s="1">
        <f t="shared" si="286"/>
        <v>593.33776134371203</v>
      </c>
      <c r="Y1106" s="1">
        <f t="shared" si="287"/>
        <v>198.91798154390764</v>
      </c>
      <c r="Z1106" s="1">
        <f t="shared" si="288"/>
        <v>0.40096665670516329</v>
      </c>
      <c r="AA1106" s="1">
        <f t="shared" si="284"/>
        <v>23.022012958751365</v>
      </c>
      <c r="AB1106" s="1">
        <f t="shared" si="285"/>
        <v>-32.871717349990639</v>
      </c>
      <c r="AC1106" s="1">
        <f t="shared" si="278"/>
        <v>40.131818825099259</v>
      </c>
      <c r="AD1106" s="1">
        <f t="shared" si="290"/>
        <v>-2.0176033848343145</v>
      </c>
      <c r="AE1106" s="1">
        <f t="shared" si="279"/>
        <v>-5.6966657888961274</v>
      </c>
      <c r="AF1106" s="1">
        <f t="shared" si="280"/>
        <v>6.0434033895541361</v>
      </c>
      <c r="AG1106" s="1">
        <f t="shared" si="275"/>
        <v>11.039999999999809</v>
      </c>
      <c r="AH1106" s="1">
        <f>SUM($Z$2:Z1106)</f>
        <v>695.13405097831878</v>
      </c>
    </row>
    <row r="1107" spans="17:34" x14ac:dyDescent="0.3">
      <c r="Q1107" s="1">
        <f t="shared" si="281"/>
        <v>11.049999999999809</v>
      </c>
      <c r="R1107" s="1">
        <f>IF(Q1107&lt;=t_thrust,('D12 Data'!D1107/(m+m_f/2)),0)</f>
        <v>0</v>
      </c>
      <c r="S1107" s="1">
        <f t="shared" si="282"/>
        <v>0</v>
      </c>
      <c r="T1107" s="1">
        <f t="shared" si="289"/>
        <v>0</v>
      </c>
      <c r="U1107" s="1">
        <f t="shared" si="276"/>
        <v>2.0140685595561756</v>
      </c>
      <c r="V1107" s="1">
        <f t="shared" si="277"/>
        <v>4.127603373921521</v>
      </c>
      <c r="W1107" s="1">
        <f t="shared" si="283"/>
        <v>6.1416719334776975</v>
      </c>
      <c r="X1107" s="1">
        <f t="shared" si="286"/>
        <v>593.5679814732996</v>
      </c>
      <c r="Y1107" s="1">
        <f t="shared" si="287"/>
        <v>198.58926437040773</v>
      </c>
      <c r="Z1107" s="1">
        <f t="shared" si="288"/>
        <v>0.40131818825102539</v>
      </c>
      <c r="AA1107" s="1">
        <f t="shared" si="284"/>
        <v>23.001836924903021</v>
      </c>
      <c r="AB1107" s="1">
        <f t="shared" si="285"/>
        <v>-32.928684007879596</v>
      </c>
      <c r="AC1107" s="1">
        <f t="shared" si="278"/>
        <v>40.166935810572078</v>
      </c>
      <c r="AD1107" s="1">
        <f t="shared" si="290"/>
        <v>-2.0140685595561756</v>
      </c>
      <c r="AE1107" s="1">
        <f t="shared" si="279"/>
        <v>-5.6823966260784795</v>
      </c>
      <c r="AF1107" s="1">
        <f t="shared" si="280"/>
        <v>6.0287729745496952</v>
      </c>
      <c r="AG1107" s="1">
        <f t="shared" si="275"/>
        <v>11.049999999999809</v>
      </c>
      <c r="AH1107" s="1">
        <f>SUM($Z$2:Z1107)</f>
        <v>695.53536916656981</v>
      </c>
    </row>
    <row r="1108" spans="17:34" x14ac:dyDescent="0.3">
      <c r="Q1108" s="1">
        <f t="shared" si="281"/>
        <v>11.059999999999809</v>
      </c>
      <c r="R1108" s="1">
        <f>IF(Q1108&lt;=t_thrust,('D12 Data'!D1108/(m+m_f/2)),0)</f>
        <v>0</v>
      </c>
      <c r="S1108" s="1">
        <f t="shared" si="282"/>
        <v>0</v>
      </c>
      <c r="T1108" s="1">
        <f t="shared" si="289"/>
        <v>0</v>
      </c>
      <c r="U1108" s="1">
        <f t="shared" si="276"/>
        <v>2.0105430183327715</v>
      </c>
      <c r="V1108" s="1">
        <f t="shared" si="277"/>
        <v>4.1418614092389969</v>
      </c>
      <c r="W1108" s="1">
        <f t="shared" si="283"/>
        <v>6.1524044275717662</v>
      </c>
      <c r="X1108" s="1">
        <f t="shared" si="286"/>
        <v>593.79799984254862</v>
      </c>
      <c r="Y1108" s="1">
        <f t="shared" si="287"/>
        <v>198.25997753032894</v>
      </c>
      <c r="Z1108" s="1">
        <f t="shared" si="288"/>
        <v>0.40166935810571525</v>
      </c>
      <c r="AA1108" s="1">
        <f t="shared" si="284"/>
        <v>22.98169623930746</v>
      </c>
      <c r="AB1108" s="1">
        <f t="shared" si="285"/>
        <v>-32.985507974140383</v>
      </c>
      <c r="AC1108" s="1">
        <f t="shared" si="278"/>
        <v>40.202016098050073</v>
      </c>
      <c r="AD1108" s="1">
        <f t="shared" si="290"/>
        <v>-2.0105430183327715</v>
      </c>
      <c r="AE1108" s="1">
        <f t="shared" si="279"/>
        <v>-5.6681385907610036</v>
      </c>
      <c r="AF1108" s="1">
        <f t="shared" si="280"/>
        <v>6.0141564921974542</v>
      </c>
      <c r="AG1108" s="1">
        <f t="shared" si="275"/>
        <v>11.059999999999809</v>
      </c>
      <c r="AH1108" s="1">
        <f>SUM($Z$2:Z1108)</f>
        <v>695.93703852467547</v>
      </c>
    </row>
    <row r="1109" spans="17:34" x14ac:dyDescent="0.3">
      <c r="Q1109" s="1">
        <f t="shared" si="281"/>
        <v>11.069999999999808</v>
      </c>
      <c r="R1109" s="1">
        <f>IF(Q1109&lt;=t_thrust,('D12 Data'!D1109/(m+m_f/2)),0)</f>
        <v>0</v>
      </c>
      <c r="S1109" s="1">
        <f t="shared" si="282"/>
        <v>0</v>
      </c>
      <c r="T1109" s="1">
        <f t="shared" si="289"/>
        <v>0</v>
      </c>
      <c r="U1109" s="1">
        <f t="shared" si="276"/>
        <v>2.0070267286732593</v>
      </c>
      <c r="V1109" s="1">
        <f t="shared" si="277"/>
        <v>4.1561081598535186</v>
      </c>
      <c r="W1109" s="1">
        <f t="shared" si="283"/>
        <v>6.1631348885267805</v>
      </c>
      <c r="X1109" s="1">
        <f t="shared" si="286"/>
        <v>594.02781680494172</v>
      </c>
      <c r="Y1109" s="1">
        <f t="shared" si="287"/>
        <v>197.93012245058753</v>
      </c>
      <c r="Z1109" s="1">
        <f t="shared" si="288"/>
        <v>0.40202016098051852</v>
      </c>
      <c r="AA1109" s="1">
        <f t="shared" si="284"/>
        <v>22.961590809124132</v>
      </c>
      <c r="AB1109" s="1">
        <f t="shared" si="285"/>
        <v>-33.042189360047992</v>
      </c>
      <c r="AC1109" s="1">
        <f t="shared" si="278"/>
        <v>40.237059164294337</v>
      </c>
      <c r="AD1109" s="1">
        <f t="shared" si="290"/>
        <v>-2.0070267286732593</v>
      </c>
      <c r="AE1109" s="1">
        <f t="shared" si="279"/>
        <v>-5.6538918401464819</v>
      </c>
      <c r="AF1109" s="1">
        <f t="shared" si="280"/>
        <v>5.9995540859037062</v>
      </c>
      <c r="AG1109" s="1">
        <f t="shared" si="275"/>
        <v>11.069999999999808</v>
      </c>
      <c r="AH1109" s="1">
        <f>SUM($Z$2:Z1109)</f>
        <v>696.33905868565603</v>
      </c>
    </row>
    <row r="1110" spans="17:34" x14ac:dyDescent="0.3">
      <c r="Q1110" s="1">
        <f t="shared" si="281"/>
        <v>11.079999999999808</v>
      </c>
      <c r="R1110" s="1">
        <f>IF(Q1110&lt;=t_thrust,('D12 Data'!D1110/(m+m_f/2)),0)</f>
        <v>0</v>
      </c>
      <c r="S1110" s="1">
        <f t="shared" si="282"/>
        <v>0</v>
      </c>
      <c r="T1110" s="1">
        <f t="shared" si="289"/>
        <v>0</v>
      </c>
      <c r="U1110" s="1">
        <f t="shared" si="276"/>
        <v>2.003519658228833</v>
      </c>
      <c r="V1110" s="1">
        <f t="shared" si="277"/>
        <v>4.1703434696151023</v>
      </c>
      <c r="W1110" s="1">
        <f t="shared" si="283"/>
        <v>6.1738631278439362</v>
      </c>
      <c r="X1110" s="1">
        <f t="shared" si="286"/>
        <v>594.25743271303293</v>
      </c>
      <c r="Y1110" s="1">
        <f t="shared" si="287"/>
        <v>197.59970055698707</v>
      </c>
      <c r="Z1110" s="1">
        <f t="shared" si="288"/>
        <v>0.40237059164290517</v>
      </c>
      <c r="AA1110" s="1">
        <f t="shared" si="284"/>
        <v>22.941520541837399</v>
      </c>
      <c r="AB1110" s="1">
        <f t="shared" si="285"/>
        <v>-33.098728278449457</v>
      </c>
      <c r="AC1110" s="1">
        <f t="shared" si="278"/>
        <v>40.272064491681789</v>
      </c>
      <c r="AD1110" s="1">
        <f t="shared" si="290"/>
        <v>-2.003519658228833</v>
      </c>
      <c r="AE1110" s="1">
        <f t="shared" si="279"/>
        <v>-5.6396565303848982</v>
      </c>
      <c r="AF1110" s="1">
        <f t="shared" si="280"/>
        <v>5.9849658981169149</v>
      </c>
      <c r="AG1110" s="1">
        <f t="shared" si="275"/>
        <v>11.079999999999808</v>
      </c>
      <c r="AH1110" s="1">
        <f>SUM($Z$2:Z1110)</f>
        <v>696.74142927729895</v>
      </c>
    </row>
    <row r="1111" spans="17:34" x14ac:dyDescent="0.3">
      <c r="Q1111" s="1">
        <f t="shared" si="281"/>
        <v>11.089999999999808</v>
      </c>
      <c r="R1111" s="1">
        <f>IF(Q1111&lt;=t_thrust,('D12 Data'!D1111/(m+m_f/2)),0)</f>
        <v>0</v>
      </c>
      <c r="S1111" s="1">
        <f t="shared" si="282"/>
        <v>0</v>
      </c>
      <c r="T1111" s="1">
        <f t="shared" si="289"/>
        <v>0</v>
      </c>
      <c r="U1111" s="1">
        <f t="shared" si="276"/>
        <v>2.0000217747919722</v>
      </c>
      <c r="V1111" s="1">
        <f t="shared" si="277"/>
        <v>4.1845671834260481</v>
      </c>
      <c r="W1111" s="1">
        <f t="shared" si="283"/>
        <v>6.1845889582180202</v>
      </c>
      <c r="X1111" s="1">
        <f t="shared" si="286"/>
        <v>594.4868479184513</v>
      </c>
      <c r="Y1111" s="1">
        <f t="shared" si="287"/>
        <v>197.26871327420258</v>
      </c>
      <c r="Z1111" s="1">
        <f t="shared" si="288"/>
        <v>0.40272064491681686</v>
      </c>
      <c r="AA1111" s="1">
        <f t="shared" si="284"/>
        <v>22.92148534525511</v>
      </c>
      <c r="AB1111" s="1">
        <f t="shared" si="285"/>
        <v>-33.155124843753306</v>
      </c>
      <c r="AC1111" s="1">
        <f t="shared" si="278"/>
        <v>40.307031568171979</v>
      </c>
      <c r="AD1111" s="1">
        <f t="shared" si="290"/>
        <v>-2.0000217747919722</v>
      </c>
      <c r="AE1111" s="1">
        <f t="shared" si="279"/>
        <v>-5.6254328165739524</v>
      </c>
      <c r="AF1111" s="1">
        <f t="shared" si="280"/>
        <v>5.970392070327474</v>
      </c>
      <c r="AG1111" s="1">
        <f t="shared" si="275"/>
        <v>11.089999999999808</v>
      </c>
      <c r="AH1111" s="1">
        <f>SUM($Z$2:Z1111)</f>
        <v>697.14414992221577</v>
      </c>
    </row>
    <row r="1112" spans="17:34" x14ac:dyDescent="0.3">
      <c r="Q1112" s="1">
        <f t="shared" si="281"/>
        <v>11.099999999999808</v>
      </c>
      <c r="R1112" s="1">
        <f>IF(Q1112&lt;=t_thrust,('D12 Data'!D1112/(m+m_f/2)),0)</f>
        <v>0</v>
      </c>
      <c r="S1112" s="1">
        <f t="shared" si="282"/>
        <v>0</v>
      </c>
      <c r="T1112" s="1">
        <f t="shared" si="289"/>
        <v>0</v>
      </c>
      <c r="U1112" s="1">
        <f t="shared" si="276"/>
        <v>1.9965330462957063</v>
      </c>
      <c r="V1112" s="1">
        <f t="shared" si="277"/>
        <v>4.1987791472404128</v>
      </c>
      <c r="W1112" s="1">
        <f t="shared" si="283"/>
        <v>6.1953121935361182</v>
      </c>
      <c r="X1112" s="1">
        <f t="shared" si="286"/>
        <v>594.71606277190381</v>
      </c>
      <c r="Y1112" s="1">
        <f t="shared" si="287"/>
        <v>196.93716202576505</v>
      </c>
      <c r="Z1112" s="1">
        <f t="shared" si="288"/>
        <v>0.40307031568169438</v>
      </c>
      <c r="AA1112" s="1">
        <f t="shared" si="284"/>
        <v>22.90148512750719</v>
      </c>
      <c r="AB1112" s="1">
        <f t="shared" si="285"/>
        <v>-33.211379171919042</v>
      </c>
      <c r="AC1112" s="1">
        <f t="shared" si="278"/>
        <v>40.341959887273831</v>
      </c>
      <c r="AD1112" s="1">
        <f t="shared" si="290"/>
        <v>-1.9965330462957063</v>
      </c>
      <c r="AE1112" s="1">
        <f t="shared" si="279"/>
        <v>-5.6112208527595877</v>
      </c>
      <c r="AF1112" s="1">
        <f t="shared" si="280"/>
        <v>5.955832743067492</v>
      </c>
      <c r="AG1112" s="1">
        <f t="shared" si="275"/>
        <v>11.099999999999808</v>
      </c>
      <c r="AH1112" s="1">
        <f>SUM($Z$2:Z1112)</f>
        <v>697.54722023789748</v>
      </c>
    </row>
    <row r="1113" spans="17:34" x14ac:dyDescent="0.3">
      <c r="Q1113" s="1">
        <f t="shared" si="281"/>
        <v>11.109999999999808</v>
      </c>
      <c r="R1113" s="1">
        <f>IF(Q1113&lt;=t_thrust,('D12 Data'!D1113/(m+m_f/2)),0)</f>
        <v>0</v>
      </c>
      <c r="S1113" s="1">
        <f t="shared" si="282"/>
        <v>0</v>
      </c>
      <c r="T1113" s="1">
        <f t="shared" si="289"/>
        <v>0</v>
      </c>
      <c r="U1113" s="1">
        <f t="shared" si="276"/>
        <v>1.9930534408128788</v>
      </c>
      <c r="V1113" s="1">
        <f t="shared" si="277"/>
        <v>4.2129792080634152</v>
      </c>
      <c r="W1113" s="1">
        <f t="shared" si="283"/>
        <v>6.2060326488762927</v>
      </c>
      <c r="X1113" s="1">
        <f t="shared" si="286"/>
        <v>594.94507762317892</v>
      </c>
      <c r="Y1113" s="1">
        <f t="shared" si="287"/>
        <v>196.60504823404585</v>
      </c>
      <c r="Z1113" s="1">
        <f t="shared" si="288"/>
        <v>0.40341959887276363</v>
      </c>
      <c r="AA1113" s="1">
        <f t="shared" si="284"/>
        <v>22.881519797044234</v>
      </c>
      <c r="AB1113" s="1">
        <f t="shared" si="285"/>
        <v>-33.267491380446636</v>
      </c>
      <c r="AC1113" s="1">
        <f t="shared" si="278"/>
        <v>40.376848948012501</v>
      </c>
      <c r="AD1113" s="1">
        <f t="shared" si="290"/>
        <v>-1.9930534408128788</v>
      </c>
      <c r="AE1113" s="1">
        <f t="shared" si="279"/>
        <v>-5.5970207919365853</v>
      </c>
      <c r="AF1113" s="1">
        <f t="shared" si="280"/>
        <v>5.9412880559106451</v>
      </c>
      <c r="AG1113" s="1">
        <f t="shared" si="275"/>
        <v>11.109999999999808</v>
      </c>
      <c r="AH1113" s="1">
        <f>SUM($Z$2:Z1113)</f>
        <v>697.95063983677028</v>
      </c>
    </row>
    <row r="1114" spans="17:34" x14ac:dyDescent="0.3">
      <c r="Q1114" s="1">
        <f t="shared" si="281"/>
        <v>11.119999999999807</v>
      </c>
      <c r="R1114" s="1">
        <f>IF(Q1114&lt;=t_thrust,('D12 Data'!D1114/(m+m_f/2)),0)</f>
        <v>0</v>
      </c>
      <c r="S1114" s="1">
        <f t="shared" si="282"/>
        <v>0</v>
      </c>
      <c r="T1114" s="1">
        <f t="shared" si="289"/>
        <v>0</v>
      </c>
      <c r="U1114" s="1">
        <f t="shared" si="276"/>
        <v>1.9895829265554139</v>
      </c>
      <c r="V1114" s="1">
        <f t="shared" si="277"/>
        <v>4.2271672139508008</v>
      </c>
      <c r="W1114" s="1">
        <f t="shared" si="283"/>
        <v>6.2167501405062175</v>
      </c>
      <c r="X1114" s="1">
        <f t="shared" si="286"/>
        <v>595.17389282114937</v>
      </c>
      <c r="Y1114" s="1">
        <f t="shared" si="287"/>
        <v>196.2723733202414</v>
      </c>
      <c r="Z1114" s="1">
        <f t="shared" si="288"/>
        <v>0.40376848948011757</v>
      </c>
      <c r="AA1114" s="1">
        <f t="shared" si="284"/>
        <v>22.861589262636105</v>
      </c>
      <c r="AB1114" s="1">
        <f t="shared" si="285"/>
        <v>-33.323461588366001</v>
      </c>
      <c r="AC1114" s="1">
        <f t="shared" si="278"/>
        <v>40.41169825489623</v>
      </c>
      <c r="AD1114" s="1">
        <f t="shared" si="290"/>
        <v>-1.9895829265554139</v>
      </c>
      <c r="AE1114" s="1">
        <f t="shared" si="279"/>
        <v>-5.5828327860491997</v>
      </c>
      <c r="AF1114" s="1">
        <f t="shared" si="280"/>
        <v>5.9267581474720794</v>
      </c>
      <c r="AG1114" s="1">
        <f t="shared" si="275"/>
        <v>11.119999999999807</v>
      </c>
      <c r="AH1114" s="1">
        <f>SUM($Z$2:Z1114)</f>
        <v>698.35440832625045</v>
      </c>
    </row>
    <row r="1115" spans="17:34" x14ac:dyDescent="0.3">
      <c r="Q1115" s="1">
        <f t="shared" si="281"/>
        <v>11.129999999999807</v>
      </c>
      <c r="R1115" s="1">
        <f>IF(Q1115&lt;=t_thrust,('D12 Data'!D1115/(m+m_f/2)),0)</f>
        <v>0</v>
      </c>
      <c r="S1115" s="1">
        <f t="shared" si="282"/>
        <v>0</v>
      </c>
      <c r="T1115" s="1">
        <f t="shared" si="289"/>
        <v>0</v>
      </c>
      <c r="U1115" s="1">
        <f t="shared" si="276"/>
        <v>1.9861214718735936</v>
      </c>
      <c r="V1115" s="1">
        <f t="shared" si="277"/>
        <v>4.2413430140081463</v>
      </c>
      <c r="W1115" s="1">
        <f t="shared" si="283"/>
        <v>6.2274644858817414</v>
      </c>
      <c r="X1115" s="1">
        <f t="shared" si="286"/>
        <v>595.40250871377577</v>
      </c>
      <c r="Y1115" s="1">
        <f t="shared" si="287"/>
        <v>195.93913870435776</v>
      </c>
      <c r="Z1115" s="1">
        <f t="shared" si="288"/>
        <v>0.40411698254897238</v>
      </c>
      <c r="AA1115" s="1">
        <f t="shared" si="284"/>
        <v>22.841693433370551</v>
      </c>
      <c r="AB1115" s="1">
        <f t="shared" si="285"/>
        <v>-33.37928991622649</v>
      </c>
      <c r="AC1115" s="1">
        <f t="shared" si="278"/>
        <v>40.446507317883245</v>
      </c>
      <c r="AD1115" s="1">
        <f t="shared" si="290"/>
        <v>-1.9861214718735936</v>
      </c>
      <c r="AE1115" s="1">
        <f t="shared" si="279"/>
        <v>-5.5686569859918542</v>
      </c>
      <c r="AF1115" s="1">
        <f t="shared" si="280"/>
        <v>5.9122431554083779</v>
      </c>
      <c r="AG1115" s="1">
        <f t="shared" si="275"/>
        <v>11.129999999999807</v>
      </c>
      <c r="AH1115" s="1">
        <f>SUM($Z$2:Z1115)</f>
        <v>698.75852530879945</v>
      </c>
    </row>
    <row r="1116" spans="17:34" x14ac:dyDescent="0.3">
      <c r="Q1116" s="1">
        <f t="shared" si="281"/>
        <v>11.139999999999807</v>
      </c>
      <c r="R1116" s="1">
        <f>IF(Q1116&lt;=t_thrust,('D12 Data'!D1116/(m+m_f/2)),0)</f>
        <v>0</v>
      </c>
      <c r="S1116" s="1">
        <f t="shared" si="282"/>
        <v>0</v>
      </c>
      <c r="T1116" s="1">
        <f t="shared" si="289"/>
        <v>0</v>
      </c>
      <c r="U1116" s="1">
        <f t="shared" si="276"/>
        <v>1.9826690452553326</v>
      </c>
      <c r="V1116" s="1">
        <f t="shared" si="277"/>
        <v>4.2555064583901245</v>
      </c>
      <c r="W1116" s="1">
        <f t="shared" si="283"/>
        <v>6.2381755036454587</v>
      </c>
      <c r="X1116" s="1">
        <f t="shared" si="286"/>
        <v>595.6309256481095</v>
      </c>
      <c r="Y1116" s="1">
        <f t="shared" si="287"/>
        <v>195.6053458051955</v>
      </c>
      <c r="Z1116" s="1">
        <f t="shared" si="288"/>
        <v>0.40446507317883956</v>
      </c>
      <c r="AA1116" s="1">
        <f t="shared" si="284"/>
        <v>22.821832218651817</v>
      </c>
      <c r="AB1116" s="1">
        <f t="shared" si="285"/>
        <v>-33.434976486086406</v>
      </c>
      <c r="AC1116" s="1">
        <f t="shared" si="278"/>
        <v>40.481275652348771</v>
      </c>
      <c r="AD1116" s="1">
        <f t="shared" si="290"/>
        <v>-1.9826690452553326</v>
      </c>
      <c r="AE1116" s="1">
        <f t="shared" si="279"/>
        <v>-5.554493541609876</v>
      </c>
      <c r="AF1116" s="1">
        <f t="shared" si="280"/>
        <v>5.8977432164175747</v>
      </c>
      <c r="AG1116" s="1">
        <f t="shared" si="275"/>
        <v>11.139999999999807</v>
      </c>
      <c r="AH1116" s="1">
        <f>SUM($Z$2:Z1116)</f>
        <v>699.16299038197826</v>
      </c>
    </row>
    <row r="1117" spans="17:34" x14ac:dyDescent="0.3">
      <c r="Q1117" s="1">
        <f t="shared" si="281"/>
        <v>11.149999999999807</v>
      </c>
      <c r="R1117" s="1">
        <f>IF(Q1117&lt;=t_thrust,('D12 Data'!D1117/(m+m_f/2)),0)</f>
        <v>0</v>
      </c>
      <c r="S1117" s="1">
        <f t="shared" si="282"/>
        <v>0</v>
      </c>
      <c r="T1117" s="1">
        <f t="shared" si="289"/>
        <v>0</v>
      </c>
      <c r="U1117" s="1">
        <f t="shared" si="276"/>
        <v>1.979225615325461</v>
      </c>
      <c r="V1117" s="1">
        <f t="shared" si="277"/>
        <v>4.2696573982997181</v>
      </c>
      <c r="W1117" s="1">
        <f t="shared" si="283"/>
        <v>6.2488830136251812</v>
      </c>
      <c r="X1117" s="1">
        <f t="shared" si="286"/>
        <v>595.85914397029603</v>
      </c>
      <c r="Y1117" s="1">
        <f t="shared" si="287"/>
        <v>195.27099604033464</v>
      </c>
      <c r="Z1117" s="1">
        <f t="shared" si="288"/>
        <v>0.4048127565234943</v>
      </c>
      <c r="AA1117" s="1">
        <f t="shared" si="284"/>
        <v>22.802005528199263</v>
      </c>
      <c r="AB1117" s="1">
        <f t="shared" si="285"/>
        <v>-33.4905214215025</v>
      </c>
      <c r="AC1117" s="1">
        <f t="shared" si="278"/>
        <v>40.516002779051981</v>
      </c>
      <c r="AD1117" s="1">
        <f t="shared" si="290"/>
        <v>-1.979225615325461</v>
      </c>
      <c r="AE1117" s="1">
        <f t="shared" si="279"/>
        <v>-5.5403426017002824</v>
      </c>
      <c r="AF1117" s="1">
        <f t="shared" si="280"/>
        <v>5.8832584662392238</v>
      </c>
      <c r="AG1117" s="1">
        <f t="shared" si="275"/>
        <v>11.149999999999807</v>
      </c>
      <c r="AH1117" s="1">
        <f>SUM($Z$2:Z1117)</f>
        <v>699.56780313850174</v>
      </c>
    </row>
    <row r="1118" spans="17:34" x14ac:dyDescent="0.3">
      <c r="Q1118" s="1">
        <f t="shared" si="281"/>
        <v>11.159999999999807</v>
      </c>
      <c r="R1118" s="1">
        <f>IF(Q1118&lt;=t_thrust,('D12 Data'!D1118/(m+m_f/2)),0)</f>
        <v>0</v>
      </c>
      <c r="S1118" s="1">
        <f t="shared" si="282"/>
        <v>0</v>
      </c>
      <c r="T1118" s="1">
        <f t="shared" si="289"/>
        <v>0</v>
      </c>
      <c r="U1118" s="1">
        <f t="shared" si="276"/>
        <v>1.9757911508450114</v>
      </c>
      <c r="V1118" s="1">
        <f t="shared" si="277"/>
        <v>4.2837956859873927</v>
      </c>
      <c r="W1118" s="1">
        <f t="shared" si="283"/>
        <v>6.2595868368324039</v>
      </c>
      <c r="X1118" s="1">
        <f t="shared" si="286"/>
        <v>596.08716402557798</v>
      </c>
      <c r="Y1118" s="1">
        <f t="shared" si="287"/>
        <v>194.93609082611962</v>
      </c>
      <c r="Z1118" s="1">
        <f t="shared" si="288"/>
        <v>0.40516002779048299</v>
      </c>
      <c r="AA1118" s="1">
        <f t="shared" si="284"/>
        <v>22.782213272046008</v>
      </c>
      <c r="AB1118" s="1">
        <f t="shared" si="285"/>
        <v>-33.545924847519501</v>
      </c>
      <c r="AC1118" s="1">
        <f t="shared" si="278"/>
        <v>40.550688224103119</v>
      </c>
      <c r="AD1118" s="1">
        <f t="shared" si="290"/>
        <v>-1.9757911508450114</v>
      </c>
      <c r="AE1118" s="1">
        <f t="shared" si="279"/>
        <v>-5.5262043140126078</v>
      </c>
      <c r="AF1118" s="1">
        <f t="shared" si="280"/>
        <v>5.8687890396545193</v>
      </c>
      <c r="AG1118" s="1">
        <f t="shared" si="275"/>
        <v>11.159999999999807</v>
      </c>
      <c r="AH1118" s="1">
        <f>SUM($Z$2:Z1118)</f>
        <v>699.97296316629217</v>
      </c>
    </row>
    <row r="1119" spans="17:34" x14ac:dyDescent="0.3">
      <c r="Q1119" s="1">
        <f t="shared" si="281"/>
        <v>11.169999999999806</v>
      </c>
      <c r="R1119" s="1">
        <f>IF(Q1119&lt;=t_thrust,('D12 Data'!D1119/(m+m_f/2)),0)</f>
        <v>0</v>
      </c>
      <c r="S1119" s="1">
        <f t="shared" si="282"/>
        <v>0</v>
      </c>
      <c r="T1119" s="1">
        <f t="shared" si="289"/>
        <v>0</v>
      </c>
      <c r="U1119" s="1">
        <f t="shared" si="276"/>
        <v>1.9723656207105129</v>
      </c>
      <c r="V1119" s="1">
        <f t="shared" si="277"/>
        <v>4.2979211747501997</v>
      </c>
      <c r="W1119" s="1">
        <f t="shared" si="283"/>
        <v>6.2702867954607147</v>
      </c>
      <c r="X1119" s="1">
        <f t="shared" si="286"/>
        <v>596.31498615829844</v>
      </c>
      <c r="Y1119" s="1">
        <f t="shared" si="287"/>
        <v>194.60063157764444</v>
      </c>
      <c r="Z1119" s="1">
        <f t="shared" si="288"/>
        <v>0.40550688224102732</v>
      </c>
      <c r="AA1119" s="1">
        <f t="shared" si="284"/>
        <v>22.762455360537558</v>
      </c>
      <c r="AB1119" s="1">
        <f t="shared" si="285"/>
        <v>-33.601186890659626</v>
      </c>
      <c r="AC1119" s="1">
        <f t="shared" si="278"/>
        <v>40.585331518930602</v>
      </c>
      <c r="AD1119" s="1">
        <f t="shared" si="290"/>
        <v>-1.9723656207105129</v>
      </c>
      <c r="AE1119" s="1">
        <f t="shared" si="279"/>
        <v>-5.5120788252498008</v>
      </c>
      <c r="AF1119" s="1">
        <f t="shared" si="280"/>
        <v>5.8543350704864849</v>
      </c>
      <c r="AG1119" s="1">
        <f t="shared" si="275"/>
        <v>11.169999999999806</v>
      </c>
      <c r="AH1119" s="1">
        <f>SUM($Z$2:Z1119)</f>
        <v>700.37847004853325</v>
      </c>
    </row>
    <row r="1120" spans="17:34" x14ac:dyDescent="0.3">
      <c r="Q1120" s="1">
        <f t="shared" si="281"/>
        <v>11.179999999999806</v>
      </c>
      <c r="R1120" s="1">
        <f>IF(Q1120&lt;=t_thrust,('D12 Data'!D1120/(m+m_f/2)),0)</f>
        <v>0</v>
      </c>
      <c r="S1120" s="1">
        <f t="shared" si="282"/>
        <v>0</v>
      </c>
      <c r="T1120" s="1">
        <f t="shared" si="289"/>
        <v>0</v>
      </c>
      <c r="U1120" s="1">
        <f t="shared" si="276"/>
        <v>1.9689489939532807</v>
      </c>
      <c r="V1120" s="1">
        <f t="shared" si="277"/>
        <v>4.3120337189308646</v>
      </c>
      <c r="W1120" s="1">
        <f t="shared" si="283"/>
        <v>6.2809827128841444</v>
      </c>
      <c r="X1120" s="1">
        <f t="shared" si="286"/>
        <v>596.54261071190376</v>
      </c>
      <c r="Y1120" s="1">
        <f t="shared" si="287"/>
        <v>194.26461970873785</v>
      </c>
      <c r="Z1120" s="1">
        <f t="shared" si="288"/>
        <v>0.40585331518926465</v>
      </c>
      <c r="AA1120" s="1">
        <f t="shared" si="284"/>
        <v>22.742731704330453</v>
      </c>
      <c r="AB1120" s="1">
        <f t="shared" si="285"/>
        <v>-33.656307678912121</v>
      </c>
      <c r="AC1120" s="1">
        <f t="shared" si="278"/>
        <v>40.619932200248151</v>
      </c>
      <c r="AD1120" s="1">
        <f t="shared" si="290"/>
        <v>-1.9689489939532807</v>
      </c>
      <c r="AE1120" s="1">
        <f t="shared" si="279"/>
        <v>-5.4979662810691359</v>
      </c>
      <c r="AF1120" s="1">
        <f t="shared" si="280"/>
        <v>5.8398966916001882</v>
      </c>
      <c r="AG1120" s="1">
        <f t="shared" si="275"/>
        <v>11.179999999999806</v>
      </c>
      <c r="AH1120" s="1">
        <f>SUM($Z$2:Z1120)</f>
        <v>700.78432336372248</v>
      </c>
    </row>
    <row r="1121" spans="17:34" x14ac:dyDescent="0.3">
      <c r="Q1121" s="1">
        <f t="shared" si="281"/>
        <v>11.189999999999806</v>
      </c>
      <c r="R1121" s="1">
        <f>IF(Q1121&lt;=t_thrust,('D12 Data'!D1121/(m+m_f/2)),0)</f>
        <v>0</v>
      </c>
      <c r="S1121" s="1">
        <f t="shared" si="282"/>
        <v>0</v>
      </c>
      <c r="T1121" s="1">
        <f t="shared" si="289"/>
        <v>0</v>
      </c>
      <c r="U1121" s="1">
        <f t="shared" si="276"/>
        <v>1.9655412397387193</v>
      </c>
      <c r="V1121" s="1">
        <f t="shared" si="277"/>
        <v>4.3261331739167987</v>
      </c>
      <c r="W1121" s="1">
        <f t="shared" si="283"/>
        <v>6.2916744136555192</v>
      </c>
      <c r="X1121" s="1">
        <f t="shared" si="286"/>
        <v>596.77003802894706</v>
      </c>
      <c r="Y1121" s="1">
        <f t="shared" si="287"/>
        <v>193.92805663194875</v>
      </c>
      <c r="Z1121" s="1">
        <f t="shared" si="288"/>
        <v>0.40619932200246173</v>
      </c>
      <c r="AA1121" s="1">
        <f t="shared" si="284"/>
        <v>22.723042214390919</v>
      </c>
      <c r="AB1121" s="1">
        <f t="shared" si="285"/>
        <v>-33.711287341722809</v>
      </c>
      <c r="AC1121" s="1">
        <f t="shared" si="278"/>
        <v>40.65448981002212</v>
      </c>
      <c r="AD1121" s="1">
        <f t="shared" si="290"/>
        <v>-1.9655412397387193</v>
      </c>
      <c r="AE1121" s="1">
        <f t="shared" si="279"/>
        <v>-5.4838668260832018</v>
      </c>
      <c r="AF1121" s="1">
        <f t="shared" si="280"/>
        <v>5.8254740349030367</v>
      </c>
      <c r="AG1121" s="1">
        <f t="shared" si="275"/>
        <v>11.189999999999806</v>
      </c>
      <c r="AH1121" s="1">
        <f>SUM($Z$2:Z1121)</f>
        <v>701.19052268572489</v>
      </c>
    </row>
    <row r="1122" spans="17:34" x14ac:dyDescent="0.3">
      <c r="Q1122" s="1">
        <f t="shared" si="281"/>
        <v>11.199999999999806</v>
      </c>
      <c r="R1122" s="1">
        <f>IF(Q1122&lt;=t_thrust,('D12 Data'!D1122/(m+m_f/2)),0)</f>
        <v>0</v>
      </c>
      <c r="S1122" s="1">
        <f t="shared" si="282"/>
        <v>0</v>
      </c>
      <c r="T1122" s="1">
        <f t="shared" si="289"/>
        <v>0</v>
      </c>
      <c r="U1122" s="1">
        <f t="shared" si="276"/>
        <v>1.9621423273656253</v>
      </c>
      <c r="V1122" s="1">
        <f t="shared" si="277"/>
        <v>4.3402193961390951</v>
      </c>
      <c r="W1122" s="1">
        <f t="shared" si="283"/>
        <v>6.3023617235047196</v>
      </c>
      <c r="X1122" s="1">
        <f t="shared" si="286"/>
        <v>596.99726845109092</v>
      </c>
      <c r="Y1122" s="1">
        <f t="shared" si="287"/>
        <v>193.59094375853152</v>
      </c>
      <c r="Z1122" s="1">
        <f t="shared" si="288"/>
        <v>0.40654489810019284</v>
      </c>
      <c r="AA1122" s="1">
        <f t="shared" si="284"/>
        <v>22.703386801993531</v>
      </c>
      <c r="AB1122" s="1">
        <f t="shared" si="285"/>
        <v>-33.766126009983637</v>
      </c>
      <c r="AC1122" s="1">
        <f t="shared" si="278"/>
        <v>40.689003895438724</v>
      </c>
      <c r="AD1122" s="1">
        <f t="shared" si="290"/>
        <v>-1.9621423273656253</v>
      </c>
      <c r="AE1122" s="1">
        <f t="shared" si="279"/>
        <v>-5.4697806038609054</v>
      </c>
      <c r="AF1122" s="1">
        <f t="shared" si="280"/>
        <v>5.8110672313450964</v>
      </c>
      <c r="AG1122" s="1">
        <f t="shared" si="275"/>
        <v>11.199999999999806</v>
      </c>
      <c r="AH1122" s="1">
        <f>SUM($Z$2:Z1122)</f>
        <v>701.59706758382504</v>
      </c>
    </row>
    <row r="1123" spans="17:34" x14ac:dyDescent="0.3">
      <c r="Q1123" s="1">
        <f t="shared" si="281"/>
        <v>11.209999999999805</v>
      </c>
      <c r="R1123" s="1">
        <f>IF(Q1123&lt;=t_thrust,('D12 Data'!D1123/(m+m_f/2)),0)</f>
        <v>0</v>
      </c>
      <c r="S1123" s="1">
        <f t="shared" si="282"/>
        <v>0</v>
      </c>
      <c r="T1123" s="1">
        <f t="shared" si="289"/>
        <v>0</v>
      </c>
      <c r="U1123" s="1">
        <f t="shared" si="276"/>
        <v>1.9587522262654977</v>
      </c>
      <c r="V1123" s="1">
        <f t="shared" si="277"/>
        <v>4.3542922430714439</v>
      </c>
      <c r="W1123" s="1">
        <f t="shared" si="283"/>
        <v>6.3130444693369423</v>
      </c>
      <c r="X1123" s="1">
        <f t="shared" si="286"/>
        <v>597.22430231911085</v>
      </c>
      <c r="Y1123" s="1">
        <f t="shared" si="287"/>
        <v>193.2532824984317</v>
      </c>
      <c r="Z1123" s="1">
        <f t="shared" si="288"/>
        <v>0.40689003895437198</v>
      </c>
      <c r="AA1123" s="1">
        <f t="shared" si="284"/>
        <v>22.683765378719876</v>
      </c>
      <c r="AB1123" s="1">
        <f t="shared" si="285"/>
        <v>-33.820823816022248</v>
      </c>
      <c r="AC1123" s="1">
        <f t="shared" si="278"/>
        <v>40.723474008871449</v>
      </c>
      <c r="AD1123" s="1">
        <f t="shared" si="290"/>
        <v>-1.9587522262654977</v>
      </c>
      <c r="AE1123" s="1">
        <f t="shared" si="279"/>
        <v>-5.4557077569285566</v>
      </c>
      <c r="AF1123" s="1">
        <f t="shared" si="280"/>
        <v>5.796676410919491</v>
      </c>
      <c r="AG1123" s="1">
        <f t="shared" si="275"/>
        <v>11.209999999999805</v>
      </c>
      <c r="AH1123" s="1">
        <f>SUM($Z$2:Z1123)</f>
        <v>702.00395762277935</v>
      </c>
    </row>
    <row r="1124" spans="17:34" x14ac:dyDescent="0.3">
      <c r="Q1124" s="1">
        <f t="shared" si="281"/>
        <v>11.219999999999805</v>
      </c>
      <c r="R1124" s="1">
        <f>IF(Q1124&lt;=t_thrust,('D12 Data'!D1124/(m+m_f/2)),0)</f>
        <v>0</v>
      </c>
      <c r="S1124" s="1">
        <f t="shared" si="282"/>
        <v>0</v>
      </c>
      <c r="T1124" s="1">
        <f t="shared" si="289"/>
        <v>0</v>
      </c>
      <c r="U1124" s="1">
        <f t="shared" si="276"/>
        <v>1.9553709060018447</v>
      </c>
      <c r="V1124" s="1">
        <f t="shared" si="277"/>
        <v>4.3683515732290301</v>
      </c>
      <c r="W1124" s="1">
        <f t="shared" si="283"/>
        <v>6.3237224792308755</v>
      </c>
      <c r="X1124" s="1">
        <f t="shared" si="286"/>
        <v>597.45113997289809</v>
      </c>
      <c r="Y1124" s="1">
        <f t="shared" si="287"/>
        <v>192.9150742602715</v>
      </c>
      <c r="Z1124" s="1">
        <f t="shared" si="288"/>
        <v>0.40723474008872529</v>
      </c>
      <c r="AA1124" s="1">
        <f t="shared" si="284"/>
        <v>22.664177856457222</v>
      </c>
      <c r="AB1124" s="1">
        <f t="shared" si="285"/>
        <v>-33.875380893591533</v>
      </c>
      <c r="AC1124" s="1">
        <f t="shared" si="278"/>
        <v>40.757899707848445</v>
      </c>
      <c r="AD1124" s="1">
        <f t="shared" si="290"/>
        <v>-1.9553709060018447</v>
      </c>
      <c r="AE1124" s="1">
        <f t="shared" si="279"/>
        <v>-5.4416484267709704</v>
      </c>
      <c r="AF1124" s="1">
        <f t="shared" si="280"/>
        <v>5.7823017026628287</v>
      </c>
      <c r="AG1124" s="1">
        <f t="shared" si="275"/>
        <v>11.219999999999805</v>
      </c>
      <c r="AH1124" s="1">
        <f>SUM($Z$2:Z1124)</f>
        <v>702.41119236286806</v>
      </c>
    </row>
    <row r="1125" spans="17:34" x14ac:dyDescent="0.3">
      <c r="Q1125" s="1">
        <f t="shared" si="281"/>
        <v>11.229999999999805</v>
      </c>
      <c r="R1125" s="1">
        <f>IF(Q1125&lt;=t_thrust,('D12 Data'!D1125/(m+m_f/2)),0)</f>
        <v>0</v>
      </c>
      <c r="S1125" s="1">
        <f t="shared" si="282"/>
        <v>0</v>
      </c>
      <c r="T1125" s="1">
        <f t="shared" si="289"/>
        <v>0</v>
      </c>
      <c r="U1125" s="1">
        <f t="shared" si="276"/>
        <v>1.9519983362695048</v>
      </c>
      <c r="V1125" s="1">
        <f t="shared" si="277"/>
        <v>4.3823972461673772</v>
      </c>
      <c r="W1125" s="1">
        <f t="shared" si="283"/>
        <v>6.3343955824368825</v>
      </c>
      <c r="X1125" s="1">
        <f t="shared" si="286"/>
        <v>597.6777817514627</v>
      </c>
      <c r="Y1125" s="1">
        <f t="shared" si="287"/>
        <v>192.57632045133559</v>
      </c>
      <c r="Z1125" s="1">
        <f t="shared" si="288"/>
        <v>0.40757899707849871</v>
      </c>
      <c r="AA1125" s="1">
        <f t="shared" si="284"/>
        <v>22.644624147397202</v>
      </c>
      <c r="AB1125" s="1">
        <f t="shared" si="285"/>
        <v>-33.929797377859245</v>
      </c>
      <c r="AC1125" s="1">
        <f t="shared" si="278"/>
        <v>40.792280555020071</v>
      </c>
      <c r="AD1125" s="1">
        <f t="shared" si="290"/>
        <v>-1.9519983362695048</v>
      </c>
      <c r="AE1125" s="1">
        <f t="shared" si="279"/>
        <v>-5.4276027538326233</v>
      </c>
      <c r="AF1125" s="1">
        <f t="shared" si="280"/>
        <v>5.7679432346556938</v>
      </c>
      <c r="AG1125" s="1">
        <f t="shared" si="275"/>
        <v>11.229999999999805</v>
      </c>
      <c r="AH1125" s="1">
        <f>SUM($Z$2:Z1125)</f>
        <v>702.8187713599466</v>
      </c>
    </row>
    <row r="1126" spans="17:34" x14ac:dyDescent="0.3">
      <c r="Q1126" s="1">
        <f t="shared" si="281"/>
        <v>11.239999999999805</v>
      </c>
      <c r="R1126" s="1">
        <f>IF(Q1126&lt;=t_thrust,('D12 Data'!D1126/(m+m_f/2)),0)</f>
        <v>0</v>
      </c>
      <c r="S1126" s="1">
        <f t="shared" si="282"/>
        <v>0</v>
      </c>
      <c r="T1126" s="1">
        <f t="shared" si="289"/>
        <v>0</v>
      </c>
      <c r="U1126" s="1">
        <f t="shared" si="276"/>
        <v>1.9486344868939673</v>
      </c>
      <c r="V1126" s="1">
        <f t="shared" si="277"/>
        <v>4.3964291224811447</v>
      </c>
      <c r="W1126" s="1">
        <f t="shared" si="283"/>
        <v>6.3450636093751136</v>
      </c>
      <c r="X1126" s="1">
        <f t="shared" si="286"/>
        <v>597.90422799293663</v>
      </c>
      <c r="Y1126" s="1">
        <f t="shared" si="287"/>
        <v>192.23702247755699</v>
      </c>
      <c r="Z1126" s="1">
        <f t="shared" si="288"/>
        <v>0.40792280555017907</v>
      </c>
      <c r="AA1126" s="1">
        <f t="shared" si="284"/>
        <v>22.625104164034507</v>
      </c>
      <c r="AB1126" s="1">
        <f t="shared" si="285"/>
        <v>-33.984073405397567</v>
      </c>
      <c r="AC1126" s="1">
        <f t="shared" si="278"/>
        <v>40.826616118126445</v>
      </c>
      <c r="AD1126" s="1">
        <f t="shared" si="290"/>
        <v>-1.9486344868939673</v>
      </c>
      <c r="AE1126" s="1">
        <f t="shared" si="279"/>
        <v>-5.4135708775188558</v>
      </c>
      <c r="AF1126" s="1">
        <f t="shared" si="280"/>
        <v>5.7536011340231772</v>
      </c>
      <c r="AG1126" s="1">
        <f t="shared" si="275"/>
        <v>11.239999999999805</v>
      </c>
      <c r="AH1126" s="1">
        <f>SUM($Z$2:Z1126)</f>
        <v>703.22669416549672</v>
      </c>
    </row>
    <row r="1127" spans="17:34" x14ac:dyDescent="0.3">
      <c r="Q1127" s="1">
        <f t="shared" si="281"/>
        <v>11.249999999999805</v>
      </c>
      <c r="R1127" s="1">
        <f>IF(Q1127&lt;=t_thrust,('D12 Data'!D1127/(m+m_f/2)),0)</f>
        <v>0</v>
      </c>
      <c r="S1127" s="1">
        <f t="shared" si="282"/>
        <v>0</v>
      </c>
      <c r="T1127" s="1">
        <f t="shared" si="289"/>
        <v>0</v>
      </c>
      <c r="U1127" s="1">
        <f t="shared" si="276"/>
        <v>1.9452793278306948</v>
      </c>
      <c r="V1127" s="1">
        <f t="shared" si="277"/>
        <v>4.4104470638028817</v>
      </c>
      <c r="W1127" s="1">
        <f t="shared" si="283"/>
        <v>6.3557263916335751</v>
      </c>
      <c r="X1127" s="1">
        <f t="shared" si="286"/>
        <v>598.13047903457698</v>
      </c>
      <c r="Y1127" s="1">
        <f t="shared" si="287"/>
        <v>191.89718174350301</v>
      </c>
      <c r="Z1127" s="1">
        <f t="shared" si="288"/>
        <v>0.40826616118127163</v>
      </c>
      <c r="AA1127" s="1">
        <f t="shared" si="284"/>
        <v>22.60561781916557</v>
      </c>
      <c r="AB1127" s="1">
        <f t="shared" si="285"/>
        <v>-34.038209114172751</v>
      </c>
      <c r="AC1127" s="1">
        <f t="shared" si="278"/>
        <v>40.860905969965089</v>
      </c>
      <c r="AD1127" s="1">
        <f t="shared" si="290"/>
        <v>-1.9452793278306948</v>
      </c>
      <c r="AE1127" s="1">
        <f t="shared" si="279"/>
        <v>-5.3995529361971188</v>
      </c>
      <c r="AF1127" s="1">
        <f t="shared" si="280"/>
        <v>5.7392755269354652</v>
      </c>
      <c r="AG1127" s="1">
        <f t="shared" si="275"/>
        <v>11.249999999999805</v>
      </c>
      <c r="AH1127" s="1">
        <f>SUM($Z$2:Z1127)</f>
        <v>703.63496032667797</v>
      </c>
    </row>
    <row r="1128" spans="17:34" x14ac:dyDescent="0.3">
      <c r="Q1128" s="1">
        <f t="shared" si="281"/>
        <v>11.259999999999804</v>
      </c>
      <c r="R1128" s="1">
        <f>IF(Q1128&lt;=t_thrust,('D12 Data'!D1128/(m+m_f/2)),0)</f>
        <v>0</v>
      </c>
      <c r="S1128" s="1">
        <f t="shared" si="282"/>
        <v>0</v>
      </c>
      <c r="T1128" s="1">
        <f t="shared" si="289"/>
        <v>0</v>
      </c>
      <c r="U1128" s="1">
        <f t="shared" si="276"/>
        <v>1.9419328291644504</v>
      </c>
      <c r="V1128" s="1">
        <f t="shared" si="277"/>
        <v>4.4244509328017436</v>
      </c>
      <c r="W1128" s="1">
        <f t="shared" si="283"/>
        <v>6.3663837619661949</v>
      </c>
      <c r="X1128" s="1">
        <f t="shared" si="286"/>
        <v>598.35653521276868</v>
      </c>
      <c r="Y1128" s="1">
        <f t="shared" si="287"/>
        <v>191.55679965236129</v>
      </c>
      <c r="Z1128" s="1">
        <f t="shared" si="288"/>
        <v>0.40860905969966776</v>
      </c>
      <c r="AA1128" s="1">
        <f t="shared" si="284"/>
        <v>22.586165025887261</v>
      </c>
      <c r="AB1128" s="1">
        <f t="shared" si="285"/>
        <v>-34.092204643534721</v>
      </c>
      <c r="AC1128" s="1">
        <f t="shared" si="278"/>
        <v>40.895149688358686</v>
      </c>
      <c r="AD1128" s="1">
        <f t="shared" si="290"/>
        <v>-1.9419328291644504</v>
      </c>
      <c r="AE1128" s="1">
        <f t="shared" si="279"/>
        <v>-5.3855490671982569</v>
      </c>
      <c r="AF1128" s="1">
        <f t="shared" si="280"/>
        <v>5.7249665386084709</v>
      </c>
      <c r="AG1128" s="1">
        <f t="shared" si="275"/>
        <v>11.259999999999804</v>
      </c>
      <c r="AH1128" s="1">
        <f>SUM($Z$2:Z1128)</f>
        <v>704.04356938637761</v>
      </c>
    </row>
    <row r="1129" spans="17:34" x14ac:dyDescent="0.3">
      <c r="Q1129" s="1">
        <f t="shared" si="281"/>
        <v>11.269999999999804</v>
      </c>
      <c r="R1129" s="1">
        <f>IF(Q1129&lt;=t_thrust,('D12 Data'!D1129/(m+m_f/2)),0)</f>
        <v>0</v>
      </c>
      <c r="S1129" s="1">
        <f t="shared" si="282"/>
        <v>0</v>
      </c>
      <c r="T1129" s="1">
        <f t="shared" si="289"/>
        <v>0</v>
      </c>
      <c r="U1129" s="1">
        <f t="shared" si="276"/>
        <v>1.9385949611086362</v>
      </c>
      <c r="V1129" s="1">
        <f t="shared" si="277"/>
        <v>4.4384405931821558</v>
      </c>
      <c r="W1129" s="1">
        <f t="shared" si="283"/>
        <v>6.3770355542907922</v>
      </c>
      <c r="X1129" s="1">
        <f t="shared" si="286"/>
        <v>598.5823968630275</v>
      </c>
      <c r="Y1129" s="1">
        <f t="shared" si="287"/>
        <v>191.21587760592595</v>
      </c>
      <c r="Z1129" s="1">
        <f t="shared" si="288"/>
        <v>0.40895149688355087</v>
      </c>
      <c r="AA1129" s="1">
        <f t="shared" si="284"/>
        <v>22.566745697595618</v>
      </c>
      <c r="AB1129" s="1">
        <f t="shared" si="285"/>
        <v>-34.146060134206699</v>
      </c>
      <c r="AC1129" s="1">
        <f t="shared" si="278"/>
        <v>40.929346856122812</v>
      </c>
      <c r="AD1129" s="1">
        <f t="shared" si="290"/>
        <v>-1.9385949611086362</v>
      </c>
      <c r="AE1129" s="1">
        <f t="shared" si="279"/>
        <v>-5.3715594068178447</v>
      </c>
      <c r="AF1129" s="1">
        <f t="shared" si="280"/>
        <v>5.7106742933045194</v>
      </c>
      <c r="AG1129" s="1">
        <f t="shared" si="275"/>
        <v>11.269999999999804</v>
      </c>
      <c r="AH1129" s="1">
        <f>SUM($Z$2:Z1129)</f>
        <v>704.45252088326117</v>
      </c>
    </row>
    <row r="1130" spans="17:34" x14ac:dyDescent="0.3">
      <c r="Q1130" s="1">
        <f t="shared" si="281"/>
        <v>11.279999999999804</v>
      </c>
      <c r="R1130" s="1">
        <f>IF(Q1130&lt;=t_thrust,('D12 Data'!D1130/(m+m_f/2)),0)</f>
        <v>0</v>
      </c>
      <c r="S1130" s="1">
        <f t="shared" si="282"/>
        <v>0</v>
      </c>
      <c r="T1130" s="1">
        <f t="shared" si="289"/>
        <v>0</v>
      </c>
      <c r="U1130" s="1">
        <f t="shared" si="276"/>
        <v>1.935265694004624</v>
      </c>
      <c r="V1130" s="1">
        <f t="shared" si="277"/>
        <v>4.4524159096824434</v>
      </c>
      <c r="W1130" s="1">
        <f t="shared" si="283"/>
        <v>6.3876816036870672</v>
      </c>
      <c r="X1130" s="1">
        <f t="shared" si="286"/>
        <v>598.8080643200035</v>
      </c>
      <c r="Y1130" s="1">
        <f t="shared" si="287"/>
        <v>190.8744170045839</v>
      </c>
      <c r="Z1130" s="1">
        <f t="shared" si="288"/>
        <v>0.40929346856123666</v>
      </c>
      <c r="AA1130" s="1">
        <f t="shared" si="284"/>
        <v>22.547359747984533</v>
      </c>
      <c r="AB1130" s="1">
        <f t="shared" si="285"/>
        <v>-34.199775728274879</v>
      </c>
      <c r="AC1130" s="1">
        <f t="shared" si="278"/>
        <v>40.963497061033898</v>
      </c>
      <c r="AD1130" s="1">
        <f t="shared" si="290"/>
        <v>-1.935265694004624</v>
      </c>
      <c r="AE1130" s="1">
        <f t="shared" si="279"/>
        <v>-5.3575840903175571</v>
      </c>
      <c r="AF1130" s="1">
        <f t="shared" si="280"/>
        <v>5.6963989143330727</v>
      </c>
      <c r="AG1130" s="1">
        <f t="shared" si="275"/>
        <v>11.279999999999804</v>
      </c>
      <c r="AH1130" s="1">
        <f>SUM($Z$2:Z1130)</f>
        <v>704.86181435182243</v>
      </c>
    </row>
    <row r="1131" spans="17:34" x14ac:dyDescent="0.3">
      <c r="Q1131" s="1">
        <f t="shared" si="281"/>
        <v>11.289999999999804</v>
      </c>
      <c r="R1131" s="1">
        <f>IF(Q1131&lt;=t_thrust,('D12 Data'!D1131/(m+m_f/2)),0)</f>
        <v>0</v>
      </c>
      <c r="S1131" s="1">
        <f t="shared" si="282"/>
        <v>0</v>
      </c>
      <c r="T1131" s="1">
        <f t="shared" si="289"/>
        <v>0</v>
      </c>
      <c r="U1131" s="1">
        <f t="shared" si="276"/>
        <v>1.9319449983210983</v>
      </c>
      <c r="V1131" s="1">
        <f t="shared" si="277"/>
        <v>4.4663767480734098</v>
      </c>
      <c r="W1131" s="1">
        <f t="shared" si="283"/>
        <v>6.3983217463945072</v>
      </c>
      <c r="X1131" s="1">
        <f t="shared" si="286"/>
        <v>599.03353791748339</v>
      </c>
      <c r="Y1131" s="1">
        <f t="shared" si="287"/>
        <v>190.53241924730116</v>
      </c>
      <c r="Z1131" s="1">
        <f t="shared" si="288"/>
        <v>0.40963497061035697</v>
      </c>
      <c r="AA1131" s="1">
        <f t="shared" si="284"/>
        <v>22.528007091044486</v>
      </c>
      <c r="AB1131" s="1">
        <f t="shared" si="285"/>
        <v>-34.253351569178051</v>
      </c>
      <c r="AC1131" s="1">
        <f t="shared" si="278"/>
        <v>40.997599895797109</v>
      </c>
      <c r="AD1131" s="1">
        <f t="shared" si="290"/>
        <v>-1.9319449983210983</v>
      </c>
      <c r="AE1131" s="1">
        <f t="shared" si="279"/>
        <v>-5.3436232519265907</v>
      </c>
      <c r="AF1131" s="1">
        <f t="shared" si="280"/>
        <v>5.6821405240515146</v>
      </c>
      <c r="AG1131" s="1">
        <f t="shared" si="275"/>
        <v>11.289999999999804</v>
      </c>
      <c r="AH1131" s="1">
        <f>SUM($Z$2:Z1131)</f>
        <v>705.27144932243277</v>
      </c>
    </row>
    <row r="1132" spans="17:34" x14ac:dyDescent="0.3">
      <c r="Q1132" s="1">
        <f t="shared" si="281"/>
        <v>11.299999999999804</v>
      </c>
      <c r="R1132" s="1">
        <f>IF(Q1132&lt;=t_thrust,('D12 Data'!D1132/(m+m_f/2)),0)</f>
        <v>0</v>
      </c>
      <c r="S1132" s="1">
        <f t="shared" si="282"/>
        <v>0</v>
      </c>
      <c r="T1132" s="1">
        <f t="shared" si="289"/>
        <v>0</v>
      </c>
      <c r="U1132" s="1">
        <f t="shared" si="276"/>
        <v>1.9286328446534029</v>
      </c>
      <c r="V1132" s="1">
        <f t="shared" si="277"/>
        <v>4.4803229751568843</v>
      </c>
      <c r="W1132" s="1">
        <f t="shared" si="283"/>
        <v>6.4089558198102887</v>
      </c>
      <c r="X1132" s="1">
        <f t="shared" si="286"/>
        <v>599.25881798839384</v>
      </c>
      <c r="Y1132" s="1">
        <f t="shared" si="287"/>
        <v>190.18988573160939</v>
      </c>
      <c r="Z1132" s="1">
        <f t="shared" si="288"/>
        <v>0.4099759989579691</v>
      </c>
      <c r="AA1132" s="1">
        <f t="shared" si="284"/>
        <v>22.508687641061275</v>
      </c>
      <c r="AB1132" s="1">
        <f t="shared" si="285"/>
        <v>-34.306787801697318</v>
      </c>
      <c r="AC1132" s="1">
        <f t="shared" si="278"/>
        <v>41.031654958014464</v>
      </c>
      <c r="AD1132" s="1">
        <f t="shared" si="290"/>
        <v>-1.9286328446534029</v>
      </c>
      <c r="AE1132" s="1">
        <f t="shared" si="279"/>
        <v>-5.3296770248431162</v>
      </c>
      <c r="AF1132" s="1">
        <f t="shared" si="280"/>
        <v>5.6678992438659712</v>
      </c>
      <c r="AG1132" s="1">
        <f t="shared" si="275"/>
        <v>11.299999999999804</v>
      </c>
      <c r="AH1132" s="1">
        <f>SUM($Z$2:Z1132)</f>
        <v>705.68142532139075</v>
      </c>
    </row>
    <row r="1133" spans="17:34" x14ac:dyDescent="0.3">
      <c r="Q1133" s="1">
        <f t="shared" si="281"/>
        <v>11.309999999999803</v>
      </c>
      <c r="R1133" s="1">
        <f>IF(Q1133&lt;=t_thrust,('D12 Data'!D1133/(m+m_f/2)),0)</f>
        <v>0</v>
      </c>
      <c r="S1133" s="1">
        <f t="shared" si="282"/>
        <v>0</v>
      </c>
      <c r="T1133" s="1">
        <f t="shared" si="289"/>
        <v>0</v>
      </c>
      <c r="U1133" s="1">
        <f t="shared" si="276"/>
        <v>1.9253292037228855</v>
      </c>
      <c r="V1133" s="1">
        <f t="shared" si="277"/>
        <v>4.494254458764221</v>
      </c>
      <c r="W1133" s="1">
        <f t="shared" si="283"/>
        <v>6.4195836624871072</v>
      </c>
      <c r="X1133" s="1">
        <f t="shared" si="286"/>
        <v>599.48390486480446</v>
      </c>
      <c r="Y1133" s="1">
        <f t="shared" si="287"/>
        <v>189.84681785359243</v>
      </c>
      <c r="Z1133" s="1">
        <f t="shared" si="288"/>
        <v>0.41031654958014047</v>
      </c>
      <c r="AA1133" s="1">
        <f t="shared" si="284"/>
        <v>22.489401312614742</v>
      </c>
      <c r="AB1133" s="1">
        <f t="shared" si="285"/>
        <v>-34.360084571945748</v>
      </c>
      <c r="AC1133" s="1">
        <f t="shared" si="278"/>
        <v>41.065661850152885</v>
      </c>
      <c r="AD1133" s="1">
        <f t="shared" si="290"/>
        <v>-1.9253292037228855</v>
      </c>
      <c r="AE1133" s="1">
        <f t="shared" si="279"/>
        <v>-5.3157455412357795</v>
      </c>
      <c r="AF1133" s="1">
        <f t="shared" si="280"/>
        <v>5.6536751942321795</v>
      </c>
      <c r="AG1133" s="1">
        <f t="shared" si="275"/>
        <v>11.309999999999803</v>
      </c>
      <c r="AH1133" s="1">
        <f>SUM($Z$2:Z1133)</f>
        <v>706.09174187097085</v>
      </c>
    </row>
    <row r="1134" spans="17:34" x14ac:dyDescent="0.3">
      <c r="Q1134" s="1">
        <f t="shared" si="281"/>
        <v>11.319999999999803</v>
      </c>
      <c r="R1134" s="1">
        <f>IF(Q1134&lt;=t_thrust,('D12 Data'!D1134/(m+m_f/2)),0)</f>
        <v>0</v>
      </c>
      <c r="S1134" s="1">
        <f t="shared" si="282"/>
        <v>0</v>
      </c>
      <c r="T1134" s="1">
        <f t="shared" si="289"/>
        <v>0</v>
      </c>
      <c r="U1134" s="1">
        <f t="shared" si="276"/>
        <v>1.9220340463762542</v>
      </c>
      <c r="V1134" s="1">
        <f t="shared" si="277"/>
        <v>4.50817106775476</v>
      </c>
      <c r="W1134" s="1">
        <f t="shared" si="283"/>
        <v>6.4302051141310148</v>
      </c>
      <c r="X1134" s="1">
        <f t="shared" si="286"/>
        <v>599.70879887793058</v>
      </c>
      <c r="Y1134" s="1">
        <f t="shared" si="287"/>
        <v>189.50321700787299</v>
      </c>
      <c r="Z1134" s="1">
        <f t="shared" si="288"/>
        <v>0.41065661850149482</v>
      </c>
      <c r="AA1134" s="1">
        <f t="shared" si="284"/>
        <v>22.470148020577515</v>
      </c>
      <c r="AB1134" s="1">
        <f t="shared" si="285"/>
        <v>-34.413242027358102</v>
      </c>
      <c r="AC1134" s="1">
        <f t="shared" si="278"/>
        <v>41.099620179512485</v>
      </c>
      <c r="AD1134" s="1">
        <f t="shared" si="290"/>
        <v>-1.9220340463762542</v>
      </c>
      <c r="AE1134" s="1">
        <f t="shared" si="279"/>
        <v>-5.3018289322452405</v>
      </c>
      <c r="AF1134" s="1">
        <f t="shared" si="280"/>
        <v>5.6394684946564055</v>
      </c>
      <c r="AG1134" s="1">
        <f t="shared" si="275"/>
        <v>11.319999999999803</v>
      </c>
      <c r="AH1134" s="1">
        <f>SUM($Z$2:Z1134)</f>
        <v>706.5023984894724</v>
      </c>
    </row>
    <row r="1135" spans="17:34" x14ac:dyDescent="0.3">
      <c r="Q1135" s="1">
        <f t="shared" si="281"/>
        <v>11.329999999999803</v>
      </c>
      <c r="R1135" s="1">
        <f>IF(Q1135&lt;=t_thrust,('D12 Data'!D1135/(m+m_f/2)),0)</f>
        <v>0</v>
      </c>
      <c r="S1135" s="1">
        <f t="shared" si="282"/>
        <v>0</v>
      </c>
      <c r="T1135" s="1">
        <f t="shared" si="289"/>
        <v>0</v>
      </c>
      <c r="U1135" s="1">
        <f t="shared" si="276"/>
        <v>1.9187473435849309</v>
      </c>
      <c r="V1135" s="1">
        <f t="shared" si="277"/>
        <v>4.522072672014243</v>
      </c>
      <c r="W1135" s="1">
        <f t="shared" si="283"/>
        <v>6.4408200155991731</v>
      </c>
      <c r="X1135" s="1">
        <f t="shared" si="286"/>
        <v>599.93350035813637</v>
      </c>
      <c r="Y1135" s="1">
        <f t="shared" si="287"/>
        <v>189.15908458759941</v>
      </c>
      <c r="Z1135" s="1">
        <f t="shared" si="288"/>
        <v>0.4109962017951358</v>
      </c>
      <c r="AA1135" s="1">
        <f t="shared" si="284"/>
        <v>22.450927680113754</v>
      </c>
      <c r="AB1135" s="1">
        <f t="shared" si="285"/>
        <v>-34.466260316680554</v>
      </c>
      <c r="AC1135" s="1">
        <f t="shared" si="278"/>
        <v>41.133529558194816</v>
      </c>
      <c r="AD1135" s="1">
        <f t="shared" si="290"/>
        <v>-1.9187473435849309</v>
      </c>
      <c r="AE1135" s="1">
        <f t="shared" si="279"/>
        <v>-5.2879273279857575</v>
      </c>
      <c r="AF1135" s="1">
        <f t="shared" si="280"/>
        <v>5.6252792636964095</v>
      </c>
      <c r="AG1135" s="1">
        <f t="shared" si="275"/>
        <v>11.329999999999803</v>
      </c>
      <c r="AH1135" s="1">
        <f>SUM($Z$2:Z1135)</f>
        <v>706.91339469126751</v>
      </c>
    </row>
    <row r="1136" spans="17:34" x14ac:dyDescent="0.3">
      <c r="Q1136" s="1">
        <f t="shared" si="281"/>
        <v>11.339999999999803</v>
      </c>
      <c r="R1136" s="1">
        <f>IF(Q1136&lt;=t_thrust,('D12 Data'!D1136/(m+m_f/2)),0)</f>
        <v>0</v>
      </c>
      <c r="S1136" s="1">
        <f t="shared" si="282"/>
        <v>0</v>
      </c>
      <c r="T1136" s="1">
        <f t="shared" si="289"/>
        <v>0</v>
      </c>
      <c r="U1136" s="1">
        <f t="shared" si="276"/>
        <v>1.9154690664444125</v>
      </c>
      <c r="V1136" s="1">
        <f t="shared" si="277"/>
        <v>4.5359591424531951</v>
      </c>
      <c r="W1136" s="1">
        <f t="shared" si="283"/>
        <v>6.4514282088976067</v>
      </c>
      <c r="X1136" s="1">
        <f t="shared" si="286"/>
        <v>600.15800963493746</v>
      </c>
      <c r="Y1136" s="1">
        <f t="shared" si="287"/>
        <v>188.81442198443261</v>
      </c>
      <c r="Z1136" s="1">
        <f t="shared" si="288"/>
        <v>0.41133529558191229</v>
      </c>
      <c r="AA1136" s="1">
        <f t="shared" si="284"/>
        <v>22.431740206677905</v>
      </c>
      <c r="AB1136" s="1">
        <f t="shared" si="285"/>
        <v>-34.51913958996041</v>
      </c>
      <c r="AC1136" s="1">
        <f t="shared" si="278"/>
        <v>41.167389603071292</v>
      </c>
      <c r="AD1136" s="1">
        <f t="shared" si="290"/>
        <v>-1.9154690664444125</v>
      </c>
      <c r="AE1136" s="1">
        <f t="shared" si="279"/>
        <v>-5.2740408575468054</v>
      </c>
      <c r="AF1136" s="1">
        <f t="shared" si="280"/>
        <v>5.6111076189624516</v>
      </c>
      <c r="AG1136" s="1">
        <f t="shared" si="275"/>
        <v>11.339999999999803</v>
      </c>
      <c r="AH1136" s="1">
        <f>SUM($Z$2:Z1136)</f>
        <v>707.32472998684943</v>
      </c>
    </row>
    <row r="1137" spans="17:34" x14ac:dyDescent="0.3">
      <c r="Q1137" s="1">
        <f t="shared" si="281"/>
        <v>11.349999999999802</v>
      </c>
      <c r="R1137" s="1">
        <f>IF(Q1137&lt;=t_thrust,('D12 Data'!D1137/(m+m_f/2)),0)</f>
        <v>0</v>
      </c>
      <c r="S1137" s="1">
        <f t="shared" si="282"/>
        <v>0</v>
      </c>
      <c r="T1137" s="1">
        <f t="shared" si="289"/>
        <v>0</v>
      </c>
      <c r="U1137" s="1">
        <f t="shared" si="276"/>
        <v>1.9121991861736365</v>
      </c>
      <c r="V1137" s="1">
        <f t="shared" si="277"/>
        <v>4.5498303510052658</v>
      </c>
      <c r="W1137" s="1">
        <f t="shared" si="283"/>
        <v>6.4620295371789025</v>
      </c>
      <c r="X1137" s="1">
        <f t="shared" si="286"/>
        <v>600.38232703700419</v>
      </c>
      <c r="Y1137" s="1">
        <f t="shared" si="287"/>
        <v>188.46923058853301</v>
      </c>
      <c r="Z1137" s="1">
        <f t="shared" si="288"/>
        <v>0.4116738960306871</v>
      </c>
      <c r="AA1137" s="1">
        <f t="shared" si="284"/>
        <v>22.412585516013461</v>
      </c>
      <c r="AB1137" s="1">
        <f t="shared" si="285"/>
        <v>-34.571879998535877</v>
      </c>
      <c r="AC1137" s="1">
        <f t="shared" si="278"/>
        <v>41.201199935751646</v>
      </c>
      <c r="AD1137" s="1">
        <f t="shared" si="290"/>
        <v>-1.9121991861736365</v>
      </c>
      <c r="AE1137" s="1">
        <f t="shared" si="279"/>
        <v>-5.2601696489947347</v>
      </c>
      <c r="AF1137" s="1">
        <f t="shared" si="280"/>
        <v>5.5969536771183401</v>
      </c>
      <c r="AG1137" s="1">
        <f t="shared" si="275"/>
        <v>11.349999999999802</v>
      </c>
      <c r="AH1137" s="1">
        <f>SUM($Z$2:Z1137)</f>
        <v>707.73640388288015</v>
      </c>
    </row>
    <row r="1138" spans="17:34" x14ac:dyDescent="0.3">
      <c r="Q1138" s="1">
        <f t="shared" si="281"/>
        <v>11.359999999999802</v>
      </c>
      <c r="R1138" s="1">
        <f>IF(Q1138&lt;=t_thrust,('D12 Data'!D1138/(m+m_f/2)),0)</f>
        <v>0</v>
      </c>
      <c r="S1138" s="1">
        <f t="shared" si="282"/>
        <v>0</v>
      </c>
      <c r="T1138" s="1">
        <f t="shared" si="289"/>
        <v>0</v>
      </c>
      <c r="U1138" s="1">
        <f t="shared" si="276"/>
        <v>1.9089376741143462</v>
      </c>
      <c r="V1138" s="1">
        <f t="shared" si="277"/>
        <v>4.5636861706255303</v>
      </c>
      <c r="W1138" s="1">
        <f t="shared" si="283"/>
        <v>6.4726238447398776</v>
      </c>
      <c r="X1138" s="1">
        <f t="shared" si="286"/>
        <v>600.60645289216427</v>
      </c>
      <c r="Y1138" s="1">
        <f t="shared" si="287"/>
        <v>188.12351178854766</v>
      </c>
      <c r="Z1138" s="1">
        <f t="shared" si="288"/>
        <v>0.41201199935747962</v>
      </c>
      <c r="AA1138" s="1">
        <f t="shared" si="284"/>
        <v>22.393463524151727</v>
      </c>
      <c r="AB1138" s="1">
        <f t="shared" si="285"/>
        <v>-34.624481695025821</v>
      </c>
      <c r="AC1138" s="1">
        <f t="shared" si="278"/>
        <v>41.234960182552527</v>
      </c>
      <c r="AD1138" s="1">
        <f t="shared" si="290"/>
        <v>-1.9089376741143462</v>
      </c>
      <c r="AE1138" s="1">
        <f t="shared" si="279"/>
        <v>-5.2463138293744702</v>
      </c>
      <c r="AF1138" s="1">
        <f t="shared" si="280"/>
        <v>5.5828175538825286</v>
      </c>
      <c r="AG1138" s="1">
        <f t="shared" si="275"/>
        <v>11.359999999999802</v>
      </c>
      <c r="AH1138" s="1">
        <f>SUM($Z$2:Z1138)</f>
        <v>708.1484158822376</v>
      </c>
    </row>
    <row r="1139" spans="17:34" x14ac:dyDescent="0.3">
      <c r="Q1139" s="1">
        <f t="shared" si="281"/>
        <v>11.369999999999802</v>
      </c>
      <c r="R1139" s="1">
        <f>IF(Q1139&lt;=t_thrust,('D12 Data'!D1139/(m+m_f/2)),0)</f>
        <v>0</v>
      </c>
      <c r="S1139" s="1">
        <f t="shared" si="282"/>
        <v>0</v>
      </c>
      <c r="T1139" s="1">
        <f t="shared" si="289"/>
        <v>0</v>
      </c>
      <c r="U1139" s="1">
        <f t="shared" si="276"/>
        <v>1.9056845017304642</v>
      </c>
      <c r="V1139" s="1">
        <f t="shared" si="277"/>
        <v>4.5775264752887432</v>
      </c>
      <c r="W1139" s="1">
        <f t="shared" si="283"/>
        <v>6.4832109770192057</v>
      </c>
      <c r="X1139" s="1">
        <f t="shared" si="286"/>
        <v>600.83038752740583</v>
      </c>
      <c r="Y1139" s="1">
        <f t="shared" si="287"/>
        <v>187.77726697159741</v>
      </c>
      <c r="Z1139" s="1">
        <f t="shared" si="288"/>
        <v>0.41234960182553992</v>
      </c>
      <c r="AA1139" s="1">
        <f t="shared" si="284"/>
        <v>22.374374147410585</v>
      </c>
      <c r="AB1139" s="1">
        <f t="shared" si="285"/>
        <v>-34.676944833319567</v>
      </c>
      <c r="AC1139" s="1">
        <f t="shared" si="278"/>
        <v>41.268669974466142</v>
      </c>
      <c r="AD1139" s="1">
        <f t="shared" si="290"/>
        <v>-1.9056845017304642</v>
      </c>
      <c r="AE1139" s="1">
        <f t="shared" si="279"/>
        <v>-5.2324735247112573</v>
      </c>
      <c r="AF1139" s="1">
        <f t="shared" si="280"/>
        <v>5.568699364029265</v>
      </c>
      <c r="AG1139" s="1">
        <f t="shared" si="275"/>
        <v>11.369999999999802</v>
      </c>
      <c r="AH1139" s="1">
        <f>SUM($Z$2:Z1139)</f>
        <v>708.56076548406315</v>
      </c>
    </row>
    <row r="1140" spans="17:34" x14ac:dyDescent="0.3">
      <c r="Q1140" s="1">
        <f t="shared" si="281"/>
        <v>11.379999999999802</v>
      </c>
      <c r="R1140" s="1">
        <f>IF(Q1140&lt;=t_thrust,('D12 Data'!D1140/(m+m_f/2)),0)</f>
        <v>0</v>
      </c>
      <c r="S1140" s="1">
        <f t="shared" si="282"/>
        <v>0</v>
      </c>
      <c r="T1140" s="1">
        <f t="shared" si="289"/>
        <v>0</v>
      </c>
      <c r="U1140" s="1">
        <f t="shared" si="276"/>
        <v>1.9024396406074668</v>
      </c>
      <c r="V1140" s="1">
        <f t="shared" si="277"/>
        <v>4.5913511399875748</v>
      </c>
      <c r="W1140" s="1">
        <f t="shared" si="283"/>
        <v>6.4937907805950426</v>
      </c>
      <c r="X1140" s="1">
        <f t="shared" si="286"/>
        <v>601.05413126887993</v>
      </c>
      <c r="Y1140" s="1">
        <f t="shared" si="287"/>
        <v>187.43049752326422</v>
      </c>
      <c r="Z1140" s="1">
        <f t="shared" si="288"/>
        <v>0.41268669974465194</v>
      </c>
      <c r="AA1140" s="1">
        <f t="shared" si="284"/>
        <v>22.355317302393281</v>
      </c>
      <c r="AB1140" s="1">
        <f t="shared" si="285"/>
        <v>-34.729269568566679</v>
      </c>
      <c r="AC1140" s="1">
        <f t="shared" si="278"/>
        <v>41.30232894712907</v>
      </c>
      <c r="AD1140" s="1">
        <f t="shared" si="290"/>
        <v>-1.9024396406074668</v>
      </c>
      <c r="AE1140" s="1">
        <f t="shared" si="279"/>
        <v>-5.2186488600124257</v>
      </c>
      <c r="AF1140" s="1">
        <f t="shared" si="280"/>
        <v>5.5545992213897541</v>
      </c>
      <c r="AG1140" s="1">
        <f t="shared" si="275"/>
        <v>11.379999999999802</v>
      </c>
      <c r="AH1140" s="1">
        <f>SUM($Z$2:Z1140)</f>
        <v>708.97345218380781</v>
      </c>
    </row>
    <row r="1141" spans="17:34" x14ac:dyDescent="0.3">
      <c r="Q1141" s="1">
        <f t="shared" si="281"/>
        <v>11.389999999999802</v>
      </c>
      <c r="R1141" s="1">
        <f>IF(Q1141&lt;=t_thrust,('D12 Data'!D1141/(m+m_f/2)),0)</f>
        <v>0</v>
      </c>
      <c r="S1141" s="1">
        <f t="shared" si="282"/>
        <v>0</v>
      </c>
      <c r="T1141" s="1">
        <f t="shared" si="289"/>
        <v>0</v>
      </c>
      <c r="U1141" s="1">
        <f t="shared" si="276"/>
        <v>1.8992030624517646</v>
      </c>
      <c r="V1141" s="1">
        <f t="shared" si="277"/>
        <v>4.6051600407307847</v>
      </c>
      <c r="W1141" s="1">
        <f t="shared" si="283"/>
        <v>6.5043631031825484</v>
      </c>
      <c r="X1141" s="1">
        <f t="shared" si="286"/>
        <v>601.27768444190383</v>
      </c>
      <c r="Y1141" s="1">
        <f t="shared" si="287"/>
        <v>187.08320482757856</v>
      </c>
      <c r="Z1141" s="1">
        <f t="shared" si="288"/>
        <v>0.41302328947127392</v>
      </c>
      <c r="AA1141" s="1">
        <f t="shared" si="284"/>
        <v>22.336292905987207</v>
      </c>
      <c r="AB1141" s="1">
        <f t="shared" si="285"/>
        <v>-34.7814560571668</v>
      </c>
      <c r="AC1141" s="1">
        <f t="shared" si="278"/>
        <v>41.335936740791048</v>
      </c>
      <c r="AD1141" s="1">
        <f t="shared" si="290"/>
        <v>-1.8992030624517646</v>
      </c>
      <c r="AE1141" s="1">
        <f t="shared" si="279"/>
        <v>-5.2048399592692158</v>
      </c>
      <c r="AF1141" s="1">
        <f t="shared" si="280"/>
        <v>5.5405172388534032</v>
      </c>
      <c r="AG1141" s="1">
        <f t="shared" si="275"/>
        <v>11.389999999999802</v>
      </c>
      <c r="AH1141" s="1">
        <f>SUM($Z$2:Z1141)</f>
        <v>709.38647547327912</v>
      </c>
    </row>
    <row r="1142" spans="17:34" x14ac:dyDescent="0.3">
      <c r="Q1142" s="1">
        <f t="shared" si="281"/>
        <v>11.399999999999801</v>
      </c>
      <c r="R1142" s="1">
        <f>IF(Q1142&lt;=t_thrust,('D12 Data'!D1142/(m+m_f/2)),0)</f>
        <v>0</v>
      </c>
      <c r="S1142" s="1">
        <f t="shared" si="282"/>
        <v>0</v>
      </c>
      <c r="T1142" s="1">
        <f t="shared" si="289"/>
        <v>0</v>
      </c>
      <c r="U1142" s="1">
        <f t="shared" si="276"/>
        <v>1.8959747390900823</v>
      </c>
      <c r="V1142" s="1">
        <f t="shared" si="277"/>
        <v>4.6189530545413815</v>
      </c>
      <c r="W1142" s="1">
        <f t="shared" si="283"/>
        <v>6.5149277936314638</v>
      </c>
      <c r="X1142" s="1">
        <f t="shared" si="286"/>
        <v>601.50104737096365</v>
      </c>
      <c r="Y1142" s="1">
        <f t="shared" si="287"/>
        <v>186.73539026700689</v>
      </c>
      <c r="Z1142" s="1">
        <f t="shared" si="288"/>
        <v>0.41335936740787704</v>
      </c>
      <c r="AA1142" s="1">
        <f t="shared" si="284"/>
        <v>22.31730087536269</v>
      </c>
      <c r="AB1142" s="1">
        <f t="shared" si="285"/>
        <v>-34.833504456759492</v>
      </c>
      <c r="AC1142" s="1">
        <f t="shared" si="278"/>
        <v>41.36949300028401</v>
      </c>
      <c r="AD1142" s="1">
        <f t="shared" si="290"/>
        <v>-1.8959747390900823</v>
      </c>
      <c r="AE1142" s="1">
        <f t="shared" si="279"/>
        <v>-5.191046945458619</v>
      </c>
      <c r="AF1142" s="1">
        <f t="shared" si="280"/>
        <v>5.5264535283690721</v>
      </c>
      <c r="AG1142" s="1">
        <f t="shared" si="275"/>
        <v>11.399999999999801</v>
      </c>
      <c r="AH1142" s="1">
        <f>SUM($Z$2:Z1142)</f>
        <v>709.79983484068703</v>
      </c>
    </row>
    <row r="1143" spans="17:34" x14ac:dyDescent="0.3">
      <c r="Q1143" s="1">
        <f t="shared" si="281"/>
        <v>11.409999999999801</v>
      </c>
      <c r="R1143" s="1">
        <f>IF(Q1143&lt;=t_thrust,('D12 Data'!D1143/(m+m_f/2)),0)</f>
        <v>0</v>
      </c>
      <c r="S1143" s="1">
        <f t="shared" si="282"/>
        <v>0</v>
      </c>
      <c r="T1143" s="1">
        <f t="shared" si="289"/>
        <v>0</v>
      </c>
      <c r="U1143" s="1">
        <f t="shared" si="276"/>
        <v>1.8927546424688488</v>
      </c>
      <c r="V1143" s="1">
        <f t="shared" si="277"/>
        <v>4.6327300594547216</v>
      </c>
      <c r="W1143" s="1">
        <f t="shared" si="283"/>
        <v>6.5254847019235696</v>
      </c>
      <c r="X1143" s="1">
        <f t="shared" si="286"/>
        <v>601.72422037971728</v>
      </c>
      <c r="Y1143" s="1">
        <f t="shared" si="287"/>
        <v>186.3870552224393</v>
      </c>
      <c r="Z1143" s="1">
        <f t="shared" si="288"/>
        <v>0.41369493000284036</v>
      </c>
      <c r="AA1143" s="1">
        <f t="shared" si="284"/>
        <v>22.298341127971788</v>
      </c>
      <c r="AB1143" s="1">
        <f t="shared" si="285"/>
        <v>-34.885414926214075</v>
      </c>
      <c r="AC1143" s="1">
        <f t="shared" si="278"/>
        <v>41.402997374991074</v>
      </c>
      <c r="AD1143" s="1">
        <f t="shared" si="290"/>
        <v>-1.8927546424688488</v>
      </c>
      <c r="AE1143" s="1">
        <f t="shared" si="279"/>
        <v>-5.1772699405452789</v>
      </c>
      <c r="AF1143" s="1">
        <f t="shared" si="280"/>
        <v>5.5124082009463971</v>
      </c>
      <c r="AG1143" s="1">
        <f t="shared" si="275"/>
        <v>11.409999999999801</v>
      </c>
      <c r="AH1143" s="1">
        <f>SUM($Z$2:Z1143)</f>
        <v>710.21352977068989</v>
      </c>
    </row>
    <row r="1144" spans="17:34" x14ac:dyDescent="0.3">
      <c r="Q1144" s="1">
        <f t="shared" si="281"/>
        <v>11.419999999999801</v>
      </c>
      <c r="R1144" s="1">
        <f>IF(Q1144&lt;=t_thrust,('D12 Data'!D1144/(m+m_f/2)),0)</f>
        <v>0</v>
      </c>
      <c r="S1144" s="1">
        <f t="shared" si="282"/>
        <v>0</v>
      </c>
      <c r="T1144" s="1">
        <f t="shared" si="289"/>
        <v>0</v>
      </c>
      <c r="U1144" s="1">
        <f t="shared" si="276"/>
        <v>1.8895427446535855</v>
      </c>
      <c r="V1144" s="1">
        <f t="shared" si="277"/>
        <v>4.6464909345165939</v>
      </c>
      <c r="W1144" s="1">
        <f t="shared" si="283"/>
        <v>6.5360336791701803</v>
      </c>
      <c r="X1144" s="1">
        <f t="shared" si="286"/>
        <v>601.94720379099704</v>
      </c>
      <c r="Y1144" s="1">
        <f t="shared" si="287"/>
        <v>186.03820107317716</v>
      </c>
      <c r="Z1144" s="1">
        <f t="shared" si="288"/>
        <v>0.41402997374992906</v>
      </c>
      <c r="AA1144" s="1">
        <f t="shared" si="284"/>
        <v>22.2794135815471</v>
      </c>
      <c r="AB1144" s="1">
        <f t="shared" si="285"/>
        <v>-34.937187625619529</v>
      </c>
      <c r="AC1144" s="1">
        <f t="shared" si="278"/>
        <v>41.43644951881577</v>
      </c>
      <c r="AD1144" s="1">
        <f t="shared" si="290"/>
        <v>-1.8895427446535855</v>
      </c>
      <c r="AE1144" s="1">
        <f t="shared" si="279"/>
        <v>-5.1635090654834066</v>
      </c>
      <c r="AF1144" s="1">
        <f t="shared" si="280"/>
        <v>5.4983813666571297</v>
      </c>
      <c r="AG1144" s="1">
        <f t="shared" si="275"/>
        <v>11.419999999999801</v>
      </c>
      <c r="AH1144" s="1">
        <f>SUM($Z$2:Z1144)</f>
        <v>710.62755974443985</v>
      </c>
    </row>
    <row r="1145" spans="17:34" x14ac:dyDescent="0.3">
      <c r="Q1145" s="1">
        <f t="shared" si="281"/>
        <v>11.429999999999801</v>
      </c>
      <c r="R1145" s="1">
        <f>IF(Q1145&lt;=t_thrust,('D12 Data'!D1145/(m+m_f/2)),0)</f>
        <v>0</v>
      </c>
      <c r="S1145" s="1">
        <f t="shared" si="282"/>
        <v>0</v>
      </c>
      <c r="T1145" s="1">
        <f t="shared" si="289"/>
        <v>0</v>
      </c>
      <c r="U1145" s="1">
        <f t="shared" si="276"/>
        <v>1.8863390178282999</v>
      </c>
      <c r="V1145" s="1">
        <f t="shared" si="277"/>
        <v>4.6602355597812517</v>
      </c>
      <c r="W1145" s="1">
        <f t="shared" si="283"/>
        <v>6.5465745776095527</v>
      </c>
      <c r="X1145" s="1">
        <f t="shared" si="286"/>
        <v>602.16999792681247</v>
      </c>
      <c r="Y1145" s="1">
        <f t="shared" si="287"/>
        <v>185.68882919692098</v>
      </c>
      <c r="Z1145" s="1">
        <f t="shared" si="288"/>
        <v>0.41436449518812951</v>
      </c>
      <c r="AA1145" s="1">
        <f t="shared" si="284"/>
        <v>22.260518154100566</v>
      </c>
      <c r="AB1145" s="1">
        <f t="shared" si="285"/>
        <v>-34.988822716274363</v>
      </c>
      <c r="AC1145" s="1">
        <f t="shared" si="278"/>
        <v>41.469849090151243</v>
      </c>
      <c r="AD1145" s="1">
        <f t="shared" si="290"/>
        <v>-1.8863390178282999</v>
      </c>
      <c r="AE1145" s="1">
        <f t="shared" si="279"/>
        <v>-5.1497644402187488</v>
      </c>
      <c r="AF1145" s="1">
        <f t="shared" si="280"/>
        <v>5.4843731346365336</v>
      </c>
      <c r="AG1145" s="1">
        <f t="shared" si="275"/>
        <v>11.429999999999801</v>
      </c>
      <c r="AH1145" s="1">
        <f>SUM($Z$2:Z1145)</f>
        <v>711.04192423962797</v>
      </c>
    </row>
    <row r="1146" spans="17:34" x14ac:dyDescent="0.3">
      <c r="Q1146" s="1">
        <f t="shared" si="281"/>
        <v>11.439999999999801</v>
      </c>
      <c r="R1146" s="1">
        <f>IF(Q1146&lt;=t_thrust,('D12 Data'!D1146/(m+m_f/2)),0)</f>
        <v>0</v>
      </c>
      <c r="S1146" s="1">
        <f t="shared" si="282"/>
        <v>0</v>
      </c>
      <c r="T1146" s="1">
        <f t="shared" si="289"/>
        <v>0</v>
      </c>
      <c r="U1146" s="1">
        <f t="shared" si="276"/>
        <v>1.8831434342948823</v>
      </c>
      <c r="V1146" s="1">
        <f t="shared" si="277"/>
        <v>4.6739638163094215</v>
      </c>
      <c r="W1146" s="1">
        <f t="shared" si="283"/>
        <v>6.5571072506043047</v>
      </c>
      <c r="X1146" s="1">
        <f t="shared" si="286"/>
        <v>602.39260310835346</v>
      </c>
      <c r="Y1146" s="1">
        <f t="shared" si="287"/>
        <v>185.33894096975826</v>
      </c>
      <c r="Z1146" s="1">
        <f t="shared" si="288"/>
        <v>0.4146984909014832</v>
      </c>
      <c r="AA1146" s="1">
        <f t="shared" si="284"/>
        <v>22.241654763922284</v>
      </c>
      <c r="AB1146" s="1">
        <f t="shared" si="285"/>
        <v>-35.040320360676553</v>
      </c>
      <c r="AC1146" s="1">
        <f t="shared" si="278"/>
        <v>41.503195751849645</v>
      </c>
      <c r="AD1146" s="1">
        <f t="shared" si="290"/>
        <v>-1.8831434342948823</v>
      </c>
      <c r="AE1146" s="1">
        <f t="shared" si="279"/>
        <v>-5.136036183690579</v>
      </c>
      <c r="AF1146" s="1">
        <f t="shared" si="280"/>
        <v>5.4703836130848096</v>
      </c>
      <c r="AG1146" s="1">
        <f t="shared" si="275"/>
        <v>11.439999999999801</v>
      </c>
      <c r="AH1146" s="1">
        <f>SUM($Z$2:Z1146)</f>
        <v>711.45662273052949</v>
      </c>
    </row>
    <row r="1147" spans="17:34" x14ac:dyDescent="0.3">
      <c r="Q1147" s="1">
        <f t="shared" si="281"/>
        <v>11.4499999999998</v>
      </c>
      <c r="R1147" s="1">
        <f>IF(Q1147&lt;=t_thrust,('D12 Data'!D1147/(m+m_f/2)),0)</f>
        <v>0</v>
      </c>
      <c r="S1147" s="1">
        <f t="shared" si="282"/>
        <v>0</v>
      </c>
      <c r="T1147" s="1">
        <f t="shared" si="289"/>
        <v>0</v>
      </c>
      <c r="U1147" s="1">
        <f t="shared" si="276"/>
        <v>1.8799559664725081</v>
      </c>
      <c r="V1147" s="1">
        <f t="shared" si="277"/>
        <v>4.6876755861662636</v>
      </c>
      <c r="W1147" s="1">
        <f t="shared" si="283"/>
        <v>6.5676315526387725</v>
      </c>
      <c r="X1147" s="1">
        <f t="shared" si="286"/>
        <v>602.61501965599268</v>
      </c>
      <c r="Y1147" s="1">
        <f t="shared" si="287"/>
        <v>184.9885377661515</v>
      </c>
      <c r="Z1147" s="1">
        <f t="shared" si="288"/>
        <v>0.41503195751849414</v>
      </c>
      <c r="AA1147" s="1">
        <f t="shared" si="284"/>
        <v>22.222823329579334</v>
      </c>
      <c r="AB1147" s="1">
        <f t="shared" si="285"/>
        <v>-35.091680722513459</v>
      </c>
      <c r="AC1147" s="1">
        <f t="shared" si="278"/>
        <v>41.536489171191619</v>
      </c>
      <c r="AD1147" s="1">
        <f t="shared" si="290"/>
        <v>-1.8799559664725081</v>
      </c>
      <c r="AE1147" s="1">
        <f t="shared" si="279"/>
        <v>-5.1223244138337369</v>
      </c>
      <c r="AF1147" s="1">
        <f t="shared" si="280"/>
        <v>5.4564129092685718</v>
      </c>
      <c r="AG1147" s="1">
        <f t="shared" si="275"/>
        <v>11.4499999999998</v>
      </c>
      <c r="AH1147" s="1">
        <f>SUM($Z$2:Z1147)</f>
        <v>711.87165468804801</v>
      </c>
    </row>
    <row r="1148" spans="17:34" x14ac:dyDescent="0.3">
      <c r="Q1148" s="1">
        <f t="shared" si="281"/>
        <v>11.4599999999998</v>
      </c>
      <c r="R1148" s="1">
        <f>IF(Q1148&lt;=t_thrust,('D12 Data'!D1148/(m+m_f/2)),0)</f>
        <v>0</v>
      </c>
      <c r="S1148" s="1">
        <f t="shared" si="282"/>
        <v>0</v>
      </c>
      <c r="T1148" s="1">
        <f t="shared" si="289"/>
        <v>0</v>
      </c>
      <c r="U1148" s="1">
        <f t="shared" si="276"/>
        <v>1.8767765868970432</v>
      </c>
      <c r="V1148" s="1">
        <f t="shared" si="277"/>
        <v>4.7013707524193071</v>
      </c>
      <c r="W1148" s="1">
        <f t="shared" si="283"/>
        <v>6.5781473393163479</v>
      </c>
      <c r="X1148" s="1">
        <f t="shared" si="286"/>
        <v>602.83724788928851</v>
      </c>
      <c r="Y1148" s="1">
        <f t="shared" si="287"/>
        <v>184.63762095892636</v>
      </c>
      <c r="Z1148" s="1">
        <f t="shared" si="288"/>
        <v>0.41536489171193042</v>
      </c>
      <c r="AA1148" s="1">
        <f t="shared" si="284"/>
        <v>22.20402376991461</v>
      </c>
      <c r="AB1148" s="1">
        <f t="shared" si="285"/>
        <v>-35.142903966651794</v>
      </c>
      <c r="AC1148" s="1">
        <f t="shared" si="278"/>
        <v>41.569729019855821</v>
      </c>
      <c r="AD1148" s="1">
        <f t="shared" si="290"/>
        <v>-1.8767765868970432</v>
      </c>
      <c r="AE1148" s="1">
        <f t="shared" si="279"/>
        <v>-5.1086292475806934</v>
      </c>
      <c r="AF1148" s="1">
        <f t="shared" si="280"/>
        <v>5.4424611295223597</v>
      </c>
      <c r="AG1148" s="1">
        <f t="shared" si="275"/>
        <v>11.4599999999998</v>
      </c>
      <c r="AH1148" s="1">
        <f>SUM($Z$2:Z1148)</f>
        <v>712.28701957975989</v>
      </c>
    </row>
    <row r="1149" spans="17:34" x14ac:dyDescent="0.3">
      <c r="Q1149" s="1">
        <f t="shared" si="281"/>
        <v>11.4699999999998</v>
      </c>
      <c r="R1149" s="1">
        <f>IF(Q1149&lt;=t_thrust,('D12 Data'!D1149/(m+m_f/2)),0)</f>
        <v>0</v>
      </c>
      <c r="S1149" s="1">
        <f t="shared" si="282"/>
        <v>0</v>
      </c>
      <c r="T1149" s="1">
        <f t="shared" si="289"/>
        <v>0</v>
      </c>
      <c r="U1149" s="1">
        <f t="shared" si="276"/>
        <v>1.8736052682204491</v>
      </c>
      <c r="V1149" s="1">
        <f t="shared" si="277"/>
        <v>4.7150491991363506</v>
      </c>
      <c r="W1149" s="1">
        <f t="shared" si="283"/>
        <v>6.5886544673567995</v>
      </c>
      <c r="X1149" s="1">
        <f t="shared" si="286"/>
        <v>603.05928812698767</v>
      </c>
      <c r="Y1149" s="1">
        <f t="shared" si="287"/>
        <v>184.28619191925986</v>
      </c>
      <c r="Z1149" s="1">
        <f t="shared" si="288"/>
        <v>0.4156972901985504</v>
      </c>
      <c r="AA1149" s="1">
        <f t="shared" si="284"/>
        <v>22.185256004045641</v>
      </c>
      <c r="AB1149" s="1">
        <f t="shared" si="285"/>
        <v>-35.193990259127602</v>
      </c>
      <c r="AC1149" s="1">
        <f t="shared" si="278"/>
        <v>41.602914973888687</v>
      </c>
      <c r="AD1149" s="1">
        <f t="shared" si="290"/>
        <v>-1.8736052682204491</v>
      </c>
      <c r="AE1149" s="1">
        <f t="shared" si="279"/>
        <v>-5.0949508008636499</v>
      </c>
      <c r="AF1149" s="1">
        <f t="shared" si="280"/>
        <v>5.4285283792501779</v>
      </c>
      <c r="AG1149" s="1">
        <f t="shared" si="275"/>
        <v>11.4699999999998</v>
      </c>
      <c r="AH1149" s="1">
        <f>SUM($Z$2:Z1149)</f>
        <v>712.70271686995841</v>
      </c>
    </row>
    <row r="1150" spans="17:34" x14ac:dyDescent="0.3">
      <c r="Q1150" s="1">
        <f t="shared" si="281"/>
        <v>11.4799999999998</v>
      </c>
      <c r="R1150" s="1">
        <f>IF(Q1150&lt;=t_thrust,('D12 Data'!D1150/(m+m_f/2)),0)</f>
        <v>0</v>
      </c>
      <c r="S1150" s="1">
        <f t="shared" si="282"/>
        <v>0</v>
      </c>
      <c r="T1150" s="1">
        <f t="shared" si="289"/>
        <v>0</v>
      </c>
      <c r="U1150" s="1">
        <f t="shared" si="276"/>
        <v>1.8704419832101955</v>
      </c>
      <c r="V1150" s="1">
        <f t="shared" si="277"/>
        <v>4.7287108113833218</v>
      </c>
      <c r="W1150" s="1">
        <f t="shared" si="283"/>
        <v>6.5991527945935164</v>
      </c>
      <c r="X1150" s="1">
        <f t="shared" si="286"/>
        <v>603.28114068702814</v>
      </c>
      <c r="Y1150" s="1">
        <f t="shared" si="287"/>
        <v>183.93425201666861</v>
      </c>
      <c r="Z1150" s="1">
        <f t="shared" si="288"/>
        <v>0.41602914973887867</v>
      </c>
      <c r="AA1150" s="1">
        <f t="shared" si="284"/>
        <v>22.166519951363437</v>
      </c>
      <c r="AB1150" s="1">
        <f t="shared" si="285"/>
        <v>-35.244939767136238</v>
      </c>
      <c r="AC1150" s="1">
        <f t="shared" si="278"/>
        <v>41.636046713674133</v>
      </c>
      <c r="AD1150" s="1">
        <f t="shared" si="290"/>
        <v>-1.8704419832101955</v>
      </c>
      <c r="AE1150" s="1">
        <f t="shared" si="279"/>
        <v>-5.0812891886166787</v>
      </c>
      <c r="AF1150" s="1">
        <f t="shared" si="280"/>
        <v>5.4146147629270942</v>
      </c>
      <c r="AG1150" s="1">
        <f t="shared" si="275"/>
        <v>11.4799999999998</v>
      </c>
      <c r="AH1150" s="1">
        <f>SUM($Z$2:Z1150)</f>
        <v>713.11874601969726</v>
      </c>
    </row>
    <row r="1151" spans="17:34" x14ac:dyDescent="0.3">
      <c r="Q1151" s="1">
        <f t="shared" si="281"/>
        <v>11.489999999999799</v>
      </c>
      <c r="R1151" s="1">
        <f>IF(Q1151&lt;=t_thrust,('D12 Data'!D1151/(m+m_f/2)),0)</f>
        <v>0</v>
      </c>
      <c r="S1151" s="1">
        <f t="shared" si="282"/>
        <v>0</v>
      </c>
      <c r="T1151" s="1">
        <f t="shared" si="289"/>
        <v>0</v>
      </c>
      <c r="U1151" s="1">
        <f t="shared" si="276"/>
        <v>1.8672867047486772</v>
      </c>
      <c r="V1151" s="1">
        <f t="shared" si="277"/>
        <v>4.7423554752221095</v>
      </c>
      <c r="W1151" s="1">
        <f t="shared" si="283"/>
        <v>6.6096421799707876</v>
      </c>
      <c r="X1151" s="1">
        <f t="shared" si="286"/>
        <v>603.50280588654175</v>
      </c>
      <c r="Y1151" s="1">
        <f t="shared" si="287"/>
        <v>183.58180261899724</v>
      </c>
      <c r="Z1151" s="1">
        <f t="shared" si="288"/>
        <v>0.41636046713672942</v>
      </c>
      <c r="AA1151" s="1">
        <f t="shared" si="284"/>
        <v>22.147815531531336</v>
      </c>
      <c r="AB1151" s="1">
        <f t="shared" si="285"/>
        <v>-35.295752659022405</v>
      </c>
      <c r="AC1151" s="1">
        <f t="shared" si="278"/>
        <v>41.669123923903513</v>
      </c>
      <c r="AD1151" s="1">
        <f t="shared" si="290"/>
        <v>-1.8672867047486772</v>
      </c>
      <c r="AE1151" s="1">
        <f t="shared" si="279"/>
        <v>-5.067644524777891</v>
      </c>
      <c r="AF1151" s="1">
        <f t="shared" si="280"/>
        <v>5.4007203841008566</v>
      </c>
      <c r="AG1151" s="1">
        <f t="shared" si="275"/>
        <v>11.489999999999799</v>
      </c>
      <c r="AH1151" s="1">
        <f>SUM($Z$2:Z1151)</f>
        <v>713.53510648683402</v>
      </c>
    </row>
    <row r="1152" spans="17:34" x14ac:dyDescent="0.3">
      <c r="Q1152" s="1">
        <f t="shared" si="281"/>
        <v>11.499999999999799</v>
      </c>
      <c r="R1152" s="1">
        <f>IF(Q1152&lt;=t_thrust,('D12 Data'!D1152/(m+m_f/2)),0)</f>
        <v>0</v>
      </c>
      <c r="S1152" s="1">
        <f t="shared" si="282"/>
        <v>0</v>
      </c>
      <c r="T1152" s="1">
        <f t="shared" si="289"/>
        <v>0</v>
      </c>
      <c r="U1152" s="1">
        <f t="shared" si="276"/>
        <v>1.8641394058326302</v>
      </c>
      <c r="V1152" s="1">
        <f t="shared" si="277"/>
        <v>4.7559830777083603</v>
      </c>
      <c r="W1152" s="1">
        <f t="shared" si="283"/>
        <v>6.6201224835409906</v>
      </c>
      <c r="X1152" s="1">
        <f t="shared" si="286"/>
        <v>603.724284041857</v>
      </c>
      <c r="Y1152" s="1">
        <f t="shared" si="287"/>
        <v>183.22884509240703</v>
      </c>
      <c r="Z1152" s="1">
        <f t="shared" si="288"/>
        <v>0.41669123923899704</v>
      </c>
      <c r="AA1152" s="1">
        <f t="shared" si="284"/>
        <v>22.129142664483851</v>
      </c>
      <c r="AB1152" s="1">
        <f t="shared" si="285"/>
        <v>-35.346429104270186</v>
      </c>
      <c r="AC1152" s="1">
        <f t="shared" si="278"/>
        <v>41.702146293545589</v>
      </c>
      <c r="AD1152" s="1">
        <f t="shared" si="290"/>
        <v>-1.8641394058326302</v>
      </c>
      <c r="AE1152" s="1">
        <f t="shared" si="279"/>
        <v>-5.0540169222916402</v>
      </c>
      <c r="AF1152" s="1">
        <f t="shared" si="280"/>
        <v>5.3868453453935627</v>
      </c>
      <c r="AG1152" s="1">
        <f t="shared" si="275"/>
        <v>11.499999999999799</v>
      </c>
      <c r="AH1152" s="1">
        <f>SUM($Z$2:Z1152)</f>
        <v>713.95179772607298</v>
      </c>
    </row>
    <row r="1153" spans="17:34" x14ac:dyDescent="0.3">
      <c r="Q1153" s="1">
        <f t="shared" si="281"/>
        <v>11.509999999999799</v>
      </c>
      <c r="R1153" s="1">
        <f>IF(Q1153&lt;=t_thrust,('D12 Data'!D1153/(m+m_f/2)),0)</f>
        <v>0</v>
      </c>
      <c r="S1153" s="1">
        <f t="shared" si="282"/>
        <v>0</v>
      </c>
      <c r="T1153" s="1">
        <f t="shared" si="289"/>
        <v>0</v>
      </c>
      <c r="U1153" s="1">
        <f t="shared" si="276"/>
        <v>1.861000059572554</v>
      </c>
      <c r="V1153" s="1">
        <f t="shared" si="277"/>
        <v>4.7695935068892403</v>
      </c>
      <c r="W1153" s="1">
        <f t="shared" si="283"/>
        <v>6.6305935664617968</v>
      </c>
      <c r="X1153" s="1">
        <f t="shared" si="286"/>
        <v>603.94557546850183</v>
      </c>
      <c r="Y1153" s="1">
        <f t="shared" si="287"/>
        <v>182.87538080136434</v>
      </c>
      <c r="Z1153" s="1">
        <f t="shared" si="288"/>
        <v>0.41702146293543363</v>
      </c>
      <c r="AA1153" s="1">
        <f t="shared" si="284"/>
        <v>22.110501270425527</v>
      </c>
      <c r="AB1153" s="1">
        <f t="shared" si="285"/>
        <v>-35.396969273493099</v>
      </c>
      <c r="AC1153" s="1">
        <f t="shared" si="278"/>
        <v>41.735113515816671</v>
      </c>
      <c r="AD1153" s="1">
        <f t="shared" si="290"/>
        <v>-1.861000059572554</v>
      </c>
      <c r="AE1153" s="1">
        <f t="shared" si="279"/>
        <v>-5.0404064931107602</v>
      </c>
      <c r="AF1153" s="1">
        <f t="shared" si="280"/>
        <v>5.3729897485033566</v>
      </c>
      <c r="AG1153" s="1">
        <f t="shared" ref="AG1153:AG1216" si="291">Q1153</f>
        <v>11.509999999999799</v>
      </c>
      <c r="AH1153" s="1">
        <f>SUM($Z$2:Z1153)</f>
        <v>714.36881918900838</v>
      </c>
    </row>
    <row r="1154" spans="17:34" x14ac:dyDescent="0.3">
      <c r="Q1154" s="1">
        <f t="shared" si="281"/>
        <v>11.519999999999799</v>
      </c>
      <c r="R1154" s="1">
        <f>IF(Q1154&lt;=t_thrust,('D12 Data'!D1154/(m+m_f/2)),0)</f>
        <v>0</v>
      </c>
      <c r="S1154" s="1">
        <f t="shared" si="282"/>
        <v>0</v>
      </c>
      <c r="T1154" s="1">
        <f t="shared" si="289"/>
        <v>0</v>
      </c>
      <c r="U1154" s="1">
        <f t="shared" ref="U1154:U1217" si="292">IF(t&lt;=t_thrust,(0.5*rho*vx^2*C_D*A)/(m+m_f/2),(0.5*rho*vx^2*C_D*A)/m)</f>
        <v>1.8578686391921373</v>
      </c>
      <c r="V1154" s="1">
        <f t="shared" ref="V1154:V1217" si="293">IF(t&lt;=t_thrust,(0.5*rho*vy^2*C_D*A)/(m+m_f/2),(0.5*rho*vy^2*C_D*A)/m)</f>
        <v>4.7831866518011781</v>
      </c>
      <c r="W1154" s="1">
        <f t="shared" si="283"/>
        <v>6.6410552909933163</v>
      </c>
      <c r="X1154" s="1">
        <f t="shared" si="286"/>
        <v>604.16668048120607</v>
      </c>
      <c r="Y1154" s="1">
        <f t="shared" si="287"/>
        <v>182.52141110862942</v>
      </c>
      <c r="Z1154" s="1">
        <f t="shared" si="288"/>
        <v>0.41735113515815175</v>
      </c>
      <c r="AA1154" s="1">
        <f t="shared" si="284"/>
        <v>22.091891269829802</v>
      </c>
      <c r="AB1154" s="1">
        <f t="shared" si="285"/>
        <v>-35.447373338424207</v>
      </c>
      <c r="AC1154" s="1">
        <f t="shared" ref="AC1154:AC1217" si="294">SQRT(vx^2+vy^2)</f>
        <v>41.768025288150859</v>
      </c>
      <c r="AD1154" s="1">
        <f t="shared" si="290"/>
        <v>-1.8578686391921373</v>
      </c>
      <c r="AE1154" s="1">
        <f t="shared" ref="AE1154:AE1217" si="295">IF(t&gt;t_thrust,IF(vy&gt;0,-ady-g,ady-g),aty-ady-g)</f>
        <v>-5.0268133481988224</v>
      </c>
      <c r="AF1154" s="1">
        <f t="shared" ref="AF1154:AF1217" si="296">SQRT(ax^2 + ay^2)</f>
        <v>5.3591536942061566</v>
      </c>
      <c r="AG1154" s="1">
        <f t="shared" si="291"/>
        <v>11.519999999999799</v>
      </c>
      <c r="AH1154" s="1">
        <f>SUM($Z$2:Z1154)</f>
        <v>714.78617032416651</v>
      </c>
    </row>
    <row r="1155" spans="17:34" x14ac:dyDescent="0.3">
      <c r="Q1155" s="1">
        <f t="shared" ref="Q1155:Q1218" si="297">Q1154+h</f>
        <v>11.529999999999799</v>
      </c>
      <c r="R1155" s="1">
        <f>IF(Q1155&lt;=t_thrust,('D12 Data'!D1155/(m+m_f/2)),0)</f>
        <v>0</v>
      </c>
      <c r="S1155" s="1">
        <f t="shared" ref="S1155:S1218" si="298">R1155*COS($D$3)</f>
        <v>0</v>
      </c>
      <c r="T1155" s="1">
        <f t="shared" si="289"/>
        <v>0</v>
      </c>
      <c r="U1155" s="1">
        <f t="shared" si="292"/>
        <v>1.8547451180276866</v>
      </c>
      <c r="V1155" s="1">
        <f t="shared" si="293"/>
        <v>4.7967624024675457</v>
      </c>
      <c r="W1155" s="1">
        <f t="shared" ref="W1155:W1218" si="299">IF(Q1155&lt;=t_thrust,(0.5*rho*AC1155^2*C_D*A)/(m+m_f/2),(0.5*rho*AC1155^2*C_D*A)/m)</f>
        <v>6.6515075204952314</v>
      </c>
      <c r="X1155" s="1">
        <f t="shared" si="286"/>
        <v>604.38759939390434</v>
      </c>
      <c r="Y1155" s="1">
        <f t="shared" si="287"/>
        <v>182.1669373752452</v>
      </c>
      <c r="Z1155" s="1">
        <f t="shared" si="288"/>
        <v>0.41768025288147737</v>
      </c>
      <c r="AA1155" s="1">
        <f t="shared" ref="AA1155:AA1218" si="300">AA1154+AD1154*(Q1155-Q1154)</f>
        <v>22.073312583437879</v>
      </c>
      <c r="AB1155" s="1">
        <f t="shared" ref="AB1155:AB1218" si="301">AB1154+AE1154*(Q1155-Q1154)</f>
        <v>-35.497641471906192</v>
      </c>
      <c r="AC1155" s="1">
        <f t="shared" si="294"/>
        <v>41.80088131217034</v>
      </c>
      <c r="AD1155" s="1">
        <f t="shared" si="290"/>
        <v>-1.8547451180276866</v>
      </c>
      <c r="AE1155" s="1">
        <f t="shared" si="295"/>
        <v>-5.0132375975324548</v>
      </c>
      <c r="AF1155" s="1">
        <f t="shared" si="296"/>
        <v>5.3453372823574492</v>
      </c>
      <c r="AG1155" s="1">
        <f t="shared" si="291"/>
        <v>11.529999999999799</v>
      </c>
      <c r="AH1155" s="1">
        <f>SUM($Z$2:Z1155)</f>
        <v>715.203850577048</v>
      </c>
    </row>
    <row r="1156" spans="17:34" x14ac:dyDescent="0.3">
      <c r="Q1156" s="1">
        <f t="shared" si="297"/>
        <v>11.539999999999798</v>
      </c>
      <c r="R1156" s="1">
        <f>IF(Q1156&lt;=t_thrust,('D12 Data'!D1156/(m+m_f/2)),0)</f>
        <v>0</v>
      </c>
      <c r="S1156" s="1">
        <f t="shared" si="298"/>
        <v>0</v>
      </c>
      <c r="T1156" s="1">
        <f t="shared" si="289"/>
        <v>0</v>
      </c>
      <c r="U1156" s="1">
        <f t="shared" si="292"/>
        <v>1.8516294695275588</v>
      </c>
      <c r="V1156" s="1">
        <f t="shared" si="293"/>
        <v>4.8103206498963367</v>
      </c>
      <c r="W1156" s="1">
        <f t="shared" si="299"/>
        <v>6.6619501194238966</v>
      </c>
      <c r="X1156" s="1">
        <f t="shared" ref="X1156:X1219" si="302">X1155+AA1155*(Q1156-Q1155)</f>
        <v>604.60833251973872</v>
      </c>
      <c r="Y1156" s="1">
        <f t="shared" ref="Y1156:Y1219" si="303">Y1155+AB1155*($Q1156-$Q1155)</f>
        <v>181.81196096052614</v>
      </c>
      <c r="Z1156" s="1">
        <f t="shared" ref="Z1156:Z1219" si="304">SQRT((X1156-X1155)^2+(Y1156-Y1155)^2)</f>
        <v>0.41800881312170662</v>
      </c>
      <c r="AA1156" s="1">
        <f t="shared" si="300"/>
        <v>22.054765132257604</v>
      </c>
      <c r="AB1156" s="1">
        <f t="shared" si="301"/>
        <v>-35.547773847881516</v>
      </c>
      <c r="AC1156" s="1">
        <f t="shared" si="294"/>
        <v>41.833681293655893</v>
      </c>
      <c r="AD1156" s="1">
        <f t="shared" si="290"/>
        <v>-1.8516294695275588</v>
      </c>
      <c r="AE1156" s="1">
        <f t="shared" si="295"/>
        <v>-4.9996793501036638</v>
      </c>
      <c r="AF1156" s="1">
        <f t="shared" si="296"/>
        <v>5.3315406118940798</v>
      </c>
      <c r="AG1156" s="1">
        <f t="shared" si="291"/>
        <v>11.539999999999798</v>
      </c>
      <c r="AH1156" s="1">
        <f>SUM($Z$2:Z1156)</f>
        <v>715.62185939016967</v>
      </c>
    </row>
    <row r="1157" spans="17:34" x14ac:dyDescent="0.3">
      <c r="Q1157" s="1">
        <f t="shared" si="297"/>
        <v>11.549999999999798</v>
      </c>
      <c r="R1157" s="1">
        <f>IF(Q1157&lt;=t_thrust,('D12 Data'!D1157/(m+m_f/2)),0)</f>
        <v>0</v>
      </c>
      <c r="S1157" s="1">
        <f t="shared" si="298"/>
        <v>0</v>
      </c>
      <c r="T1157" s="1">
        <f t="shared" si="289"/>
        <v>0</v>
      </c>
      <c r="U1157" s="1">
        <f t="shared" si="292"/>
        <v>1.8485216672515956</v>
      </c>
      <c r="V1157" s="1">
        <f t="shared" si="293"/>
        <v>4.8238612860778121</v>
      </c>
      <c r="W1157" s="1">
        <f t="shared" si="299"/>
        <v>6.6723829533294081</v>
      </c>
      <c r="X1157" s="1">
        <f t="shared" si="302"/>
        <v>604.82888017106131</v>
      </c>
      <c r="Y1157" s="1">
        <f t="shared" si="303"/>
        <v>181.45648322204732</v>
      </c>
      <c r="Z1157" s="1">
        <f t="shared" si="304"/>
        <v>0.41833681293656294</v>
      </c>
      <c r="AA1157" s="1">
        <f t="shared" si="300"/>
        <v>22.036248837562329</v>
      </c>
      <c r="AB1157" s="1">
        <f t="shared" si="301"/>
        <v>-35.597770641382553</v>
      </c>
      <c r="AC1157" s="1">
        <f t="shared" si="294"/>
        <v>41.866424942517419</v>
      </c>
      <c r="AD1157" s="1">
        <f t="shared" si="290"/>
        <v>-1.8485216672515956</v>
      </c>
      <c r="AE1157" s="1">
        <f t="shared" si="295"/>
        <v>-4.9861387139221884</v>
      </c>
      <c r="AF1157" s="1">
        <f t="shared" si="296"/>
        <v>5.3177637808360982</v>
      </c>
      <c r="AG1157" s="1">
        <f t="shared" si="291"/>
        <v>11.549999999999798</v>
      </c>
      <c r="AH1157" s="1">
        <f>SUM($Z$2:Z1157)</f>
        <v>716.04019620310623</v>
      </c>
    </row>
    <row r="1158" spans="17:34" x14ac:dyDescent="0.3">
      <c r="Q1158" s="1">
        <f t="shared" si="297"/>
        <v>11.559999999999798</v>
      </c>
      <c r="R1158" s="1">
        <f>IF(Q1158&lt;=t_thrust,('D12 Data'!D1158/(m+m_f/2)),0)</f>
        <v>0</v>
      </c>
      <c r="S1158" s="1">
        <f t="shared" si="298"/>
        <v>0</v>
      </c>
      <c r="T1158" s="1">
        <f t="shared" si="289"/>
        <v>0</v>
      </c>
      <c r="U1158" s="1">
        <f t="shared" si="292"/>
        <v>1.8454216848705611</v>
      </c>
      <c r="V1158" s="1">
        <f t="shared" si="293"/>
        <v>4.83738420398209</v>
      </c>
      <c r="W1158" s="1">
        <f t="shared" si="299"/>
        <v>6.682805888852652</v>
      </c>
      <c r="X1158" s="1">
        <f t="shared" si="302"/>
        <v>605.04924265943691</v>
      </c>
      <c r="Y1158" s="1">
        <f t="shared" si="303"/>
        <v>181.1005055156335</v>
      </c>
      <c r="Z1158" s="1">
        <f t="shared" si="304"/>
        <v>0.41866424942516067</v>
      </c>
      <c r="AA1158" s="1">
        <f t="shared" si="300"/>
        <v>22.017763620889813</v>
      </c>
      <c r="AB1158" s="1">
        <f t="shared" si="301"/>
        <v>-35.647632028521777</v>
      </c>
      <c r="AC1158" s="1">
        <f t="shared" si="294"/>
        <v>41.899111972764658</v>
      </c>
      <c r="AD1158" s="1">
        <f t="shared" si="290"/>
        <v>-1.8454216848705611</v>
      </c>
      <c r="AE1158" s="1">
        <f t="shared" si="295"/>
        <v>-4.9726157960179105</v>
      </c>
      <c r="AF1158" s="1">
        <f t="shared" si="296"/>
        <v>5.3040068862886427</v>
      </c>
      <c r="AG1158" s="1">
        <f t="shared" si="291"/>
        <v>11.559999999999798</v>
      </c>
      <c r="AH1158" s="1">
        <f>SUM($Z$2:Z1158)</f>
        <v>716.45886045253144</v>
      </c>
    </row>
    <row r="1159" spans="17:34" x14ac:dyDescent="0.3">
      <c r="Q1159" s="1">
        <f t="shared" si="297"/>
        <v>11.569999999999798</v>
      </c>
      <c r="R1159" s="1">
        <f>IF(Q1159&lt;=t_thrust,('D12 Data'!D1159/(m+m_f/2)),0)</f>
        <v>0</v>
      </c>
      <c r="S1159" s="1">
        <f t="shared" si="298"/>
        <v>0</v>
      </c>
      <c r="T1159" s="1">
        <f t="shared" si="289"/>
        <v>0</v>
      </c>
      <c r="U1159" s="1">
        <f t="shared" si="292"/>
        <v>1.8423294961655872</v>
      </c>
      <c r="V1159" s="1">
        <f t="shared" si="293"/>
        <v>4.8508892975567282</v>
      </c>
      <c r="W1159" s="1">
        <f t="shared" si="299"/>
        <v>6.6932187937223162</v>
      </c>
      <c r="X1159" s="1">
        <f t="shared" si="302"/>
        <v>605.26942029564577</v>
      </c>
      <c r="Y1159" s="1">
        <f t="shared" si="303"/>
        <v>180.7440291953483</v>
      </c>
      <c r="Z1159" s="1">
        <f t="shared" si="304"/>
        <v>0.41899111972760805</v>
      </c>
      <c r="AA1159" s="1">
        <f t="shared" si="300"/>
        <v>21.999309404041107</v>
      </c>
      <c r="AB1159" s="1">
        <f t="shared" si="301"/>
        <v>-35.697358186481956</v>
      </c>
      <c r="AC1159" s="1">
        <f t="shared" si="294"/>
        <v>41.931742102477948</v>
      </c>
      <c r="AD1159" s="1">
        <f t="shared" si="290"/>
        <v>-1.8423294961655872</v>
      </c>
      <c r="AE1159" s="1">
        <f t="shared" si="295"/>
        <v>-4.9591107024432723</v>
      </c>
      <c r="AF1159" s="1">
        <f t="shared" si="296"/>
        <v>5.2902700244438519</v>
      </c>
      <c r="AG1159" s="1">
        <f t="shared" si="291"/>
        <v>11.569999999999798</v>
      </c>
      <c r="AH1159" s="1">
        <f>SUM($Z$2:Z1159)</f>
        <v>716.87785157225903</v>
      </c>
    </row>
    <row r="1160" spans="17:34" x14ac:dyDescent="0.3">
      <c r="Q1160" s="1">
        <f t="shared" si="297"/>
        <v>11.579999999999798</v>
      </c>
      <c r="R1160" s="1">
        <f>IF(Q1160&lt;=t_thrust,('D12 Data'!D1160/(m+m_f/2)),0)</f>
        <v>0</v>
      </c>
      <c r="S1160" s="1">
        <f t="shared" si="298"/>
        <v>0</v>
      </c>
      <c r="T1160" s="1">
        <f t="shared" si="289"/>
        <v>0</v>
      </c>
      <c r="U1160" s="1">
        <f t="shared" si="292"/>
        <v>1.8392450750276157</v>
      </c>
      <c r="V1160" s="1">
        <f t="shared" si="293"/>
        <v>4.8643764617242748</v>
      </c>
      <c r="W1160" s="1">
        <f t="shared" si="299"/>
        <v>6.7036215367518928</v>
      </c>
      <c r="X1160" s="1">
        <f t="shared" si="302"/>
        <v>605.48941338968621</v>
      </c>
      <c r="Y1160" s="1">
        <f t="shared" si="303"/>
        <v>180.38705561348348</v>
      </c>
      <c r="Z1160" s="1">
        <f t="shared" si="304"/>
        <v>0.41931742102479236</v>
      </c>
      <c r="AA1160" s="1">
        <f t="shared" si="300"/>
        <v>21.980886109079449</v>
      </c>
      <c r="AB1160" s="1">
        <f t="shared" si="301"/>
        <v>-35.74694929350639</v>
      </c>
      <c r="AC1160" s="1">
        <f t="shared" si="294"/>
        <v>41.964315053779195</v>
      </c>
      <c r="AD1160" s="1">
        <f t="shared" si="290"/>
        <v>-1.8392450750276157</v>
      </c>
      <c r="AE1160" s="1">
        <f t="shared" si="295"/>
        <v>-4.9456235382757257</v>
      </c>
      <c r="AF1160" s="1">
        <f t="shared" si="296"/>
        <v>5.2765532905828065</v>
      </c>
      <c r="AG1160" s="1">
        <f t="shared" si="291"/>
        <v>11.579999999999798</v>
      </c>
      <c r="AH1160" s="1">
        <f>SUM($Z$2:Z1160)</f>
        <v>717.29716899328378</v>
      </c>
    </row>
    <row r="1161" spans="17:34" x14ac:dyDescent="0.3">
      <c r="Q1161" s="1">
        <f t="shared" si="297"/>
        <v>11.589999999999797</v>
      </c>
      <c r="R1161" s="1">
        <f>IF(Q1161&lt;=t_thrust,('D12 Data'!D1161/(m+m_f/2)),0)</f>
        <v>0</v>
      </c>
      <c r="S1161" s="1">
        <f t="shared" si="298"/>
        <v>0</v>
      </c>
      <c r="T1161" s="1">
        <f t="shared" si="289"/>
        <v>0</v>
      </c>
      <c r="U1161" s="1">
        <f t="shared" si="292"/>
        <v>1.8361683954568484</v>
      </c>
      <c r="V1161" s="1">
        <f t="shared" si="293"/>
        <v>4.8778455923797805</v>
      </c>
      <c r="W1161" s="1">
        <f t="shared" si="299"/>
        <v>6.7140139878366272</v>
      </c>
      <c r="X1161" s="1">
        <f t="shared" si="302"/>
        <v>605.70922225077697</v>
      </c>
      <c r="Y1161" s="1">
        <f t="shared" si="303"/>
        <v>180.02958612054843</v>
      </c>
      <c r="Z1161" s="1">
        <f t="shared" si="304"/>
        <v>0.41964315053776907</v>
      </c>
      <c r="AA1161" s="1">
        <f t="shared" si="300"/>
        <v>21.962493658329173</v>
      </c>
      <c r="AB1161" s="1">
        <f t="shared" si="301"/>
        <v>-35.796405528889146</v>
      </c>
      <c r="AC1161" s="1">
        <f t="shared" si="294"/>
        <v>41.996830552802841</v>
      </c>
      <c r="AD1161" s="1">
        <f t="shared" si="290"/>
        <v>-1.8361683954568484</v>
      </c>
      <c r="AE1161" s="1">
        <f t="shared" si="295"/>
        <v>-4.9321544076202199</v>
      </c>
      <c r="AF1161" s="1">
        <f t="shared" si="296"/>
        <v>5.2628567790775138</v>
      </c>
      <c r="AG1161" s="1">
        <f t="shared" si="291"/>
        <v>11.589999999999797</v>
      </c>
      <c r="AH1161" s="1">
        <f>SUM($Z$2:Z1161)</f>
        <v>717.71681214382158</v>
      </c>
    </row>
    <row r="1162" spans="17:34" x14ac:dyDescent="0.3">
      <c r="Q1162" s="1">
        <f t="shared" si="297"/>
        <v>11.599999999999797</v>
      </c>
      <c r="R1162" s="1">
        <f>IF(Q1162&lt;=t_thrust,('D12 Data'!D1162/(m+m_f/2)),0)</f>
        <v>0</v>
      </c>
      <c r="S1162" s="1">
        <f t="shared" si="298"/>
        <v>0</v>
      </c>
      <c r="T1162" s="1">
        <f t="shared" ref="T1162:T1225" si="305">R1162*SIN($D$3)</f>
        <v>0</v>
      </c>
      <c r="U1162" s="1">
        <f t="shared" si="292"/>
        <v>1.8330994315621973</v>
      </c>
      <c r="V1162" s="1">
        <f t="shared" si="293"/>
        <v>4.8912965863882834</v>
      </c>
      <c r="W1162" s="1">
        <f t="shared" si="299"/>
        <v>6.7243960179504807</v>
      </c>
      <c r="X1162" s="1">
        <f t="shared" si="302"/>
        <v>605.92884718736025</v>
      </c>
      <c r="Y1162" s="1">
        <f t="shared" si="303"/>
        <v>179.67162206525956</v>
      </c>
      <c r="Z1162" s="1">
        <f t="shared" si="304"/>
        <v>0.41996830552800429</v>
      </c>
      <c r="AA1162" s="1">
        <f t="shared" si="300"/>
        <v>21.944131974374606</v>
      </c>
      <c r="AB1162" s="1">
        <f t="shared" si="301"/>
        <v>-35.845727072965346</v>
      </c>
      <c r="AC1162" s="1">
        <f t="shared" si="294"/>
        <v>42.029288329667096</v>
      </c>
      <c r="AD1162" s="1">
        <f t="shared" ref="AD1162:AD1225" si="306">S1162-U1162</f>
        <v>-1.8330994315621973</v>
      </c>
      <c r="AE1162" s="1">
        <f t="shared" si="295"/>
        <v>-4.9187034136117171</v>
      </c>
      <c r="AF1162" s="1">
        <f t="shared" si="296"/>
        <v>5.2491805833929179</v>
      </c>
      <c r="AG1162" s="1">
        <f t="shared" si="291"/>
        <v>11.599999999999797</v>
      </c>
      <c r="AH1162" s="1">
        <f>SUM($Z$2:Z1162)</f>
        <v>718.13678044934954</v>
      </c>
    </row>
    <row r="1163" spans="17:34" x14ac:dyDescent="0.3">
      <c r="Q1163" s="1">
        <f t="shared" si="297"/>
        <v>11.609999999999797</v>
      </c>
      <c r="R1163" s="1">
        <f>IF(Q1163&lt;=t_thrust,('D12 Data'!D1163/(m+m_f/2)),0)</f>
        <v>0</v>
      </c>
      <c r="S1163" s="1">
        <f t="shared" si="298"/>
        <v>0</v>
      </c>
      <c r="T1163" s="1">
        <f t="shared" si="305"/>
        <v>0</v>
      </c>
      <c r="U1163" s="1">
        <f t="shared" si="292"/>
        <v>1.8300381575607407</v>
      </c>
      <c r="V1163" s="1">
        <f t="shared" si="293"/>
        <v>4.9047293415822741</v>
      </c>
      <c r="W1163" s="1">
        <f t="shared" si="299"/>
        <v>6.7347674991430146</v>
      </c>
      <c r="X1163" s="1">
        <f t="shared" si="302"/>
        <v>606.14828850710398</v>
      </c>
      <c r="Y1163" s="1">
        <f t="shared" si="303"/>
        <v>179.31316479452991</v>
      </c>
      <c r="Z1163" s="1">
        <f t="shared" si="304"/>
        <v>0.42029288329665859</v>
      </c>
      <c r="AA1163" s="1">
        <f t="shared" si="300"/>
        <v>21.925800980058984</v>
      </c>
      <c r="AB1163" s="1">
        <f t="shared" si="301"/>
        <v>-35.894914107101464</v>
      </c>
      <c r="AC1163" s="1">
        <f t="shared" si="294"/>
        <v>42.061688118445119</v>
      </c>
      <c r="AD1163" s="1">
        <f t="shared" si="306"/>
        <v>-1.8300381575607407</v>
      </c>
      <c r="AE1163" s="1">
        <f t="shared" si="295"/>
        <v>-4.9052706584177264</v>
      </c>
      <c r="AF1163" s="1">
        <f t="shared" si="296"/>
        <v>5.2355247960889439</v>
      </c>
      <c r="AG1163" s="1">
        <f t="shared" si="291"/>
        <v>11.609999999999797</v>
      </c>
      <c r="AH1163" s="1">
        <f>SUM($Z$2:Z1163)</f>
        <v>718.55707333264615</v>
      </c>
    </row>
    <row r="1164" spans="17:34" x14ac:dyDescent="0.3">
      <c r="Q1164" s="1">
        <f t="shared" si="297"/>
        <v>11.619999999999797</v>
      </c>
      <c r="R1164" s="1">
        <f>IF(Q1164&lt;=t_thrust,('D12 Data'!D1164/(m+m_f/2)),0)</f>
        <v>0</v>
      </c>
      <c r="S1164" s="1">
        <f t="shared" si="298"/>
        <v>0</v>
      </c>
      <c r="T1164" s="1">
        <f t="shared" si="305"/>
        <v>0</v>
      </c>
      <c r="U1164" s="1">
        <f t="shared" si="292"/>
        <v>1.8269845477771831</v>
      </c>
      <c r="V1164" s="1">
        <f t="shared" si="293"/>
        <v>4.9181437567591182</v>
      </c>
      <c r="W1164" s="1">
        <f t="shared" si="299"/>
        <v>6.7451283045363013</v>
      </c>
      <c r="X1164" s="1">
        <f t="shared" si="302"/>
        <v>606.36754651690455</v>
      </c>
      <c r="Y1164" s="1">
        <f t="shared" si="303"/>
        <v>178.9542156534589</v>
      </c>
      <c r="Z1164" s="1">
        <f t="shared" si="304"/>
        <v>0.42061688118443491</v>
      </c>
      <c r="AA1164" s="1">
        <f t="shared" si="300"/>
        <v>21.907500598483377</v>
      </c>
      <c r="AB1164" s="1">
        <f t="shared" si="301"/>
        <v>-35.943966813685641</v>
      </c>
      <c r="AC1164" s="1">
        <f t="shared" si="294"/>
        <v>42.094029657136467</v>
      </c>
      <c r="AD1164" s="1">
        <f t="shared" si="306"/>
        <v>-1.8269845477771831</v>
      </c>
      <c r="AE1164" s="1">
        <f t="shared" si="295"/>
        <v>-4.8918562432408823</v>
      </c>
      <c r="AF1164" s="1">
        <f t="shared" si="296"/>
        <v>5.2218895088225867</v>
      </c>
      <c r="AG1164" s="1">
        <f t="shared" si="291"/>
        <v>11.619999999999797</v>
      </c>
      <c r="AH1164" s="1">
        <f>SUM($Z$2:Z1164)</f>
        <v>718.97769021383056</v>
      </c>
    </row>
    <row r="1165" spans="17:34" x14ac:dyDescent="0.3">
      <c r="Q1165" s="1">
        <f t="shared" si="297"/>
        <v>11.629999999999797</v>
      </c>
      <c r="R1165" s="1">
        <f>IF(Q1165&lt;=t_thrust,('D12 Data'!D1165/(m+m_f/2)),0)</f>
        <v>0</v>
      </c>
      <c r="S1165" s="1">
        <f t="shared" si="298"/>
        <v>0</v>
      </c>
      <c r="T1165" s="1">
        <f t="shared" si="305"/>
        <v>0</v>
      </c>
      <c r="U1165" s="1">
        <f t="shared" si="292"/>
        <v>1.8239385766433114</v>
      </c>
      <c r="V1165" s="1">
        <f t="shared" si="293"/>
        <v>4.9315397316784644</v>
      </c>
      <c r="W1165" s="1">
        <f t="shared" si="299"/>
        <v>6.7554783083217771</v>
      </c>
      <c r="X1165" s="1">
        <f t="shared" si="302"/>
        <v>606.58662152288935</v>
      </c>
      <c r="Y1165" s="1">
        <f t="shared" si="303"/>
        <v>178.59477598532206</v>
      </c>
      <c r="Z1165" s="1">
        <f t="shared" si="304"/>
        <v>0.42094029657133175</v>
      </c>
      <c r="AA1165" s="1">
        <f t="shared" si="300"/>
        <v>21.889230753005606</v>
      </c>
      <c r="AB1165" s="1">
        <f t="shared" si="301"/>
        <v>-35.992885376118046</v>
      </c>
      <c r="AC1165" s="1">
        <f t="shared" si="294"/>
        <v>42.126312687638574</v>
      </c>
      <c r="AD1165" s="1">
        <f t="shared" si="306"/>
        <v>-1.8239385766433114</v>
      </c>
      <c r="AE1165" s="1">
        <f t="shared" si="295"/>
        <v>-4.8784602683215361</v>
      </c>
      <c r="AF1165" s="1">
        <f t="shared" si="296"/>
        <v>5.2082748123500036</v>
      </c>
      <c r="AG1165" s="1">
        <f t="shared" si="291"/>
        <v>11.629999999999797</v>
      </c>
      <c r="AH1165" s="1">
        <f>SUM($Z$2:Z1165)</f>
        <v>719.39863051040186</v>
      </c>
    </row>
    <row r="1166" spans="17:34" x14ac:dyDescent="0.3">
      <c r="Q1166" s="1">
        <f t="shared" si="297"/>
        <v>11.639999999999796</v>
      </c>
      <c r="R1166" s="1">
        <f>IF(Q1166&lt;=t_thrust,('D12 Data'!D1166/(m+m_f/2)),0)</f>
        <v>0</v>
      </c>
      <c r="S1166" s="1">
        <f t="shared" si="298"/>
        <v>0</v>
      </c>
      <c r="T1166" s="1">
        <f t="shared" si="305"/>
        <v>0</v>
      </c>
      <c r="U1166" s="1">
        <f t="shared" si="292"/>
        <v>1.8209002186974652</v>
      </c>
      <c r="V1166" s="1">
        <f t="shared" si="293"/>
        <v>4.9449171670596224</v>
      </c>
      <c r="W1166" s="1">
        <f t="shared" si="299"/>
        <v>6.765817385757086</v>
      </c>
      <c r="X1166" s="1">
        <f t="shared" si="302"/>
        <v>606.80551383041939</v>
      </c>
      <c r="Y1166" s="1">
        <f t="shared" si="303"/>
        <v>178.23484713156088</v>
      </c>
      <c r="Z1166" s="1">
        <f t="shared" si="304"/>
        <v>0.42126312687637363</v>
      </c>
      <c r="AA1166" s="1">
        <f t="shared" si="300"/>
        <v>21.870991367239174</v>
      </c>
      <c r="AB1166" s="1">
        <f t="shared" si="301"/>
        <v>-36.041669978801259</v>
      </c>
      <c r="AC1166" s="1">
        <f t="shared" si="294"/>
        <v>42.158536955718404</v>
      </c>
      <c r="AD1166" s="1">
        <f t="shared" si="306"/>
        <v>-1.8209002186974652</v>
      </c>
      <c r="AE1166" s="1">
        <f t="shared" si="295"/>
        <v>-4.8650828329403781</v>
      </c>
      <c r="AF1166" s="1">
        <f t="shared" si="296"/>
        <v>5.1946807965286617</v>
      </c>
      <c r="AG1166" s="1">
        <f t="shared" si="291"/>
        <v>11.639999999999796</v>
      </c>
      <c r="AH1166" s="1">
        <f>SUM($Z$2:Z1166)</f>
        <v>719.81989363727826</v>
      </c>
    </row>
    <row r="1167" spans="17:34" x14ac:dyDescent="0.3">
      <c r="Q1167" s="1">
        <f t="shared" si="297"/>
        <v>11.649999999999796</v>
      </c>
      <c r="R1167" s="1">
        <f>IF(Q1167&lt;=t_thrust,('D12 Data'!D1167/(m+m_f/2)),0)</f>
        <v>0</v>
      </c>
      <c r="S1167" s="1">
        <f t="shared" si="298"/>
        <v>0</v>
      </c>
      <c r="T1167" s="1">
        <f t="shared" si="305"/>
        <v>0</v>
      </c>
      <c r="U1167" s="1">
        <f t="shared" si="292"/>
        <v>1.8178694485839986</v>
      </c>
      <c r="V1167" s="1">
        <f t="shared" si="293"/>
        <v>4.958275964578899</v>
      </c>
      <c r="W1167" s="1">
        <f t="shared" si="299"/>
        <v>6.7761454131628964</v>
      </c>
      <c r="X1167" s="1">
        <f t="shared" si="302"/>
        <v>607.02422374409173</v>
      </c>
      <c r="Y1167" s="1">
        <f t="shared" si="303"/>
        <v>177.87443043177288</v>
      </c>
      <c r="Z1167" s="1">
        <f t="shared" si="304"/>
        <v>0.42158536955715104</v>
      </c>
      <c r="AA1167" s="1">
        <f t="shared" si="300"/>
        <v>21.8527823650522</v>
      </c>
      <c r="AB1167" s="1">
        <f t="shared" si="301"/>
        <v>-36.090320807130659</v>
      </c>
      <c r="AC1167" s="1">
        <f t="shared" si="294"/>
        <v>42.190702210984171</v>
      </c>
      <c r="AD1167" s="1">
        <f t="shared" si="306"/>
        <v>-1.8178694485839986</v>
      </c>
      <c r="AE1167" s="1">
        <f t="shared" si="295"/>
        <v>-4.8517240354211015</v>
      </c>
      <c r="AF1167" s="1">
        <f t="shared" si="296"/>
        <v>5.1811075503195179</v>
      </c>
      <c r="AG1167" s="1">
        <f t="shared" si="291"/>
        <v>11.649999999999796</v>
      </c>
      <c r="AH1167" s="1">
        <f>SUM($Z$2:Z1167)</f>
        <v>720.24147900683545</v>
      </c>
    </row>
    <row r="1168" spans="17:34" x14ac:dyDescent="0.3">
      <c r="Q1168" s="1">
        <f t="shared" si="297"/>
        <v>11.659999999999796</v>
      </c>
      <c r="R1168" s="1">
        <f>IF(Q1168&lt;=t_thrust,('D12 Data'!D1168/(m+m_f/2)),0)</f>
        <v>0</v>
      </c>
      <c r="S1168" s="1">
        <f t="shared" si="298"/>
        <v>0</v>
      </c>
      <c r="T1168" s="1">
        <f t="shared" si="305"/>
        <v>0</v>
      </c>
      <c r="U1168" s="1">
        <f t="shared" si="292"/>
        <v>1.8148462410527562</v>
      </c>
      <c r="V1168" s="1">
        <f t="shared" si="293"/>
        <v>4.97161602686693</v>
      </c>
      <c r="W1168" s="1">
        <f t="shared" si="299"/>
        <v>6.7864622679196867</v>
      </c>
      <c r="X1168" s="1">
        <f t="shared" si="302"/>
        <v>607.24275156774229</v>
      </c>
      <c r="Y1168" s="1">
        <f t="shared" si="303"/>
        <v>177.51352722370157</v>
      </c>
      <c r="Z1168" s="1">
        <f t="shared" si="304"/>
        <v>0.42190702210986175</v>
      </c>
      <c r="AA1168" s="1">
        <f t="shared" si="300"/>
        <v>21.834603670566359</v>
      </c>
      <c r="AB1168" s="1">
        <f t="shared" si="301"/>
        <v>-36.138838047484867</v>
      </c>
      <c r="AC1168" s="1">
        <f t="shared" si="294"/>
        <v>42.222808206857223</v>
      </c>
      <c r="AD1168" s="1">
        <f t="shared" si="306"/>
        <v>-1.8148462410527562</v>
      </c>
      <c r="AE1168" s="1">
        <f t="shared" si="295"/>
        <v>-4.8383839731330704</v>
      </c>
      <c r="AF1168" s="1">
        <f t="shared" si="296"/>
        <v>5.167555161789207</v>
      </c>
      <c r="AG1168" s="1">
        <f t="shared" si="291"/>
        <v>11.659999999999796</v>
      </c>
      <c r="AH1168" s="1">
        <f>SUM($Z$2:Z1168)</f>
        <v>720.6633860289453</v>
      </c>
    </row>
    <row r="1169" spans="17:34" x14ac:dyDescent="0.3">
      <c r="Q1169" s="1">
        <f t="shared" si="297"/>
        <v>11.669999999999796</v>
      </c>
      <c r="R1169" s="1">
        <f>IF(Q1169&lt;=t_thrust,('D12 Data'!D1169/(m+m_f/2)),0)</f>
        <v>0</v>
      </c>
      <c r="S1169" s="1">
        <f t="shared" si="298"/>
        <v>0</v>
      </c>
      <c r="T1169" s="1">
        <f t="shared" si="305"/>
        <v>0</v>
      </c>
      <c r="U1169" s="1">
        <f t="shared" si="292"/>
        <v>1.8118305709585441</v>
      </c>
      <c r="V1169" s="1">
        <f t="shared" si="293"/>
        <v>4.9849372575059734</v>
      </c>
      <c r="W1169" s="1">
        <f t="shared" si="299"/>
        <v>6.7967678284645192</v>
      </c>
      <c r="X1169" s="1">
        <f t="shared" si="302"/>
        <v>607.4610976044479</v>
      </c>
      <c r="Y1169" s="1">
        <f t="shared" si="303"/>
        <v>177.15213884322674</v>
      </c>
      <c r="Z1169" s="1">
        <f t="shared" si="304"/>
        <v>0.42222808206853396</v>
      </c>
      <c r="AA1169" s="1">
        <f t="shared" si="300"/>
        <v>21.816455208155833</v>
      </c>
      <c r="AB1169" s="1">
        <f t="shared" si="301"/>
        <v>-36.187221887216197</v>
      </c>
      <c r="AC1169" s="1">
        <f t="shared" si="294"/>
        <v>42.254854700544044</v>
      </c>
      <c r="AD1169" s="1">
        <f t="shared" si="306"/>
        <v>-1.8118305709585441</v>
      </c>
      <c r="AE1169" s="1">
        <f t="shared" si="295"/>
        <v>-4.8250627424940271</v>
      </c>
      <c r="AF1169" s="1">
        <f t="shared" si="296"/>
        <v>5.1540237181122812</v>
      </c>
      <c r="AG1169" s="1">
        <f t="shared" si="291"/>
        <v>11.669999999999796</v>
      </c>
      <c r="AH1169" s="1">
        <f>SUM($Z$2:Z1169)</f>
        <v>721.0856141110138</v>
      </c>
    </row>
    <row r="1170" spans="17:34" x14ac:dyDescent="0.3">
      <c r="Q1170" s="1">
        <f t="shared" si="297"/>
        <v>11.679999999999795</v>
      </c>
      <c r="R1170" s="1">
        <f>IF(Q1170&lt;=t_thrust,('D12 Data'!D1170/(m+m_f/2)),0)</f>
        <v>0</v>
      </c>
      <c r="S1170" s="1">
        <f t="shared" si="298"/>
        <v>0</v>
      </c>
      <c r="T1170" s="1">
        <f t="shared" si="305"/>
        <v>0</v>
      </c>
      <c r="U1170" s="1">
        <f t="shared" si="292"/>
        <v>1.8088224132606059</v>
      </c>
      <c r="V1170" s="1">
        <f t="shared" si="293"/>
        <v>4.9982395610271739</v>
      </c>
      <c r="W1170" s="1">
        <f t="shared" si="299"/>
        <v>6.8070619742877803</v>
      </c>
      <c r="X1170" s="1">
        <f t="shared" si="302"/>
        <v>607.67926215652949</v>
      </c>
      <c r="Y1170" s="1">
        <f t="shared" si="303"/>
        <v>176.79026662435459</v>
      </c>
      <c r="Z1170" s="1">
        <f t="shared" si="304"/>
        <v>0.42254854700544658</v>
      </c>
      <c r="AA1170" s="1">
        <f t="shared" si="300"/>
        <v>21.798336902446248</v>
      </c>
      <c r="AB1170" s="1">
        <f t="shared" si="301"/>
        <v>-36.235472514641138</v>
      </c>
      <c r="AC1170" s="1">
        <f t="shared" si="294"/>
        <v>42.286841453008329</v>
      </c>
      <c r="AD1170" s="1">
        <f t="shared" si="306"/>
        <v>-1.8088224132606059</v>
      </c>
      <c r="AE1170" s="1">
        <f t="shared" si="295"/>
        <v>-4.8117604389728266</v>
      </c>
      <c r="AF1170" s="1">
        <f t="shared" si="296"/>
        <v>5.1405133055734709</v>
      </c>
      <c r="AG1170" s="1">
        <f t="shared" si="291"/>
        <v>11.679999999999795</v>
      </c>
      <c r="AH1170" s="1">
        <f>SUM($Z$2:Z1170)</f>
        <v>721.50816265801927</v>
      </c>
    </row>
    <row r="1171" spans="17:34" x14ac:dyDescent="0.3">
      <c r="Q1171" s="1">
        <f t="shared" si="297"/>
        <v>11.689999999999795</v>
      </c>
      <c r="R1171" s="1">
        <f>IF(Q1171&lt;=t_thrust,('D12 Data'!D1171/(m+m_f/2)),0)</f>
        <v>0</v>
      </c>
      <c r="S1171" s="1">
        <f t="shared" si="298"/>
        <v>0</v>
      </c>
      <c r="T1171" s="1">
        <f t="shared" si="305"/>
        <v>0</v>
      </c>
      <c r="U1171" s="1">
        <f t="shared" si="292"/>
        <v>1.8058217430221051</v>
      </c>
      <c r="V1171" s="1">
        <f t="shared" si="293"/>
        <v>5.0115228429078069</v>
      </c>
      <c r="W1171" s="1">
        <f t="shared" si="299"/>
        <v>6.817344585929912</v>
      </c>
      <c r="X1171" s="1">
        <f t="shared" si="302"/>
        <v>607.8972455255539</v>
      </c>
      <c r="Y1171" s="1">
        <f t="shared" si="303"/>
        <v>176.42791189920817</v>
      </c>
      <c r="Z1171" s="1">
        <f t="shared" si="304"/>
        <v>0.42286841453006113</v>
      </c>
      <c r="AA1171" s="1">
        <f t="shared" si="300"/>
        <v>21.780248678313644</v>
      </c>
      <c r="AB1171" s="1">
        <f t="shared" si="301"/>
        <v>-36.283590119030869</v>
      </c>
      <c r="AC1171" s="1">
        <f t="shared" si="294"/>
        <v>42.318768228943263</v>
      </c>
      <c r="AD1171" s="1">
        <f t="shared" si="306"/>
        <v>-1.8058217430221051</v>
      </c>
      <c r="AE1171" s="1">
        <f t="shared" si="295"/>
        <v>-4.7984771570921936</v>
      </c>
      <c r="AF1171" s="1">
        <f t="shared" si="296"/>
        <v>5.1270240095699737</v>
      </c>
      <c r="AG1171" s="1">
        <f t="shared" si="291"/>
        <v>11.689999999999795</v>
      </c>
      <c r="AH1171" s="1">
        <f>SUM($Z$2:Z1171)</f>
        <v>721.93103107254933</v>
      </c>
    </row>
    <row r="1172" spans="17:34" x14ac:dyDescent="0.3">
      <c r="Q1172" s="1">
        <f t="shared" si="297"/>
        <v>11.699999999999795</v>
      </c>
      <c r="R1172" s="1">
        <f>IF(Q1172&lt;=t_thrust,('D12 Data'!D1172/(m+m_f/2)),0)</f>
        <v>0</v>
      </c>
      <c r="S1172" s="1">
        <f t="shared" si="298"/>
        <v>0</v>
      </c>
      <c r="T1172" s="1">
        <f t="shared" si="305"/>
        <v>0</v>
      </c>
      <c r="U1172" s="1">
        <f t="shared" si="292"/>
        <v>1.8028285354096045</v>
      </c>
      <c r="V1172" s="1">
        <f t="shared" si="293"/>
        <v>5.0247870095685023</v>
      </c>
      <c r="W1172" s="1">
        <f t="shared" si="299"/>
        <v>6.8276155449781069</v>
      </c>
      <c r="X1172" s="1">
        <f t="shared" si="302"/>
        <v>608.11504801233707</v>
      </c>
      <c r="Y1172" s="1">
        <f t="shared" si="303"/>
        <v>176.06507599801787</v>
      </c>
      <c r="Z1172" s="1">
        <f t="shared" si="304"/>
        <v>0.42318768228943815</v>
      </c>
      <c r="AA1172" s="1">
        <f t="shared" si="300"/>
        <v>21.762190460883424</v>
      </c>
      <c r="AB1172" s="1">
        <f t="shared" si="301"/>
        <v>-36.331574890601793</v>
      </c>
      <c r="AC1172" s="1">
        <f t="shared" si="294"/>
        <v>42.350634796743869</v>
      </c>
      <c r="AD1172" s="1">
        <f t="shared" si="306"/>
        <v>-1.8028285354096045</v>
      </c>
      <c r="AE1172" s="1">
        <f t="shared" si="295"/>
        <v>-4.7852129904314982</v>
      </c>
      <c r="AF1172" s="1">
        <f t="shared" si="296"/>
        <v>5.113555914613773</v>
      </c>
      <c r="AG1172" s="1">
        <f t="shared" si="291"/>
        <v>11.699999999999795</v>
      </c>
      <c r="AH1172" s="1">
        <f>SUM($Z$2:Z1172)</f>
        <v>722.35421875483883</v>
      </c>
    </row>
    <row r="1173" spans="17:34" x14ac:dyDescent="0.3">
      <c r="Q1173" s="1">
        <f t="shared" si="297"/>
        <v>11.709999999999795</v>
      </c>
      <c r="R1173" s="1">
        <f>IF(Q1173&lt;=t_thrust,('D12 Data'!D1173/(m+m_f/2)),0)</f>
        <v>0</v>
      </c>
      <c r="S1173" s="1">
        <f t="shared" si="298"/>
        <v>0</v>
      </c>
      <c r="T1173" s="1">
        <f t="shared" si="305"/>
        <v>0</v>
      </c>
      <c r="U1173" s="1">
        <f t="shared" si="292"/>
        <v>1.799842765692556</v>
      </c>
      <c r="V1173" s="1">
        <f t="shared" si="293"/>
        <v>5.0380319683704293</v>
      </c>
      <c r="W1173" s="1">
        <f t="shared" si="299"/>
        <v>6.8378747340629866</v>
      </c>
      <c r="X1173" s="1">
        <f t="shared" si="302"/>
        <v>608.33266991694586</v>
      </c>
      <c r="Y1173" s="1">
        <f t="shared" si="303"/>
        <v>175.70176024911186</v>
      </c>
      <c r="Z1173" s="1">
        <f t="shared" si="304"/>
        <v>0.42350634796741654</v>
      </c>
      <c r="AA1173" s="1">
        <f t="shared" si="300"/>
        <v>21.744162175529329</v>
      </c>
      <c r="AB1173" s="1">
        <f t="shared" si="301"/>
        <v>-36.379427020506107</v>
      </c>
      <c r="AC1173" s="1">
        <f t="shared" si="294"/>
        <v>42.382440928479454</v>
      </c>
      <c r="AD1173" s="1">
        <f t="shared" si="306"/>
        <v>-1.799842765692556</v>
      </c>
      <c r="AE1173" s="1">
        <f t="shared" si="295"/>
        <v>-4.7719680316295712</v>
      </c>
      <c r="AF1173" s="1">
        <f t="shared" si="296"/>
        <v>5.1001091043339875</v>
      </c>
      <c r="AG1173" s="1">
        <f t="shared" si="291"/>
        <v>11.709999999999795</v>
      </c>
      <c r="AH1173" s="1">
        <f>SUM($Z$2:Z1173)</f>
        <v>722.77772510280624</v>
      </c>
    </row>
    <row r="1174" spans="17:34" x14ac:dyDescent="0.3">
      <c r="Q1174" s="1">
        <f t="shared" si="297"/>
        <v>11.719999999999795</v>
      </c>
      <c r="R1174" s="1">
        <f>IF(Q1174&lt;=t_thrust,('D12 Data'!D1174/(m+m_f/2)),0)</f>
        <v>0</v>
      </c>
      <c r="S1174" s="1">
        <f t="shared" si="298"/>
        <v>0</v>
      </c>
      <c r="T1174" s="1">
        <f t="shared" si="305"/>
        <v>0</v>
      </c>
      <c r="U1174" s="1">
        <f t="shared" si="292"/>
        <v>1.7968644092427868</v>
      </c>
      <c r="V1174" s="1">
        <f t="shared" si="293"/>
        <v>5.0512576276124772</v>
      </c>
      <c r="W1174" s="1">
        <f t="shared" si="299"/>
        <v>6.8481220368552638</v>
      </c>
      <c r="X1174" s="1">
        <f t="shared" si="302"/>
        <v>608.55011153870112</v>
      </c>
      <c r="Y1174" s="1">
        <f t="shared" si="303"/>
        <v>175.33796597890679</v>
      </c>
      <c r="Z1174" s="1">
        <f t="shared" si="304"/>
        <v>0.42382440928477655</v>
      </c>
      <c r="AA1174" s="1">
        <f t="shared" si="300"/>
        <v>21.726163747872405</v>
      </c>
      <c r="AB1174" s="1">
        <f t="shared" si="301"/>
        <v>-36.427146700822398</v>
      </c>
      <c r="AC1174" s="1">
        <f t="shared" si="294"/>
        <v>42.414186399866274</v>
      </c>
      <c r="AD1174" s="1">
        <f t="shared" si="306"/>
        <v>-1.7968644092427868</v>
      </c>
      <c r="AE1174" s="1">
        <f t="shared" si="295"/>
        <v>-4.7587423723875233</v>
      </c>
      <c r="AF1174" s="1">
        <f t="shared" si="296"/>
        <v>5.0866836614792419</v>
      </c>
      <c r="AG1174" s="1">
        <f t="shared" si="291"/>
        <v>11.719999999999795</v>
      </c>
      <c r="AH1174" s="1">
        <f>SUM($Z$2:Z1174)</f>
        <v>723.20154951209099</v>
      </c>
    </row>
    <row r="1175" spans="17:34" x14ac:dyDescent="0.3">
      <c r="Q1175" s="1">
        <f t="shared" si="297"/>
        <v>11.729999999999794</v>
      </c>
      <c r="R1175" s="1">
        <f>IF(Q1175&lt;=t_thrust,('D12 Data'!D1175/(m+m_f/2)),0)</f>
        <v>0</v>
      </c>
      <c r="S1175" s="1">
        <f t="shared" si="298"/>
        <v>0</v>
      </c>
      <c r="T1175" s="1">
        <f t="shared" si="305"/>
        <v>0</v>
      </c>
      <c r="U1175" s="1">
        <f t="shared" si="292"/>
        <v>1.7938934415339909</v>
      </c>
      <c r="V1175" s="1">
        <f t="shared" si="293"/>
        <v>5.0644638965283884</v>
      </c>
      <c r="W1175" s="1">
        <f t="shared" si="299"/>
        <v>6.8583573380623815</v>
      </c>
      <c r="X1175" s="1">
        <f t="shared" si="302"/>
        <v>608.76737317617983</v>
      </c>
      <c r="Y1175" s="1">
        <f t="shared" si="303"/>
        <v>174.97369451189857</v>
      </c>
      <c r="Z1175" s="1">
        <f t="shared" si="304"/>
        <v>0.4241418639986565</v>
      </c>
      <c r="AA1175" s="1">
        <f t="shared" si="300"/>
        <v>21.708195103779978</v>
      </c>
      <c r="AB1175" s="1">
        <f t="shared" si="301"/>
        <v>-36.474734124546274</v>
      </c>
      <c r="AC1175" s="1">
        <f t="shared" si="294"/>
        <v>42.445870990240238</v>
      </c>
      <c r="AD1175" s="1">
        <f t="shared" si="306"/>
        <v>-1.7938934415339909</v>
      </c>
      <c r="AE1175" s="1">
        <f t="shared" si="295"/>
        <v>-4.7455361034716121</v>
      </c>
      <c r="AF1175" s="1">
        <f t="shared" si="296"/>
        <v>5.0732796679200725</v>
      </c>
      <c r="AG1175" s="1">
        <f t="shared" si="291"/>
        <v>11.729999999999794</v>
      </c>
      <c r="AH1175" s="1">
        <f>SUM($Z$2:Z1175)</f>
        <v>723.62569137608966</v>
      </c>
    </row>
    <row r="1176" spans="17:34" x14ac:dyDescent="0.3">
      <c r="Q1176" s="1">
        <f t="shared" si="297"/>
        <v>11.739999999999794</v>
      </c>
      <c r="R1176" s="1">
        <f>IF(Q1176&lt;=t_thrust,('D12 Data'!D1176/(m+m_f/2)),0)</f>
        <v>0</v>
      </c>
      <c r="S1176" s="1">
        <f t="shared" si="298"/>
        <v>0</v>
      </c>
      <c r="T1176" s="1">
        <f t="shared" si="305"/>
        <v>0</v>
      </c>
      <c r="U1176" s="1">
        <f t="shared" si="292"/>
        <v>1.790929838141226</v>
      </c>
      <c r="V1176" s="1">
        <f t="shared" si="293"/>
        <v>5.0776506852838876</v>
      </c>
      <c r="W1176" s="1">
        <f t="shared" si="299"/>
        <v>6.8685805234251154</v>
      </c>
      <c r="X1176" s="1">
        <f t="shared" si="302"/>
        <v>608.98445512721764</v>
      </c>
      <c r="Y1176" s="1">
        <f t="shared" si="303"/>
        <v>174.60894717065312</v>
      </c>
      <c r="Z1176" s="1">
        <f t="shared" si="304"/>
        <v>0.42445870990239559</v>
      </c>
      <c r="AA1176" s="1">
        <f t="shared" si="300"/>
        <v>21.690256169364638</v>
      </c>
      <c r="AB1176" s="1">
        <f t="shared" si="301"/>
        <v>-36.522189485580988</v>
      </c>
      <c r="AC1176" s="1">
        <f t="shared" si="294"/>
        <v>42.477494482529728</v>
      </c>
      <c r="AD1176" s="1">
        <f t="shared" si="306"/>
        <v>-1.790929838141226</v>
      </c>
      <c r="AE1176" s="1">
        <f t="shared" si="295"/>
        <v>-4.7323493147161129</v>
      </c>
      <c r="AF1176" s="1">
        <f t="shared" si="296"/>
        <v>5.0598972046513575</v>
      </c>
      <c r="AG1176" s="1">
        <f t="shared" si="291"/>
        <v>11.739999999999794</v>
      </c>
      <c r="AH1176" s="1">
        <f>SUM($Z$2:Z1176)</f>
        <v>724.05015008599207</v>
      </c>
    </row>
    <row r="1177" spans="17:34" x14ac:dyDescent="0.3">
      <c r="Q1177" s="1">
        <f t="shared" si="297"/>
        <v>11.749999999999794</v>
      </c>
      <c r="R1177" s="1">
        <f>IF(Q1177&lt;=t_thrust,('D12 Data'!D1177/(m+m_f/2)),0)</f>
        <v>0</v>
      </c>
      <c r="S1177" s="1">
        <f t="shared" si="298"/>
        <v>0</v>
      </c>
      <c r="T1177" s="1">
        <f t="shared" si="305"/>
        <v>0</v>
      </c>
      <c r="U1177" s="1">
        <f t="shared" si="292"/>
        <v>1.7879735747404095</v>
      </c>
      <c r="V1177" s="1">
        <f t="shared" si="293"/>
        <v>5.0908179049737798</v>
      </c>
      <c r="W1177" s="1">
        <f t="shared" si="299"/>
        <v>6.8787914797141889</v>
      </c>
      <c r="X1177" s="1">
        <f t="shared" si="302"/>
        <v>609.20135768891123</v>
      </c>
      <c r="Y1177" s="1">
        <f t="shared" si="303"/>
        <v>174.24372527579732</v>
      </c>
      <c r="Z1177" s="1">
        <f t="shared" si="304"/>
        <v>0.42477494482526462</v>
      </c>
      <c r="AA1177" s="1">
        <f t="shared" si="300"/>
        <v>21.672346870983226</v>
      </c>
      <c r="AB1177" s="1">
        <f t="shared" si="301"/>
        <v>-36.569512978728149</v>
      </c>
      <c r="AC1177" s="1">
        <f t="shared" si="294"/>
        <v>42.509056663228634</v>
      </c>
      <c r="AD1177" s="1">
        <f t="shared" si="306"/>
        <v>-1.7879735747404095</v>
      </c>
      <c r="AE1177" s="1">
        <f t="shared" si="295"/>
        <v>-4.7191820950262207</v>
      </c>
      <c r="AF1177" s="1">
        <f t="shared" si="296"/>
        <v>5.0465363517947708</v>
      </c>
      <c r="AG1177" s="1">
        <f t="shared" si="291"/>
        <v>11.749999999999794</v>
      </c>
      <c r="AH1177" s="1">
        <f>SUM($Z$2:Z1177)</f>
        <v>724.4749250308173</v>
      </c>
    </row>
    <row r="1178" spans="17:34" x14ac:dyDescent="0.3">
      <c r="Q1178" s="1">
        <f t="shared" si="297"/>
        <v>11.759999999999794</v>
      </c>
      <c r="R1178" s="1">
        <f>IF(Q1178&lt;=t_thrust,('D12 Data'!D1178/(m+m_f/2)),0)</f>
        <v>0</v>
      </c>
      <c r="S1178" s="1">
        <f t="shared" si="298"/>
        <v>0</v>
      </c>
      <c r="T1178" s="1">
        <f t="shared" si="305"/>
        <v>0</v>
      </c>
      <c r="U1178" s="1">
        <f t="shared" si="292"/>
        <v>1.7850246271078194</v>
      </c>
      <c r="V1178" s="1">
        <f t="shared" si="293"/>
        <v>5.1039654676190205</v>
      </c>
      <c r="W1178" s="1">
        <f t="shared" si="299"/>
        <v>6.8889900947268412</v>
      </c>
      <c r="X1178" s="1">
        <f t="shared" si="302"/>
        <v>609.41808115762103</v>
      </c>
      <c r="Y1178" s="1">
        <f t="shared" si="303"/>
        <v>173.87803014601005</v>
      </c>
      <c r="Z1178" s="1">
        <f t="shared" si="304"/>
        <v>0.42509056663226041</v>
      </c>
      <c r="AA1178" s="1">
        <f t="shared" si="300"/>
        <v>21.654467135235823</v>
      </c>
      <c r="AB1178" s="1">
        <f t="shared" si="301"/>
        <v>-36.616704799678409</v>
      </c>
      <c r="AC1178" s="1">
        <f t="shared" si="294"/>
        <v>42.540557322369445</v>
      </c>
      <c r="AD1178" s="1">
        <f t="shared" si="306"/>
        <v>-1.7850246271078194</v>
      </c>
      <c r="AE1178" s="1">
        <f t="shared" si="295"/>
        <v>-4.70603453238098</v>
      </c>
      <c r="AF1178" s="1">
        <f t="shared" si="296"/>
        <v>5.0331971886012656</v>
      </c>
      <c r="AG1178" s="1">
        <f t="shared" si="291"/>
        <v>11.759999999999794</v>
      </c>
      <c r="AH1178" s="1">
        <f>SUM($Z$2:Z1178)</f>
        <v>724.90001559744951</v>
      </c>
    </row>
    <row r="1179" spans="17:34" x14ac:dyDescent="0.3">
      <c r="Q1179" s="1">
        <f t="shared" si="297"/>
        <v>11.769999999999794</v>
      </c>
      <c r="R1179" s="1">
        <f>IF(Q1179&lt;=t_thrust,('D12 Data'!D1179/(m+m_f/2)),0)</f>
        <v>0</v>
      </c>
      <c r="S1179" s="1">
        <f t="shared" si="298"/>
        <v>0</v>
      </c>
      <c r="T1179" s="1">
        <f t="shared" si="305"/>
        <v>0</v>
      </c>
      <c r="U1179" s="1">
        <f t="shared" si="292"/>
        <v>1.7820829711195982</v>
      </c>
      <c r="V1179" s="1">
        <f t="shared" si="293"/>
        <v>5.1170932861637732</v>
      </c>
      <c r="W1179" s="1">
        <f t="shared" si="299"/>
        <v>6.8991762572833721</v>
      </c>
      <c r="X1179" s="1">
        <f t="shared" si="302"/>
        <v>609.63462582897341</v>
      </c>
      <c r="Y1179" s="1">
        <f t="shared" si="303"/>
        <v>173.51186309801327</v>
      </c>
      <c r="Z1179" s="1">
        <f t="shared" si="304"/>
        <v>0.42540557322370437</v>
      </c>
      <c r="AA1179" s="1">
        <f t="shared" si="300"/>
        <v>21.636616888964745</v>
      </c>
      <c r="AB1179" s="1">
        <f t="shared" si="301"/>
        <v>-36.663765145002216</v>
      </c>
      <c r="AC1179" s="1">
        <f t="shared" si="294"/>
        <v>42.571996253496422</v>
      </c>
      <c r="AD1179" s="1">
        <f t="shared" si="306"/>
        <v>-1.7820829711195982</v>
      </c>
      <c r="AE1179" s="1">
        <f t="shared" si="295"/>
        <v>-4.6929067138362273</v>
      </c>
      <c r="AF1179" s="1">
        <f t="shared" si="296"/>
        <v>5.0198797934535833</v>
      </c>
      <c r="AG1179" s="1">
        <f t="shared" si="291"/>
        <v>11.769999999999794</v>
      </c>
      <c r="AH1179" s="1">
        <f>SUM($Z$2:Z1179)</f>
        <v>725.32542117067317</v>
      </c>
    </row>
    <row r="1180" spans="17:34" x14ac:dyDescent="0.3">
      <c r="Q1180" s="1">
        <f t="shared" si="297"/>
        <v>11.779999999999793</v>
      </c>
      <c r="R1180" s="1">
        <f>IF(Q1180&lt;=t_thrust,('D12 Data'!D1180/(m+m_f/2)),0)</f>
        <v>0</v>
      </c>
      <c r="S1180" s="1">
        <f t="shared" si="298"/>
        <v>0</v>
      </c>
      <c r="T1180" s="1">
        <f t="shared" si="305"/>
        <v>0</v>
      </c>
      <c r="U1180" s="1">
        <f t="shared" si="292"/>
        <v>1.7791485827512579</v>
      </c>
      <c r="V1180" s="1">
        <f t="shared" si="293"/>
        <v>5.130201274472447</v>
      </c>
      <c r="W1180" s="1">
        <f t="shared" si="299"/>
        <v>6.9093498572237051</v>
      </c>
      <c r="X1180" s="1">
        <f t="shared" si="302"/>
        <v>609.85099199786305</v>
      </c>
      <c r="Y1180" s="1">
        <f t="shared" si="303"/>
        <v>173.14522544656324</v>
      </c>
      <c r="Z1180" s="1">
        <f t="shared" si="304"/>
        <v>0.42571996253495631</v>
      </c>
      <c r="AA1180" s="1">
        <f t="shared" si="300"/>
        <v>21.618796059253551</v>
      </c>
      <c r="AB1180" s="1">
        <f t="shared" si="301"/>
        <v>-36.710694212140581</v>
      </c>
      <c r="AC1180" s="1">
        <f t="shared" si="294"/>
        <v>42.60337325363907</v>
      </c>
      <c r="AD1180" s="1">
        <f t="shared" si="306"/>
        <v>-1.7791485827512579</v>
      </c>
      <c r="AE1180" s="1">
        <f t="shared" si="295"/>
        <v>-4.6797987255275535</v>
      </c>
      <c r="AF1180" s="1">
        <f t="shared" si="296"/>
        <v>5.0065842438687795</v>
      </c>
      <c r="AG1180" s="1">
        <f t="shared" si="291"/>
        <v>11.779999999999793</v>
      </c>
      <c r="AH1180" s="1">
        <f>SUM($Z$2:Z1180)</f>
        <v>725.75114113320808</v>
      </c>
    </row>
    <row r="1181" spans="17:34" x14ac:dyDescent="0.3">
      <c r="Q1181" s="1">
        <f t="shared" si="297"/>
        <v>11.789999999999793</v>
      </c>
      <c r="R1181" s="1">
        <f>IF(Q1181&lt;=t_thrust,('D12 Data'!D1181/(m+m_f/2)),0)</f>
        <v>0</v>
      </c>
      <c r="S1181" s="1">
        <f t="shared" si="298"/>
        <v>0</v>
      </c>
      <c r="T1181" s="1">
        <f t="shared" si="305"/>
        <v>0</v>
      </c>
      <c r="U1181" s="1">
        <f t="shared" si="292"/>
        <v>1.776221438077191</v>
      </c>
      <c r="V1181" s="1">
        <f t="shared" si="293"/>
        <v>5.1432893473266859</v>
      </c>
      <c r="W1181" s="1">
        <f t="shared" si="299"/>
        <v>6.9195107854038778</v>
      </c>
      <c r="X1181" s="1">
        <f t="shared" si="302"/>
        <v>610.06717995845554</v>
      </c>
      <c r="Y1181" s="1">
        <f t="shared" si="303"/>
        <v>172.77811850444184</v>
      </c>
      <c r="Z1181" s="1">
        <f t="shared" si="304"/>
        <v>0.42603373253637233</v>
      </c>
      <c r="AA1181" s="1">
        <f t="shared" si="300"/>
        <v>21.601004573426039</v>
      </c>
      <c r="AB1181" s="1">
        <f t="shared" si="301"/>
        <v>-36.757492199395855</v>
      </c>
      <c r="AC1181" s="1">
        <f t="shared" si="294"/>
        <v>42.634688123285478</v>
      </c>
      <c r="AD1181" s="1">
        <f t="shared" si="306"/>
        <v>-1.776221438077191</v>
      </c>
      <c r="AE1181" s="1">
        <f t="shared" si="295"/>
        <v>-4.6667106526733146</v>
      </c>
      <c r="AF1181" s="1">
        <f t="shared" si="296"/>
        <v>4.9933106165007999</v>
      </c>
      <c r="AG1181" s="1">
        <f t="shared" si="291"/>
        <v>11.789999999999793</v>
      </c>
      <c r="AH1181" s="1">
        <f>SUM($Z$2:Z1181)</f>
        <v>726.1771748657444</v>
      </c>
    </row>
    <row r="1182" spans="17:34" x14ac:dyDescent="0.3">
      <c r="Q1182" s="1">
        <f t="shared" si="297"/>
        <v>11.799999999999793</v>
      </c>
      <c r="R1182" s="1">
        <f>IF(Q1182&lt;=t_thrust,('D12 Data'!D1182/(m+m_f/2)),0)</f>
        <v>0</v>
      </c>
      <c r="S1182" s="1">
        <f t="shared" si="298"/>
        <v>0</v>
      </c>
      <c r="T1182" s="1">
        <f t="shared" si="305"/>
        <v>0</v>
      </c>
      <c r="U1182" s="1">
        <f t="shared" si="292"/>
        <v>1.7733015132701813</v>
      </c>
      <c r="V1182" s="1">
        <f t="shared" si="293"/>
        <v>5.1563574204223812</v>
      </c>
      <c r="W1182" s="1">
        <f t="shared" si="299"/>
        <v>6.929658933692564</v>
      </c>
      <c r="X1182" s="1">
        <f t="shared" si="302"/>
        <v>610.28319000418981</v>
      </c>
      <c r="Y1182" s="1">
        <f t="shared" si="303"/>
        <v>172.41054358244787</v>
      </c>
      <c r="Z1182" s="1">
        <f t="shared" si="304"/>
        <v>0.42634688123286119</v>
      </c>
      <c r="AA1182" s="1">
        <f t="shared" si="300"/>
        <v>21.583242359045268</v>
      </c>
      <c r="AB1182" s="1">
        <f t="shared" si="301"/>
        <v>-36.804159305922589</v>
      </c>
      <c r="AC1182" s="1">
        <f t="shared" si="294"/>
        <v>42.665940666356043</v>
      </c>
      <c r="AD1182" s="1">
        <f t="shared" si="306"/>
        <v>-1.7733015132701813</v>
      </c>
      <c r="AE1182" s="1">
        <f t="shared" si="295"/>
        <v>-4.6536425795776193</v>
      </c>
      <c r="AF1182" s="1">
        <f t="shared" si="296"/>
        <v>4.980058987143039</v>
      </c>
      <c r="AG1182" s="1">
        <f t="shared" si="291"/>
        <v>11.799999999999793</v>
      </c>
      <c r="AH1182" s="1">
        <f>SUM($Z$2:Z1182)</f>
        <v>726.60352174697732</v>
      </c>
    </row>
    <row r="1183" spans="17:34" x14ac:dyDescent="0.3">
      <c r="Q1183" s="1">
        <f t="shared" si="297"/>
        <v>11.809999999999793</v>
      </c>
      <c r="R1183" s="1">
        <f>IF(Q1183&lt;=t_thrust,('D12 Data'!D1183/(m+m_f/2)),0)</f>
        <v>0</v>
      </c>
      <c r="S1183" s="1">
        <f t="shared" si="298"/>
        <v>0</v>
      </c>
      <c r="T1183" s="1">
        <f t="shared" si="305"/>
        <v>0</v>
      </c>
      <c r="U1183" s="1">
        <f t="shared" si="292"/>
        <v>1.7703887846009185</v>
      </c>
      <c r="V1183" s="1">
        <f t="shared" si="293"/>
        <v>5.1694054103666227</v>
      </c>
      <c r="W1183" s="1">
        <f t="shared" si="299"/>
        <v>6.9397941949675417</v>
      </c>
      <c r="X1183" s="1">
        <f t="shared" si="302"/>
        <v>610.49902242778023</v>
      </c>
      <c r="Y1183" s="1">
        <f t="shared" si="303"/>
        <v>172.04250198938865</v>
      </c>
      <c r="Z1183" s="1">
        <f t="shared" si="304"/>
        <v>0.42665940666354046</v>
      </c>
      <c r="AA1183" s="1">
        <f t="shared" si="300"/>
        <v>21.565509343912566</v>
      </c>
      <c r="AB1183" s="1">
        <f t="shared" si="301"/>
        <v>-36.850695731718361</v>
      </c>
      <c r="AC1183" s="1">
        <f t="shared" si="294"/>
        <v>42.697130690177133</v>
      </c>
      <c r="AD1183" s="1">
        <f t="shared" si="306"/>
        <v>-1.7703887846009185</v>
      </c>
      <c r="AE1183" s="1">
        <f t="shared" si="295"/>
        <v>-4.6405945896333778</v>
      </c>
      <c r="AF1183" s="1">
        <f t="shared" si="296"/>
        <v>4.9668294307309671</v>
      </c>
      <c r="AG1183" s="1">
        <f t="shared" si="291"/>
        <v>11.809999999999793</v>
      </c>
      <c r="AH1183" s="1">
        <f>SUM($Z$2:Z1183)</f>
        <v>727.03018115364091</v>
      </c>
    </row>
    <row r="1184" spans="17:34" x14ac:dyDescent="0.3">
      <c r="Q1184" s="1">
        <f t="shared" si="297"/>
        <v>11.819999999999792</v>
      </c>
      <c r="R1184" s="1">
        <f>IF(Q1184&lt;=t_thrust,('D12 Data'!D1184/(m+m_f/2)),0)</f>
        <v>0</v>
      </c>
      <c r="S1184" s="1">
        <f t="shared" si="298"/>
        <v>0</v>
      </c>
      <c r="T1184" s="1">
        <f t="shared" si="305"/>
        <v>0</v>
      </c>
      <c r="U1184" s="1">
        <f t="shared" si="292"/>
        <v>1.7674832284375173</v>
      </c>
      <c r="V1184" s="1">
        <f t="shared" si="293"/>
        <v>5.1824332346746491</v>
      </c>
      <c r="W1184" s="1">
        <f t="shared" si="299"/>
        <v>6.9499164631121673</v>
      </c>
      <c r="X1184" s="1">
        <f t="shared" si="302"/>
        <v>610.7146775212193</v>
      </c>
      <c r="Y1184" s="1">
        <f t="shared" si="303"/>
        <v>171.67399503207147</v>
      </c>
      <c r="Z1184" s="1">
        <f t="shared" si="304"/>
        <v>0.42697130690173923</v>
      </c>
      <c r="AA1184" s="1">
        <f t="shared" si="300"/>
        <v>21.547805456066559</v>
      </c>
      <c r="AB1184" s="1">
        <f t="shared" si="301"/>
        <v>-36.897101677614693</v>
      </c>
      <c r="AC1184" s="1">
        <f t="shared" si="294"/>
        <v>42.728258005454997</v>
      </c>
      <c r="AD1184" s="1">
        <f t="shared" si="306"/>
        <v>-1.7674832284375173</v>
      </c>
      <c r="AE1184" s="1">
        <f t="shared" si="295"/>
        <v>-4.6275667653253514</v>
      </c>
      <c r="AF1184" s="1">
        <f t="shared" si="296"/>
        <v>4.9536220213447493</v>
      </c>
      <c r="AG1184" s="1">
        <f t="shared" si="291"/>
        <v>11.819999999999792</v>
      </c>
      <c r="AH1184" s="1">
        <f>SUM($Z$2:Z1184)</f>
        <v>727.4571524605426</v>
      </c>
    </row>
    <row r="1185" spans="17:34" x14ac:dyDescent="0.3">
      <c r="Q1185" s="1">
        <f t="shared" si="297"/>
        <v>11.829999999999792</v>
      </c>
      <c r="R1185" s="1">
        <f>IF(Q1185&lt;=t_thrust,('D12 Data'!D1185/(m+m_f/2)),0)</f>
        <v>0</v>
      </c>
      <c r="S1185" s="1">
        <f t="shared" si="298"/>
        <v>0</v>
      </c>
      <c r="T1185" s="1">
        <f t="shared" si="305"/>
        <v>0</v>
      </c>
      <c r="U1185" s="1">
        <f t="shared" si="292"/>
        <v>1.764584821245035</v>
      </c>
      <c r="V1185" s="1">
        <f t="shared" si="293"/>
        <v>5.1954408117667814</v>
      </c>
      <c r="W1185" s="1">
        <f t="shared" si="299"/>
        <v>6.9600256330118135</v>
      </c>
      <c r="X1185" s="1">
        <f t="shared" si="302"/>
        <v>610.93015557577996</v>
      </c>
      <c r="Y1185" s="1">
        <f t="shared" si="303"/>
        <v>171.30502401529534</v>
      </c>
      <c r="Z1185" s="1">
        <f t="shared" si="304"/>
        <v>0.42728258005453307</v>
      </c>
      <c r="AA1185" s="1">
        <f t="shared" si="300"/>
        <v>21.530130623782185</v>
      </c>
      <c r="AB1185" s="1">
        <f t="shared" si="301"/>
        <v>-36.943377345267947</v>
      </c>
      <c r="AC1185" s="1">
        <f t="shared" si="294"/>
        <v>42.759322426249696</v>
      </c>
      <c r="AD1185" s="1">
        <f t="shared" si="306"/>
        <v>-1.764584821245035</v>
      </c>
      <c r="AE1185" s="1">
        <f t="shared" si="295"/>
        <v>-4.6145591882332191</v>
      </c>
      <c r="AF1185" s="1">
        <f t="shared" si="296"/>
        <v>4.9404368322119048</v>
      </c>
      <c r="AG1185" s="1">
        <f t="shared" si="291"/>
        <v>11.829999999999792</v>
      </c>
      <c r="AH1185" s="1">
        <f>SUM($Z$2:Z1185)</f>
        <v>727.88443504059717</v>
      </c>
    </row>
    <row r="1186" spans="17:34" x14ac:dyDescent="0.3">
      <c r="Q1186" s="1">
        <f t="shared" si="297"/>
        <v>11.839999999999792</v>
      </c>
      <c r="R1186" s="1">
        <f>IF(Q1186&lt;=t_thrust,('D12 Data'!D1186/(m+m_f/2)),0)</f>
        <v>0</v>
      </c>
      <c r="S1186" s="1">
        <f t="shared" si="298"/>
        <v>0</v>
      </c>
      <c r="T1186" s="1">
        <f t="shared" si="305"/>
        <v>0</v>
      </c>
      <c r="U1186" s="1">
        <f t="shared" si="292"/>
        <v>1.7616935395849973</v>
      </c>
      <c r="V1186" s="1">
        <f t="shared" si="293"/>
        <v>5.2084280609653124</v>
      </c>
      <c r="W1186" s="1">
        <f t="shared" si="299"/>
        <v>6.9701216005503097</v>
      </c>
      <c r="X1186" s="1">
        <f t="shared" si="302"/>
        <v>611.14545688201781</v>
      </c>
      <c r="Y1186" s="1">
        <f t="shared" si="303"/>
        <v>170.93559024184268</v>
      </c>
      <c r="Z1186" s="1">
        <f t="shared" si="304"/>
        <v>0.42759322426250163</v>
      </c>
      <c r="AA1186" s="1">
        <f t="shared" si="300"/>
        <v>21.512484775569735</v>
      </c>
      <c r="AB1186" s="1">
        <f t="shared" si="301"/>
        <v>-36.989522937150277</v>
      </c>
      <c r="AC1186" s="1">
        <f t="shared" si="294"/>
        <v>42.790323769949275</v>
      </c>
      <c r="AD1186" s="1">
        <f t="shared" si="306"/>
        <v>-1.7616935395849973</v>
      </c>
      <c r="AE1186" s="1">
        <f t="shared" si="295"/>
        <v>-4.6015719390346881</v>
      </c>
      <c r="AF1186" s="1">
        <f t="shared" si="296"/>
        <v>4.9272739357099864</v>
      </c>
      <c r="AG1186" s="1">
        <f t="shared" si="291"/>
        <v>11.839999999999792</v>
      </c>
      <c r="AH1186" s="1">
        <f>SUM($Z$2:Z1186)</f>
        <v>728.31202826485969</v>
      </c>
    </row>
    <row r="1187" spans="17:34" x14ac:dyDescent="0.3">
      <c r="Q1187" s="1">
        <f t="shared" si="297"/>
        <v>11.849999999999792</v>
      </c>
      <c r="R1187" s="1">
        <f>IF(Q1187&lt;=t_thrust,('D12 Data'!D1187/(m+m_f/2)),0)</f>
        <v>0</v>
      </c>
      <c r="S1187" s="1">
        <f t="shared" si="298"/>
        <v>0</v>
      </c>
      <c r="T1187" s="1">
        <f t="shared" si="305"/>
        <v>0</v>
      </c>
      <c r="U1187" s="1">
        <f t="shared" si="292"/>
        <v>1.7588093601149233</v>
      </c>
      <c r="V1187" s="1">
        <f t="shared" si="293"/>
        <v>5.2213949024914159</v>
      </c>
      <c r="W1187" s="1">
        <f t="shared" si="299"/>
        <v>6.980204262606339</v>
      </c>
      <c r="X1187" s="1">
        <f t="shared" si="302"/>
        <v>611.36058172977346</v>
      </c>
      <c r="Y1187" s="1">
        <f t="shared" si="303"/>
        <v>170.56569501247117</v>
      </c>
      <c r="Z1187" s="1">
        <f t="shared" si="304"/>
        <v>0.42790323769947181</v>
      </c>
      <c r="AA1187" s="1">
        <f t="shared" si="300"/>
        <v>21.494867840173885</v>
      </c>
      <c r="AB1187" s="1">
        <f t="shared" si="301"/>
        <v>-37.035538656540623</v>
      </c>
      <c r="AC1187" s="1">
        <f t="shared" si="294"/>
        <v>42.821261857243961</v>
      </c>
      <c r="AD1187" s="1">
        <f t="shared" si="306"/>
        <v>-1.7588093601149233</v>
      </c>
      <c r="AE1187" s="1">
        <f t="shared" si="295"/>
        <v>-4.5886050975085846</v>
      </c>
      <c r="AF1187" s="1">
        <f t="shared" si="296"/>
        <v>4.9141334033692692</v>
      </c>
      <c r="AG1187" s="1">
        <f t="shared" si="291"/>
        <v>11.849999999999792</v>
      </c>
      <c r="AH1187" s="1">
        <f>SUM($Z$2:Z1187)</f>
        <v>728.73993150255922</v>
      </c>
    </row>
    <row r="1188" spans="17:34" x14ac:dyDescent="0.3">
      <c r="Q1188" s="1">
        <f t="shared" si="297"/>
        <v>11.859999999999792</v>
      </c>
      <c r="R1188" s="1">
        <f>IF(Q1188&lt;=t_thrust,('D12 Data'!D1188/(m+m_f/2)),0)</f>
        <v>0</v>
      </c>
      <c r="S1188" s="1">
        <f t="shared" si="298"/>
        <v>0</v>
      </c>
      <c r="T1188" s="1">
        <f t="shared" si="305"/>
        <v>0</v>
      </c>
      <c r="U1188" s="1">
        <f t="shared" si="292"/>
        <v>1.7559322595878535</v>
      </c>
      <c r="V1188" s="1">
        <f t="shared" si="293"/>
        <v>5.2343412574619972</v>
      </c>
      <c r="W1188" s="1">
        <f t="shared" si="299"/>
        <v>6.9902735170498502</v>
      </c>
      <c r="X1188" s="1">
        <f t="shared" si="302"/>
        <v>611.57553040817515</v>
      </c>
      <c r="Y1188" s="1">
        <f t="shared" si="303"/>
        <v>170.19533962590577</v>
      </c>
      <c r="Z1188" s="1">
        <f t="shared" si="304"/>
        <v>0.42821261857240722</v>
      </c>
      <c r="AA1188" s="1">
        <f t="shared" si="300"/>
        <v>21.477279746572737</v>
      </c>
      <c r="AB1188" s="1">
        <f t="shared" si="301"/>
        <v>-37.081424707515708</v>
      </c>
      <c r="AC1188" s="1">
        <f t="shared" si="294"/>
        <v>42.852136512100536</v>
      </c>
      <c r="AD1188" s="1">
        <f t="shared" si="306"/>
        <v>-1.7559322595878535</v>
      </c>
      <c r="AE1188" s="1">
        <f t="shared" si="295"/>
        <v>-4.5756587425380033</v>
      </c>
      <c r="AF1188" s="1">
        <f t="shared" si="296"/>
        <v>4.9010153058754842</v>
      </c>
      <c r="AG1188" s="1">
        <f t="shared" si="291"/>
        <v>11.859999999999792</v>
      </c>
      <c r="AH1188" s="1">
        <f>SUM($Z$2:Z1188)</f>
        <v>729.1681441211316</v>
      </c>
    </row>
    <row r="1189" spans="17:34" x14ac:dyDescent="0.3">
      <c r="Q1189" s="1">
        <f t="shared" si="297"/>
        <v>11.869999999999791</v>
      </c>
      <c r="R1189" s="1">
        <f>IF(Q1189&lt;=t_thrust,('D12 Data'!D1189/(m+m_f/2)),0)</f>
        <v>0</v>
      </c>
      <c r="S1189" s="1">
        <f t="shared" si="298"/>
        <v>0</v>
      </c>
      <c r="T1189" s="1">
        <f t="shared" si="305"/>
        <v>0</v>
      </c>
      <c r="U1189" s="1">
        <f t="shared" si="292"/>
        <v>1.7530622148518806</v>
      </c>
      <c r="V1189" s="1">
        <f t="shared" si="293"/>
        <v>5.2472670478865524</v>
      </c>
      <c r="W1189" s="1">
        <f t="shared" si="299"/>
        <v>7.0003292627384317</v>
      </c>
      <c r="X1189" s="1">
        <f t="shared" si="302"/>
        <v>611.79030320564084</v>
      </c>
      <c r="Y1189" s="1">
        <f t="shared" si="303"/>
        <v>169.82452537883063</v>
      </c>
      <c r="Z1189" s="1">
        <f t="shared" si="304"/>
        <v>0.42852136512097377</v>
      </c>
      <c r="AA1189" s="1">
        <f t="shared" si="300"/>
        <v>21.459720423976858</v>
      </c>
      <c r="AB1189" s="1">
        <f t="shared" si="301"/>
        <v>-37.127181294941089</v>
      </c>
      <c r="AC1189" s="1">
        <f t="shared" si="294"/>
        <v>42.882947561736856</v>
      </c>
      <c r="AD1189" s="1">
        <f t="shared" si="306"/>
        <v>-1.7530622148518806</v>
      </c>
      <c r="AE1189" s="1">
        <f t="shared" si="295"/>
        <v>-4.5627329521134481</v>
      </c>
      <c r="AF1189" s="1">
        <f t="shared" si="296"/>
        <v>4.887919713072554</v>
      </c>
      <c r="AG1189" s="1">
        <f t="shared" si="291"/>
        <v>11.869999999999791</v>
      </c>
      <c r="AH1189" s="1">
        <f>SUM($Z$2:Z1189)</f>
        <v>729.59666548625262</v>
      </c>
    </row>
    <row r="1190" spans="17:34" x14ac:dyDescent="0.3">
      <c r="Q1190" s="1">
        <f t="shared" si="297"/>
        <v>11.879999999999791</v>
      </c>
      <c r="R1190" s="1">
        <f>IF(Q1190&lt;=t_thrust,('D12 Data'!D1190/(m+m_f/2)),0)</f>
        <v>0</v>
      </c>
      <c r="S1190" s="1">
        <f t="shared" si="298"/>
        <v>0</v>
      </c>
      <c r="T1190" s="1">
        <f t="shared" si="305"/>
        <v>0</v>
      </c>
      <c r="U1190" s="1">
        <f t="shared" si="292"/>
        <v>1.7501992028496856</v>
      </c>
      <c r="V1190" s="1">
        <f t="shared" si="293"/>
        <v>5.2601721966639898</v>
      </c>
      <c r="W1190" s="1">
        <f t="shared" si="299"/>
        <v>7.0103713995136765</v>
      </c>
      <c r="X1190" s="1">
        <f t="shared" si="302"/>
        <v>612.00490040988063</v>
      </c>
      <c r="Y1190" s="1">
        <f t="shared" si="303"/>
        <v>169.45325356588123</v>
      </c>
      <c r="Z1190" s="1">
        <f t="shared" si="304"/>
        <v>0.42882947561737389</v>
      </c>
      <c r="AA1190" s="1">
        <f t="shared" si="300"/>
        <v>21.442189801828338</v>
      </c>
      <c r="AB1190" s="1">
        <f t="shared" si="301"/>
        <v>-37.17280862446222</v>
      </c>
      <c r="AC1190" s="1">
        <f t="shared" si="294"/>
        <v>42.913694836596441</v>
      </c>
      <c r="AD1190" s="1">
        <f t="shared" si="306"/>
        <v>-1.7501992028496856</v>
      </c>
      <c r="AE1190" s="1">
        <f t="shared" si="295"/>
        <v>-4.5498278033360107</v>
      </c>
      <c r="AF1190" s="1">
        <f t="shared" si="296"/>
        <v>4.8748466939653667</v>
      </c>
      <c r="AG1190" s="1">
        <f t="shared" si="291"/>
        <v>11.879999999999791</v>
      </c>
      <c r="AH1190" s="1">
        <f>SUM($Z$2:Z1190)</f>
        <v>730.02549496186998</v>
      </c>
    </row>
    <row r="1191" spans="17:34" x14ac:dyDescent="0.3">
      <c r="Q1191" s="1">
        <f t="shared" si="297"/>
        <v>11.889999999999791</v>
      </c>
      <c r="R1191" s="1">
        <f>IF(Q1191&lt;=t_thrust,('D12 Data'!D1191/(m+m_f/2)),0)</f>
        <v>0</v>
      </c>
      <c r="S1191" s="1">
        <f t="shared" si="298"/>
        <v>0</v>
      </c>
      <c r="T1191" s="1">
        <f t="shared" si="305"/>
        <v>0</v>
      </c>
      <c r="U1191" s="1">
        <f t="shared" si="292"/>
        <v>1.747343200618072</v>
      </c>
      <c r="V1191" s="1">
        <f t="shared" si="293"/>
        <v>5.2730566275794581</v>
      </c>
      <c r="W1191" s="1">
        <f t="shared" si="299"/>
        <v>7.0203998281975304</v>
      </c>
      <c r="X1191" s="1">
        <f t="shared" si="302"/>
        <v>612.21932230789889</v>
      </c>
      <c r="Y1191" s="1">
        <f t="shared" si="303"/>
        <v>169.08152547963661</v>
      </c>
      <c r="Z1191" s="1">
        <f t="shared" si="304"/>
        <v>0.42913694836594662</v>
      </c>
      <c r="AA1191" s="1">
        <f t="shared" si="300"/>
        <v>21.424687809799842</v>
      </c>
      <c r="AB1191" s="1">
        <f t="shared" si="301"/>
        <v>-37.218306902495577</v>
      </c>
      <c r="AC1191" s="1">
        <f t="shared" si="294"/>
        <v>42.944378170323247</v>
      </c>
      <c r="AD1191" s="1">
        <f t="shared" si="306"/>
        <v>-1.747343200618072</v>
      </c>
      <c r="AE1191" s="1">
        <f t="shared" si="295"/>
        <v>-4.5369433724205424</v>
      </c>
      <c r="AF1191" s="1">
        <f t="shared" si="296"/>
        <v>4.8617963167225433</v>
      </c>
      <c r="AG1191" s="1">
        <f t="shared" si="291"/>
        <v>11.889999999999791</v>
      </c>
      <c r="AH1191" s="1">
        <f>SUM($Z$2:Z1191)</f>
        <v>730.45463191023589</v>
      </c>
    </row>
    <row r="1192" spans="17:34" x14ac:dyDescent="0.3">
      <c r="Q1192" s="1">
        <f t="shared" si="297"/>
        <v>11.899999999999791</v>
      </c>
      <c r="R1192" s="1">
        <f>IF(Q1192&lt;=t_thrust,('D12 Data'!D1192/(m+m_f/2)),0)</f>
        <v>0</v>
      </c>
      <c r="S1192" s="1">
        <f t="shared" si="298"/>
        <v>0</v>
      </c>
      <c r="T1192" s="1">
        <f t="shared" si="305"/>
        <v>0</v>
      </c>
      <c r="U1192" s="1">
        <f t="shared" si="292"/>
        <v>1.7444941852875062</v>
      </c>
      <c r="V1192" s="1">
        <f t="shared" si="293"/>
        <v>5.2859202653011268</v>
      </c>
      <c r="W1192" s="1">
        <f t="shared" si="299"/>
        <v>7.0304144505886317</v>
      </c>
      <c r="X1192" s="1">
        <f t="shared" si="302"/>
        <v>612.43356918599693</v>
      </c>
      <c r="Y1192" s="1">
        <f t="shared" si="303"/>
        <v>168.70934241061167</v>
      </c>
      <c r="Z1192" s="1">
        <f t="shared" si="304"/>
        <v>0.42944378170324021</v>
      </c>
      <c r="AA1192" s="1">
        <f t="shared" si="300"/>
        <v>21.407214377793661</v>
      </c>
      <c r="AB1192" s="1">
        <f t="shared" si="301"/>
        <v>-37.263676336219781</v>
      </c>
      <c r="AC1192" s="1">
        <f t="shared" si="294"/>
        <v>42.97499739973653</v>
      </c>
      <c r="AD1192" s="1">
        <f t="shared" si="306"/>
        <v>-1.7444941852875062</v>
      </c>
      <c r="AE1192" s="1">
        <f t="shared" si="295"/>
        <v>-4.5240797346988737</v>
      </c>
      <c r="AF1192" s="1">
        <f t="shared" si="296"/>
        <v>4.8487686486792656</v>
      </c>
      <c r="AG1192" s="1">
        <f t="shared" si="291"/>
        <v>11.899999999999791</v>
      </c>
      <c r="AH1192" s="1">
        <f>SUM($Z$2:Z1192)</f>
        <v>730.88407569193907</v>
      </c>
    </row>
    <row r="1193" spans="17:34" x14ac:dyDescent="0.3">
      <c r="Q1193" s="1">
        <f t="shared" si="297"/>
        <v>11.909999999999791</v>
      </c>
      <c r="R1193" s="1">
        <f>IF(Q1193&lt;=t_thrust,('D12 Data'!D1193/(m+m_f/2)),0)</f>
        <v>0</v>
      </c>
      <c r="S1193" s="1">
        <f t="shared" si="298"/>
        <v>0</v>
      </c>
      <c r="T1193" s="1">
        <f t="shared" si="305"/>
        <v>0</v>
      </c>
      <c r="U1193" s="1">
        <f t="shared" si="292"/>
        <v>1.74165213408166</v>
      </c>
      <c r="V1193" s="1">
        <f t="shared" si="293"/>
        <v>5.2987630353769664</v>
      </c>
      <c r="W1193" s="1">
        <f t="shared" si="299"/>
        <v>7.040415169458627</v>
      </c>
      <c r="X1193" s="1">
        <f t="shared" si="302"/>
        <v>612.64764132977484</v>
      </c>
      <c r="Y1193" s="1">
        <f t="shared" si="303"/>
        <v>168.33670564724949</v>
      </c>
      <c r="Z1193" s="1">
        <f t="shared" si="304"/>
        <v>0.42974997399733811</v>
      </c>
      <c r="AA1193" s="1">
        <f t="shared" si="300"/>
        <v>21.389769435940785</v>
      </c>
      <c r="AB1193" s="1">
        <f t="shared" si="301"/>
        <v>-37.308917133566766</v>
      </c>
      <c r="AC1193" s="1">
        <f t="shared" si="294"/>
        <v>43.005552364805858</v>
      </c>
      <c r="AD1193" s="1">
        <f t="shared" si="306"/>
        <v>-1.74165213408166</v>
      </c>
      <c r="AE1193" s="1">
        <f t="shared" si="295"/>
        <v>-4.5112369646230341</v>
      </c>
      <c r="AF1193" s="1">
        <f t="shared" si="296"/>
        <v>4.8357637563400928</v>
      </c>
      <c r="AG1193" s="1">
        <f t="shared" si="291"/>
        <v>11.909999999999791</v>
      </c>
      <c r="AH1193" s="1">
        <f>SUM($Z$2:Z1193)</f>
        <v>731.31382566593641</v>
      </c>
    </row>
    <row r="1194" spans="17:34" x14ac:dyDescent="0.3">
      <c r="Q1194" s="1">
        <f t="shared" si="297"/>
        <v>11.91999999999979</v>
      </c>
      <c r="R1194" s="1">
        <f>IF(Q1194&lt;=t_thrust,('D12 Data'!D1194/(m+m_f/2)),0)</f>
        <v>0</v>
      </c>
      <c r="S1194" s="1">
        <f t="shared" si="298"/>
        <v>0</v>
      </c>
      <c r="T1194" s="1">
        <f t="shared" si="305"/>
        <v>0</v>
      </c>
      <c r="U1194" s="1">
        <f t="shared" si="292"/>
        <v>1.7388170243169527</v>
      </c>
      <c r="V1194" s="1">
        <f t="shared" si="293"/>
        <v>5.3115848642315182</v>
      </c>
      <c r="W1194" s="1">
        <f t="shared" si="299"/>
        <v>7.0504018885484712</v>
      </c>
      <c r="X1194" s="1">
        <f t="shared" si="302"/>
        <v>612.86153902413423</v>
      </c>
      <c r="Y1194" s="1">
        <f t="shared" si="303"/>
        <v>167.96361647591382</v>
      </c>
      <c r="Z1194" s="1">
        <f t="shared" si="304"/>
        <v>0.43005552364804606</v>
      </c>
      <c r="AA1194" s="1">
        <f t="shared" si="300"/>
        <v>21.372352914599968</v>
      </c>
      <c r="AB1194" s="1">
        <f t="shared" si="301"/>
        <v>-37.354029503212992</v>
      </c>
      <c r="AC1194" s="1">
        <f t="shared" si="294"/>
        <v>43.036042908626214</v>
      </c>
      <c r="AD1194" s="1">
        <f t="shared" si="306"/>
        <v>-1.7388170243169527</v>
      </c>
      <c r="AE1194" s="1">
        <f t="shared" si="295"/>
        <v>-4.4984151357684823</v>
      </c>
      <c r="AF1194" s="1">
        <f t="shared" si="296"/>
        <v>4.8227817053818054</v>
      </c>
      <c r="AG1194" s="1">
        <f t="shared" si="291"/>
        <v>11.91999999999979</v>
      </c>
      <c r="AH1194" s="1">
        <f>SUM($Z$2:Z1194)</f>
        <v>731.7438811895845</v>
      </c>
    </row>
    <row r="1195" spans="17:34" x14ac:dyDescent="0.3">
      <c r="Q1195" s="1">
        <f t="shared" si="297"/>
        <v>11.92999999999979</v>
      </c>
      <c r="R1195" s="1">
        <f>IF(Q1195&lt;=t_thrust,('D12 Data'!D1195/(m+m_f/2)),0)</f>
        <v>0</v>
      </c>
      <c r="S1195" s="1">
        <f t="shared" si="298"/>
        <v>0</v>
      </c>
      <c r="T1195" s="1">
        <f t="shared" si="305"/>
        <v>0</v>
      </c>
      <c r="U1195" s="1">
        <f t="shared" si="292"/>
        <v>1.7359888334021014</v>
      </c>
      <c r="V1195" s="1">
        <f t="shared" si="293"/>
        <v>5.3243856791626278</v>
      </c>
      <c r="W1195" s="1">
        <f t="shared" si="299"/>
        <v>7.0603745125647297</v>
      </c>
      <c r="X1195" s="1">
        <f t="shared" si="302"/>
        <v>613.07526255328025</v>
      </c>
      <c r="Y1195" s="1">
        <f t="shared" si="303"/>
        <v>167.59007618088171</v>
      </c>
      <c r="Z1195" s="1">
        <f t="shared" si="304"/>
        <v>0.43036042908626027</v>
      </c>
      <c r="AA1195" s="1">
        <f t="shared" si="300"/>
        <v>21.354964744356799</v>
      </c>
      <c r="AB1195" s="1">
        <f t="shared" si="301"/>
        <v>-37.399013654570673</v>
      </c>
      <c r="AC1195" s="1">
        <f t="shared" si="294"/>
        <v>43.066468877393298</v>
      </c>
      <c r="AD1195" s="1">
        <f t="shared" si="306"/>
        <v>-1.7359888334021014</v>
      </c>
      <c r="AE1195" s="1">
        <f t="shared" si="295"/>
        <v>-4.4856143208373727</v>
      </c>
      <c r="AF1195" s="1">
        <f t="shared" si="296"/>
        <v>4.8098225606562783</v>
      </c>
      <c r="AG1195" s="1">
        <f t="shared" si="291"/>
        <v>11.92999999999979</v>
      </c>
      <c r="AH1195" s="1">
        <f>SUM($Z$2:Z1195)</f>
        <v>732.17424161867075</v>
      </c>
    </row>
    <row r="1196" spans="17:34" x14ac:dyDescent="0.3">
      <c r="Q1196" s="1">
        <f t="shared" si="297"/>
        <v>11.93999999999979</v>
      </c>
      <c r="R1196" s="1">
        <f>IF(Q1196&lt;=t_thrust,('D12 Data'!D1196/(m+m_f/2)),0)</f>
        <v>0</v>
      </c>
      <c r="S1196" s="1">
        <f t="shared" si="298"/>
        <v>0</v>
      </c>
      <c r="T1196" s="1">
        <f t="shared" si="305"/>
        <v>0</v>
      </c>
      <c r="U1196" s="1">
        <f t="shared" si="292"/>
        <v>1.7331675388376682</v>
      </c>
      <c r="V1196" s="1">
        <f t="shared" si="293"/>
        <v>5.3371654083381852</v>
      </c>
      <c r="W1196" s="1">
        <f t="shared" si="299"/>
        <v>7.0703329471758529</v>
      </c>
      <c r="X1196" s="1">
        <f t="shared" si="302"/>
        <v>613.28881220072378</v>
      </c>
      <c r="Y1196" s="1">
        <f t="shared" si="303"/>
        <v>167.21608604433601</v>
      </c>
      <c r="Z1196" s="1">
        <f t="shared" si="304"/>
        <v>0.43066468877390768</v>
      </c>
      <c r="AA1196" s="1">
        <f t="shared" si="300"/>
        <v>21.337604856022779</v>
      </c>
      <c r="AB1196" s="1">
        <f t="shared" si="301"/>
        <v>-37.443869797779044</v>
      </c>
      <c r="AC1196" s="1">
        <f t="shared" si="294"/>
        <v>43.096830120378883</v>
      </c>
      <c r="AD1196" s="1">
        <f t="shared" si="306"/>
        <v>-1.7331675388376682</v>
      </c>
      <c r="AE1196" s="1">
        <f t="shared" si="295"/>
        <v>-4.4728345916618153</v>
      </c>
      <c r="AF1196" s="1">
        <f t="shared" si="296"/>
        <v>4.7968863861933544</v>
      </c>
      <c r="AG1196" s="1">
        <f t="shared" si="291"/>
        <v>11.93999999999979</v>
      </c>
      <c r="AH1196" s="1">
        <f>SUM($Z$2:Z1196)</f>
        <v>732.60490630744471</v>
      </c>
    </row>
    <row r="1197" spans="17:34" x14ac:dyDescent="0.3">
      <c r="Q1197" s="1">
        <f t="shared" si="297"/>
        <v>11.94999999999979</v>
      </c>
      <c r="R1197" s="1">
        <f>IF(Q1197&lt;=t_thrust,('D12 Data'!D1197/(m+m_f/2)),0)</f>
        <v>0</v>
      </c>
      <c r="S1197" s="1">
        <f t="shared" si="298"/>
        <v>0</v>
      </c>
      <c r="T1197" s="1">
        <f t="shared" si="305"/>
        <v>0</v>
      </c>
      <c r="U1197" s="1">
        <f t="shared" si="292"/>
        <v>1.7303531182156136</v>
      </c>
      <c r="V1197" s="1">
        <f t="shared" si="293"/>
        <v>5.3499239807928216</v>
      </c>
      <c r="W1197" s="1">
        <f t="shared" si="299"/>
        <v>7.0802770990084358</v>
      </c>
      <c r="X1197" s="1">
        <f t="shared" si="302"/>
        <v>613.50218824928402</v>
      </c>
      <c r="Y1197" s="1">
        <f t="shared" si="303"/>
        <v>166.84164734635823</v>
      </c>
      <c r="Z1197" s="1">
        <f t="shared" si="304"/>
        <v>0.43096830120378349</v>
      </c>
      <c r="AA1197" s="1">
        <f t="shared" si="300"/>
        <v>21.320273180634402</v>
      </c>
      <c r="AB1197" s="1">
        <f t="shared" si="301"/>
        <v>-37.488598143695661</v>
      </c>
      <c r="AC1197" s="1">
        <f t="shared" si="294"/>
        <v>43.127126489906331</v>
      </c>
      <c r="AD1197" s="1">
        <f t="shared" si="306"/>
        <v>-1.7303531182156136</v>
      </c>
      <c r="AE1197" s="1">
        <f t="shared" si="295"/>
        <v>-4.4600760192071789</v>
      </c>
      <c r="AF1197" s="1">
        <f t="shared" si="296"/>
        <v>4.7839732452037662</v>
      </c>
      <c r="AG1197" s="1">
        <f t="shared" si="291"/>
        <v>11.94999999999979</v>
      </c>
      <c r="AH1197" s="1">
        <f>SUM($Z$2:Z1197)</f>
        <v>733.03587460864844</v>
      </c>
    </row>
    <row r="1198" spans="17:34" x14ac:dyDescent="0.3">
      <c r="Q1198" s="1">
        <f t="shared" si="297"/>
        <v>11.959999999999789</v>
      </c>
      <c r="R1198" s="1">
        <f>IF(Q1198&lt;=t_thrust,('D12 Data'!D1198/(m+m_f/2)),0)</f>
        <v>0</v>
      </c>
      <c r="S1198" s="1">
        <f t="shared" si="298"/>
        <v>0</v>
      </c>
      <c r="T1198" s="1">
        <f t="shared" si="305"/>
        <v>0</v>
      </c>
      <c r="U1198" s="1">
        <f t="shared" si="292"/>
        <v>1.7275455492188505</v>
      </c>
      <c r="V1198" s="1">
        <f t="shared" si="293"/>
        <v>5.3626613264246208</v>
      </c>
      <c r="W1198" s="1">
        <f t="shared" si="299"/>
        <v>7.0902068756434709</v>
      </c>
      <c r="X1198" s="1">
        <f t="shared" si="302"/>
        <v>613.71539098109031</v>
      </c>
      <c r="Y1198" s="1">
        <f t="shared" si="303"/>
        <v>166.46676136492127</v>
      </c>
      <c r="Z1198" s="1">
        <f t="shared" si="304"/>
        <v>0.43127126489904088</v>
      </c>
      <c r="AA1198" s="1">
        <f t="shared" si="300"/>
        <v>21.302969649452248</v>
      </c>
      <c r="AB1198" s="1">
        <f t="shared" si="301"/>
        <v>-37.53319890388773</v>
      </c>
      <c r="AC1198" s="1">
        <f t="shared" si="294"/>
        <v>43.157357841326231</v>
      </c>
      <c r="AD1198" s="1">
        <f t="shared" si="306"/>
        <v>-1.7275455492188505</v>
      </c>
      <c r="AE1198" s="1">
        <f t="shared" si="295"/>
        <v>-4.4473386735753797</v>
      </c>
      <c r="AF1198" s="1">
        <f t="shared" si="296"/>
        <v>4.7710832000820398</v>
      </c>
      <c r="AG1198" s="1">
        <f t="shared" si="291"/>
        <v>11.959999999999789</v>
      </c>
      <c r="AH1198" s="1">
        <f>SUM($Z$2:Z1198)</f>
        <v>733.46714587354745</v>
      </c>
    </row>
    <row r="1199" spans="17:34" x14ac:dyDescent="0.3">
      <c r="Q1199" s="1">
        <f t="shared" si="297"/>
        <v>11.969999999999789</v>
      </c>
      <c r="R1199" s="1">
        <f>IF(Q1199&lt;=t_thrust,('D12 Data'!D1199/(m+m_f/2)),0)</f>
        <v>0</v>
      </c>
      <c r="S1199" s="1">
        <f t="shared" si="298"/>
        <v>0</v>
      </c>
      <c r="T1199" s="1">
        <f t="shared" si="305"/>
        <v>0</v>
      </c>
      <c r="U1199" s="1">
        <f t="shared" si="292"/>
        <v>1.7247448096208018</v>
      </c>
      <c r="V1199" s="1">
        <f t="shared" si="293"/>
        <v>5.3753773759917864</v>
      </c>
      <c r="W1199" s="1">
        <f t="shared" si="299"/>
        <v>7.1001221856125909</v>
      </c>
      <c r="X1199" s="1">
        <f t="shared" si="302"/>
        <v>613.92842067758488</v>
      </c>
      <c r="Y1199" s="1">
        <f t="shared" si="303"/>
        <v>166.0914293758824</v>
      </c>
      <c r="Z1199" s="1">
        <f t="shared" si="304"/>
        <v>0.43157357841328042</v>
      </c>
      <c r="AA1199" s="1">
        <f t="shared" si="300"/>
        <v>21.285694193960058</v>
      </c>
      <c r="AB1199" s="1">
        <f t="shared" si="301"/>
        <v>-37.577672290623482</v>
      </c>
      <c r="AC1199" s="1">
        <f t="shared" si="294"/>
        <v>43.187524032992179</v>
      </c>
      <c r="AD1199" s="1">
        <f t="shared" si="306"/>
        <v>-1.7247448096208018</v>
      </c>
      <c r="AE1199" s="1">
        <f t="shared" si="295"/>
        <v>-4.4346226240082141</v>
      </c>
      <c r="AF1199" s="1">
        <f t="shared" si="296"/>
        <v>4.7582163124094512</v>
      </c>
      <c r="AG1199" s="1">
        <f t="shared" si="291"/>
        <v>11.969999999999789</v>
      </c>
      <c r="AH1199" s="1">
        <f>SUM($Z$2:Z1199)</f>
        <v>733.89871945196069</v>
      </c>
    </row>
    <row r="1200" spans="17:34" x14ac:dyDescent="0.3">
      <c r="Q1200" s="1">
        <f t="shared" si="297"/>
        <v>11.979999999999789</v>
      </c>
      <c r="R1200" s="1">
        <f>IF(Q1200&lt;=t_thrust,('D12 Data'!D1200/(m+m_f/2)),0)</f>
        <v>0</v>
      </c>
      <c r="S1200" s="1">
        <f t="shared" si="298"/>
        <v>0</v>
      </c>
      <c r="T1200" s="1">
        <f t="shared" si="305"/>
        <v>0</v>
      </c>
      <c r="U1200" s="1">
        <f t="shared" si="292"/>
        <v>1.7219508772849612</v>
      </c>
      <c r="V1200" s="1">
        <f t="shared" si="293"/>
        <v>5.3880720611093231</v>
      </c>
      <c r="W1200" s="1">
        <f t="shared" si="299"/>
        <v>7.1100229383942857</v>
      </c>
      <c r="X1200" s="1">
        <f t="shared" si="302"/>
        <v>614.14127761952443</v>
      </c>
      <c r="Y1200" s="1">
        <f t="shared" si="303"/>
        <v>165.71565265297616</v>
      </c>
      <c r="Z1200" s="1">
        <f t="shared" si="304"/>
        <v>0.43187524032989916</v>
      </c>
      <c r="AA1200" s="1">
        <f t="shared" si="300"/>
        <v>21.268446745863852</v>
      </c>
      <c r="AB1200" s="1">
        <f t="shared" si="301"/>
        <v>-37.622018516863562</v>
      </c>
      <c r="AC1200" s="1">
        <f t="shared" si="294"/>
        <v>43.217624926236653</v>
      </c>
      <c r="AD1200" s="1">
        <f t="shared" si="306"/>
        <v>-1.7219508772849612</v>
      </c>
      <c r="AE1200" s="1">
        <f t="shared" si="295"/>
        <v>-4.4219279388906774</v>
      </c>
      <c r="AF1200" s="1">
        <f t="shared" si="296"/>
        <v>4.7453726429569683</v>
      </c>
      <c r="AG1200" s="1">
        <f t="shared" si="291"/>
        <v>11.979999999999789</v>
      </c>
      <c r="AH1200" s="1">
        <f>SUM($Z$2:Z1200)</f>
        <v>734.33059469229056</v>
      </c>
    </row>
    <row r="1201" spans="17:34" x14ac:dyDescent="0.3">
      <c r="Q1201" s="1">
        <f t="shared" si="297"/>
        <v>11.989999999999789</v>
      </c>
      <c r="R1201" s="1">
        <f>IF(Q1201&lt;=t_thrust,('D12 Data'!D1201/(m+m_f/2)),0)</f>
        <v>0</v>
      </c>
      <c r="S1201" s="1">
        <f t="shared" si="298"/>
        <v>0</v>
      </c>
      <c r="T1201" s="1">
        <f t="shared" si="305"/>
        <v>0</v>
      </c>
      <c r="U1201" s="1">
        <f t="shared" si="292"/>
        <v>1.7191637301644538</v>
      </c>
      <c r="V1201" s="1">
        <f t="shared" si="293"/>
        <v>5.4007453142456754</v>
      </c>
      <c r="W1201" s="1">
        <f t="shared" si="299"/>
        <v>7.1199090444101278</v>
      </c>
      <c r="X1201" s="1">
        <f t="shared" si="302"/>
        <v>614.35396208698307</v>
      </c>
      <c r="Y1201" s="1">
        <f t="shared" si="303"/>
        <v>165.33943246780754</v>
      </c>
      <c r="Z1201" s="1">
        <f t="shared" si="304"/>
        <v>0.43217624926235543</v>
      </c>
      <c r="AA1201" s="1">
        <f t="shared" si="300"/>
        <v>21.251227237091001</v>
      </c>
      <c r="AB1201" s="1">
        <f t="shared" si="301"/>
        <v>-37.666237796252467</v>
      </c>
      <c r="AC1201" s="1">
        <f t="shared" si="294"/>
        <v>43.247660385347046</v>
      </c>
      <c r="AD1201" s="1">
        <f t="shared" si="306"/>
        <v>-1.7191637301644538</v>
      </c>
      <c r="AE1201" s="1">
        <f t="shared" si="295"/>
        <v>-4.4092546857543251</v>
      </c>
      <c r="AF1201" s="1">
        <f t="shared" si="296"/>
        <v>4.7325522516882401</v>
      </c>
      <c r="AG1201" s="1">
        <f t="shared" si="291"/>
        <v>11.989999999999789</v>
      </c>
      <c r="AH1201" s="1">
        <f>SUM($Z$2:Z1201)</f>
        <v>734.76277094155296</v>
      </c>
    </row>
    <row r="1202" spans="17:34" x14ac:dyDescent="0.3">
      <c r="Q1202" s="1">
        <f t="shared" si="297"/>
        <v>11.999999999999789</v>
      </c>
      <c r="R1202" s="1">
        <f>IF(Q1202&lt;=t_thrust,('D12 Data'!D1202/(m+m_f/2)),0)</f>
        <v>0</v>
      </c>
      <c r="S1202" s="1">
        <f t="shared" si="298"/>
        <v>0</v>
      </c>
      <c r="T1202" s="1">
        <f t="shared" si="305"/>
        <v>0</v>
      </c>
      <c r="U1202" s="1">
        <f t="shared" si="292"/>
        <v>1.7163833463016023</v>
      </c>
      <c r="V1202" s="1">
        <f t="shared" si="293"/>
        <v>5.413397068719374</v>
      </c>
      <c r="W1202" s="1">
        <f t="shared" si="299"/>
        <v>7.1297804150209769</v>
      </c>
      <c r="X1202" s="1">
        <f t="shared" si="302"/>
        <v>614.56647435935395</v>
      </c>
      <c r="Y1202" s="1">
        <f t="shared" si="303"/>
        <v>164.96277008984504</v>
      </c>
      <c r="Z1202" s="1">
        <f t="shared" si="304"/>
        <v>0.43247660385343378</v>
      </c>
      <c r="AA1202" s="1">
        <f t="shared" si="300"/>
        <v>21.234035599789358</v>
      </c>
      <c r="AB1202" s="1">
        <f t="shared" si="301"/>
        <v>-37.710330343110009</v>
      </c>
      <c r="AC1202" s="1">
        <f t="shared" si="294"/>
        <v>43.277630277541832</v>
      </c>
      <c r="AD1202" s="1">
        <f t="shared" si="306"/>
        <v>-1.7163833463016023</v>
      </c>
      <c r="AE1202" s="1">
        <f t="shared" si="295"/>
        <v>-4.3966029312806265</v>
      </c>
      <c r="AF1202" s="1">
        <f t="shared" si="296"/>
        <v>4.7197551977625789</v>
      </c>
      <c r="AG1202" s="1">
        <f t="shared" si="291"/>
        <v>11.999999999999789</v>
      </c>
      <c r="AH1202" s="1">
        <f>SUM($Z$2:Z1202)</f>
        <v>735.19524754540635</v>
      </c>
    </row>
    <row r="1203" spans="17:34" x14ac:dyDescent="0.3">
      <c r="Q1203" s="1">
        <f t="shared" si="297"/>
        <v>12.009999999999788</v>
      </c>
      <c r="R1203" s="1">
        <f>IF(Q1203&lt;=t_thrust,('D12 Data'!D1203/(m+m_f/2)),0)</f>
        <v>0</v>
      </c>
      <c r="S1203" s="1">
        <f t="shared" si="298"/>
        <v>0</v>
      </c>
      <c r="T1203" s="1">
        <f t="shared" si="305"/>
        <v>0</v>
      </c>
      <c r="U1203" s="1">
        <f t="shared" si="292"/>
        <v>1.7136097038274927</v>
      </c>
      <c r="V1203" s="1">
        <f t="shared" si="293"/>
        <v>5.4260272586956546</v>
      </c>
      <c r="W1203" s="1">
        <f t="shared" si="299"/>
        <v>7.1396369625231477</v>
      </c>
      <c r="X1203" s="1">
        <f t="shared" si="302"/>
        <v>614.77881471535181</v>
      </c>
      <c r="Y1203" s="1">
        <f t="shared" si="303"/>
        <v>164.58566678641395</v>
      </c>
      <c r="Z1203" s="1">
        <f t="shared" si="304"/>
        <v>0.43277630277539175</v>
      </c>
      <c r="AA1203" s="1">
        <f t="shared" si="300"/>
        <v>21.216871766326342</v>
      </c>
      <c r="AB1203" s="1">
        <f t="shared" si="301"/>
        <v>-37.754296372422814</v>
      </c>
      <c r="AC1203" s="1">
        <f t="shared" si="294"/>
        <v>43.307534472946791</v>
      </c>
      <c r="AD1203" s="1">
        <f t="shared" si="306"/>
        <v>-1.7136097038274927</v>
      </c>
      <c r="AE1203" s="1">
        <f t="shared" si="295"/>
        <v>-4.3839727413043459</v>
      </c>
      <c r="AF1203" s="1">
        <f t="shared" si="296"/>
        <v>4.706981539537975</v>
      </c>
      <c r="AG1203" s="1">
        <f t="shared" si="291"/>
        <v>12.009999999999788</v>
      </c>
      <c r="AH1203" s="1">
        <f>SUM($Z$2:Z1203)</f>
        <v>735.62802384818178</v>
      </c>
    </row>
    <row r="1204" spans="17:34" x14ac:dyDescent="0.3">
      <c r="Q1204" s="1">
        <f t="shared" si="297"/>
        <v>12.019999999999788</v>
      </c>
      <c r="R1204" s="1">
        <f>IF(Q1204&lt;=t_thrust,('D12 Data'!D1204/(m+m_f/2)),0)</f>
        <v>0</v>
      </c>
      <c r="S1204" s="1">
        <f t="shared" si="298"/>
        <v>0</v>
      </c>
      <c r="T1204" s="1">
        <f t="shared" si="305"/>
        <v>0</v>
      </c>
      <c r="U1204" s="1">
        <f t="shared" si="292"/>
        <v>1.7108427809615461</v>
      </c>
      <c r="V1204" s="1">
        <f t="shared" si="293"/>
        <v>5.4386358191830686</v>
      </c>
      <c r="W1204" s="1">
        <f t="shared" si="299"/>
        <v>7.1494786001446151</v>
      </c>
      <c r="X1204" s="1">
        <f t="shared" si="302"/>
        <v>614.99098343301512</v>
      </c>
      <c r="Y1204" s="1">
        <f t="shared" si="303"/>
        <v>164.20812382268974</v>
      </c>
      <c r="Z1204" s="1">
        <f t="shared" si="304"/>
        <v>0.43307534472947135</v>
      </c>
      <c r="AA1204" s="1">
        <f t="shared" si="300"/>
        <v>21.199735669288067</v>
      </c>
      <c r="AB1204" s="1">
        <f t="shared" si="301"/>
        <v>-37.798136099835858</v>
      </c>
      <c r="AC1204" s="1">
        <f t="shared" si="294"/>
        <v>43.337372844571455</v>
      </c>
      <c r="AD1204" s="1">
        <f t="shared" si="306"/>
        <v>-1.7108427809615461</v>
      </c>
      <c r="AE1204" s="1">
        <f t="shared" si="295"/>
        <v>-4.3713641808169319</v>
      </c>
      <c r="AF1204" s="1">
        <f t="shared" si="296"/>
        <v>4.6942313345741198</v>
      </c>
      <c r="AG1204" s="1">
        <f t="shared" si="291"/>
        <v>12.019999999999788</v>
      </c>
      <c r="AH1204" s="1">
        <f>SUM($Z$2:Z1204)</f>
        <v>736.06109919291123</v>
      </c>
    </row>
    <row r="1205" spans="17:34" x14ac:dyDescent="0.3">
      <c r="Q1205" s="1">
        <f t="shared" si="297"/>
        <v>12.029999999999788</v>
      </c>
      <c r="R1205" s="1">
        <f>IF(Q1205&lt;=t_thrust,('D12 Data'!D1205/(m+m_f/2)),0)</f>
        <v>0</v>
      </c>
      <c r="S1205" s="1">
        <f t="shared" si="298"/>
        <v>0</v>
      </c>
      <c r="T1205" s="1">
        <f t="shared" si="305"/>
        <v>0</v>
      </c>
      <c r="U1205" s="1">
        <f t="shared" si="292"/>
        <v>1.708082556011089</v>
      </c>
      <c r="V1205" s="1">
        <f t="shared" si="293"/>
        <v>5.451222686030083</v>
      </c>
      <c r="W1205" s="1">
        <f t="shared" si="299"/>
        <v>7.1593052420411709</v>
      </c>
      <c r="X1205" s="1">
        <f t="shared" si="302"/>
        <v>615.20298078970802</v>
      </c>
      <c r="Y1205" s="1">
        <f t="shared" si="303"/>
        <v>163.83014246169139</v>
      </c>
      <c r="Z1205" s="1">
        <f t="shared" si="304"/>
        <v>0.43337372844571692</v>
      </c>
      <c r="AA1205" s="1">
        <f t="shared" si="300"/>
        <v>21.182627241478453</v>
      </c>
      <c r="AB1205" s="1">
        <f t="shared" si="301"/>
        <v>-37.841849741644026</v>
      </c>
      <c r="AC1205" s="1">
        <f t="shared" si="294"/>
        <v>43.367145268285633</v>
      </c>
      <c r="AD1205" s="1">
        <f t="shared" si="306"/>
        <v>-1.708082556011089</v>
      </c>
      <c r="AE1205" s="1">
        <f t="shared" si="295"/>
        <v>-4.3587773139699175</v>
      </c>
      <c r="AF1205" s="1">
        <f t="shared" si="296"/>
        <v>4.6815046396354436</v>
      </c>
      <c r="AG1205" s="1">
        <f t="shared" si="291"/>
        <v>12.029999999999788</v>
      </c>
      <c r="AH1205" s="1">
        <f>SUM($Z$2:Z1205)</f>
        <v>736.49447292135699</v>
      </c>
    </row>
    <row r="1206" spans="17:34" x14ac:dyDescent="0.3">
      <c r="Q1206" s="1">
        <f t="shared" si="297"/>
        <v>12.039999999999788</v>
      </c>
      <c r="R1206" s="1">
        <f>IF(Q1206&lt;=t_thrust,('D12 Data'!D1206/(m+m_f/2)),0)</f>
        <v>0</v>
      </c>
      <c r="S1206" s="1">
        <f t="shared" si="298"/>
        <v>0</v>
      </c>
      <c r="T1206" s="1">
        <f t="shared" si="305"/>
        <v>0</v>
      </c>
      <c r="U1206" s="1">
        <f t="shared" si="292"/>
        <v>1.705329007370928</v>
      </c>
      <c r="V1206" s="1">
        <f t="shared" si="293"/>
        <v>5.4637877959216619</v>
      </c>
      <c r="W1206" s="1">
        <f t="shared" si="299"/>
        <v>7.1691168032925869</v>
      </c>
      <c r="X1206" s="1">
        <f t="shared" si="302"/>
        <v>615.4148070621228</v>
      </c>
      <c r="Y1206" s="1">
        <f t="shared" si="303"/>
        <v>163.45172396427498</v>
      </c>
      <c r="Z1206" s="1">
        <f t="shared" si="304"/>
        <v>0.43367145268283691</v>
      </c>
      <c r="AA1206" s="1">
        <f t="shared" si="300"/>
        <v>21.165546415918342</v>
      </c>
      <c r="AB1206" s="1">
        <f t="shared" si="301"/>
        <v>-37.885437514783725</v>
      </c>
      <c r="AC1206" s="1">
        <f t="shared" si="294"/>
        <v>43.396851622796042</v>
      </c>
      <c r="AD1206" s="1">
        <f t="shared" si="306"/>
        <v>-1.705329007370928</v>
      </c>
      <c r="AE1206" s="1">
        <f t="shared" si="295"/>
        <v>-4.3462122040783386</v>
      </c>
      <c r="AF1206" s="1">
        <f t="shared" si="296"/>
        <v>4.6688015106941743</v>
      </c>
      <c r="AG1206" s="1">
        <f t="shared" si="291"/>
        <v>12.039999999999788</v>
      </c>
      <c r="AH1206" s="1">
        <f>SUM($Z$2:Z1206)</f>
        <v>736.92814437403979</v>
      </c>
    </row>
    <row r="1207" spans="17:34" x14ac:dyDescent="0.3">
      <c r="Q1207" s="1">
        <f t="shared" si="297"/>
        <v>12.049999999999788</v>
      </c>
      <c r="R1207" s="1">
        <f>IF(Q1207&lt;=t_thrust,('D12 Data'!D1207/(m+m_f/2)),0)</f>
        <v>0</v>
      </c>
      <c r="S1207" s="1">
        <f t="shared" si="298"/>
        <v>0</v>
      </c>
      <c r="T1207" s="1">
        <f t="shared" si="305"/>
        <v>0</v>
      </c>
      <c r="U1207" s="1">
        <f t="shared" si="292"/>
        <v>1.7025821135229287</v>
      </c>
      <c r="V1207" s="1">
        <f t="shared" si="293"/>
        <v>5.4763310863758319</v>
      </c>
      <c r="W1207" s="1">
        <f t="shared" si="299"/>
        <v>7.1789131998987603</v>
      </c>
      <c r="X1207" s="1">
        <f t="shared" si="302"/>
        <v>615.62646252628201</v>
      </c>
      <c r="Y1207" s="1">
        <f t="shared" si="303"/>
        <v>163.07286958912715</v>
      </c>
      <c r="Z1207" s="1">
        <f t="shared" si="304"/>
        <v>0.43396851622796095</v>
      </c>
      <c r="AA1207" s="1">
        <f t="shared" si="300"/>
        <v>21.148493125844634</v>
      </c>
      <c r="AB1207" s="1">
        <f t="shared" si="301"/>
        <v>-37.928899636824504</v>
      </c>
      <c r="AC1207" s="1">
        <f t="shared" si="294"/>
        <v>43.426491789623114</v>
      </c>
      <c r="AD1207" s="1">
        <f t="shared" si="306"/>
        <v>-1.7025821135229287</v>
      </c>
      <c r="AE1207" s="1">
        <f t="shared" si="295"/>
        <v>-4.3336689136241686</v>
      </c>
      <c r="AF1207" s="1">
        <f t="shared" si="296"/>
        <v>4.656122002933416</v>
      </c>
      <c r="AG1207" s="1">
        <f t="shared" si="291"/>
        <v>12.049999999999788</v>
      </c>
      <c r="AH1207" s="1">
        <f>SUM($Z$2:Z1207)</f>
        <v>737.36211289026778</v>
      </c>
    </row>
    <row r="1208" spans="17:34" x14ac:dyDescent="0.3">
      <c r="Q1208" s="1">
        <f t="shared" si="297"/>
        <v>12.059999999999787</v>
      </c>
      <c r="R1208" s="1">
        <f>IF(Q1208&lt;=t_thrust,('D12 Data'!D1208/(m+m_f/2)),0)</f>
        <v>0</v>
      </c>
      <c r="S1208" s="1">
        <f t="shared" si="298"/>
        <v>0</v>
      </c>
      <c r="T1208" s="1">
        <f t="shared" si="305"/>
        <v>0</v>
      </c>
      <c r="U1208" s="1">
        <f t="shared" si="292"/>
        <v>1.6998418530355923</v>
      </c>
      <c r="V1208" s="1">
        <f t="shared" si="293"/>
        <v>5.4888524957402582</v>
      </c>
      <c r="W1208" s="1">
        <f t="shared" si="299"/>
        <v>7.1886943487758526</v>
      </c>
      <c r="X1208" s="1">
        <f t="shared" si="302"/>
        <v>615.83794745754051</v>
      </c>
      <c r="Y1208" s="1">
        <f t="shared" si="303"/>
        <v>162.69358059275891</v>
      </c>
      <c r="Z1208" s="1">
        <f t="shared" si="304"/>
        <v>0.43426491789625604</v>
      </c>
      <c r="AA1208" s="1">
        <f t="shared" si="300"/>
        <v>21.131467304709407</v>
      </c>
      <c r="AB1208" s="1">
        <f t="shared" si="301"/>
        <v>-37.972236325960743</v>
      </c>
      <c r="AC1208" s="1">
        <f t="shared" si="294"/>
        <v>43.456065653077886</v>
      </c>
      <c r="AD1208" s="1">
        <f t="shared" si="306"/>
        <v>-1.6998418530355923</v>
      </c>
      <c r="AE1208" s="1">
        <f t="shared" si="295"/>
        <v>-4.3211475042597423</v>
      </c>
      <c r="AF1208" s="1">
        <f t="shared" si="296"/>
        <v>4.6434661707502158</v>
      </c>
      <c r="AG1208" s="1">
        <f t="shared" si="291"/>
        <v>12.059999999999787</v>
      </c>
      <c r="AH1208" s="1">
        <f>SUM($Z$2:Z1208)</f>
        <v>737.79637780816404</v>
      </c>
    </row>
    <row r="1209" spans="17:34" x14ac:dyDescent="0.3">
      <c r="Q1209" s="1">
        <f t="shared" si="297"/>
        <v>12.069999999999787</v>
      </c>
      <c r="R1209" s="1">
        <f>IF(Q1209&lt;=t_thrust,('D12 Data'!D1209/(m+m_f/2)),0)</f>
        <v>0</v>
      </c>
      <c r="S1209" s="1">
        <f t="shared" si="298"/>
        <v>0</v>
      </c>
      <c r="T1209" s="1">
        <f t="shared" si="305"/>
        <v>0</v>
      </c>
      <c r="U1209" s="1">
        <f t="shared" si="292"/>
        <v>1.697108204563639</v>
      </c>
      <c r="V1209" s="1">
        <f t="shared" si="293"/>
        <v>5.5013519631887711</v>
      </c>
      <c r="W1209" s="1">
        <f t="shared" si="299"/>
        <v>7.1984601677524109</v>
      </c>
      <c r="X1209" s="1">
        <f t="shared" si="302"/>
        <v>616.04926213058764</v>
      </c>
      <c r="Y1209" s="1">
        <f t="shared" si="303"/>
        <v>162.31385822949932</v>
      </c>
      <c r="Z1209" s="1">
        <f t="shared" si="304"/>
        <v>0.43456065653077858</v>
      </c>
      <c r="AA1209" s="1">
        <f t="shared" si="300"/>
        <v>21.114468886179051</v>
      </c>
      <c r="AB1209" s="1">
        <f t="shared" si="301"/>
        <v>-38.01544780100334</v>
      </c>
      <c r="AC1209" s="1">
        <f t="shared" si="294"/>
        <v>43.485573100239037</v>
      </c>
      <c r="AD1209" s="1">
        <f t="shared" si="306"/>
        <v>-1.697108204563639</v>
      </c>
      <c r="AE1209" s="1">
        <f t="shared" si="295"/>
        <v>-4.3086480368112294</v>
      </c>
      <c r="AF1209" s="1">
        <f t="shared" si="296"/>
        <v>4.6308340677586886</v>
      </c>
      <c r="AG1209" s="1">
        <f t="shared" si="291"/>
        <v>12.069999999999787</v>
      </c>
      <c r="AH1209" s="1">
        <f>SUM($Z$2:Z1209)</f>
        <v>738.23093846469487</v>
      </c>
    </row>
    <row r="1210" spans="17:34" x14ac:dyDescent="0.3">
      <c r="Q1210" s="1">
        <f t="shared" si="297"/>
        <v>12.079999999999787</v>
      </c>
      <c r="R1210" s="1">
        <f>IF(Q1210&lt;=t_thrust,('D12 Data'!D1210/(m+m_f/2)),0)</f>
        <v>0</v>
      </c>
      <c r="S1210" s="1">
        <f t="shared" si="298"/>
        <v>0</v>
      </c>
      <c r="T1210" s="1">
        <f t="shared" si="305"/>
        <v>0</v>
      </c>
      <c r="U1210" s="1">
        <f t="shared" si="292"/>
        <v>1.6943811468475922</v>
      </c>
      <c r="V1210" s="1">
        <f t="shared" si="293"/>
        <v>5.5138294287179175</v>
      </c>
      <c r="W1210" s="1">
        <f t="shared" si="299"/>
        <v>7.208210575565511</v>
      </c>
      <c r="X1210" s="1">
        <f t="shared" si="302"/>
        <v>616.26040681944937</v>
      </c>
      <c r="Y1210" s="1">
        <f t="shared" si="303"/>
        <v>161.9337037514893</v>
      </c>
      <c r="Z1210" s="1">
        <f t="shared" si="304"/>
        <v>0.43485573100234637</v>
      </c>
      <c r="AA1210" s="1">
        <f t="shared" si="300"/>
        <v>21.097497804133415</v>
      </c>
      <c r="AB1210" s="1">
        <f t="shared" si="301"/>
        <v>-38.05853428137145</v>
      </c>
      <c r="AC1210" s="1">
        <f t="shared" si="294"/>
        <v>43.515014020930067</v>
      </c>
      <c r="AD1210" s="1">
        <f t="shared" si="306"/>
        <v>-1.6943811468475922</v>
      </c>
      <c r="AE1210" s="1">
        <f t="shared" si="295"/>
        <v>-4.296170571282083</v>
      </c>
      <c r="AF1210" s="1">
        <f t="shared" si="296"/>
        <v>4.6182257467931107</v>
      </c>
      <c r="AG1210" s="1">
        <f t="shared" si="291"/>
        <v>12.079999999999787</v>
      </c>
      <c r="AH1210" s="1">
        <f>SUM($Z$2:Z1210)</f>
        <v>738.66579419569723</v>
      </c>
    </row>
    <row r="1211" spans="17:34" x14ac:dyDescent="0.3">
      <c r="Q1211" s="1">
        <f t="shared" si="297"/>
        <v>12.089999999999787</v>
      </c>
      <c r="R1211" s="1">
        <f>IF(Q1211&lt;=t_thrust,('D12 Data'!D1211/(m+m_f/2)),0)</f>
        <v>0</v>
      </c>
      <c r="S1211" s="1">
        <f t="shared" si="298"/>
        <v>0</v>
      </c>
      <c r="T1211" s="1">
        <f t="shared" si="305"/>
        <v>0</v>
      </c>
      <c r="U1211" s="1">
        <f t="shared" si="292"/>
        <v>1.6916606587133634</v>
      </c>
      <c r="V1211" s="1">
        <f t="shared" si="293"/>
        <v>5.5262848331434729</v>
      </c>
      <c r="W1211" s="1">
        <f t="shared" si="299"/>
        <v>7.2179454918568382</v>
      </c>
      <c r="X1211" s="1">
        <f t="shared" si="302"/>
        <v>616.47138179749072</v>
      </c>
      <c r="Y1211" s="1">
        <f t="shared" si="303"/>
        <v>161.5531184086756</v>
      </c>
      <c r="Z1211" s="1">
        <f t="shared" si="304"/>
        <v>0.43515014020929782</v>
      </c>
      <c r="AA1211" s="1">
        <f t="shared" si="300"/>
        <v>21.080553992664939</v>
      </c>
      <c r="AB1211" s="1">
        <f t="shared" si="301"/>
        <v>-38.10149598708427</v>
      </c>
      <c r="AC1211" s="1">
        <f t="shared" si="294"/>
        <v>43.544388307696558</v>
      </c>
      <c r="AD1211" s="1">
        <f t="shared" si="306"/>
        <v>-1.6916606587133634</v>
      </c>
      <c r="AE1211" s="1">
        <f t="shared" si="295"/>
        <v>-4.2837151668565276</v>
      </c>
      <c r="AF1211" s="1">
        <f t="shared" si="296"/>
        <v>4.6056412599110645</v>
      </c>
      <c r="AG1211" s="1">
        <f t="shared" si="291"/>
        <v>12.089999999999787</v>
      </c>
      <c r="AH1211" s="1">
        <f>SUM($Z$2:Z1211)</f>
        <v>739.10094433590655</v>
      </c>
    </row>
    <row r="1212" spans="17:34" x14ac:dyDescent="0.3">
      <c r="Q1212" s="1">
        <f t="shared" si="297"/>
        <v>12.099999999999786</v>
      </c>
      <c r="R1212" s="1">
        <f>IF(Q1212&lt;=t_thrust,('D12 Data'!D1212/(m+m_f/2)),0)</f>
        <v>0</v>
      </c>
      <c r="S1212" s="1">
        <f t="shared" si="298"/>
        <v>0</v>
      </c>
      <c r="T1212" s="1">
        <f t="shared" si="305"/>
        <v>0</v>
      </c>
      <c r="U1212" s="1">
        <f t="shared" si="292"/>
        <v>1.6889467190718412</v>
      </c>
      <c r="V1212" s="1">
        <f t="shared" si="293"/>
        <v>5.5387181180969653</v>
      </c>
      <c r="W1212" s="1">
        <f t="shared" si="299"/>
        <v>7.2276648371688053</v>
      </c>
      <c r="X1212" s="1">
        <f t="shared" si="302"/>
        <v>616.68218733741742</v>
      </c>
      <c r="Y1212" s="1">
        <f t="shared" si="303"/>
        <v>161.17210344880476</v>
      </c>
      <c r="Z1212" s="1">
        <f t="shared" si="304"/>
        <v>0.43544388307698506</v>
      </c>
      <c r="AA1212" s="1">
        <f t="shared" si="300"/>
        <v>21.063637386077804</v>
      </c>
      <c r="AB1212" s="1">
        <f t="shared" si="301"/>
        <v>-38.144333138752835</v>
      </c>
      <c r="AC1212" s="1">
        <f t="shared" si="294"/>
        <v>43.573695855783591</v>
      </c>
      <c r="AD1212" s="1">
        <f t="shared" si="306"/>
        <v>-1.6889467190718412</v>
      </c>
      <c r="AE1212" s="1">
        <f t="shared" si="295"/>
        <v>-4.2712818819030351</v>
      </c>
      <c r="AF1212" s="1">
        <f t="shared" si="296"/>
        <v>4.5930806583965698</v>
      </c>
      <c r="AG1212" s="1">
        <f t="shared" si="291"/>
        <v>12.099999999999786</v>
      </c>
      <c r="AH1212" s="1">
        <f>SUM($Z$2:Z1212)</f>
        <v>739.53638821898357</v>
      </c>
    </row>
    <row r="1213" spans="17:34" x14ac:dyDescent="0.3">
      <c r="Q1213" s="1">
        <f t="shared" si="297"/>
        <v>12.109999999999786</v>
      </c>
      <c r="R1213" s="1">
        <f>IF(Q1213&lt;=t_thrust,('D12 Data'!D1213/(m+m_f/2)),0)</f>
        <v>0</v>
      </c>
      <c r="S1213" s="1">
        <f t="shared" si="298"/>
        <v>0</v>
      </c>
      <c r="T1213" s="1">
        <f t="shared" si="305"/>
        <v>0</v>
      </c>
      <c r="U1213" s="1">
        <f t="shared" si="292"/>
        <v>1.6862393069184849</v>
      </c>
      <c r="V1213" s="1">
        <f t="shared" si="293"/>
        <v>5.5511292260221676</v>
      </c>
      <c r="W1213" s="1">
        <f t="shared" si="299"/>
        <v>7.2373685329406534</v>
      </c>
      <c r="X1213" s="1">
        <f t="shared" si="302"/>
        <v>616.8928237112782</v>
      </c>
      <c r="Y1213" s="1">
        <f t="shared" si="303"/>
        <v>160.79066011741725</v>
      </c>
      <c r="Z1213" s="1">
        <f t="shared" si="304"/>
        <v>0.43573695855782563</v>
      </c>
      <c r="AA1213" s="1">
        <f t="shared" si="300"/>
        <v>21.046747918887085</v>
      </c>
      <c r="AB1213" s="1">
        <f t="shared" si="301"/>
        <v>-38.187045957571861</v>
      </c>
      <c r="AC1213" s="1">
        <f t="shared" si="294"/>
        <v>43.60293656311331</v>
      </c>
      <c r="AD1213" s="1">
        <f t="shared" si="306"/>
        <v>-1.6862393069184849</v>
      </c>
      <c r="AE1213" s="1">
        <f t="shared" si="295"/>
        <v>-4.2588707739778329</v>
      </c>
      <c r="AF1213" s="1">
        <f t="shared" si="296"/>
        <v>4.5805439927632481</v>
      </c>
      <c r="AG1213" s="1">
        <f t="shared" si="291"/>
        <v>12.109999999999786</v>
      </c>
      <c r="AH1213" s="1">
        <f>SUM($Z$2:Z1213)</f>
        <v>739.97212517754144</v>
      </c>
    </row>
    <row r="1214" spans="17:34" x14ac:dyDescent="0.3">
      <c r="Q1214" s="1">
        <f t="shared" si="297"/>
        <v>12.119999999999786</v>
      </c>
      <c r="R1214" s="1">
        <f>IF(Q1214&lt;=t_thrust,('D12 Data'!D1214/(m+m_f/2)),0)</f>
        <v>0</v>
      </c>
      <c r="S1214" s="1">
        <f t="shared" si="298"/>
        <v>0</v>
      </c>
      <c r="T1214" s="1">
        <f t="shared" si="305"/>
        <v>0</v>
      </c>
      <c r="U1214" s="1">
        <f t="shared" si="292"/>
        <v>1.6835384013329149</v>
      </c>
      <c r="V1214" s="1">
        <f t="shared" si="293"/>
        <v>5.5635181001715983</v>
      </c>
      <c r="W1214" s="1">
        <f t="shared" si="299"/>
        <v>7.2470565015045123</v>
      </c>
      <c r="X1214" s="1">
        <f t="shared" si="302"/>
        <v>617.10329119046708</v>
      </c>
      <c r="Y1214" s="1">
        <f t="shared" si="303"/>
        <v>160.40878965784154</v>
      </c>
      <c r="Z1214" s="1">
        <f t="shared" si="304"/>
        <v>0.43602936563112765</v>
      </c>
      <c r="AA1214" s="1">
        <f t="shared" si="300"/>
        <v>21.0298855258179</v>
      </c>
      <c r="AB1214" s="1">
        <f t="shared" si="301"/>
        <v>-38.229634665311636</v>
      </c>
      <c r="AC1214" s="1">
        <f t="shared" si="294"/>
        <v>43.632110330262527</v>
      </c>
      <c r="AD1214" s="1">
        <f t="shared" si="306"/>
        <v>-1.6835384013329149</v>
      </c>
      <c r="AE1214" s="1">
        <f t="shared" si="295"/>
        <v>-4.2464818998284022</v>
      </c>
      <c r="AF1214" s="1">
        <f t="shared" si="296"/>
        <v>4.5680313127574799</v>
      </c>
      <c r="AG1214" s="1">
        <f t="shared" si="291"/>
        <v>12.119999999999786</v>
      </c>
      <c r="AH1214" s="1">
        <f>SUM($Z$2:Z1214)</f>
        <v>740.4081545431726</v>
      </c>
    </row>
    <row r="1215" spans="17:34" x14ac:dyDescent="0.3">
      <c r="Q1215" s="1">
        <f t="shared" si="297"/>
        <v>12.129999999999786</v>
      </c>
      <c r="R1215" s="1">
        <f>IF(Q1215&lt;=t_thrust,('D12 Data'!D1215/(m+m_f/2)),0)</f>
        <v>0</v>
      </c>
      <c r="S1215" s="1">
        <f t="shared" si="298"/>
        <v>0</v>
      </c>
      <c r="T1215" s="1">
        <f t="shared" si="305"/>
        <v>0</v>
      </c>
      <c r="U1215" s="1">
        <f t="shared" si="292"/>
        <v>1.6808439814785097</v>
      </c>
      <c r="V1215" s="1">
        <f t="shared" si="293"/>
        <v>5.5758846846029995</v>
      </c>
      <c r="W1215" s="1">
        <f t="shared" si="299"/>
        <v>7.2567286660815089</v>
      </c>
      <c r="X1215" s="1">
        <f t="shared" si="302"/>
        <v>617.31359004572528</v>
      </c>
      <c r="Y1215" s="1">
        <f t="shared" si="303"/>
        <v>160.02649331118843</v>
      </c>
      <c r="Z1215" s="1">
        <f t="shared" si="304"/>
        <v>0.43632110330262763</v>
      </c>
      <c r="AA1215" s="1">
        <f t="shared" si="300"/>
        <v>21.01305014180457</v>
      </c>
      <c r="AB1215" s="1">
        <f t="shared" si="301"/>
        <v>-38.272099484309919</v>
      </c>
      <c r="AC1215" s="1">
        <f t="shared" si="294"/>
        <v>43.661217060440592</v>
      </c>
      <c r="AD1215" s="1">
        <f t="shared" si="306"/>
        <v>-1.6808439814785097</v>
      </c>
      <c r="AE1215" s="1">
        <f t="shared" si="295"/>
        <v>-4.234115315397001</v>
      </c>
      <c r="AF1215" s="1">
        <f t="shared" si="296"/>
        <v>4.5555426673615926</v>
      </c>
      <c r="AG1215" s="1">
        <f t="shared" si="291"/>
        <v>12.129999999999786</v>
      </c>
      <c r="AH1215" s="1">
        <f>SUM($Z$2:Z1215)</f>
        <v>740.84447564647519</v>
      </c>
    </row>
    <row r="1216" spans="17:34" x14ac:dyDescent="0.3">
      <c r="Q1216" s="1">
        <f t="shared" si="297"/>
        <v>12.139999999999786</v>
      </c>
      <c r="R1216" s="1">
        <f>IF(Q1216&lt;=t_thrust,('D12 Data'!D1216/(m+m_f/2)),0)</f>
        <v>0</v>
      </c>
      <c r="S1216" s="1">
        <f t="shared" si="298"/>
        <v>0</v>
      </c>
      <c r="T1216" s="1">
        <f t="shared" si="305"/>
        <v>0</v>
      </c>
      <c r="U1216" s="1">
        <f t="shared" si="292"/>
        <v>1.6781560266020021</v>
      </c>
      <c r="V1216" s="1">
        <f t="shared" si="293"/>
        <v>5.5882289241758052</v>
      </c>
      <c r="W1216" s="1">
        <f t="shared" si="299"/>
        <v>7.2663849507778071</v>
      </c>
      <c r="X1216" s="1">
        <f t="shared" si="302"/>
        <v>617.52372054714328</v>
      </c>
      <c r="Y1216" s="1">
        <f t="shared" si="303"/>
        <v>159.64377231634535</v>
      </c>
      <c r="Z1216" s="1">
        <f t="shared" si="304"/>
        <v>0.43661217060437352</v>
      </c>
      <c r="AA1216" s="1">
        <f t="shared" si="300"/>
        <v>20.996241701989785</v>
      </c>
      <c r="AB1216" s="1">
        <f t="shared" si="301"/>
        <v>-38.314440637463889</v>
      </c>
      <c r="AC1216" s="1">
        <f t="shared" si="294"/>
        <v>43.690256659467209</v>
      </c>
      <c r="AD1216" s="1">
        <f t="shared" si="306"/>
        <v>-1.6781560266020021</v>
      </c>
      <c r="AE1216" s="1">
        <f t="shared" si="295"/>
        <v>-4.2217710758241953</v>
      </c>
      <c r="AF1216" s="1">
        <f t="shared" si="296"/>
        <v>4.543078104797055</v>
      </c>
      <c r="AG1216" s="1">
        <f t="shared" si="291"/>
        <v>12.139999999999786</v>
      </c>
      <c r="AH1216" s="1">
        <f>SUM($Z$2:Z1216)</f>
        <v>741.28108781707954</v>
      </c>
    </row>
    <row r="1217" spans="17:34" x14ac:dyDescent="0.3">
      <c r="Q1217" s="1">
        <f t="shared" si="297"/>
        <v>12.149999999999785</v>
      </c>
      <c r="R1217" s="1">
        <f>IF(Q1217&lt;=t_thrust,('D12 Data'!D1217/(m+m_f/2)),0)</f>
        <v>0</v>
      </c>
      <c r="S1217" s="1">
        <f t="shared" si="298"/>
        <v>0</v>
      </c>
      <c r="T1217" s="1">
        <f t="shared" si="305"/>
        <v>0</v>
      </c>
      <c r="U1217" s="1">
        <f t="shared" si="292"/>
        <v>1.675474516033082</v>
      </c>
      <c r="V1217" s="1">
        <f t="shared" si="293"/>
        <v>5.6005507645476147</v>
      </c>
      <c r="W1217" s="1">
        <f t="shared" si="299"/>
        <v>7.2760252805806953</v>
      </c>
      <c r="X1217" s="1">
        <f t="shared" si="302"/>
        <v>617.73368296416322</v>
      </c>
      <c r="Y1217" s="1">
        <f t="shared" si="303"/>
        <v>159.26062790997071</v>
      </c>
      <c r="Z1217" s="1">
        <f t="shared" si="304"/>
        <v>0.43690256659469251</v>
      </c>
      <c r="AA1217" s="1">
        <f t="shared" si="300"/>
        <v>20.979460141723766</v>
      </c>
      <c r="AB1217" s="1">
        <f t="shared" si="301"/>
        <v>-38.356658348222133</v>
      </c>
      <c r="AC1217" s="1">
        <f t="shared" si="294"/>
        <v>43.719229035750558</v>
      </c>
      <c r="AD1217" s="1">
        <f t="shared" si="306"/>
        <v>-1.675474516033082</v>
      </c>
      <c r="AE1217" s="1">
        <f t="shared" si="295"/>
        <v>-4.2094492354523858</v>
      </c>
      <c r="AF1217" s="1">
        <f t="shared" si="296"/>
        <v>4.5306376725276722</v>
      </c>
      <c r="AG1217" s="1">
        <f t="shared" ref="AG1217:AG1280" si="307">Q1217</f>
        <v>12.149999999999785</v>
      </c>
      <c r="AH1217" s="1">
        <f>SUM($Z$2:Z1217)</f>
        <v>741.71799038367419</v>
      </c>
    </row>
    <row r="1218" spans="17:34" x14ac:dyDescent="0.3">
      <c r="Q1218" s="1">
        <f t="shared" si="297"/>
        <v>12.159999999999785</v>
      </c>
      <c r="R1218" s="1">
        <f>IF(Q1218&lt;=t_thrust,('D12 Data'!D1218/(m+m_f/2)),0)</f>
        <v>0</v>
      </c>
      <c r="S1218" s="1">
        <f t="shared" si="298"/>
        <v>0</v>
      </c>
      <c r="T1218" s="1">
        <f t="shared" si="305"/>
        <v>0</v>
      </c>
      <c r="U1218" s="1">
        <f t="shared" ref="U1218:U1281" si="308">IF(t&lt;=t_thrust,(0.5*rho*vx^2*C_D*A)/(m+m_f/2),(0.5*rho*vx^2*C_D*A)/m)</f>
        <v>1.6727994291839958</v>
      </c>
      <c r="V1218" s="1">
        <f t="shared" ref="V1218:V1281" si="309">IF(t&lt;=t_thrust,(0.5*rho*vy^2*C_D*A)/(m+m_f/2),(0.5*rho*vy^2*C_D*A)/m)</f>
        <v>5.6128501521706289</v>
      </c>
      <c r="W1218" s="1">
        <f t="shared" si="299"/>
        <v>7.285649581354626</v>
      </c>
      <c r="X1218" s="1">
        <f t="shared" si="302"/>
        <v>617.94347756558045</v>
      </c>
      <c r="Y1218" s="1">
        <f t="shared" si="303"/>
        <v>158.8770613264885</v>
      </c>
      <c r="Z1218" s="1">
        <f t="shared" si="304"/>
        <v>0.43719229035748869</v>
      </c>
      <c r="AA1218" s="1">
        <f t="shared" si="300"/>
        <v>20.962705396563436</v>
      </c>
      <c r="AB1218" s="1">
        <f t="shared" si="301"/>
        <v>-38.398752840576655</v>
      </c>
      <c r="AC1218" s="1">
        <f t="shared" ref="AC1218:AC1281" si="310">SQRT(vx^2+vy^2)</f>
        <v>43.748134100265389</v>
      </c>
      <c r="AD1218" s="1">
        <f t="shared" si="306"/>
        <v>-1.6727994291839958</v>
      </c>
      <c r="AE1218" s="1">
        <f t="shared" ref="AE1218:AE1281" si="311">IF(t&gt;t_thrust,IF(vy&gt;0,-ady-g,ady-g),aty-ady-g)</f>
        <v>-4.1971498478293716</v>
      </c>
      <c r="AF1218" s="1">
        <f t="shared" ref="AF1218:AF1281" si="312">SQRT(ax^2 + ay^2)</f>
        <v>4.5182214172628177</v>
      </c>
      <c r="AG1218" s="1">
        <f t="shared" si="307"/>
        <v>12.159999999999785</v>
      </c>
      <c r="AH1218" s="1">
        <f>SUM($Z$2:Z1218)</f>
        <v>742.15518267403172</v>
      </c>
    </row>
    <row r="1219" spans="17:34" x14ac:dyDescent="0.3">
      <c r="Q1219" s="1">
        <f t="shared" ref="Q1219:Q1282" si="313">Q1218+h</f>
        <v>12.169999999999785</v>
      </c>
      <c r="R1219" s="1">
        <f>IF(Q1219&lt;=t_thrust,('D12 Data'!D1219/(m+m_f/2)),0)</f>
        <v>0</v>
      </c>
      <c r="S1219" s="1">
        <f t="shared" ref="S1219:S1282" si="314">R1219*COS($D$3)</f>
        <v>0</v>
      </c>
      <c r="T1219" s="1">
        <f t="shared" si="305"/>
        <v>0</v>
      </c>
      <c r="U1219" s="1">
        <f t="shared" si="308"/>
        <v>1.6701307455491541</v>
      </c>
      <c r="V1219" s="1">
        <f t="shared" si="309"/>
        <v>5.6251270342881163</v>
      </c>
      <c r="W1219" s="1">
        <f t="shared" ref="W1219:W1282" si="315">IF(Q1219&lt;=t_thrust,(0.5*rho*AC1219^2*C_D*A)/(m+m_f/2),(0.5*rho*AC1219^2*C_D*A)/m)</f>
        <v>7.2952577798372706</v>
      </c>
      <c r="X1219" s="1">
        <f t="shared" si="302"/>
        <v>618.15310461954607</v>
      </c>
      <c r="Y1219" s="1">
        <f t="shared" si="303"/>
        <v>158.49307379808275</v>
      </c>
      <c r="Z1219" s="1">
        <f t="shared" si="304"/>
        <v>0.43748134100263553</v>
      </c>
      <c r="AA1219" s="1">
        <f t="shared" ref="AA1219:AA1282" si="316">AA1218+AD1218*(Q1219-Q1218)</f>
        <v>20.945977402271595</v>
      </c>
      <c r="AB1219" s="1">
        <f t="shared" ref="AB1219:AB1282" si="317">AB1218+AE1218*(Q1219-Q1218)</f>
        <v>-38.440724339054945</v>
      </c>
      <c r="AC1219" s="1">
        <f t="shared" si="310"/>
        <v>43.776971766531361</v>
      </c>
      <c r="AD1219" s="1">
        <f t="shared" si="306"/>
        <v>-1.6701307455491541</v>
      </c>
      <c r="AE1219" s="1">
        <f t="shared" si="311"/>
        <v>-4.1848729657118842</v>
      </c>
      <c r="AF1219" s="1">
        <f t="shared" si="312"/>
        <v>4.505829384960637</v>
      </c>
      <c r="AG1219" s="1">
        <f t="shared" si="307"/>
        <v>12.169999999999785</v>
      </c>
      <c r="AH1219" s="1">
        <f>SUM($Z$2:Z1219)</f>
        <v>742.5926640150343</v>
      </c>
    </row>
    <row r="1220" spans="17:34" x14ac:dyDescent="0.3">
      <c r="Q1220" s="1">
        <f t="shared" si="313"/>
        <v>12.179999999999785</v>
      </c>
      <c r="R1220" s="1">
        <f>IF(Q1220&lt;=t_thrust,('D12 Data'!D1220/(m+m_f/2)),0)</f>
        <v>0</v>
      </c>
      <c r="S1220" s="1">
        <f t="shared" si="314"/>
        <v>0</v>
      </c>
      <c r="T1220" s="1">
        <f t="shared" si="305"/>
        <v>0</v>
      </c>
      <c r="U1220" s="1">
        <f t="shared" si="308"/>
        <v>1.6674684447047363</v>
      </c>
      <c r="V1220" s="1">
        <f t="shared" si="309"/>
        <v>5.637381358930833</v>
      </c>
      <c r="W1220" s="1">
        <f t="shared" si="315"/>
        <v>7.3048498036355705</v>
      </c>
      <c r="X1220" s="1">
        <f t="shared" ref="X1220:X1283" si="318">X1219+AA1219*(Q1220-Q1219)</f>
        <v>618.36256439356873</v>
      </c>
      <c r="Y1220" s="1">
        <f t="shared" ref="Y1220:Y1283" si="319">Y1219+AB1219*($Q1220-$Q1219)</f>
        <v>158.10866655469221</v>
      </c>
      <c r="Z1220" s="1">
        <f t="shared" ref="Z1220:Z1283" si="320">SQRT((X1220-X1219)^2+(Y1220-Y1219)^2)</f>
        <v>0.43776971766528028</v>
      </c>
      <c r="AA1220" s="1">
        <f t="shared" si="316"/>
        <v>20.929276094816103</v>
      </c>
      <c r="AB1220" s="1">
        <f t="shared" si="317"/>
        <v>-38.482573068712064</v>
      </c>
      <c r="AC1220" s="1">
        <f t="shared" si="310"/>
        <v>43.805741950591411</v>
      </c>
      <c r="AD1220" s="1">
        <f t="shared" si="306"/>
        <v>-1.6674684447047363</v>
      </c>
      <c r="AE1220" s="1">
        <f t="shared" si="311"/>
        <v>-4.1726186410691675</v>
      </c>
      <c r="AF1220" s="1">
        <f t="shared" si="312"/>
        <v>4.4934616208313098</v>
      </c>
      <c r="AG1220" s="1">
        <f t="shared" si="307"/>
        <v>12.179999999999785</v>
      </c>
      <c r="AH1220" s="1">
        <f>SUM($Z$2:Z1220)</f>
        <v>743.03043373269963</v>
      </c>
    </row>
    <row r="1221" spans="17:34" x14ac:dyDescent="0.3">
      <c r="Q1221" s="1">
        <f t="shared" si="313"/>
        <v>12.189999999999785</v>
      </c>
      <c r="R1221" s="1">
        <f>IF(Q1221&lt;=t_thrust,('D12 Data'!D1221/(m+m_f/2)),0)</f>
        <v>0</v>
      </c>
      <c r="S1221" s="1">
        <f t="shared" si="314"/>
        <v>0</v>
      </c>
      <c r="T1221" s="1">
        <f t="shared" si="305"/>
        <v>0</v>
      </c>
      <c r="U1221" s="1">
        <f t="shared" si="308"/>
        <v>1.6648125063083001</v>
      </c>
      <c r="V1221" s="1">
        <f t="shared" si="309"/>
        <v>5.6496130749134519</v>
      </c>
      <c r="W1221" s="1">
        <f t="shared" si="315"/>
        <v>7.3144255812217516</v>
      </c>
      <c r="X1221" s="1">
        <f t="shared" si="318"/>
        <v>618.57185715451692</v>
      </c>
      <c r="Y1221" s="1">
        <f t="shared" si="319"/>
        <v>157.72384082400509</v>
      </c>
      <c r="Z1221" s="1">
        <f t="shared" si="320"/>
        <v>0.43805741950591909</v>
      </c>
      <c r="AA1221" s="1">
        <f t="shared" si="316"/>
        <v>20.912601410369057</v>
      </c>
      <c r="AB1221" s="1">
        <f t="shared" si="317"/>
        <v>-38.524299255122756</v>
      </c>
      <c r="AC1221" s="1">
        <f t="shared" si="310"/>
        <v>43.834444570990307</v>
      </c>
      <c r="AD1221" s="1">
        <f t="shared" si="306"/>
        <v>-1.6648125063083001</v>
      </c>
      <c r="AE1221" s="1">
        <f t="shared" si="311"/>
        <v>-4.1603869250865486</v>
      </c>
      <c r="AF1221" s="1">
        <f t="shared" si="312"/>
        <v>4.4811181693402853</v>
      </c>
      <c r="AG1221" s="1">
        <f t="shared" si="307"/>
        <v>12.189999999999785</v>
      </c>
      <c r="AH1221" s="1">
        <f>SUM($Z$2:Z1221)</f>
        <v>743.4684911522055</v>
      </c>
    </row>
    <row r="1222" spans="17:34" x14ac:dyDescent="0.3">
      <c r="Q1222" s="1">
        <f t="shared" si="313"/>
        <v>12.199999999999784</v>
      </c>
      <c r="R1222" s="1">
        <f>IF(Q1222&lt;=t_thrust,('D12 Data'!D1222/(m+m_f/2)),0)</f>
        <v>0</v>
      </c>
      <c r="S1222" s="1">
        <f t="shared" si="314"/>
        <v>0</v>
      </c>
      <c r="T1222" s="1">
        <f t="shared" si="305"/>
        <v>0</v>
      </c>
      <c r="U1222" s="1">
        <f t="shared" si="308"/>
        <v>1.6621629100983917</v>
      </c>
      <c r="V1222" s="1">
        <f t="shared" si="309"/>
        <v>5.6618221318309923</v>
      </c>
      <c r="W1222" s="1">
        <f t="shared" si="315"/>
        <v>7.323985041929383</v>
      </c>
      <c r="X1222" s="1">
        <f t="shared" si="318"/>
        <v>618.78098316862065</v>
      </c>
      <c r="Y1222" s="1">
        <f t="shared" si="319"/>
        <v>157.33859783145388</v>
      </c>
      <c r="Z1222" s="1">
        <f t="shared" si="320"/>
        <v>0.43834444570990927</v>
      </c>
      <c r="AA1222" s="1">
        <f t="shared" si="316"/>
        <v>20.895953285305975</v>
      </c>
      <c r="AB1222" s="1">
        <f t="shared" si="317"/>
        <v>-38.565903124373619</v>
      </c>
      <c r="AC1222" s="1">
        <f t="shared" si="310"/>
        <v>43.863079548753305</v>
      </c>
      <c r="AD1222" s="1">
        <f t="shared" si="306"/>
        <v>-1.6621629100983917</v>
      </c>
      <c r="AE1222" s="1">
        <f t="shared" si="311"/>
        <v>-4.1481778681690082</v>
      </c>
      <c r="AF1222" s="1">
        <f t="shared" si="312"/>
        <v>4.4687990742115415</v>
      </c>
      <c r="AG1222" s="1">
        <f t="shared" si="307"/>
        <v>12.199999999999784</v>
      </c>
      <c r="AH1222" s="1">
        <f>SUM($Z$2:Z1222)</f>
        <v>743.90683559791546</v>
      </c>
    </row>
    <row r="1223" spans="17:34" x14ac:dyDescent="0.3">
      <c r="Q1223" s="1">
        <f t="shared" si="313"/>
        <v>12.209999999999784</v>
      </c>
      <c r="R1223" s="1">
        <f>IF(Q1223&lt;=t_thrust,('D12 Data'!D1223/(m+m_f/2)),0)</f>
        <v>0</v>
      </c>
      <c r="S1223" s="1">
        <f t="shared" si="314"/>
        <v>0</v>
      </c>
      <c r="T1223" s="1">
        <f t="shared" si="305"/>
        <v>0</v>
      </c>
      <c r="U1223" s="1">
        <f t="shared" si="308"/>
        <v>1.6595196358941617</v>
      </c>
      <c r="V1223" s="1">
        <f t="shared" si="309"/>
        <v>5.6740084800552211</v>
      </c>
      <c r="W1223" s="1">
        <f t="shared" si="315"/>
        <v>7.3335281159493837</v>
      </c>
      <c r="X1223" s="1">
        <f t="shared" si="318"/>
        <v>618.98994270147375</v>
      </c>
      <c r="Y1223" s="1">
        <f t="shared" si="319"/>
        <v>156.95293880021015</v>
      </c>
      <c r="Z1223" s="1">
        <f t="shared" si="320"/>
        <v>0.43863079548754996</v>
      </c>
      <c r="AA1223" s="1">
        <f t="shared" si="316"/>
        <v>20.87933165620499</v>
      </c>
      <c r="AB1223" s="1">
        <f t="shared" si="317"/>
        <v>-38.607384903055312</v>
      </c>
      <c r="AC1223" s="1">
        <f t="shared" si="310"/>
        <v>43.891646807364921</v>
      </c>
      <c r="AD1223" s="1">
        <f t="shared" si="306"/>
        <v>-1.6595196358941617</v>
      </c>
      <c r="AE1223" s="1">
        <f t="shared" si="311"/>
        <v>-4.1359915199447794</v>
      </c>
      <c r="AF1223" s="1">
        <f t="shared" si="312"/>
        <v>4.4565043784308589</v>
      </c>
      <c r="AG1223" s="1">
        <f t="shared" si="307"/>
        <v>12.209999999999784</v>
      </c>
      <c r="AH1223" s="1">
        <f>SUM($Z$2:Z1223)</f>
        <v>744.34546639340306</v>
      </c>
    </row>
    <row r="1224" spans="17:34" x14ac:dyDescent="0.3">
      <c r="Q1224" s="1">
        <f t="shared" si="313"/>
        <v>12.219999999999784</v>
      </c>
      <c r="R1224" s="1">
        <f>IF(Q1224&lt;=t_thrust,('D12 Data'!D1224/(m+m_f/2)),0)</f>
        <v>0</v>
      </c>
      <c r="S1224" s="1">
        <f t="shared" si="314"/>
        <v>0</v>
      </c>
      <c r="T1224" s="1">
        <f t="shared" si="305"/>
        <v>0</v>
      </c>
      <c r="U1224" s="1">
        <f t="shared" si="308"/>
        <v>1.6568826635949783</v>
      </c>
      <c r="V1224" s="1">
        <f t="shared" si="309"/>
        <v>5.6861720707310637</v>
      </c>
      <c r="W1224" s="1">
        <f t="shared" si="315"/>
        <v>7.3430547343260413</v>
      </c>
      <c r="X1224" s="1">
        <f t="shared" si="318"/>
        <v>619.19873601803579</v>
      </c>
      <c r="Y1224" s="1">
        <f t="shared" si="319"/>
        <v>156.56686495117961</v>
      </c>
      <c r="Z1224" s="1">
        <f t="shared" si="320"/>
        <v>0.43891646807362977</v>
      </c>
      <c r="AA1224" s="1">
        <f t="shared" si="316"/>
        <v>20.862736459846047</v>
      </c>
      <c r="AB1224" s="1">
        <f t="shared" si="317"/>
        <v>-38.648744818254762</v>
      </c>
      <c r="AC1224" s="1">
        <f t="shared" si="310"/>
        <v>43.920146272747814</v>
      </c>
      <c r="AD1224" s="1">
        <f t="shared" si="306"/>
        <v>-1.6568826635949783</v>
      </c>
      <c r="AE1224" s="1">
        <f t="shared" si="311"/>
        <v>-4.1238279292689368</v>
      </c>
      <c r="AF1224" s="1">
        <f t="shared" si="312"/>
        <v>4.4442341242490944</v>
      </c>
      <c r="AG1224" s="1">
        <f t="shared" si="307"/>
        <v>12.219999999999784</v>
      </c>
      <c r="AH1224" s="1">
        <f>SUM($Z$2:Z1224)</f>
        <v>744.78438286147673</v>
      </c>
    </row>
    <row r="1225" spans="17:34" x14ac:dyDescent="0.3">
      <c r="Q1225" s="1">
        <f t="shared" si="313"/>
        <v>12.229999999999784</v>
      </c>
      <c r="R1225" s="1">
        <f>IF(Q1225&lt;=t_thrust,('D12 Data'!D1225/(m+m_f/2)),0)</f>
        <v>0</v>
      </c>
      <c r="S1225" s="1">
        <f t="shared" si="314"/>
        <v>0</v>
      </c>
      <c r="T1225" s="1">
        <f t="shared" si="305"/>
        <v>0</v>
      </c>
      <c r="U1225" s="1">
        <f t="shared" si="308"/>
        <v>1.6542519731800458</v>
      </c>
      <c r="V1225" s="1">
        <f t="shared" si="309"/>
        <v>5.6983128557729987</v>
      </c>
      <c r="W1225" s="1">
        <f t="shared" si="315"/>
        <v>7.3525648289530432</v>
      </c>
      <c r="X1225" s="1">
        <f t="shared" si="318"/>
        <v>619.40736338263423</v>
      </c>
      <c r="Y1225" s="1">
        <f t="shared" si="319"/>
        <v>156.18037750299706</v>
      </c>
      <c r="Z1225" s="1">
        <f t="shared" si="320"/>
        <v>0.43920146272747107</v>
      </c>
      <c r="AA1225" s="1">
        <f t="shared" si="316"/>
        <v>20.846167633210097</v>
      </c>
      <c r="AB1225" s="1">
        <f t="shared" si="317"/>
        <v>-38.689983097547454</v>
      </c>
      <c r="AC1225" s="1">
        <f t="shared" si="310"/>
        <v>43.948577873241859</v>
      </c>
      <c r="AD1225" s="1">
        <f t="shared" si="306"/>
        <v>-1.6542519731800458</v>
      </c>
      <c r="AE1225" s="1">
        <f t="shared" si="311"/>
        <v>-4.1116871442270018</v>
      </c>
      <c r="AF1225" s="1">
        <f t="shared" si="312"/>
        <v>4.4319883531854716</v>
      </c>
      <c r="AG1225" s="1">
        <f t="shared" si="307"/>
        <v>12.229999999999784</v>
      </c>
      <c r="AH1225" s="1">
        <f>SUM($Z$2:Z1225)</f>
        <v>745.22358432420424</v>
      </c>
    </row>
    <row r="1226" spans="17:34" x14ac:dyDescent="0.3">
      <c r="Q1226" s="1">
        <f t="shared" si="313"/>
        <v>12.239999999999783</v>
      </c>
      <c r="R1226" s="1">
        <f>IF(Q1226&lt;=t_thrust,('D12 Data'!D1226/(m+m_f/2)),0)</f>
        <v>0</v>
      </c>
      <c r="S1226" s="1">
        <f t="shared" si="314"/>
        <v>0</v>
      </c>
      <c r="T1226" s="1">
        <f t="shared" ref="T1226:T1289" si="321">R1226*SIN($D$3)</f>
        <v>0</v>
      </c>
      <c r="U1226" s="1">
        <f t="shared" si="308"/>
        <v>1.6516275447080235</v>
      </c>
      <c r="V1226" s="1">
        <f t="shared" si="309"/>
        <v>5.710430787861446</v>
      </c>
      <c r="W1226" s="1">
        <f t="shared" si="315"/>
        <v>7.3620583325694691</v>
      </c>
      <c r="X1226" s="1">
        <f t="shared" si="318"/>
        <v>619.61582505896638</v>
      </c>
      <c r="Y1226" s="1">
        <f t="shared" si="319"/>
        <v>155.7934776720216</v>
      </c>
      <c r="Z1226" s="1">
        <f t="shared" si="320"/>
        <v>0.43948577873243383</v>
      </c>
      <c r="AA1226" s="1">
        <f t="shared" si="316"/>
        <v>20.829625113478297</v>
      </c>
      <c r="AB1226" s="1">
        <f t="shared" si="317"/>
        <v>-38.731099968989724</v>
      </c>
      <c r="AC1226" s="1">
        <f t="shared" si="310"/>
        <v>43.976941539583237</v>
      </c>
      <c r="AD1226" s="1">
        <f t="shared" ref="AD1226:AD1289" si="322">S1226-U1226</f>
        <v>-1.6516275447080235</v>
      </c>
      <c r="AE1226" s="1">
        <f t="shared" si="311"/>
        <v>-4.0995692121385545</v>
      </c>
      <c r="AF1226" s="1">
        <f t="shared" si="312"/>
        <v>4.4197671060308803</v>
      </c>
      <c r="AG1226" s="1">
        <f t="shared" si="307"/>
        <v>12.239999999999783</v>
      </c>
      <c r="AH1226" s="1">
        <f>SUM($Z$2:Z1226)</f>
        <v>745.66307010293667</v>
      </c>
    </row>
    <row r="1227" spans="17:34" x14ac:dyDescent="0.3">
      <c r="Q1227" s="1">
        <f t="shared" si="313"/>
        <v>12.249999999999783</v>
      </c>
      <c r="R1227" s="1">
        <f>IF(Q1227&lt;=t_thrust,('D12 Data'!D1227/(m+m_f/2)),0)</f>
        <v>0</v>
      </c>
      <c r="S1227" s="1">
        <f t="shared" si="314"/>
        <v>0</v>
      </c>
      <c r="T1227" s="1">
        <f t="shared" si="321"/>
        <v>0</v>
      </c>
      <c r="U1227" s="1">
        <f t="shared" si="308"/>
        <v>1.649009358316649</v>
      </c>
      <c r="V1227" s="1">
        <f t="shared" si="309"/>
        <v>5.7225258204391585</v>
      </c>
      <c r="W1227" s="1">
        <f t="shared" si="315"/>
        <v>7.3715351787558081</v>
      </c>
      <c r="X1227" s="1">
        <f t="shared" si="318"/>
        <v>619.82412131010119</v>
      </c>
      <c r="Y1227" s="1">
        <f t="shared" si="319"/>
        <v>155.40616667233169</v>
      </c>
      <c r="Z1227" s="1">
        <f t="shared" si="320"/>
        <v>0.43976941539584985</v>
      </c>
      <c r="AA1227" s="1">
        <f t="shared" si="316"/>
        <v>20.813108838031216</v>
      </c>
      <c r="AB1227" s="1">
        <f t="shared" si="317"/>
        <v>-38.772095661111109</v>
      </c>
      <c r="AC1227" s="1">
        <f t="shared" si="310"/>
        <v>44.005237204883741</v>
      </c>
      <c r="AD1227" s="1">
        <f t="shared" si="322"/>
        <v>-1.649009358316649</v>
      </c>
      <c r="AE1227" s="1">
        <f t="shared" si="311"/>
        <v>-4.087474179560842</v>
      </c>
      <c r="AF1227" s="1">
        <f t="shared" si="312"/>
        <v>4.4075704228511725</v>
      </c>
      <c r="AG1227" s="1">
        <f t="shared" si="307"/>
        <v>12.249999999999783</v>
      </c>
      <c r="AH1227" s="1">
        <f>SUM($Z$2:Z1227)</f>
        <v>746.10283951833253</v>
      </c>
    </row>
    <row r="1228" spans="17:34" x14ac:dyDescent="0.3">
      <c r="Q1228" s="1">
        <f t="shared" si="313"/>
        <v>12.259999999999783</v>
      </c>
      <c r="R1228" s="1">
        <f>IF(Q1228&lt;=t_thrust,('D12 Data'!D1228/(m+m_f/2)),0)</f>
        <v>0</v>
      </c>
      <c r="S1228" s="1">
        <f t="shared" si="314"/>
        <v>0</v>
      </c>
      <c r="T1228" s="1">
        <f t="shared" si="321"/>
        <v>0</v>
      </c>
      <c r="U1228" s="1">
        <f t="shared" si="308"/>
        <v>1.6463973942223615</v>
      </c>
      <c r="V1228" s="1">
        <f t="shared" si="309"/>
        <v>5.7345979077075908</v>
      </c>
      <c r="W1228" s="1">
        <f t="shared" si="315"/>
        <v>7.3809953019299517</v>
      </c>
      <c r="X1228" s="1">
        <f t="shared" si="318"/>
        <v>620.03225239848155</v>
      </c>
      <c r="Y1228" s="1">
        <f t="shared" si="319"/>
        <v>155.01844571572059</v>
      </c>
      <c r="Z1228" s="1">
        <f t="shared" si="320"/>
        <v>0.44005237204885228</v>
      </c>
      <c r="AA1228" s="1">
        <f t="shared" si="316"/>
        <v>20.79661874444805</v>
      </c>
      <c r="AB1228" s="1">
        <f t="shared" si="317"/>
        <v>-38.812970402906714</v>
      </c>
      <c r="AC1228" s="1">
        <f t="shared" si="310"/>
        <v>44.033464804610148</v>
      </c>
      <c r="AD1228" s="1">
        <f t="shared" si="322"/>
        <v>-1.6463973942223615</v>
      </c>
      <c r="AE1228" s="1">
        <f t="shared" si="311"/>
        <v>-4.0754020922924097</v>
      </c>
      <c r="AF1228" s="1">
        <f t="shared" si="312"/>
        <v>4.3953983429904886</v>
      </c>
      <c r="AG1228" s="1">
        <f t="shared" si="307"/>
        <v>12.259999999999783</v>
      </c>
      <c r="AH1228" s="1">
        <f>SUM($Z$2:Z1228)</f>
        <v>746.54289189038138</v>
      </c>
    </row>
    <row r="1229" spans="17:34" x14ac:dyDescent="0.3">
      <c r="Q1229" s="1">
        <f t="shared" si="313"/>
        <v>12.269999999999783</v>
      </c>
      <c r="R1229" s="1">
        <f>IF(Q1229&lt;=t_thrust,('D12 Data'!D1229/(m+m_f/2)),0)</f>
        <v>0</v>
      </c>
      <c r="S1229" s="1">
        <f t="shared" si="314"/>
        <v>0</v>
      </c>
      <c r="T1229" s="1">
        <f t="shared" si="321"/>
        <v>0</v>
      </c>
      <c r="U1229" s="1">
        <f t="shared" si="308"/>
        <v>1.6437916327199273</v>
      </c>
      <c r="V1229" s="1">
        <f t="shared" si="309"/>
        <v>5.7466470046232807</v>
      </c>
      <c r="W1229" s="1">
        <f t="shared" si="315"/>
        <v>7.3904386373432072</v>
      </c>
      <c r="X1229" s="1">
        <f t="shared" si="318"/>
        <v>620.24021858592607</v>
      </c>
      <c r="Y1229" s="1">
        <f t="shared" si="319"/>
        <v>154.63031601169152</v>
      </c>
      <c r="Z1229" s="1">
        <f t="shared" si="320"/>
        <v>0.44033464804612482</v>
      </c>
      <c r="AA1229" s="1">
        <f t="shared" si="316"/>
        <v>20.780154770505828</v>
      </c>
      <c r="AB1229" s="1">
        <f t="shared" si="317"/>
        <v>-38.85372442382964</v>
      </c>
      <c r="AC1229" s="1">
        <f t="shared" si="310"/>
        <v>44.061624276563748</v>
      </c>
      <c r="AD1229" s="1">
        <f t="shared" si="322"/>
        <v>-1.6437916327199273</v>
      </c>
      <c r="AE1229" s="1">
        <f t="shared" si="311"/>
        <v>-4.0633529953767198</v>
      </c>
      <c r="AF1229" s="1">
        <f t="shared" si="312"/>
        <v>4.3832509050745667</v>
      </c>
      <c r="AG1229" s="1">
        <f t="shared" si="307"/>
        <v>12.269999999999783</v>
      </c>
      <c r="AH1229" s="1">
        <f>SUM($Z$2:Z1229)</f>
        <v>746.98322653842752</v>
      </c>
    </row>
    <row r="1230" spans="17:34" x14ac:dyDescent="0.3">
      <c r="Q1230" s="1">
        <f t="shared" si="313"/>
        <v>12.279999999999783</v>
      </c>
      <c r="R1230" s="1">
        <f>IF(Q1230&lt;=t_thrust,('D12 Data'!D1230/(m+m_f/2)),0)</f>
        <v>0</v>
      </c>
      <c r="S1230" s="1">
        <f t="shared" si="314"/>
        <v>0</v>
      </c>
      <c r="T1230" s="1">
        <f t="shared" si="321"/>
        <v>0</v>
      </c>
      <c r="U1230" s="1">
        <f t="shared" si="308"/>
        <v>1.6411920541820675</v>
      </c>
      <c r="V1230" s="1">
        <f t="shared" si="309"/>
        <v>5.7586730668942021</v>
      </c>
      <c r="W1230" s="1">
        <f t="shared" si="315"/>
        <v>7.3998651210762709</v>
      </c>
      <c r="X1230" s="1">
        <f t="shared" si="318"/>
        <v>620.44802013363108</v>
      </c>
      <c r="Y1230" s="1">
        <f t="shared" si="319"/>
        <v>154.24177876745324</v>
      </c>
      <c r="Z1230" s="1">
        <f t="shared" si="320"/>
        <v>0.44061624276559597</v>
      </c>
      <c r="AA1230" s="1">
        <f t="shared" si="316"/>
        <v>20.763716854178629</v>
      </c>
      <c r="AB1230" s="1">
        <f t="shared" si="317"/>
        <v>-38.894357953783405</v>
      </c>
      <c r="AC1230" s="1">
        <f t="shared" si="310"/>
        <v>44.08971556085995</v>
      </c>
      <c r="AD1230" s="1">
        <f t="shared" si="322"/>
        <v>-1.6411920541820675</v>
      </c>
      <c r="AE1230" s="1">
        <f t="shared" si="311"/>
        <v>-4.0513269331057984</v>
      </c>
      <c r="AF1230" s="1">
        <f t="shared" si="312"/>
        <v>4.371128147014085</v>
      </c>
      <c r="AG1230" s="1">
        <f t="shared" si="307"/>
        <v>12.279999999999783</v>
      </c>
      <c r="AH1230" s="1">
        <f>SUM($Z$2:Z1230)</f>
        <v>747.42384278119312</v>
      </c>
    </row>
    <row r="1231" spans="17:34" x14ac:dyDescent="0.3">
      <c r="Q1231" s="1">
        <f t="shared" si="313"/>
        <v>12.289999999999782</v>
      </c>
      <c r="R1231" s="1">
        <f>IF(Q1231&lt;=t_thrust,('D12 Data'!D1231/(m+m_f/2)),0)</f>
        <v>0</v>
      </c>
      <c r="S1231" s="1">
        <f t="shared" si="314"/>
        <v>0</v>
      </c>
      <c r="T1231" s="1">
        <f t="shared" si="321"/>
        <v>0</v>
      </c>
      <c r="U1231" s="1">
        <f t="shared" si="308"/>
        <v>1.6385986390590908</v>
      </c>
      <c r="V1231" s="1">
        <f t="shared" si="309"/>
        <v>5.7706760509761388</v>
      </c>
      <c r="W1231" s="1">
        <f t="shared" si="315"/>
        <v>7.409274690035228</v>
      </c>
      <c r="X1231" s="1">
        <f t="shared" si="318"/>
        <v>620.65565730217281</v>
      </c>
      <c r="Y1231" s="1">
        <f t="shared" si="319"/>
        <v>153.85283518791542</v>
      </c>
      <c r="Z1231" s="1">
        <f t="shared" si="320"/>
        <v>0.44089715560856685</v>
      </c>
      <c r="AA1231" s="1">
        <f t="shared" si="316"/>
        <v>20.747304933636808</v>
      </c>
      <c r="AB1231" s="1">
        <f t="shared" si="317"/>
        <v>-38.934871223114463</v>
      </c>
      <c r="AC1231" s="1">
        <f t="shared" si="310"/>
        <v>44.117738599908051</v>
      </c>
      <c r="AD1231" s="1">
        <f t="shared" si="322"/>
        <v>-1.6385986390590908</v>
      </c>
      <c r="AE1231" s="1">
        <f t="shared" si="311"/>
        <v>-4.0393239490238617</v>
      </c>
      <c r="AF1231" s="1">
        <f t="shared" si="312"/>
        <v>4.3590301060079906</v>
      </c>
      <c r="AG1231" s="1">
        <f t="shared" si="307"/>
        <v>12.289999999999782</v>
      </c>
      <c r="AH1231" s="1">
        <f>SUM($Z$2:Z1231)</f>
        <v>747.8647399368017</v>
      </c>
    </row>
    <row r="1232" spans="17:34" x14ac:dyDescent="0.3">
      <c r="Q1232" s="1">
        <f t="shared" si="313"/>
        <v>12.299999999999782</v>
      </c>
      <c r="R1232" s="1">
        <f>IF(Q1232&lt;=t_thrust,('D12 Data'!D1232/(m+m_f/2)),0)</f>
        <v>0</v>
      </c>
      <c r="S1232" s="1">
        <f t="shared" si="314"/>
        <v>0</v>
      </c>
      <c r="T1232" s="1">
        <f t="shared" si="321"/>
        <v>0</v>
      </c>
      <c r="U1232" s="1">
        <f t="shared" si="308"/>
        <v>1.6360113678785217</v>
      </c>
      <c r="V1232" s="1">
        <f t="shared" si="309"/>
        <v>5.782655914069025</v>
      </c>
      <c r="W1232" s="1">
        <f t="shared" si="315"/>
        <v>7.4186672819475472</v>
      </c>
      <c r="X1232" s="1">
        <f t="shared" si="318"/>
        <v>620.8631303515092</v>
      </c>
      <c r="Y1232" s="1">
        <f t="shared" si="319"/>
        <v>153.46348647568428</v>
      </c>
      <c r="Z1232" s="1">
        <f t="shared" si="320"/>
        <v>0.44117738599908468</v>
      </c>
      <c r="AA1232" s="1">
        <f t="shared" si="316"/>
        <v>20.730918947246217</v>
      </c>
      <c r="AB1232" s="1">
        <f t="shared" si="317"/>
        <v>-38.975264462604699</v>
      </c>
      <c r="AC1232" s="1">
        <f t="shared" si="310"/>
        <v>44.145693338391105</v>
      </c>
      <c r="AD1232" s="1">
        <f t="shared" si="322"/>
        <v>-1.6360113678785217</v>
      </c>
      <c r="AE1232" s="1">
        <f t="shared" si="311"/>
        <v>-4.0273440859309755</v>
      </c>
      <c r="AF1232" s="1">
        <f t="shared" si="312"/>
        <v>4.3469568185468503</v>
      </c>
      <c r="AG1232" s="1">
        <f t="shared" si="307"/>
        <v>12.299999999999782</v>
      </c>
      <c r="AH1232" s="1">
        <f>SUM($Z$2:Z1232)</f>
        <v>748.30591732280084</v>
      </c>
    </row>
    <row r="1233" spans="17:34" x14ac:dyDescent="0.3">
      <c r="Q1233" s="1">
        <f t="shared" si="313"/>
        <v>12.309999999999782</v>
      </c>
      <c r="R1233" s="1">
        <f>IF(Q1233&lt;=t_thrust,('D12 Data'!D1233/(m+m_f/2)),0)</f>
        <v>0</v>
      </c>
      <c r="S1233" s="1">
        <f t="shared" si="314"/>
        <v>0</v>
      </c>
      <c r="T1233" s="1">
        <f t="shared" si="321"/>
        <v>0</v>
      </c>
      <c r="U1233" s="1">
        <f t="shared" si="308"/>
        <v>1.6334302212447389</v>
      </c>
      <c r="V1233" s="1">
        <f t="shared" si="309"/>
        <v>5.7946126141133139</v>
      </c>
      <c r="W1233" s="1">
        <f t="shared" si="315"/>
        <v>7.4280428353580517</v>
      </c>
      <c r="X1233" s="1">
        <f t="shared" si="318"/>
        <v>621.07043954098162</v>
      </c>
      <c r="Y1233" s="1">
        <f t="shared" si="319"/>
        <v>153.07373383105823</v>
      </c>
      <c r="Z1233" s="1">
        <f t="shared" si="320"/>
        <v>0.4414569333838903</v>
      </c>
      <c r="AA1233" s="1">
        <f t="shared" si="316"/>
        <v>20.71455883356743</v>
      </c>
      <c r="AB1233" s="1">
        <f t="shared" si="317"/>
        <v>-39.015537903464008</v>
      </c>
      <c r="AC1233" s="1">
        <f t="shared" si="310"/>
        <v>44.173579723245915</v>
      </c>
      <c r="AD1233" s="1">
        <f t="shared" si="322"/>
        <v>-1.6334302212447389</v>
      </c>
      <c r="AE1233" s="1">
        <f t="shared" si="311"/>
        <v>-4.0153873858866866</v>
      </c>
      <c r="AF1233" s="1">
        <f t="shared" si="312"/>
        <v>4.3349083204161944</v>
      </c>
      <c r="AG1233" s="1">
        <f t="shared" si="307"/>
        <v>12.309999999999782</v>
      </c>
      <c r="AH1233" s="1">
        <f>SUM($Z$2:Z1233)</f>
        <v>748.74737425618468</v>
      </c>
    </row>
    <row r="1234" spans="17:34" x14ac:dyDescent="0.3">
      <c r="Q1234" s="1">
        <f t="shared" si="313"/>
        <v>12.319999999999782</v>
      </c>
      <c r="R1234" s="1">
        <f>IF(Q1234&lt;=t_thrust,('D12 Data'!D1234/(m+m_f/2)),0)</f>
        <v>0</v>
      </c>
      <c r="S1234" s="1">
        <f t="shared" si="314"/>
        <v>0</v>
      </c>
      <c r="T1234" s="1">
        <f t="shared" si="321"/>
        <v>0</v>
      </c>
      <c r="U1234" s="1">
        <f t="shared" si="308"/>
        <v>1.6308551798386088</v>
      </c>
      <c r="V1234" s="1">
        <f t="shared" si="309"/>
        <v>5.8065461097863045</v>
      </c>
      <c r="W1234" s="1">
        <f t="shared" si="315"/>
        <v>7.4374012896249146</v>
      </c>
      <c r="X1234" s="1">
        <f t="shared" si="318"/>
        <v>621.27758512931734</v>
      </c>
      <c r="Y1234" s="1">
        <f t="shared" si="319"/>
        <v>152.6835784520236</v>
      </c>
      <c r="Z1234" s="1">
        <f t="shared" si="320"/>
        <v>0.44173579723247924</v>
      </c>
      <c r="AA1234" s="1">
        <f t="shared" si="316"/>
        <v>20.698224531354985</v>
      </c>
      <c r="AB1234" s="1">
        <f t="shared" si="317"/>
        <v>-39.05569177732287</v>
      </c>
      <c r="AC1234" s="1">
        <f t="shared" si="310"/>
        <v>44.20139770364316</v>
      </c>
      <c r="AD1234" s="1">
        <f t="shared" si="322"/>
        <v>-1.6308551798386088</v>
      </c>
      <c r="AE1234" s="1">
        <f t="shared" si="311"/>
        <v>-4.003453890213696</v>
      </c>
      <c r="AF1234" s="1">
        <f t="shared" si="312"/>
        <v>4.3228846466998858</v>
      </c>
      <c r="AG1234" s="1">
        <f t="shared" si="307"/>
        <v>12.319999999999782</v>
      </c>
      <c r="AH1234" s="1">
        <f>SUM($Z$2:Z1234)</f>
        <v>749.18911005341715</v>
      </c>
    </row>
    <row r="1235" spans="17:34" x14ac:dyDescent="0.3">
      <c r="Q1235" s="1">
        <f t="shared" si="313"/>
        <v>12.329999999999782</v>
      </c>
      <c r="R1235" s="1">
        <f>IF(Q1235&lt;=t_thrust,('D12 Data'!D1235/(m+m_f/2)),0)</f>
        <v>0</v>
      </c>
      <c r="S1235" s="1">
        <f t="shared" si="314"/>
        <v>0</v>
      </c>
      <c r="T1235" s="1">
        <f t="shared" si="321"/>
        <v>0</v>
      </c>
      <c r="U1235" s="1">
        <f t="shared" si="308"/>
        <v>1.6282862244171246</v>
      </c>
      <c r="V1235" s="1">
        <f t="shared" si="309"/>
        <v>5.8184563604984936</v>
      </c>
      <c r="W1235" s="1">
        <f t="shared" si="315"/>
        <v>7.4467425849156168</v>
      </c>
      <c r="X1235" s="1">
        <f t="shared" si="318"/>
        <v>621.48456737463084</v>
      </c>
      <c r="Y1235" s="1">
        <f t="shared" si="319"/>
        <v>152.29302153425039</v>
      </c>
      <c r="Z1235" s="1">
        <f t="shared" si="320"/>
        <v>0.44201397703639095</v>
      </c>
      <c r="AA1235" s="1">
        <f t="shared" si="316"/>
        <v>20.681915979556599</v>
      </c>
      <c r="AB1235" s="1">
        <f t="shared" si="317"/>
        <v>-39.095726316225004</v>
      </c>
      <c r="AC1235" s="1">
        <f t="shared" si="310"/>
        <v>44.229147230967577</v>
      </c>
      <c r="AD1235" s="1">
        <f t="shared" si="322"/>
        <v>-1.6282862244171246</v>
      </c>
      <c r="AE1235" s="1">
        <f t="shared" si="311"/>
        <v>-3.9915436395015069</v>
      </c>
      <c r="AF1235" s="1">
        <f t="shared" si="312"/>
        <v>4.3108858317834757</v>
      </c>
      <c r="AG1235" s="1">
        <f t="shared" si="307"/>
        <v>12.329999999999782</v>
      </c>
      <c r="AH1235" s="1">
        <f>SUM($Z$2:Z1235)</f>
        <v>749.63112403045352</v>
      </c>
    </row>
    <row r="1236" spans="17:34" x14ac:dyDescent="0.3">
      <c r="Q1236" s="1">
        <f t="shared" si="313"/>
        <v>12.339999999999781</v>
      </c>
      <c r="R1236" s="1">
        <f>IF(Q1236&lt;=t_thrust,('D12 Data'!D1236/(m+m_f/2)),0)</f>
        <v>0</v>
      </c>
      <c r="S1236" s="1">
        <f t="shared" si="314"/>
        <v>0</v>
      </c>
      <c r="T1236" s="1">
        <f t="shared" si="321"/>
        <v>0</v>
      </c>
      <c r="U1236" s="1">
        <f t="shared" si="308"/>
        <v>1.6257233358130458</v>
      </c>
      <c r="V1236" s="1">
        <f t="shared" si="309"/>
        <v>5.8303433263899107</v>
      </c>
      <c r="W1236" s="1">
        <f t="shared" si="315"/>
        <v>7.4560666622029554</v>
      </c>
      <c r="X1236" s="1">
        <f t="shared" si="318"/>
        <v>621.69138653442644</v>
      </c>
      <c r="Y1236" s="1">
        <f t="shared" si="319"/>
        <v>151.90206427108814</v>
      </c>
      <c r="Z1236" s="1">
        <f t="shared" si="320"/>
        <v>0.44229147230969135</v>
      </c>
      <c r="AA1236" s="1">
        <f t="shared" si="316"/>
        <v>20.665633117312428</v>
      </c>
      <c r="AB1236" s="1">
        <f t="shared" si="317"/>
        <v>-39.135641752620018</v>
      </c>
      <c r="AC1236" s="1">
        <f t="shared" si="310"/>
        <v>44.256828258798386</v>
      </c>
      <c r="AD1236" s="1">
        <f t="shared" si="322"/>
        <v>-1.6257233358130458</v>
      </c>
      <c r="AE1236" s="1">
        <f t="shared" si="311"/>
        <v>-3.9796566736100898</v>
      </c>
      <c r="AF1236" s="1">
        <f t="shared" si="312"/>
        <v>4.2989119093575789</v>
      </c>
      <c r="AG1236" s="1">
        <f t="shared" si="307"/>
        <v>12.339999999999781</v>
      </c>
      <c r="AH1236" s="1">
        <f>SUM($Z$2:Z1236)</f>
        <v>750.07341550276317</v>
      </c>
    </row>
    <row r="1237" spans="17:34" x14ac:dyDescent="0.3">
      <c r="Q1237" s="1">
        <f t="shared" si="313"/>
        <v>12.349999999999781</v>
      </c>
      <c r="R1237" s="1">
        <f>IF(Q1237&lt;=t_thrust,('D12 Data'!D1237/(m+m_f/2)),0)</f>
        <v>0</v>
      </c>
      <c r="S1237" s="1">
        <f t="shared" si="314"/>
        <v>0</v>
      </c>
      <c r="T1237" s="1">
        <f t="shared" si="321"/>
        <v>0</v>
      </c>
      <c r="U1237" s="1">
        <f t="shared" si="308"/>
        <v>1.6231664949345419</v>
      </c>
      <c r="V1237" s="1">
        <f t="shared" si="309"/>
        <v>5.8422069683264493</v>
      </c>
      <c r="W1237" s="1">
        <f t="shared" si="315"/>
        <v>7.4653734632609927</v>
      </c>
      <c r="X1237" s="1">
        <f t="shared" si="318"/>
        <v>621.89804286559956</v>
      </c>
      <c r="Y1237" s="1">
        <f t="shared" si="319"/>
        <v>151.51070785356194</v>
      </c>
      <c r="Z1237" s="1">
        <f t="shared" si="320"/>
        <v>0.44256828258797959</v>
      </c>
      <c r="AA1237" s="1">
        <f t="shared" si="316"/>
        <v>20.649375883954299</v>
      </c>
      <c r="AB1237" s="1">
        <f t="shared" si="317"/>
        <v>-39.175438319356118</v>
      </c>
      <c r="AC1237" s="1">
        <f t="shared" si="310"/>
        <v>44.2844407428897</v>
      </c>
      <c r="AD1237" s="1">
        <f t="shared" si="322"/>
        <v>-1.6231664949345419</v>
      </c>
      <c r="AE1237" s="1">
        <f t="shared" si="311"/>
        <v>-3.9677930316735512</v>
      </c>
      <c r="AF1237" s="1">
        <f t="shared" si="312"/>
        <v>4.2869629124212487</v>
      </c>
      <c r="AG1237" s="1">
        <f t="shared" si="307"/>
        <v>12.349999999999781</v>
      </c>
      <c r="AH1237" s="1">
        <f>SUM($Z$2:Z1237)</f>
        <v>750.51598378535118</v>
      </c>
    </row>
    <row r="1238" spans="17:34" x14ac:dyDescent="0.3">
      <c r="Q1238" s="1">
        <f t="shared" si="313"/>
        <v>12.359999999999781</v>
      </c>
      <c r="R1238" s="1">
        <f>IF(Q1238&lt;=t_thrust,('D12 Data'!D1238/(m+m_f/2)),0)</f>
        <v>0</v>
      </c>
      <c r="S1238" s="1">
        <f t="shared" si="314"/>
        <v>0</v>
      </c>
      <c r="T1238" s="1">
        <f t="shared" si="321"/>
        <v>0</v>
      </c>
      <c r="U1238" s="1">
        <f t="shared" si="308"/>
        <v>1.6206156827648366</v>
      </c>
      <c r="V1238" s="1">
        <f t="shared" si="309"/>
        <v>5.8540472478961956</v>
      </c>
      <c r="W1238" s="1">
        <f t="shared" si="315"/>
        <v>7.4746629306610313</v>
      </c>
      <c r="X1238" s="1">
        <f t="shared" si="318"/>
        <v>622.10453662443911</v>
      </c>
      <c r="Y1238" s="1">
        <f t="shared" si="319"/>
        <v>151.11895347036838</v>
      </c>
      <c r="Z1238" s="1">
        <f t="shared" si="320"/>
        <v>0.44284440742889342</v>
      </c>
      <c r="AA1238" s="1">
        <f t="shared" si="316"/>
        <v>20.633144219004954</v>
      </c>
      <c r="AB1238" s="1">
        <f t="shared" si="317"/>
        <v>-39.215116249672853</v>
      </c>
      <c r="AC1238" s="1">
        <f t="shared" si="310"/>
        <v>44.311984641151128</v>
      </c>
      <c r="AD1238" s="1">
        <f t="shared" si="322"/>
        <v>-1.6206156827648366</v>
      </c>
      <c r="AE1238" s="1">
        <f t="shared" si="311"/>
        <v>-3.9559527521038049</v>
      </c>
      <c r="AF1238" s="1">
        <f t="shared" si="312"/>
        <v>4.2750388732853652</v>
      </c>
      <c r="AG1238" s="1">
        <f t="shared" si="307"/>
        <v>12.359999999999781</v>
      </c>
      <c r="AH1238" s="1">
        <f>SUM($Z$2:Z1238)</f>
        <v>750.95882819278006</v>
      </c>
    </row>
    <row r="1239" spans="17:34" x14ac:dyDescent="0.3">
      <c r="Q1239" s="1">
        <f t="shared" si="313"/>
        <v>12.369999999999781</v>
      </c>
      <c r="R1239" s="1">
        <f>IF(Q1239&lt;=t_thrust,('D12 Data'!D1239/(m+m_f/2)),0)</f>
        <v>0</v>
      </c>
      <c r="S1239" s="1">
        <f t="shared" si="314"/>
        <v>0</v>
      </c>
      <c r="T1239" s="1">
        <f t="shared" si="321"/>
        <v>0</v>
      </c>
      <c r="U1239" s="1">
        <f t="shared" si="308"/>
        <v>1.6180708803618513</v>
      </c>
      <c r="V1239" s="1">
        <f t="shared" si="309"/>
        <v>5.8658641274057555</v>
      </c>
      <c r="W1239" s="1">
        <f t="shared" si="315"/>
        <v>7.4839350077676077</v>
      </c>
      <c r="X1239" s="1">
        <f t="shared" si="318"/>
        <v>622.31086806662915</v>
      </c>
      <c r="Y1239" s="1">
        <f t="shared" si="319"/>
        <v>150.72680230787165</v>
      </c>
      <c r="Z1239" s="1">
        <f t="shared" si="320"/>
        <v>0.44311984641151292</v>
      </c>
      <c r="AA1239" s="1">
        <f t="shared" si="316"/>
        <v>20.616938062177308</v>
      </c>
      <c r="AB1239" s="1">
        <f t="shared" si="317"/>
        <v>-39.254675777193889</v>
      </c>
      <c r="AC1239" s="1">
        <f t="shared" si="310"/>
        <v>44.339459913628495</v>
      </c>
      <c r="AD1239" s="1">
        <f t="shared" si="322"/>
        <v>-1.6180708803618513</v>
      </c>
      <c r="AE1239" s="1">
        <f t="shared" si="311"/>
        <v>-3.944135872594245</v>
      </c>
      <c r="AF1239" s="1">
        <f t="shared" si="312"/>
        <v>4.2631398235760161</v>
      </c>
      <c r="AG1239" s="1">
        <f t="shared" si="307"/>
        <v>12.369999999999781</v>
      </c>
      <c r="AH1239" s="1">
        <f>SUM($Z$2:Z1239)</f>
        <v>751.40194803919155</v>
      </c>
    </row>
    <row r="1240" spans="17:34" x14ac:dyDescent="0.3">
      <c r="Q1240" s="1">
        <f t="shared" si="313"/>
        <v>12.379999999999781</v>
      </c>
      <c r="R1240" s="1">
        <f>IF(Q1240&lt;=t_thrust,('D12 Data'!D1240/(m+m_f/2)),0)</f>
        <v>0</v>
      </c>
      <c r="S1240" s="1">
        <f t="shared" si="314"/>
        <v>0</v>
      </c>
      <c r="T1240" s="1">
        <f t="shared" si="321"/>
        <v>0</v>
      </c>
      <c r="U1240" s="1">
        <f t="shared" si="308"/>
        <v>1.6155320688578578</v>
      </c>
      <c r="V1240" s="1">
        <f t="shared" si="309"/>
        <v>5.8776575698765781</v>
      </c>
      <c r="W1240" s="1">
        <f t="shared" si="315"/>
        <v>7.4931896387344379</v>
      </c>
      <c r="X1240" s="1">
        <f t="shared" si="318"/>
        <v>622.51703744725091</v>
      </c>
      <c r="Y1240" s="1">
        <f t="shared" si="319"/>
        <v>150.33425555009973</v>
      </c>
      <c r="Z1240" s="1">
        <f t="shared" si="320"/>
        <v>0.44339459913626572</v>
      </c>
      <c r="AA1240" s="1">
        <f t="shared" si="316"/>
        <v>20.600757353373691</v>
      </c>
      <c r="AB1240" s="1">
        <f t="shared" si="317"/>
        <v>-39.294117135919834</v>
      </c>
      <c r="AC1240" s="1">
        <f t="shared" si="310"/>
        <v>44.366866522484649</v>
      </c>
      <c r="AD1240" s="1">
        <f t="shared" si="322"/>
        <v>-1.6155320688578578</v>
      </c>
      <c r="AE1240" s="1">
        <f t="shared" si="311"/>
        <v>-3.9323424301234224</v>
      </c>
      <c r="AF1240" s="1">
        <f t="shared" si="312"/>
        <v>4.2512657942378924</v>
      </c>
      <c r="AG1240" s="1">
        <f t="shared" si="307"/>
        <v>12.379999999999781</v>
      </c>
      <c r="AH1240" s="1">
        <f>SUM($Z$2:Z1240)</f>
        <v>751.84534263832779</v>
      </c>
    </row>
    <row r="1241" spans="17:34" x14ac:dyDescent="0.3">
      <c r="Q1241" s="1">
        <f t="shared" si="313"/>
        <v>12.38999999999978</v>
      </c>
      <c r="R1241" s="1">
        <f>IF(Q1241&lt;=t_thrust,('D12 Data'!D1241/(m+m_f/2)),0)</f>
        <v>0</v>
      </c>
      <c r="S1241" s="1">
        <f t="shared" si="314"/>
        <v>0</v>
      </c>
      <c r="T1241" s="1">
        <f t="shared" si="321"/>
        <v>0</v>
      </c>
      <c r="U1241" s="1">
        <f t="shared" si="308"/>
        <v>1.6129992294591224</v>
      </c>
      <c r="V1241" s="1">
        <f t="shared" si="309"/>
        <v>5.8894275390412725</v>
      </c>
      <c r="W1241" s="1">
        <f t="shared" si="315"/>
        <v>7.5024267685003938</v>
      </c>
      <c r="X1241" s="1">
        <f t="shared" si="318"/>
        <v>622.72304502078464</v>
      </c>
      <c r="Y1241" s="1">
        <f t="shared" si="319"/>
        <v>149.94131437874054</v>
      </c>
      <c r="Z1241" s="1">
        <f t="shared" si="320"/>
        <v>0.44366866522482762</v>
      </c>
      <c r="AA1241" s="1">
        <f t="shared" si="316"/>
        <v>20.584602032685112</v>
      </c>
      <c r="AB1241" s="1">
        <f t="shared" si="317"/>
        <v>-39.333440560221064</v>
      </c>
      <c r="AC1241" s="1">
        <f t="shared" si="310"/>
        <v>44.394204431980391</v>
      </c>
      <c r="AD1241" s="1">
        <f t="shared" si="322"/>
        <v>-1.6129992294591224</v>
      </c>
      <c r="AE1241" s="1">
        <f t="shared" si="311"/>
        <v>-3.920572460958728</v>
      </c>
      <c r="AF1241" s="1">
        <f t="shared" si="312"/>
        <v>4.2394168155376866</v>
      </c>
      <c r="AG1241" s="1">
        <f t="shared" si="307"/>
        <v>12.38999999999978</v>
      </c>
      <c r="AH1241" s="1">
        <f>SUM($Z$2:Z1241)</f>
        <v>752.28901130355257</v>
      </c>
    </row>
    <row r="1242" spans="17:34" x14ac:dyDescent="0.3">
      <c r="Q1242" s="1">
        <f t="shared" si="313"/>
        <v>12.39999999999978</v>
      </c>
      <c r="R1242" s="1">
        <f>IF(Q1242&lt;=t_thrust,('D12 Data'!D1242/(m+m_f/2)),0)</f>
        <v>0</v>
      </c>
      <c r="S1242" s="1">
        <f t="shared" si="314"/>
        <v>0</v>
      </c>
      <c r="T1242" s="1">
        <f t="shared" si="321"/>
        <v>0</v>
      </c>
      <c r="U1242" s="1">
        <f t="shared" si="308"/>
        <v>1.6104723434455646</v>
      </c>
      <c r="V1242" s="1">
        <f t="shared" si="309"/>
        <v>5.9011739993399299</v>
      </c>
      <c r="W1242" s="1">
        <f t="shared" si="315"/>
        <v>7.511646342785494</v>
      </c>
      <c r="X1242" s="1">
        <f t="shared" si="318"/>
        <v>622.92889104111146</v>
      </c>
      <c r="Y1242" s="1">
        <f t="shared" si="319"/>
        <v>149.54797997313835</v>
      </c>
      <c r="Z1242" s="1">
        <f t="shared" si="320"/>
        <v>0.4439420443197693</v>
      </c>
      <c r="AA1242" s="1">
        <f t="shared" si="316"/>
        <v>20.568472040390521</v>
      </c>
      <c r="AB1242" s="1">
        <f t="shared" si="317"/>
        <v>-39.372646284830651</v>
      </c>
      <c r="AC1242" s="1">
        <f t="shared" si="310"/>
        <v>44.421473608455578</v>
      </c>
      <c r="AD1242" s="1">
        <f t="shared" si="322"/>
        <v>-1.6104723434455646</v>
      </c>
      <c r="AE1242" s="1">
        <f t="shared" si="311"/>
        <v>-3.9088260006600706</v>
      </c>
      <c r="AF1242" s="1">
        <f t="shared" si="312"/>
        <v>4.2275929170674944</v>
      </c>
      <c r="AG1242" s="1">
        <f t="shared" si="307"/>
        <v>12.39999999999978</v>
      </c>
      <c r="AH1242" s="1">
        <f>SUM($Z$2:Z1242)</f>
        <v>752.73295334787235</v>
      </c>
    </row>
    <row r="1243" spans="17:34" x14ac:dyDescent="0.3">
      <c r="Q1243" s="1">
        <f t="shared" si="313"/>
        <v>12.40999999999978</v>
      </c>
      <c r="R1243" s="1">
        <f>IF(Q1243&lt;=t_thrust,('D12 Data'!D1243/(m+m_f/2)),0)</f>
        <v>0</v>
      </c>
      <c r="S1243" s="1">
        <f t="shared" si="314"/>
        <v>0</v>
      </c>
      <c r="T1243" s="1">
        <f t="shared" si="321"/>
        <v>0</v>
      </c>
      <c r="U1243" s="1">
        <f t="shared" si="308"/>
        <v>1.6079513921704049</v>
      </c>
      <c r="V1243" s="1">
        <f t="shared" si="309"/>
        <v>5.9128969159164315</v>
      </c>
      <c r="W1243" s="1">
        <f t="shared" si="315"/>
        <v>7.5208483080868351</v>
      </c>
      <c r="X1243" s="1">
        <f t="shared" si="318"/>
        <v>623.13457576151541</v>
      </c>
      <c r="Y1243" s="1">
        <f t="shared" si="319"/>
        <v>149.15425351029006</v>
      </c>
      <c r="Z1243" s="1">
        <f t="shared" si="320"/>
        <v>0.44421473608456447</v>
      </c>
      <c r="AA1243" s="1">
        <f t="shared" si="316"/>
        <v>20.552367316956065</v>
      </c>
      <c r="AB1243" s="1">
        <f t="shared" si="317"/>
        <v>-39.411734544837252</v>
      </c>
      <c r="AC1243" s="1">
        <f t="shared" si="310"/>
        <v>44.448674020310236</v>
      </c>
      <c r="AD1243" s="1">
        <f t="shared" si="322"/>
        <v>-1.6079513921704049</v>
      </c>
      <c r="AE1243" s="1">
        <f t="shared" si="311"/>
        <v>-3.897103084083569</v>
      </c>
      <c r="AF1243" s="1">
        <f t="shared" si="312"/>
        <v>4.2157941277482234</v>
      </c>
      <c r="AG1243" s="1">
        <f t="shared" si="307"/>
        <v>12.40999999999978</v>
      </c>
      <c r="AH1243" s="1">
        <f>SUM($Z$2:Z1243)</f>
        <v>753.17716808395687</v>
      </c>
    </row>
    <row r="1244" spans="17:34" x14ac:dyDescent="0.3">
      <c r="Q1244" s="1">
        <f t="shared" si="313"/>
        <v>12.41999999999978</v>
      </c>
      <c r="R1244" s="1">
        <f>IF(Q1244&lt;=t_thrust,('D12 Data'!D1244/(m+m_f/2)),0)</f>
        <v>0</v>
      </c>
      <c r="S1244" s="1">
        <f t="shared" si="314"/>
        <v>0</v>
      </c>
      <c r="T1244" s="1">
        <f t="shared" si="321"/>
        <v>0</v>
      </c>
      <c r="U1244" s="1">
        <f t="shared" si="308"/>
        <v>1.6054363570598256</v>
      </c>
      <c r="V1244" s="1">
        <f t="shared" si="309"/>
        <v>5.9245962546147615</v>
      </c>
      <c r="W1244" s="1">
        <f t="shared" si="315"/>
        <v>7.5300326116745868</v>
      </c>
      <c r="X1244" s="1">
        <f t="shared" si="318"/>
        <v>623.34009943468493</v>
      </c>
      <c r="Y1244" s="1">
        <f t="shared" si="319"/>
        <v>148.7601361648417</v>
      </c>
      <c r="Z1244" s="1">
        <f t="shared" si="320"/>
        <v>0.44448674020307799</v>
      </c>
      <c r="AA1244" s="1">
        <f t="shared" si="316"/>
        <v>20.536287803034362</v>
      </c>
      <c r="AB1244" s="1">
        <f t="shared" si="317"/>
        <v>-39.450705575678086</v>
      </c>
      <c r="AC1244" s="1">
        <f t="shared" si="310"/>
        <v>44.475805637985871</v>
      </c>
      <c r="AD1244" s="1">
        <f t="shared" si="322"/>
        <v>-1.6054363570598256</v>
      </c>
      <c r="AE1244" s="1">
        <f t="shared" si="311"/>
        <v>-3.885403745385239</v>
      </c>
      <c r="AF1244" s="1">
        <f t="shared" si="312"/>
        <v>4.2040204758330049</v>
      </c>
      <c r="AG1244" s="1">
        <f t="shared" si="307"/>
        <v>12.41999999999978</v>
      </c>
      <c r="AH1244" s="1">
        <f>SUM($Z$2:Z1244)</f>
        <v>753.62165482415992</v>
      </c>
    </row>
    <row r="1245" spans="17:34" x14ac:dyDescent="0.3">
      <c r="Q1245" s="1">
        <f t="shared" si="313"/>
        <v>12.429999999999779</v>
      </c>
      <c r="R1245" s="1">
        <f>IF(Q1245&lt;=t_thrust,('D12 Data'!D1245/(m+m_f/2)),0)</f>
        <v>0</v>
      </c>
      <c r="S1245" s="1">
        <f t="shared" si="314"/>
        <v>0</v>
      </c>
      <c r="T1245" s="1">
        <f t="shared" si="321"/>
        <v>0</v>
      </c>
      <c r="U1245" s="1">
        <f t="shared" si="308"/>
        <v>1.6029272196126239</v>
      </c>
      <c r="V1245" s="1">
        <f t="shared" si="309"/>
        <v>5.9362719819753291</v>
      </c>
      <c r="W1245" s="1">
        <f t="shared" si="315"/>
        <v>7.5391992015879525</v>
      </c>
      <c r="X1245" s="1">
        <f t="shared" si="318"/>
        <v>623.54546231271524</v>
      </c>
      <c r="Y1245" s="1">
        <f t="shared" si="319"/>
        <v>148.36562910908492</v>
      </c>
      <c r="Z1245" s="1">
        <f t="shared" si="320"/>
        <v>0.44475805637984084</v>
      </c>
      <c r="AA1245" s="1">
        <f t="shared" si="316"/>
        <v>20.520233439463766</v>
      </c>
      <c r="AB1245" s="1">
        <f t="shared" si="317"/>
        <v>-39.489559613131938</v>
      </c>
      <c r="AC1245" s="1">
        <f t="shared" si="310"/>
        <v>44.502868433946908</v>
      </c>
      <c r="AD1245" s="1">
        <f t="shared" si="322"/>
        <v>-1.6029272196126239</v>
      </c>
      <c r="AE1245" s="1">
        <f t="shared" si="311"/>
        <v>-3.8737280180246714</v>
      </c>
      <c r="AF1245" s="1">
        <f t="shared" si="312"/>
        <v>4.1922719889105959</v>
      </c>
      <c r="AG1245" s="1">
        <f t="shared" si="307"/>
        <v>12.429999999999779</v>
      </c>
      <c r="AH1245" s="1">
        <f>SUM($Z$2:Z1245)</f>
        <v>754.06641288053981</v>
      </c>
    </row>
    <row r="1246" spans="17:34" x14ac:dyDescent="0.3">
      <c r="Q1246" s="1">
        <f t="shared" si="313"/>
        <v>12.439999999999779</v>
      </c>
      <c r="R1246" s="1">
        <f>IF(Q1246&lt;=t_thrust,('D12 Data'!D1246/(m+m_f/2)),0)</f>
        <v>0</v>
      </c>
      <c r="S1246" s="1">
        <f t="shared" si="314"/>
        <v>0</v>
      </c>
      <c r="T1246" s="1">
        <f t="shared" si="321"/>
        <v>0</v>
      </c>
      <c r="U1246" s="1">
        <f t="shared" si="308"/>
        <v>1.600423961399875</v>
      </c>
      <c r="V1246" s="1">
        <f t="shared" si="309"/>
        <v>5.9479240652312546</v>
      </c>
      <c r="W1246" s="1">
        <f t="shared" si="315"/>
        <v>7.54834802663113</v>
      </c>
      <c r="X1246" s="1">
        <f t="shared" si="318"/>
        <v>623.75066464710983</v>
      </c>
      <c r="Y1246" s="1">
        <f t="shared" si="319"/>
        <v>147.97073351295361</v>
      </c>
      <c r="Z1246" s="1">
        <f t="shared" si="320"/>
        <v>0.44502868433943288</v>
      </c>
      <c r="AA1246" s="1">
        <f t="shared" si="316"/>
        <v>20.504204167267641</v>
      </c>
      <c r="AB1246" s="1">
        <f t="shared" si="317"/>
        <v>-39.528296893312181</v>
      </c>
      <c r="AC1246" s="1">
        <f t="shared" si="310"/>
        <v>44.529862382662145</v>
      </c>
      <c r="AD1246" s="1">
        <f t="shared" si="322"/>
        <v>-1.600423961399875</v>
      </c>
      <c r="AE1246" s="1">
        <f t="shared" si="311"/>
        <v>-3.8620759347687459</v>
      </c>
      <c r="AF1246" s="1">
        <f t="shared" si="312"/>
        <v>4.180548693908821</v>
      </c>
      <c r="AG1246" s="1">
        <f t="shared" si="307"/>
        <v>12.439999999999779</v>
      </c>
      <c r="AH1246" s="1">
        <f>SUM($Z$2:Z1246)</f>
        <v>754.51144156487919</v>
      </c>
    </row>
    <row r="1247" spans="17:34" x14ac:dyDescent="0.3">
      <c r="Q1247" s="1">
        <f t="shared" si="313"/>
        <v>12.449999999999779</v>
      </c>
      <c r="R1247" s="1">
        <f>IF(Q1247&lt;=t_thrust,('D12 Data'!D1247/(m+m_f/2)),0)</f>
        <v>0</v>
      </c>
      <c r="S1247" s="1">
        <f t="shared" si="314"/>
        <v>0</v>
      </c>
      <c r="T1247" s="1">
        <f t="shared" si="321"/>
        <v>0</v>
      </c>
      <c r="U1247" s="1">
        <f t="shared" si="308"/>
        <v>1.5979265640645914</v>
      </c>
      <c r="V1247" s="1">
        <f t="shared" si="309"/>
        <v>5.9595524723047051</v>
      </c>
      <c r="W1247" s="1">
        <f t="shared" si="315"/>
        <v>7.5574790363692967</v>
      </c>
      <c r="X1247" s="1">
        <f t="shared" si="318"/>
        <v>623.95570668878247</v>
      </c>
      <c r="Y1247" s="1">
        <f t="shared" si="319"/>
        <v>147.5754505440205</v>
      </c>
      <c r="Z1247" s="1">
        <f t="shared" si="320"/>
        <v>0.44529862382660068</v>
      </c>
      <c r="AA1247" s="1">
        <f t="shared" si="316"/>
        <v>20.488199927653643</v>
      </c>
      <c r="AB1247" s="1">
        <f t="shared" si="317"/>
        <v>-39.566917652659868</v>
      </c>
      <c r="AC1247" s="1">
        <f t="shared" si="310"/>
        <v>44.556787460586449</v>
      </c>
      <c r="AD1247" s="1">
        <f t="shared" si="322"/>
        <v>-1.5979265640645914</v>
      </c>
      <c r="AE1247" s="1">
        <f t="shared" si="311"/>
        <v>-3.8504475276952954</v>
      </c>
      <c r="AF1247" s="1">
        <f t="shared" si="312"/>
        <v>4.1688506170979647</v>
      </c>
      <c r="AG1247" s="1">
        <f t="shared" si="307"/>
        <v>12.449999999999779</v>
      </c>
      <c r="AH1247" s="1">
        <f>SUM($Z$2:Z1247)</f>
        <v>754.95674018870579</v>
      </c>
    </row>
    <row r="1248" spans="17:34" x14ac:dyDescent="0.3">
      <c r="Q1248" s="1">
        <f t="shared" si="313"/>
        <v>12.459999999999779</v>
      </c>
      <c r="R1248" s="1">
        <f>IF(Q1248&lt;=t_thrust,('D12 Data'!D1248/(m+m_f/2)),0)</f>
        <v>0</v>
      </c>
      <c r="S1248" s="1">
        <f t="shared" si="314"/>
        <v>0</v>
      </c>
      <c r="T1248" s="1">
        <f t="shared" si="321"/>
        <v>0</v>
      </c>
      <c r="U1248" s="1">
        <f t="shared" si="308"/>
        <v>1.5954350093213876</v>
      </c>
      <c r="V1248" s="1">
        <f t="shared" si="309"/>
        <v>5.9711571718031742</v>
      </c>
      <c r="W1248" s="1">
        <f t="shared" si="315"/>
        <v>7.5665921811245642</v>
      </c>
      <c r="X1248" s="1">
        <f t="shared" si="318"/>
        <v>624.16058868805897</v>
      </c>
      <c r="Y1248" s="1">
        <f t="shared" si="319"/>
        <v>147.17978136749392</v>
      </c>
      <c r="Z1248" s="1">
        <f t="shared" si="320"/>
        <v>0.44556787460583019</v>
      </c>
      <c r="AA1248" s="1">
        <f t="shared" si="316"/>
        <v>20.472220662012997</v>
      </c>
      <c r="AB1248" s="1">
        <f t="shared" si="317"/>
        <v>-39.605422127936819</v>
      </c>
      <c r="AC1248" s="1">
        <f t="shared" si="310"/>
        <v>44.58364364614247</v>
      </c>
      <c r="AD1248" s="1">
        <f t="shared" si="322"/>
        <v>-1.5954350093213876</v>
      </c>
      <c r="AE1248" s="1">
        <f t="shared" si="311"/>
        <v>-3.8388428281968263</v>
      </c>
      <c r="AF1248" s="1">
        <f t="shared" si="312"/>
        <v>4.1571777840942215</v>
      </c>
      <c r="AG1248" s="1">
        <f t="shared" si="307"/>
        <v>12.459999999999779</v>
      </c>
      <c r="AH1248" s="1">
        <f>SUM($Z$2:Z1248)</f>
        <v>755.40230806331158</v>
      </c>
    </row>
    <row r="1249" spans="17:34" x14ac:dyDescent="0.3">
      <c r="Q1249" s="1">
        <f t="shared" si="313"/>
        <v>12.469999999999779</v>
      </c>
      <c r="R1249" s="1">
        <f>IF(Q1249&lt;=t_thrust,('D12 Data'!D1249/(m+m_f/2)),0)</f>
        <v>0</v>
      </c>
      <c r="S1249" s="1">
        <f t="shared" si="314"/>
        <v>0</v>
      </c>
      <c r="T1249" s="1">
        <f t="shared" si="321"/>
        <v>0</v>
      </c>
      <c r="U1249" s="1">
        <f t="shared" si="308"/>
        <v>1.5929492789561439</v>
      </c>
      <c r="V1249" s="1">
        <f t="shared" si="309"/>
        <v>5.9827381330158014</v>
      </c>
      <c r="W1249" s="1">
        <f t="shared" si="315"/>
        <v>7.5756874119719448</v>
      </c>
      <c r="X1249" s="1">
        <f t="shared" si="318"/>
        <v>624.36531089467906</v>
      </c>
      <c r="Y1249" s="1">
        <f t="shared" si="319"/>
        <v>146.78372714621455</v>
      </c>
      <c r="Z1249" s="1">
        <f t="shared" si="320"/>
        <v>0.44583643646140902</v>
      </c>
      <c r="AA1249" s="1">
        <f t="shared" si="316"/>
        <v>20.456266311919784</v>
      </c>
      <c r="AB1249" s="1">
        <f t="shared" si="317"/>
        <v>-39.643810556218789</v>
      </c>
      <c r="AC1249" s="1">
        <f t="shared" si="310"/>
        <v>44.610430919702495</v>
      </c>
      <c r="AD1249" s="1">
        <f t="shared" si="322"/>
        <v>-1.5929492789561439</v>
      </c>
      <c r="AE1249" s="1">
        <f t="shared" si="311"/>
        <v>-3.8272618669841991</v>
      </c>
      <c r="AF1249" s="1">
        <f t="shared" si="312"/>
        <v>4.145530219863109</v>
      </c>
      <c r="AG1249" s="1">
        <f t="shared" si="307"/>
        <v>12.469999999999779</v>
      </c>
      <c r="AH1249" s="1">
        <f>SUM($Z$2:Z1249)</f>
        <v>755.84814449977296</v>
      </c>
    </row>
    <row r="1250" spans="17:34" x14ac:dyDescent="0.3">
      <c r="Q1250" s="1">
        <f t="shared" si="313"/>
        <v>12.479999999999778</v>
      </c>
      <c r="R1250" s="1">
        <f>IF(Q1250&lt;=t_thrust,('D12 Data'!D1250/(m+m_f/2)),0)</f>
        <v>0</v>
      </c>
      <c r="S1250" s="1">
        <f t="shared" si="314"/>
        <v>0</v>
      </c>
      <c r="T1250" s="1">
        <f t="shared" si="321"/>
        <v>0</v>
      </c>
      <c r="U1250" s="1">
        <f t="shared" si="308"/>
        <v>1.5904693548256748</v>
      </c>
      <c r="V1250" s="1">
        <f t="shared" si="309"/>
        <v>5.9942953259096781</v>
      </c>
      <c r="W1250" s="1">
        <f t="shared" si="315"/>
        <v>7.5847646807353506</v>
      </c>
      <c r="X1250" s="1">
        <f t="shared" si="318"/>
        <v>624.56987355779825</v>
      </c>
      <c r="Y1250" s="1">
        <f t="shared" si="319"/>
        <v>146.38728904065238</v>
      </c>
      <c r="Z1250" s="1">
        <f t="shared" si="320"/>
        <v>0.44610430919700461</v>
      </c>
      <c r="AA1250" s="1">
        <f t="shared" si="316"/>
        <v>20.440336819130223</v>
      </c>
      <c r="AB1250" s="1">
        <f t="shared" si="317"/>
        <v>-39.682083174888632</v>
      </c>
      <c r="AC1250" s="1">
        <f t="shared" si="310"/>
        <v>44.637149263570471</v>
      </c>
      <c r="AD1250" s="1">
        <f t="shared" si="322"/>
        <v>-1.5904693548256748</v>
      </c>
      <c r="AE1250" s="1">
        <f t="shared" si="311"/>
        <v>-3.8157046740903224</v>
      </c>
      <c r="AF1250" s="1">
        <f t="shared" si="312"/>
        <v>4.1339079487228947</v>
      </c>
      <c r="AG1250" s="1">
        <f t="shared" si="307"/>
        <v>12.479999999999778</v>
      </c>
      <c r="AH1250" s="1">
        <f>SUM($Z$2:Z1250)</f>
        <v>756.29424880897</v>
      </c>
    </row>
    <row r="1251" spans="17:34" x14ac:dyDescent="0.3">
      <c r="Q1251" s="1">
        <f t="shared" si="313"/>
        <v>12.489999999999778</v>
      </c>
      <c r="R1251" s="1">
        <f>IF(Q1251&lt;=t_thrust,('D12 Data'!D1251/(m+m_f/2)),0)</f>
        <v>0</v>
      </c>
      <c r="S1251" s="1">
        <f t="shared" si="314"/>
        <v>0</v>
      </c>
      <c r="T1251" s="1">
        <f t="shared" si="321"/>
        <v>0</v>
      </c>
      <c r="U1251" s="1">
        <f t="shared" si="308"/>
        <v>1.5879952188573949</v>
      </c>
      <c r="V1251" s="1">
        <f t="shared" si="309"/>
        <v>6.0058287211261288</v>
      </c>
      <c r="W1251" s="1">
        <f t="shared" si="315"/>
        <v>7.5938239399835243</v>
      </c>
      <c r="X1251" s="1">
        <f t="shared" si="318"/>
        <v>624.77427692598951</v>
      </c>
      <c r="Y1251" s="1">
        <f t="shared" si="319"/>
        <v>145.99046820890351</v>
      </c>
      <c r="Z1251" s="1">
        <f t="shared" si="320"/>
        <v>0.44637149263567222</v>
      </c>
      <c r="AA1251" s="1">
        <f t="shared" si="316"/>
        <v>20.424432125581966</v>
      </c>
      <c r="AB1251" s="1">
        <f t="shared" si="317"/>
        <v>-39.720240221629531</v>
      </c>
      <c r="AC1251" s="1">
        <f t="shared" si="310"/>
        <v>44.663798661964044</v>
      </c>
      <c r="AD1251" s="1">
        <f t="shared" si="322"/>
        <v>-1.5879952188573949</v>
      </c>
      <c r="AE1251" s="1">
        <f t="shared" si="311"/>
        <v>-3.8041712788738717</v>
      </c>
      <c r="AF1251" s="1">
        <f t="shared" si="312"/>
        <v>4.1223109943480507</v>
      </c>
      <c r="AG1251" s="1">
        <f t="shared" si="307"/>
        <v>12.489999999999778</v>
      </c>
      <c r="AH1251" s="1">
        <f>SUM($Z$2:Z1251)</f>
        <v>756.74062030160565</v>
      </c>
    </row>
    <row r="1252" spans="17:34" x14ac:dyDescent="0.3">
      <c r="Q1252" s="1">
        <f t="shared" si="313"/>
        <v>12.499999999999778</v>
      </c>
      <c r="R1252" s="1">
        <f>IF(Q1252&lt;=t_thrust,('D12 Data'!D1252/(m+m_f/2)),0)</f>
        <v>0</v>
      </c>
      <c r="S1252" s="1">
        <f t="shared" si="314"/>
        <v>0</v>
      </c>
      <c r="T1252" s="1">
        <f t="shared" si="321"/>
        <v>0</v>
      </c>
      <c r="U1252" s="1">
        <f t="shared" si="308"/>
        <v>1.5855268530489934</v>
      </c>
      <c r="V1252" s="1">
        <f t="shared" si="309"/>
        <v>6.0173382899770536</v>
      </c>
      <c r="W1252" s="1">
        <f t="shared" si="315"/>
        <v>7.6028651430260465</v>
      </c>
      <c r="X1252" s="1">
        <f t="shared" si="318"/>
        <v>624.97852124724534</v>
      </c>
      <c r="Y1252" s="1">
        <f t="shared" si="319"/>
        <v>145.59326580668721</v>
      </c>
      <c r="Z1252" s="1">
        <f t="shared" si="320"/>
        <v>0.44663798661964327</v>
      </c>
      <c r="AA1252" s="1">
        <f t="shared" si="316"/>
        <v>20.408552173393392</v>
      </c>
      <c r="AB1252" s="1">
        <f t="shared" si="317"/>
        <v>-39.758281934418271</v>
      </c>
      <c r="AC1252" s="1">
        <f t="shared" si="310"/>
        <v>44.690379100996786</v>
      </c>
      <c r="AD1252" s="1">
        <f t="shared" si="322"/>
        <v>-1.5855268530489934</v>
      </c>
      <c r="AE1252" s="1">
        <f t="shared" si="311"/>
        <v>-3.7926617100229469</v>
      </c>
      <c r="AF1252" s="1">
        <f t="shared" si="312"/>
        <v>4.1107393797726495</v>
      </c>
      <c r="AG1252" s="1">
        <f t="shared" si="307"/>
        <v>12.499999999999778</v>
      </c>
      <c r="AH1252" s="1">
        <f>SUM($Z$2:Z1252)</f>
        <v>757.18725828822528</v>
      </c>
    </row>
    <row r="1253" spans="17:34" x14ac:dyDescent="0.3">
      <c r="Q1253" s="1">
        <f t="shared" si="313"/>
        <v>12.509999999999778</v>
      </c>
      <c r="R1253" s="1">
        <f>IF(Q1253&lt;=t_thrust,('D12 Data'!D1253/(m+m_f/2)),0)</f>
        <v>0</v>
      </c>
      <c r="S1253" s="1">
        <f t="shared" si="314"/>
        <v>0</v>
      </c>
      <c r="T1253" s="1">
        <f t="shared" si="321"/>
        <v>0</v>
      </c>
      <c r="U1253" s="1">
        <f t="shared" si="308"/>
        <v>1.5830642394681029</v>
      </c>
      <c r="V1253" s="1">
        <f t="shared" si="309"/>
        <v>6.0288240044411916</v>
      </c>
      <c r="W1253" s="1">
        <f t="shared" si="315"/>
        <v>7.6118882439092932</v>
      </c>
      <c r="X1253" s="1">
        <f t="shared" si="318"/>
        <v>625.18260676897921</v>
      </c>
      <c r="Y1253" s="1">
        <f t="shared" si="319"/>
        <v>145.19568298734305</v>
      </c>
      <c r="Z1253" s="1">
        <f t="shared" si="320"/>
        <v>0.446903791009925</v>
      </c>
      <c r="AA1253" s="1">
        <f t="shared" si="316"/>
        <v>20.392696904862902</v>
      </c>
      <c r="AB1253" s="1">
        <f t="shared" si="317"/>
        <v>-39.796208551518497</v>
      </c>
      <c r="AC1253" s="1">
        <f t="shared" si="310"/>
        <v>44.716890568660503</v>
      </c>
      <c r="AD1253" s="1">
        <f t="shared" si="322"/>
        <v>-1.5830642394681029</v>
      </c>
      <c r="AE1253" s="1">
        <f t="shared" si="311"/>
        <v>-3.7811759955588089</v>
      </c>
      <c r="AF1253" s="1">
        <f t="shared" si="312"/>
        <v>4.0991931273938382</v>
      </c>
      <c r="AG1253" s="1">
        <f t="shared" si="307"/>
        <v>12.509999999999778</v>
      </c>
      <c r="AH1253" s="1">
        <f>SUM($Z$2:Z1253)</f>
        <v>757.63416207923524</v>
      </c>
    </row>
    <row r="1254" spans="17:34" x14ac:dyDescent="0.3">
      <c r="Q1254" s="1">
        <f t="shared" si="313"/>
        <v>12.519999999999778</v>
      </c>
      <c r="R1254" s="1">
        <f>IF(Q1254&lt;=t_thrust,('D12 Data'!D1254/(m+m_f/2)),0)</f>
        <v>0</v>
      </c>
      <c r="S1254" s="1">
        <f t="shared" si="314"/>
        <v>0</v>
      </c>
      <c r="T1254" s="1">
        <f t="shared" si="321"/>
        <v>0</v>
      </c>
      <c r="U1254" s="1">
        <f t="shared" si="308"/>
        <v>1.5806073602519761</v>
      </c>
      <c r="V1254" s="1">
        <f t="shared" si="309"/>
        <v>6.0402858371604502</v>
      </c>
      <c r="W1254" s="1">
        <f t="shared" si="315"/>
        <v>7.6208931974124248</v>
      </c>
      <c r="X1254" s="1">
        <f t="shared" si="318"/>
        <v>625.38653373802788</v>
      </c>
      <c r="Y1254" s="1">
        <f t="shared" si="319"/>
        <v>144.79772090182786</v>
      </c>
      <c r="Z1254" s="1">
        <f t="shared" si="320"/>
        <v>0.44716890568662593</v>
      </c>
      <c r="AA1254" s="1">
        <f t="shared" si="316"/>
        <v>20.376866262468223</v>
      </c>
      <c r="AB1254" s="1">
        <f t="shared" si="317"/>
        <v>-39.834020311474085</v>
      </c>
      <c r="AC1254" s="1">
        <f t="shared" si="310"/>
        <v>44.743333054807678</v>
      </c>
      <c r="AD1254" s="1">
        <f t="shared" si="322"/>
        <v>-1.5806073602519761</v>
      </c>
      <c r="AE1254" s="1">
        <f t="shared" si="311"/>
        <v>-3.7697141628395503</v>
      </c>
      <c r="AF1254" s="1">
        <f t="shared" si="312"/>
        <v>4.0876722589752488</v>
      </c>
      <c r="AG1254" s="1">
        <f t="shared" si="307"/>
        <v>12.519999999999778</v>
      </c>
      <c r="AH1254" s="1">
        <f>SUM($Z$2:Z1254)</f>
        <v>758.08133098492192</v>
      </c>
    </row>
    <row r="1255" spans="17:34" x14ac:dyDescent="0.3">
      <c r="Q1255" s="1">
        <f t="shared" si="313"/>
        <v>12.529999999999777</v>
      </c>
      <c r="R1255" s="1">
        <f>IF(Q1255&lt;=t_thrust,('D12 Data'!D1255/(m+m_f/2)),0)</f>
        <v>0</v>
      </c>
      <c r="S1255" s="1">
        <f t="shared" si="314"/>
        <v>0</v>
      </c>
      <c r="T1255" s="1">
        <f t="shared" si="321"/>
        <v>0</v>
      </c>
      <c r="U1255" s="1">
        <f t="shared" si="308"/>
        <v>1.5781561976071596</v>
      </c>
      <c r="V1255" s="1">
        <f t="shared" si="309"/>
        <v>6.0517237614361923</v>
      </c>
      <c r="W1255" s="1">
        <f t="shared" si="315"/>
        <v>7.629879959043353</v>
      </c>
      <c r="X1255" s="1">
        <f t="shared" si="318"/>
        <v>625.5903024006526</v>
      </c>
      <c r="Y1255" s="1">
        <f t="shared" si="319"/>
        <v>144.39938069871312</v>
      </c>
      <c r="Z1255" s="1">
        <f t="shared" si="320"/>
        <v>0.44743333054809736</v>
      </c>
      <c r="AA1255" s="1">
        <f t="shared" si="316"/>
        <v>20.361060188865704</v>
      </c>
      <c r="AB1255" s="1">
        <f t="shared" si="317"/>
        <v>-39.871717453102477</v>
      </c>
      <c r="AC1255" s="1">
        <f t="shared" si="310"/>
        <v>44.769706551133979</v>
      </c>
      <c r="AD1255" s="1">
        <f t="shared" si="322"/>
        <v>-1.5781561976071596</v>
      </c>
      <c r="AE1255" s="1">
        <f t="shared" si="311"/>
        <v>-3.7582762385638082</v>
      </c>
      <c r="AF1255" s="1">
        <f t="shared" si="312"/>
        <v>4.0761767956504551</v>
      </c>
      <c r="AG1255" s="1">
        <f t="shared" si="307"/>
        <v>12.529999999999777</v>
      </c>
      <c r="AH1255" s="1">
        <f>SUM($Z$2:Z1255)</f>
        <v>758.52876431546997</v>
      </c>
    </row>
    <row r="1256" spans="17:34" x14ac:dyDescent="0.3">
      <c r="Q1256" s="1">
        <f t="shared" si="313"/>
        <v>12.539999999999777</v>
      </c>
      <c r="R1256" s="1">
        <f>IF(Q1256&lt;=t_thrust,('D12 Data'!D1256/(m+m_f/2)),0)</f>
        <v>0</v>
      </c>
      <c r="S1256" s="1">
        <f t="shared" si="314"/>
        <v>0</v>
      </c>
      <c r="T1256" s="1">
        <f t="shared" si="321"/>
        <v>0</v>
      </c>
      <c r="U1256" s="1">
        <f t="shared" si="308"/>
        <v>1.5757107338091725</v>
      </c>
      <c r="V1256" s="1">
        <f t="shared" si="309"/>
        <v>6.0631377512255566</v>
      </c>
      <c r="W1256" s="1">
        <f t="shared" si="315"/>
        <v>7.6388484850347274</v>
      </c>
      <c r="X1256" s="1">
        <f t="shared" si="318"/>
        <v>625.79391300254122</v>
      </c>
      <c r="Y1256" s="1">
        <f t="shared" si="319"/>
        <v>144.0006635241821</v>
      </c>
      <c r="Z1256" s="1">
        <f t="shared" si="320"/>
        <v>0.447697065511311</v>
      </c>
      <c r="AA1256" s="1">
        <f t="shared" si="316"/>
        <v>20.345278626889634</v>
      </c>
      <c r="AB1256" s="1">
        <f t="shared" si="317"/>
        <v>-39.909300215488116</v>
      </c>
      <c r="AC1256" s="1">
        <f t="shared" si="310"/>
        <v>44.796011051160924</v>
      </c>
      <c r="AD1256" s="1">
        <f t="shared" si="322"/>
        <v>-1.5757107338091725</v>
      </c>
      <c r="AE1256" s="1">
        <f t="shared" si="311"/>
        <v>-3.7468622487744438</v>
      </c>
      <c r="AF1256" s="1">
        <f t="shared" si="312"/>
        <v>4.0647067579263974</v>
      </c>
      <c r="AG1256" s="1">
        <f t="shared" si="307"/>
        <v>12.539999999999777</v>
      </c>
      <c r="AH1256" s="1">
        <f>SUM($Z$2:Z1256)</f>
        <v>758.97646138098128</v>
      </c>
    </row>
    <row r="1257" spans="17:34" x14ac:dyDescent="0.3">
      <c r="Q1257" s="1">
        <f t="shared" si="313"/>
        <v>12.549999999999777</v>
      </c>
      <c r="R1257" s="1">
        <f>IF(Q1257&lt;=t_thrust,('D12 Data'!D1257/(m+m_f/2)),0)</f>
        <v>0</v>
      </c>
      <c r="S1257" s="1">
        <f t="shared" si="314"/>
        <v>0</v>
      </c>
      <c r="T1257" s="1">
        <f t="shared" si="321"/>
        <v>0</v>
      </c>
      <c r="U1257" s="1">
        <f t="shared" si="308"/>
        <v>1.5732709512021861</v>
      </c>
      <c r="V1257" s="1">
        <f t="shared" si="309"/>
        <v>6.0745277811377418</v>
      </c>
      <c r="W1257" s="1">
        <f t="shared" si="315"/>
        <v>7.6477987323399272</v>
      </c>
      <c r="X1257" s="1">
        <f t="shared" si="318"/>
        <v>625.99736578881016</v>
      </c>
      <c r="Y1257" s="1">
        <f t="shared" si="319"/>
        <v>143.60157052202723</v>
      </c>
      <c r="Z1257" s="1">
        <f t="shared" si="320"/>
        <v>0.44796011051161982</v>
      </c>
      <c r="AA1257" s="1">
        <f t="shared" si="316"/>
        <v>20.329521519551541</v>
      </c>
      <c r="AB1257" s="1">
        <f t="shared" si="317"/>
        <v>-39.94676883797586</v>
      </c>
      <c r="AC1257" s="1">
        <f t="shared" si="310"/>
        <v>44.822246550218658</v>
      </c>
      <c r="AD1257" s="1">
        <f t="shared" si="322"/>
        <v>-1.5732709512021861</v>
      </c>
      <c r="AE1257" s="1">
        <f t="shared" si="311"/>
        <v>-3.7354722188622587</v>
      </c>
      <c r="AF1257" s="1">
        <f t="shared" si="312"/>
        <v>4.0532621656868377</v>
      </c>
      <c r="AG1257" s="1">
        <f t="shared" si="307"/>
        <v>12.549999999999777</v>
      </c>
      <c r="AH1257" s="1">
        <f>SUM($Z$2:Z1257)</f>
        <v>759.42442149149292</v>
      </c>
    </row>
    <row r="1258" spans="17:34" x14ac:dyDescent="0.3">
      <c r="Q1258" s="1">
        <f t="shared" si="313"/>
        <v>12.559999999999777</v>
      </c>
      <c r="R1258" s="1">
        <f>IF(Q1258&lt;=t_thrust,('D12 Data'!D1258/(m+m_f/2)),0)</f>
        <v>0</v>
      </c>
      <c r="S1258" s="1">
        <f t="shared" si="314"/>
        <v>0</v>
      </c>
      <c r="T1258" s="1">
        <f t="shared" si="321"/>
        <v>0</v>
      </c>
      <c r="U1258" s="1">
        <f t="shared" si="308"/>
        <v>1.5708368321987043</v>
      </c>
      <c r="V1258" s="1">
        <f t="shared" si="309"/>
        <v>6.0858938264303317</v>
      </c>
      <c r="W1258" s="1">
        <f t="shared" si="315"/>
        <v>7.6567306586290362</v>
      </c>
      <c r="X1258" s="1">
        <f t="shared" si="318"/>
        <v>626.20066100400572</v>
      </c>
      <c r="Y1258" s="1">
        <f t="shared" si="319"/>
        <v>143.20210283364747</v>
      </c>
      <c r="Z1258" s="1">
        <f t="shared" si="320"/>
        <v>0.44822246550220951</v>
      </c>
      <c r="AA1258" s="1">
        <f t="shared" si="316"/>
        <v>20.313788810039519</v>
      </c>
      <c r="AB1258" s="1">
        <f t="shared" si="317"/>
        <v>-39.984123560164484</v>
      </c>
      <c r="AC1258" s="1">
        <f t="shared" si="310"/>
        <v>44.848413045428792</v>
      </c>
      <c r="AD1258" s="1">
        <f t="shared" si="322"/>
        <v>-1.5708368321987043</v>
      </c>
      <c r="AE1258" s="1">
        <f t="shared" si="311"/>
        <v>-3.7241061735696688</v>
      </c>
      <c r="AF1258" s="1">
        <f t="shared" si="312"/>
        <v>4.0418430381957906</v>
      </c>
      <c r="AG1258" s="1">
        <f t="shared" si="307"/>
        <v>12.559999999999777</v>
      </c>
      <c r="AH1258" s="1">
        <f>SUM($Z$2:Z1258)</f>
        <v>759.87264395699515</v>
      </c>
    </row>
    <row r="1259" spans="17:34" x14ac:dyDescent="0.3">
      <c r="Q1259" s="1">
        <f t="shared" si="313"/>
        <v>12.569999999999776</v>
      </c>
      <c r="R1259" s="1">
        <f>IF(Q1259&lt;=t_thrust,('D12 Data'!D1259/(m+m_f/2)),0)</f>
        <v>0</v>
      </c>
      <c r="S1259" s="1">
        <f t="shared" si="314"/>
        <v>0</v>
      </c>
      <c r="T1259" s="1">
        <f t="shared" si="321"/>
        <v>0</v>
      </c>
      <c r="U1259" s="1">
        <f t="shared" si="308"/>
        <v>1.5684083592792475</v>
      </c>
      <c r="V1259" s="1">
        <f t="shared" si="309"/>
        <v>6.0972358630055874</v>
      </c>
      <c r="W1259" s="1">
        <f t="shared" si="315"/>
        <v>7.6656442222848353</v>
      </c>
      <c r="X1259" s="1">
        <f t="shared" si="318"/>
        <v>626.40379889210612</v>
      </c>
      <c r="Y1259" s="1">
        <f t="shared" si="319"/>
        <v>142.80226159804585</v>
      </c>
      <c r="Z1259" s="1">
        <f t="shared" si="320"/>
        <v>0.44848413045427465</v>
      </c>
      <c r="AA1259" s="1">
        <f t="shared" si="316"/>
        <v>20.298080441717531</v>
      </c>
      <c r="AB1259" s="1">
        <f t="shared" si="317"/>
        <v>-40.021364621900183</v>
      </c>
      <c r="AC1259" s="1">
        <f t="shared" si="310"/>
        <v>44.874510535687399</v>
      </c>
      <c r="AD1259" s="1">
        <f t="shared" si="322"/>
        <v>-1.5684083592792475</v>
      </c>
      <c r="AE1259" s="1">
        <f t="shared" si="311"/>
        <v>-3.7127641369944131</v>
      </c>
      <c r="AF1259" s="1">
        <f t="shared" si="312"/>
        <v>4.0304493941009714</v>
      </c>
      <c r="AG1259" s="1">
        <f t="shared" si="307"/>
        <v>12.569999999999776</v>
      </c>
      <c r="AH1259" s="1">
        <f>SUM($Z$2:Z1259)</f>
        <v>760.32112808744944</v>
      </c>
    </row>
    <row r="1260" spans="17:34" x14ac:dyDescent="0.3">
      <c r="Q1260" s="1">
        <f t="shared" si="313"/>
        <v>12.579999999999776</v>
      </c>
      <c r="R1260" s="1">
        <f>IF(Q1260&lt;=t_thrust,('D12 Data'!D1260/(m+m_f/2)),0)</f>
        <v>0</v>
      </c>
      <c r="S1260" s="1">
        <f t="shared" si="314"/>
        <v>0</v>
      </c>
      <c r="T1260" s="1">
        <f t="shared" si="321"/>
        <v>0</v>
      </c>
      <c r="U1260" s="1">
        <f t="shared" si="308"/>
        <v>1.5659855149920354</v>
      </c>
      <c r="V1260" s="1">
        <f t="shared" si="309"/>
        <v>6.108553867406763</v>
      </c>
      <c r="W1260" s="1">
        <f t="shared" si="315"/>
        <v>7.6745393823988</v>
      </c>
      <c r="X1260" s="1">
        <f t="shared" si="318"/>
        <v>626.60677969652329</v>
      </c>
      <c r="Y1260" s="1">
        <f t="shared" si="319"/>
        <v>142.40204795182686</v>
      </c>
      <c r="Z1260" s="1">
        <f t="shared" si="320"/>
        <v>0.44874510535685624</v>
      </c>
      <c r="AA1260" s="1">
        <f t="shared" si="316"/>
        <v>20.282396358124739</v>
      </c>
      <c r="AB1260" s="1">
        <f t="shared" si="317"/>
        <v>-40.058492263270125</v>
      </c>
      <c r="AC1260" s="1">
        <f t="shared" si="310"/>
        <v>44.900539021648108</v>
      </c>
      <c r="AD1260" s="1">
        <f t="shared" si="322"/>
        <v>-1.5659855149920354</v>
      </c>
      <c r="AE1260" s="1">
        <f t="shared" si="311"/>
        <v>-3.7014461325932375</v>
      </c>
      <c r="AF1260" s="1">
        <f t="shared" si="312"/>
        <v>4.0190812514372372</v>
      </c>
      <c r="AG1260" s="1">
        <f t="shared" si="307"/>
        <v>12.579999999999776</v>
      </c>
      <c r="AH1260" s="1">
        <f>SUM($Z$2:Z1260)</f>
        <v>760.76987319280624</v>
      </c>
    </row>
    <row r="1261" spans="17:34" x14ac:dyDescent="0.3">
      <c r="Q1261" s="1">
        <f t="shared" si="313"/>
        <v>12.589999999999776</v>
      </c>
      <c r="R1261" s="1">
        <f>IF(Q1261&lt;=t_thrust,('D12 Data'!D1261/(m+m_f/2)),0)</f>
        <v>0</v>
      </c>
      <c r="S1261" s="1">
        <f t="shared" si="314"/>
        <v>0</v>
      </c>
      <c r="T1261" s="1">
        <f t="shared" si="321"/>
        <v>0</v>
      </c>
      <c r="U1261" s="1">
        <f t="shared" si="308"/>
        <v>1.5635682819526755</v>
      </c>
      <c r="V1261" s="1">
        <f t="shared" si="309"/>
        <v>6.1198478168144144</v>
      </c>
      <c r="W1261" s="1">
        <f t="shared" si="315"/>
        <v>7.6834160987670899</v>
      </c>
      <c r="X1261" s="1">
        <f t="shared" si="318"/>
        <v>626.80960366010459</v>
      </c>
      <c r="Y1261" s="1">
        <f t="shared" si="319"/>
        <v>142.00146302919416</v>
      </c>
      <c r="Z1261" s="1">
        <f t="shared" si="320"/>
        <v>0.44900539021650415</v>
      </c>
      <c r="AA1261" s="1">
        <f t="shared" si="316"/>
        <v>20.266736502974819</v>
      </c>
      <c r="AB1261" s="1">
        <f t="shared" si="317"/>
        <v>-40.095506724596056</v>
      </c>
      <c r="AC1261" s="1">
        <f t="shared" si="310"/>
        <v>44.92649850570529</v>
      </c>
      <c r="AD1261" s="1">
        <f t="shared" si="322"/>
        <v>-1.5635682819526755</v>
      </c>
      <c r="AE1261" s="1">
        <f t="shared" si="311"/>
        <v>-3.6901521831855861</v>
      </c>
      <c r="AF1261" s="1">
        <f t="shared" si="312"/>
        <v>4.0077386276300242</v>
      </c>
      <c r="AG1261" s="1">
        <f t="shared" si="307"/>
        <v>12.589999999999776</v>
      </c>
      <c r="AH1261" s="1">
        <f>SUM($Z$2:Z1261)</f>
        <v>761.21887858302273</v>
      </c>
    </row>
    <row r="1262" spans="17:34" x14ac:dyDescent="0.3">
      <c r="Q1262" s="1">
        <f t="shared" si="313"/>
        <v>12.599999999999776</v>
      </c>
      <c r="R1262" s="1">
        <f>IF(Q1262&lt;=t_thrust,('D12 Data'!D1262/(m+m_f/2)),0)</f>
        <v>0</v>
      </c>
      <c r="S1262" s="1">
        <f t="shared" si="314"/>
        <v>0</v>
      </c>
      <c r="T1262" s="1">
        <f t="shared" si="321"/>
        <v>0</v>
      </c>
      <c r="U1262" s="1">
        <f t="shared" si="308"/>
        <v>1.5611566428438488</v>
      </c>
      <c r="V1262" s="1">
        <f t="shared" si="309"/>
        <v>6.1311176890427088</v>
      </c>
      <c r="W1262" s="1">
        <f t="shared" si="315"/>
        <v>7.6922743318865594</v>
      </c>
      <c r="X1262" s="1">
        <f t="shared" si="318"/>
        <v>627.01227102513428</v>
      </c>
      <c r="Y1262" s="1">
        <f t="shared" si="319"/>
        <v>141.60050796194821</v>
      </c>
      <c r="Z1262" s="1">
        <f t="shared" si="320"/>
        <v>0.44926498505701629</v>
      </c>
      <c r="AA1262" s="1">
        <f t="shared" si="316"/>
        <v>20.251100820155294</v>
      </c>
      <c r="AB1262" s="1">
        <f t="shared" si="317"/>
        <v>-40.132408246427914</v>
      </c>
      <c r="AC1262" s="1">
        <f t="shared" si="310"/>
        <v>44.952388991977386</v>
      </c>
      <c r="AD1262" s="1">
        <f t="shared" si="322"/>
        <v>-1.5611566428438488</v>
      </c>
      <c r="AE1262" s="1">
        <f t="shared" si="311"/>
        <v>-3.6788823109572917</v>
      </c>
      <c r="AF1262" s="1">
        <f t="shared" si="312"/>
        <v>3.9964215394987974</v>
      </c>
      <c r="AG1262" s="1">
        <f t="shared" si="307"/>
        <v>12.599999999999776</v>
      </c>
      <c r="AH1262" s="1">
        <f>SUM($Z$2:Z1262)</f>
        <v>761.6681435680797</v>
      </c>
    </row>
    <row r="1263" spans="17:34" x14ac:dyDescent="0.3">
      <c r="Q1263" s="1">
        <f t="shared" si="313"/>
        <v>12.609999999999776</v>
      </c>
      <c r="R1263" s="1">
        <f>IF(Q1263&lt;=t_thrust,('D12 Data'!D1263/(m+m_f/2)),0)</f>
        <v>0</v>
      </c>
      <c r="S1263" s="1">
        <f t="shared" si="314"/>
        <v>0</v>
      </c>
      <c r="T1263" s="1">
        <f t="shared" si="321"/>
        <v>0</v>
      </c>
      <c r="U1263" s="1">
        <f t="shared" si="308"/>
        <v>1.5587505804150013</v>
      </c>
      <c r="V1263" s="1">
        <f t="shared" si="309"/>
        <v>6.1423634625357391</v>
      </c>
      <c r="W1263" s="1">
        <f t="shared" si="315"/>
        <v>7.7011140429507394</v>
      </c>
      <c r="X1263" s="1">
        <f t="shared" si="318"/>
        <v>627.21478203333584</v>
      </c>
      <c r="Y1263" s="1">
        <f t="shared" si="319"/>
        <v>141.19918387948394</v>
      </c>
      <c r="Z1263" s="1">
        <f t="shared" si="320"/>
        <v>0.44952388991976705</v>
      </c>
      <c r="AA1263" s="1">
        <f t="shared" si="316"/>
        <v>20.235489253726858</v>
      </c>
      <c r="AB1263" s="1">
        <f t="shared" si="317"/>
        <v>-40.169197069537489</v>
      </c>
      <c r="AC1263" s="1">
        <f t="shared" si="310"/>
        <v>44.978210486290294</v>
      </c>
      <c r="AD1263" s="1">
        <f t="shared" si="322"/>
        <v>-1.5587505804150013</v>
      </c>
      <c r="AE1263" s="1">
        <f t="shared" si="311"/>
        <v>-3.6676365374642614</v>
      </c>
      <c r="AF1263" s="1">
        <f t="shared" si="312"/>
        <v>3.9851300032604882</v>
      </c>
      <c r="AG1263" s="1">
        <f t="shared" si="307"/>
        <v>12.609999999999776</v>
      </c>
      <c r="AH1263" s="1">
        <f>SUM($Z$2:Z1263)</f>
        <v>762.11766745799946</v>
      </c>
    </row>
    <row r="1264" spans="17:34" x14ac:dyDescent="0.3">
      <c r="Q1264" s="1">
        <f t="shared" si="313"/>
        <v>12.619999999999775</v>
      </c>
      <c r="R1264" s="1">
        <f>IF(Q1264&lt;=t_thrust,('D12 Data'!D1264/(m+m_f/2)),0)</f>
        <v>0</v>
      </c>
      <c r="S1264" s="1">
        <f t="shared" si="314"/>
        <v>0</v>
      </c>
      <c r="T1264" s="1">
        <f t="shared" si="321"/>
        <v>0</v>
      </c>
      <c r="U1264" s="1">
        <f t="shared" si="308"/>
        <v>1.5563500774820336</v>
      </c>
      <c r="V1264" s="1">
        <f t="shared" si="309"/>
        <v>6.1535851163638329</v>
      </c>
      <c r="W1264" s="1">
        <f t="shared" si="315"/>
        <v>7.709935193845868</v>
      </c>
      <c r="X1264" s="1">
        <f t="shared" si="318"/>
        <v>627.41713692587314</v>
      </c>
      <c r="Y1264" s="1">
        <f t="shared" si="319"/>
        <v>140.79749190878857</v>
      </c>
      <c r="Z1264" s="1">
        <f t="shared" si="320"/>
        <v>0.44978210486291054</v>
      </c>
      <c r="AA1264" s="1">
        <f t="shared" si="316"/>
        <v>20.219901747922709</v>
      </c>
      <c r="AB1264" s="1">
        <f t="shared" si="317"/>
        <v>-40.205873434912128</v>
      </c>
      <c r="AC1264" s="1">
        <f t="shared" si="310"/>
        <v>45.003962996160915</v>
      </c>
      <c r="AD1264" s="1">
        <f t="shared" si="322"/>
        <v>-1.5563500774820336</v>
      </c>
      <c r="AE1264" s="1">
        <f t="shared" si="311"/>
        <v>-3.6564148836361676</v>
      </c>
      <c r="AF1264" s="1">
        <f t="shared" si="312"/>
        <v>3.9738640345329408</v>
      </c>
      <c r="AG1264" s="1">
        <f t="shared" si="307"/>
        <v>12.619999999999775</v>
      </c>
      <c r="AH1264" s="1">
        <f>SUM($Z$2:Z1264)</f>
        <v>762.56744956286241</v>
      </c>
    </row>
    <row r="1265" spans="17:34" x14ac:dyDescent="0.3">
      <c r="Q1265" s="1">
        <f t="shared" si="313"/>
        <v>12.629999999999775</v>
      </c>
      <c r="R1265" s="1">
        <f>IF(Q1265&lt;=t_thrust,('D12 Data'!D1265/(m+m_f/2)),0)</f>
        <v>0</v>
      </c>
      <c r="S1265" s="1">
        <f t="shared" si="314"/>
        <v>0</v>
      </c>
      <c r="T1265" s="1">
        <f t="shared" si="321"/>
        <v>0</v>
      </c>
      <c r="U1265" s="1">
        <f t="shared" si="308"/>
        <v>1.5539551169269954</v>
      </c>
      <c r="V1265" s="1">
        <f t="shared" si="309"/>
        <v>6.1647826302198849</v>
      </c>
      <c r="W1265" s="1">
        <f t="shared" si="315"/>
        <v>7.7187377471468785</v>
      </c>
      <c r="X1265" s="1">
        <f t="shared" si="318"/>
        <v>627.61933594335233</v>
      </c>
      <c r="Y1265" s="1">
        <f t="shared" si="319"/>
        <v>140.39543317443946</v>
      </c>
      <c r="Z1265" s="1">
        <f t="shared" si="320"/>
        <v>0.45003962996158292</v>
      </c>
      <c r="AA1265" s="1">
        <f t="shared" si="316"/>
        <v>20.204338247147888</v>
      </c>
      <c r="AB1265" s="1">
        <f t="shared" si="317"/>
        <v>-40.24243758374849</v>
      </c>
      <c r="AC1265" s="1">
        <f t="shared" si="310"/>
        <v>45.029646530780759</v>
      </c>
      <c r="AD1265" s="1">
        <f t="shared" si="322"/>
        <v>-1.5539551169269954</v>
      </c>
      <c r="AE1265" s="1">
        <f t="shared" si="311"/>
        <v>-3.6452173697801156</v>
      </c>
      <c r="AF1265" s="1">
        <f t="shared" si="312"/>
        <v>3.9626236483383401</v>
      </c>
      <c r="AG1265" s="1">
        <f t="shared" si="307"/>
        <v>12.629999999999775</v>
      </c>
      <c r="AH1265" s="1">
        <f>SUM($Z$2:Z1265)</f>
        <v>763.01748919282397</v>
      </c>
    </row>
    <row r="1266" spans="17:34" x14ac:dyDescent="0.3">
      <c r="Q1266" s="1">
        <f t="shared" si="313"/>
        <v>12.639999999999775</v>
      </c>
      <c r="R1266" s="1">
        <f>IF(Q1266&lt;=t_thrust,('D12 Data'!D1266/(m+m_f/2)),0)</f>
        <v>0</v>
      </c>
      <c r="S1266" s="1">
        <f t="shared" si="314"/>
        <v>0</v>
      </c>
      <c r="T1266" s="1">
        <f t="shared" si="321"/>
        <v>0</v>
      </c>
      <c r="U1266" s="1">
        <f t="shared" si="308"/>
        <v>1.5515656816977796</v>
      </c>
      <c r="V1266" s="1">
        <f t="shared" si="309"/>
        <v>6.1759559844156628</v>
      </c>
      <c r="W1266" s="1">
        <f t="shared" si="315"/>
        <v>7.727521666113442</v>
      </c>
      <c r="X1266" s="1">
        <f t="shared" si="318"/>
        <v>627.82137932582384</v>
      </c>
      <c r="Y1266" s="1">
        <f t="shared" si="319"/>
        <v>139.99300879860198</v>
      </c>
      <c r="Z1266" s="1">
        <f t="shared" si="320"/>
        <v>0.45029646530782297</v>
      </c>
      <c r="AA1266" s="1">
        <f t="shared" si="316"/>
        <v>20.188798695978619</v>
      </c>
      <c r="AB1266" s="1">
        <f t="shared" si="317"/>
        <v>-40.278889757446294</v>
      </c>
      <c r="AC1266" s="1">
        <f t="shared" si="310"/>
        <v>45.055261100999736</v>
      </c>
      <c r="AD1266" s="1">
        <f t="shared" si="322"/>
        <v>-1.5515656816977796</v>
      </c>
      <c r="AE1266" s="1">
        <f t="shared" si="311"/>
        <v>-3.6340440155843377</v>
      </c>
      <c r="AF1266" s="1">
        <f t="shared" si="312"/>
        <v>3.9514088591066647</v>
      </c>
      <c r="AG1266" s="1">
        <f t="shared" si="307"/>
        <v>12.639999999999775</v>
      </c>
      <c r="AH1266" s="1">
        <f>SUM($Z$2:Z1266)</f>
        <v>763.46778565813179</v>
      </c>
    </row>
    <row r="1267" spans="17:34" x14ac:dyDescent="0.3">
      <c r="Q1267" s="1">
        <f t="shared" si="313"/>
        <v>12.649999999999775</v>
      </c>
      <c r="R1267" s="1">
        <f>IF(Q1267&lt;=t_thrust,('D12 Data'!D1267/(m+m_f/2)),0)</f>
        <v>0</v>
      </c>
      <c r="S1267" s="1">
        <f t="shared" si="314"/>
        <v>0</v>
      </c>
      <c r="T1267" s="1">
        <f t="shared" si="321"/>
        <v>0</v>
      </c>
      <c r="U1267" s="1">
        <f t="shared" si="308"/>
        <v>1.5491817548078193</v>
      </c>
      <c r="V1267" s="1">
        <f t="shared" si="309"/>
        <v>6.1871051598781337</v>
      </c>
      <c r="W1267" s="1">
        <f t="shared" si="315"/>
        <v>7.7362869146859525</v>
      </c>
      <c r="X1267" s="1">
        <f t="shared" si="318"/>
        <v>628.02326731278367</v>
      </c>
      <c r="Y1267" s="1">
        <f t="shared" si="319"/>
        <v>139.59021990102752</v>
      </c>
      <c r="Z1267" s="1">
        <f t="shared" si="320"/>
        <v>0.45055261101000921</v>
      </c>
      <c r="AA1267" s="1">
        <f t="shared" si="316"/>
        <v>20.173283039161642</v>
      </c>
      <c r="AB1267" s="1">
        <f t="shared" si="317"/>
        <v>-40.315230197602133</v>
      </c>
      <c r="AC1267" s="1">
        <f t="shared" si="310"/>
        <v>45.080806719309912</v>
      </c>
      <c r="AD1267" s="1">
        <f t="shared" si="322"/>
        <v>-1.5491817548078193</v>
      </c>
      <c r="AE1267" s="1">
        <f t="shared" si="311"/>
        <v>-3.6228948401218668</v>
      </c>
      <c r="AF1267" s="1">
        <f t="shared" si="312"/>
        <v>3.9402196806791219</v>
      </c>
      <c r="AG1267" s="1">
        <f t="shared" si="307"/>
        <v>12.649999999999775</v>
      </c>
      <c r="AH1267" s="1">
        <f>SUM($Z$2:Z1267)</f>
        <v>763.91833826914183</v>
      </c>
    </row>
    <row r="1268" spans="17:34" x14ac:dyDescent="0.3">
      <c r="Q1268" s="1">
        <f t="shared" si="313"/>
        <v>12.659999999999775</v>
      </c>
      <c r="R1268" s="1">
        <f>IF(Q1268&lt;=t_thrust,('D12 Data'!D1268/(m+m_f/2)),0)</f>
        <v>0</v>
      </c>
      <c r="S1268" s="1">
        <f t="shared" si="314"/>
        <v>0</v>
      </c>
      <c r="T1268" s="1">
        <f t="shared" si="321"/>
        <v>0</v>
      </c>
      <c r="U1268" s="1">
        <f t="shared" si="308"/>
        <v>1.5468033193357829</v>
      </c>
      <c r="V1268" s="1">
        <f t="shared" si="309"/>
        <v>6.1982301381457985</v>
      </c>
      <c r="W1268" s="1">
        <f t="shared" si="315"/>
        <v>7.74503345748158</v>
      </c>
      <c r="X1268" s="1">
        <f t="shared" si="318"/>
        <v>628.22500014317529</v>
      </c>
      <c r="Y1268" s="1">
        <f t="shared" si="319"/>
        <v>139.18706759905152</v>
      </c>
      <c r="Z1268" s="1">
        <f t="shared" si="320"/>
        <v>0.45080806719308819</v>
      </c>
      <c r="AA1268" s="1">
        <f t="shared" si="316"/>
        <v>20.157791221613564</v>
      </c>
      <c r="AB1268" s="1">
        <f t="shared" si="317"/>
        <v>-40.35145914600335</v>
      </c>
      <c r="AC1268" s="1">
        <f t="shared" si="310"/>
        <v>45.106283399829543</v>
      </c>
      <c r="AD1268" s="1">
        <f t="shared" si="322"/>
        <v>-1.5468033193357829</v>
      </c>
      <c r="AE1268" s="1">
        <f t="shared" si="311"/>
        <v>-3.611769861854202</v>
      </c>
      <c r="AF1268" s="1">
        <f t="shared" si="312"/>
        <v>3.9290561263115746</v>
      </c>
      <c r="AG1268" s="1">
        <f t="shared" si="307"/>
        <v>12.659999999999775</v>
      </c>
      <c r="AH1268" s="1">
        <f>SUM($Z$2:Z1268)</f>
        <v>764.36914633633489</v>
      </c>
    </row>
    <row r="1269" spans="17:34" x14ac:dyDescent="0.3">
      <c r="Q1269" s="1">
        <f t="shared" si="313"/>
        <v>12.669999999999774</v>
      </c>
      <c r="R1269" s="1">
        <f>IF(Q1269&lt;=t_thrust,('D12 Data'!D1269/(m+m_f/2)),0)</f>
        <v>0</v>
      </c>
      <c r="S1269" s="1">
        <f t="shared" si="314"/>
        <v>0</v>
      </c>
      <c r="T1269" s="1">
        <f t="shared" si="321"/>
        <v>0</v>
      </c>
      <c r="U1269" s="1">
        <f t="shared" si="308"/>
        <v>1.5444303584252776</v>
      </c>
      <c r="V1269" s="1">
        <f t="shared" si="309"/>
        <v>6.2093309013650062</v>
      </c>
      <c r="W1269" s="1">
        <f t="shared" si="315"/>
        <v>7.7537612597902834</v>
      </c>
      <c r="X1269" s="1">
        <f t="shared" si="318"/>
        <v>628.42657805539147</v>
      </c>
      <c r="Y1269" s="1">
        <f t="shared" si="319"/>
        <v>138.78355300759148</v>
      </c>
      <c r="Z1269" s="1">
        <f t="shared" si="320"/>
        <v>0.4510628339983192</v>
      </c>
      <c r="AA1269" s="1">
        <f t="shared" si="316"/>
        <v>20.142323188420207</v>
      </c>
      <c r="AB1269" s="1">
        <f t="shared" si="317"/>
        <v>-40.38757684462189</v>
      </c>
      <c r="AC1269" s="1">
        <f t="shared" si="310"/>
        <v>45.131691158287083</v>
      </c>
      <c r="AD1269" s="1">
        <f t="shared" si="322"/>
        <v>-1.5444303584252776</v>
      </c>
      <c r="AE1269" s="1">
        <f t="shared" si="311"/>
        <v>-3.6006690986349943</v>
      </c>
      <c r="AF1269" s="1">
        <f t="shared" si="312"/>
        <v>3.9179182086779933</v>
      </c>
      <c r="AG1269" s="1">
        <f t="shared" si="307"/>
        <v>12.669999999999774</v>
      </c>
      <c r="AH1269" s="1">
        <f>SUM($Z$2:Z1269)</f>
        <v>764.82020917033321</v>
      </c>
    </row>
    <row r="1270" spans="17:34" x14ac:dyDescent="0.3">
      <c r="Q1270" s="1">
        <f t="shared" si="313"/>
        <v>12.679999999999774</v>
      </c>
      <c r="R1270" s="1">
        <f>IF(Q1270&lt;=t_thrust,('D12 Data'!D1270/(m+m_f/2)),0)</f>
        <v>0</v>
      </c>
      <c r="S1270" s="1">
        <f t="shared" si="314"/>
        <v>0</v>
      </c>
      <c r="T1270" s="1">
        <f t="shared" si="321"/>
        <v>0</v>
      </c>
      <c r="U1270" s="1">
        <f t="shared" si="308"/>
        <v>1.5420628552845479</v>
      </c>
      <c r="V1270" s="1">
        <f t="shared" si="309"/>
        <v>6.220407432286299</v>
      </c>
      <c r="W1270" s="1">
        <f t="shared" si="315"/>
        <v>7.7624702875708458</v>
      </c>
      <c r="X1270" s="1">
        <f t="shared" si="318"/>
        <v>628.62800128727565</v>
      </c>
      <c r="Y1270" s="1">
        <f t="shared" si="319"/>
        <v>138.37967723914528</v>
      </c>
      <c r="Z1270" s="1">
        <f t="shared" si="320"/>
        <v>0.45131691158284171</v>
      </c>
      <c r="AA1270" s="1">
        <f t="shared" si="316"/>
        <v>20.126878884835953</v>
      </c>
      <c r="AB1270" s="1">
        <f t="shared" si="317"/>
        <v>-40.423583535608238</v>
      </c>
      <c r="AC1270" s="1">
        <f t="shared" si="310"/>
        <v>45.157030012005357</v>
      </c>
      <c r="AD1270" s="1">
        <f t="shared" si="322"/>
        <v>-1.5420628552845479</v>
      </c>
      <c r="AE1270" s="1">
        <f t="shared" si="311"/>
        <v>-3.5895925677137015</v>
      </c>
      <c r="AF1270" s="1">
        <f t="shared" si="312"/>
        <v>3.9068059398738733</v>
      </c>
      <c r="AG1270" s="1">
        <f t="shared" si="307"/>
        <v>12.679999999999774</v>
      </c>
      <c r="AH1270" s="1">
        <f>SUM($Z$2:Z1270)</f>
        <v>765.27152608191602</v>
      </c>
    </row>
    <row r="1271" spans="17:34" x14ac:dyDescent="0.3">
      <c r="Q1271" s="1">
        <f t="shared" si="313"/>
        <v>12.689999999999774</v>
      </c>
      <c r="R1271" s="1">
        <f>IF(Q1271&lt;=t_thrust,('D12 Data'!D1271/(m+m_f/2)),0)</f>
        <v>0</v>
      </c>
      <c r="S1271" s="1">
        <f t="shared" si="314"/>
        <v>0</v>
      </c>
      <c r="T1271" s="1">
        <f t="shared" si="321"/>
        <v>0</v>
      </c>
      <c r="U1271" s="1">
        <f t="shared" si="308"/>
        <v>1.539700793186179</v>
      </c>
      <c r="V1271" s="1">
        <f t="shared" si="309"/>
        <v>6.2314597142607431</v>
      </c>
      <c r="W1271" s="1">
        <f t="shared" si="315"/>
        <v>7.7711605074469228</v>
      </c>
      <c r="X1271" s="1">
        <f t="shared" si="318"/>
        <v>628.82927007612398</v>
      </c>
      <c r="Y1271" s="1">
        <f t="shared" si="319"/>
        <v>137.9754414037892</v>
      </c>
      <c r="Z1271" s="1">
        <f t="shared" si="320"/>
        <v>0.45157030012003196</v>
      </c>
      <c r="AA1271" s="1">
        <f t="shared" si="316"/>
        <v>20.111458256283107</v>
      </c>
      <c r="AB1271" s="1">
        <f t="shared" si="317"/>
        <v>-40.459479461285376</v>
      </c>
      <c r="AC1271" s="1">
        <f t="shared" si="310"/>
        <v>45.182299979885833</v>
      </c>
      <c r="AD1271" s="1">
        <f t="shared" si="322"/>
        <v>-1.539700793186179</v>
      </c>
      <c r="AE1271" s="1">
        <f t="shared" si="311"/>
        <v>-3.5785402857392574</v>
      </c>
      <c r="AF1271" s="1">
        <f t="shared" si="312"/>
        <v>3.8957193314196741</v>
      </c>
      <c r="AG1271" s="1">
        <f t="shared" si="307"/>
        <v>12.689999999999774</v>
      </c>
      <c r="AH1271" s="1">
        <f>SUM($Z$2:Z1271)</f>
        <v>765.72309638203603</v>
      </c>
    </row>
    <row r="1272" spans="17:34" x14ac:dyDescent="0.3">
      <c r="Q1272" s="1">
        <f t="shared" si="313"/>
        <v>12.699999999999774</v>
      </c>
      <c r="R1272" s="1">
        <f>IF(Q1272&lt;=t_thrust,('D12 Data'!D1272/(m+m_f/2)),0)</f>
        <v>0</v>
      </c>
      <c r="S1272" s="1">
        <f t="shared" si="314"/>
        <v>0</v>
      </c>
      <c r="T1272" s="1">
        <f t="shared" si="321"/>
        <v>0</v>
      </c>
      <c r="U1272" s="1">
        <f t="shared" si="308"/>
        <v>1.5373441554668021</v>
      </c>
      <c r="V1272" s="1">
        <f t="shared" si="309"/>
        <v>6.2424877312362632</v>
      </c>
      <c r="W1272" s="1">
        <f t="shared" si="315"/>
        <v>7.7798318867030662</v>
      </c>
      <c r="X1272" s="1">
        <f t="shared" si="318"/>
        <v>629.03038465868678</v>
      </c>
      <c r="Y1272" s="1">
        <f t="shared" si="319"/>
        <v>137.57084660917636</v>
      </c>
      <c r="Z1272" s="1">
        <f t="shared" si="320"/>
        <v>0.45182299979884327</v>
      </c>
      <c r="AA1272" s="1">
        <f t="shared" si="316"/>
        <v>20.096061248351248</v>
      </c>
      <c r="AB1272" s="1">
        <f t="shared" si="317"/>
        <v>-40.495264864142769</v>
      </c>
      <c r="AC1272" s="1">
        <f t="shared" si="310"/>
        <v>45.207501082392959</v>
      </c>
      <c r="AD1272" s="1">
        <f t="shared" si="322"/>
        <v>-1.5373441554668021</v>
      </c>
      <c r="AE1272" s="1">
        <f t="shared" si="311"/>
        <v>-3.5675122687637373</v>
      </c>
      <c r="AF1272" s="1">
        <f t="shared" si="312"/>
        <v>3.8846583942642527</v>
      </c>
      <c r="AG1272" s="1">
        <f t="shared" si="307"/>
        <v>12.699999999999774</v>
      </c>
      <c r="AH1272" s="1">
        <f>SUM($Z$2:Z1272)</f>
        <v>766.17491938183491</v>
      </c>
    </row>
    <row r="1273" spans="17:34" x14ac:dyDescent="0.3">
      <c r="Q1273" s="1">
        <f t="shared" si="313"/>
        <v>12.709999999999773</v>
      </c>
      <c r="R1273" s="1">
        <f>IF(Q1273&lt;=t_thrust,('D12 Data'!D1273/(m+m_f/2)),0)</f>
        <v>0</v>
      </c>
      <c r="S1273" s="1">
        <f t="shared" si="314"/>
        <v>0</v>
      </c>
      <c r="T1273" s="1">
        <f t="shared" si="321"/>
        <v>0</v>
      </c>
      <c r="U1273" s="1">
        <f t="shared" si="308"/>
        <v>1.5349929255267978</v>
      </c>
      <c r="V1273" s="1">
        <f t="shared" si="309"/>
        <v>6.2534914677539932</v>
      </c>
      <c r="W1273" s="1">
        <f t="shared" si="315"/>
        <v>7.7884843932807897</v>
      </c>
      <c r="X1273" s="1">
        <f t="shared" si="318"/>
        <v>629.23134527117031</v>
      </c>
      <c r="Y1273" s="1">
        <f t="shared" si="319"/>
        <v>137.16589396053493</v>
      </c>
      <c r="Z1273" s="1">
        <f t="shared" si="320"/>
        <v>0.45207501082393514</v>
      </c>
      <c r="AA1273" s="1">
        <f t="shared" si="316"/>
        <v>20.080687806796579</v>
      </c>
      <c r="AB1273" s="1">
        <f t="shared" si="317"/>
        <v>-40.530939986830404</v>
      </c>
      <c r="AC1273" s="1">
        <f t="shared" si="310"/>
        <v>45.23263334153868</v>
      </c>
      <c r="AD1273" s="1">
        <f t="shared" si="322"/>
        <v>-1.5349929255267978</v>
      </c>
      <c r="AE1273" s="1">
        <f t="shared" si="311"/>
        <v>-3.5565085322460073</v>
      </c>
      <c r="AF1273" s="1">
        <f t="shared" si="312"/>
        <v>3.8736231387882798</v>
      </c>
      <c r="AG1273" s="1">
        <f t="shared" si="307"/>
        <v>12.709999999999773</v>
      </c>
      <c r="AH1273" s="1">
        <f>SUM($Z$2:Z1273)</f>
        <v>766.62699439265884</v>
      </c>
    </row>
    <row r="1274" spans="17:34" x14ac:dyDescent="0.3">
      <c r="Q1274" s="1">
        <f t="shared" si="313"/>
        <v>12.719999999999773</v>
      </c>
      <c r="R1274" s="1">
        <f>IF(Q1274&lt;=t_thrust,('D12 Data'!D1274/(m+m_f/2)),0)</f>
        <v>0</v>
      </c>
      <c r="S1274" s="1">
        <f t="shared" si="314"/>
        <v>0</v>
      </c>
      <c r="T1274" s="1">
        <f t="shared" si="321"/>
        <v>0</v>
      </c>
      <c r="U1274" s="1">
        <f t="shared" si="308"/>
        <v>1.5326470868300064</v>
      </c>
      <c r="V1274" s="1">
        <f t="shared" si="309"/>
        <v>6.2644709089446211</v>
      </c>
      <c r="W1274" s="1">
        <f t="shared" si="315"/>
        <v>7.7971179957746255</v>
      </c>
      <c r="X1274" s="1">
        <f t="shared" si="318"/>
        <v>629.43215214923828</v>
      </c>
      <c r="Y1274" s="1">
        <f t="shared" si="319"/>
        <v>136.76058456066664</v>
      </c>
      <c r="Z1274" s="1">
        <f t="shared" si="320"/>
        <v>0.4523263334153711</v>
      </c>
      <c r="AA1274" s="1">
        <f t="shared" si="316"/>
        <v>20.06533787754131</v>
      </c>
      <c r="AB1274" s="1">
        <f t="shared" si="317"/>
        <v>-40.566505072152864</v>
      </c>
      <c r="AC1274" s="1">
        <f t="shared" si="310"/>
        <v>45.257696780866986</v>
      </c>
      <c r="AD1274" s="1">
        <f t="shared" si="322"/>
        <v>-1.5326470868300064</v>
      </c>
      <c r="AE1274" s="1">
        <f t="shared" si="311"/>
        <v>-3.5455290910553794</v>
      </c>
      <c r="AF1274" s="1">
        <f t="shared" si="312"/>
        <v>3.86261357480767</v>
      </c>
      <c r="AG1274" s="1">
        <f t="shared" si="307"/>
        <v>12.719999999999773</v>
      </c>
      <c r="AH1274" s="1">
        <f>SUM($Z$2:Z1274)</f>
        <v>767.07932072607423</v>
      </c>
    </row>
    <row r="1275" spans="17:34" x14ac:dyDescent="0.3">
      <c r="Q1275" s="1">
        <f t="shared" si="313"/>
        <v>12.729999999999773</v>
      </c>
      <c r="R1275" s="1">
        <f>IF(Q1275&lt;=t_thrust,('D12 Data'!D1275/(m+m_f/2)),0)</f>
        <v>0</v>
      </c>
      <c r="S1275" s="1">
        <f t="shared" si="314"/>
        <v>0</v>
      </c>
      <c r="T1275" s="1">
        <f t="shared" si="321"/>
        <v>0</v>
      </c>
      <c r="U1275" s="1">
        <f t="shared" si="308"/>
        <v>1.5303066229034366</v>
      </c>
      <c r="V1275" s="1">
        <f t="shared" si="309"/>
        <v>6.2754260405247315</v>
      </c>
      <c r="W1275" s="1">
        <f t="shared" si="315"/>
        <v>7.8057326634281683</v>
      </c>
      <c r="X1275" s="1">
        <f t="shared" si="318"/>
        <v>629.63280552801371</v>
      </c>
      <c r="Y1275" s="1">
        <f t="shared" si="319"/>
        <v>136.35491950994512</v>
      </c>
      <c r="Z1275" s="1">
        <f t="shared" si="320"/>
        <v>0.45257696780867213</v>
      </c>
      <c r="AA1275" s="1">
        <f t="shared" si="316"/>
        <v>20.050011406673011</v>
      </c>
      <c r="AB1275" s="1">
        <f t="shared" si="317"/>
        <v>-40.601960363063419</v>
      </c>
      <c r="AC1275" s="1">
        <f t="shared" si="310"/>
        <v>45.282691425438607</v>
      </c>
      <c r="AD1275" s="1">
        <f t="shared" si="322"/>
        <v>-1.5303066229034366</v>
      </c>
      <c r="AE1275" s="1">
        <f t="shared" si="311"/>
        <v>-3.534573959475269</v>
      </c>
      <c r="AF1275" s="1">
        <f t="shared" si="312"/>
        <v>3.8516297115770102</v>
      </c>
      <c r="AG1275" s="1">
        <f t="shared" si="307"/>
        <v>12.729999999999773</v>
      </c>
      <c r="AH1275" s="1">
        <f>SUM($Z$2:Z1275)</f>
        <v>767.53189769388291</v>
      </c>
    </row>
    <row r="1276" spans="17:34" x14ac:dyDescent="0.3">
      <c r="Q1276" s="1">
        <f t="shared" si="313"/>
        <v>12.739999999999773</v>
      </c>
      <c r="R1276" s="1">
        <f>IF(Q1276&lt;=t_thrust,('D12 Data'!D1276/(m+m_f/2)),0)</f>
        <v>0</v>
      </c>
      <c r="S1276" s="1">
        <f t="shared" si="314"/>
        <v>0</v>
      </c>
      <c r="T1276" s="1">
        <f t="shared" si="321"/>
        <v>0</v>
      </c>
      <c r="U1276" s="1">
        <f t="shared" si="308"/>
        <v>1.5279715173369735</v>
      </c>
      <c r="V1276" s="1">
        <f t="shared" si="309"/>
        <v>6.2863568487931785</v>
      </c>
      <c r="W1276" s="1">
        <f t="shared" si="315"/>
        <v>7.8143283661301499</v>
      </c>
      <c r="X1276" s="1">
        <f t="shared" si="318"/>
        <v>629.8333056420804</v>
      </c>
      <c r="Y1276" s="1">
        <f t="shared" si="319"/>
        <v>135.94889990631449</v>
      </c>
      <c r="Z1276" s="1">
        <f t="shared" si="320"/>
        <v>0.45282691425436422</v>
      </c>
      <c r="AA1276" s="1">
        <f t="shared" si="316"/>
        <v>20.034708340443977</v>
      </c>
      <c r="AB1276" s="1">
        <f t="shared" si="317"/>
        <v>-40.637306102658172</v>
      </c>
      <c r="AC1276" s="1">
        <f t="shared" si="310"/>
        <v>45.307617301815753</v>
      </c>
      <c r="AD1276" s="1">
        <f t="shared" si="322"/>
        <v>-1.5279715173369735</v>
      </c>
      <c r="AE1276" s="1">
        <f t="shared" si="311"/>
        <v>-3.523643151206822</v>
      </c>
      <c r="AF1276" s="1">
        <f t="shared" si="312"/>
        <v>3.8406715577929593</v>
      </c>
      <c r="AG1276" s="1">
        <f t="shared" si="307"/>
        <v>12.739999999999773</v>
      </c>
      <c r="AH1276" s="1">
        <f>SUM($Z$2:Z1276)</f>
        <v>767.9847246081373</v>
      </c>
    </row>
    <row r="1277" spans="17:34" x14ac:dyDescent="0.3">
      <c r="Q1277" s="1">
        <f t="shared" si="313"/>
        <v>12.749999999999773</v>
      </c>
      <c r="R1277" s="1">
        <f>IF(Q1277&lt;=t_thrust,('D12 Data'!D1277/(m+m_f/2)),0)</f>
        <v>0</v>
      </c>
      <c r="S1277" s="1">
        <f t="shared" si="314"/>
        <v>0</v>
      </c>
      <c r="T1277" s="1">
        <f t="shared" si="321"/>
        <v>0</v>
      </c>
      <c r="U1277" s="1">
        <f t="shared" si="308"/>
        <v>1.5256417537830935</v>
      </c>
      <c r="V1277" s="1">
        <f t="shared" si="309"/>
        <v>6.2972633206274313</v>
      </c>
      <c r="W1277" s="1">
        <f t="shared" si="315"/>
        <v>7.822905074410528</v>
      </c>
      <c r="X1277" s="1">
        <f t="shared" si="318"/>
        <v>630.03365272548479</v>
      </c>
      <c r="Y1277" s="1">
        <f t="shared" si="319"/>
        <v>135.54252684528791</v>
      </c>
      <c r="Z1277" s="1">
        <f t="shared" si="320"/>
        <v>0.45307617301813452</v>
      </c>
      <c r="AA1277" s="1">
        <f t="shared" si="316"/>
        <v>20.019428625270606</v>
      </c>
      <c r="AB1277" s="1">
        <f t="shared" si="317"/>
        <v>-40.67254253417024</v>
      </c>
      <c r="AC1277" s="1">
        <f t="shared" si="310"/>
        <v>45.332474438047079</v>
      </c>
      <c r="AD1277" s="1">
        <f t="shared" si="322"/>
        <v>-1.5256417537830935</v>
      </c>
      <c r="AE1277" s="1">
        <f t="shared" si="311"/>
        <v>-3.5127366793725692</v>
      </c>
      <c r="AF1277" s="1">
        <f t="shared" si="312"/>
        <v>3.8297391215976813</v>
      </c>
      <c r="AG1277" s="1">
        <f t="shared" si="307"/>
        <v>12.749999999999773</v>
      </c>
      <c r="AH1277" s="1">
        <f>SUM($Z$2:Z1277)</f>
        <v>768.43780078115549</v>
      </c>
    </row>
    <row r="1278" spans="17:34" x14ac:dyDescent="0.3">
      <c r="Q1278" s="1">
        <f t="shared" si="313"/>
        <v>12.759999999999772</v>
      </c>
      <c r="R1278" s="1">
        <f>IF(Q1278&lt;=t_thrust,('D12 Data'!D1278/(m+m_f/2)),0)</f>
        <v>0</v>
      </c>
      <c r="S1278" s="1">
        <f t="shared" si="314"/>
        <v>0</v>
      </c>
      <c r="T1278" s="1">
        <f t="shared" si="321"/>
        <v>0</v>
      </c>
      <c r="U1278" s="1">
        <f t="shared" si="308"/>
        <v>1.523317315956578</v>
      </c>
      <c r="V1278" s="1">
        <f t="shared" si="309"/>
        <v>6.3081454434799413</v>
      </c>
      <c r="W1278" s="1">
        <f t="shared" si="315"/>
        <v>7.8314627594365191</v>
      </c>
      <c r="X1278" s="1">
        <f t="shared" si="318"/>
        <v>630.23384701173745</v>
      </c>
      <c r="Y1278" s="1">
        <f t="shared" si="319"/>
        <v>135.1358014199462</v>
      </c>
      <c r="Z1278" s="1">
        <f t="shared" si="320"/>
        <v>0.45332474438045584</v>
      </c>
      <c r="AA1278" s="1">
        <f t="shared" si="316"/>
        <v>20.004172207732775</v>
      </c>
      <c r="AB1278" s="1">
        <f t="shared" si="317"/>
        <v>-40.707669900963964</v>
      </c>
      <c r="AC1278" s="1">
        <f t="shared" si="310"/>
        <v>45.357262863652565</v>
      </c>
      <c r="AD1278" s="1">
        <f t="shared" si="322"/>
        <v>-1.523317315956578</v>
      </c>
      <c r="AE1278" s="1">
        <f t="shared" si="311"/>
        <v>-3.5018545565200592</v>
      </c>
      <c r="AF1278" s="1">
        <f t="shared" si="312"/>
        <v>3.8188324105822518</v>
      </c>
      <c r="AG1278" s="1">
        <f t="shared" si="307"/>
        <v>12.759999999999772</v>
      </c>
      <c r="AH1278" s="1">
        <f>SUM($Z$2:Z1278)</f>
        <v>768.89112552553593</v>
      </c>
    </row>
    <row r="1279" spans="17:34" x14ac:dyDescent="0.3">
      <c r="Q1279" s="1">
        <f t="shared" si="313"/>
        <v>12.769999999999772</v>
      </c>
      <c r="R1279" s="1">
        <f>IF(Q1279&lt;=t_thrust,('D12 Data'!D1279/(m+m_f/2)),0)</f>
        <v>0</v>
      </c>
      <c r="S1279" s="1">
        <f t="shared" si="314"/>
        <v>0</v>
      </c>
      <c r="T1279" s="1">
        <f t="shared" si="321"/>
        <v>0</v>
      </c>
      <c r="U1279" s="1">
        <f t="shared" si="308"/>
        <v>1.5209981876342271</v>
      </c>
      <c r="V1279" s="1">
        <f t="shared" si="309"/>
        <v>6.3190032053745169</v>
      </c>
      <c r="W1279" s="1">
        <f t="shared" si="315"/>
        <v>7.8400013930087438</v>
      </c>
      <c r="X1279" s="1">
        <f t="shared" si="318"/>
        <v>630.4338887338148</v>
      </c>
      <c r="Y1279" s="1">
        <f t="shared" si="319"/>
        <v>134.72872472093658</v>
      </c>
      <c r="Z1279" s="1">
        <f t="shared" si="320"/>
        <v>0.45357262863651687</v>
      </c>
      <c r="AA1279" s="1">
        <f t="shared" si="316"/>
        <v>19.98893903457321</v>
      </c>
      <c r="AB1279" s="1">
        <f t="shared" si="317"/>
        <v>-40.742688446529165</v>
      </c>
      <c r="AC1279" s="1">
        <f t="shared" si="310"/>
        <v>45.381982609608691</v>
      </c>
      <c r="AD1279" s="1">
        <f t="shared" si="322"/>
        <v>-1.5209981876342271</v>
      </c>
      <c r="AE1279" s="1">
        <f t="shared" si="311"/>
        <v>-3.4909967946254836</v>
      </c>
      <c r="AF1279" s="1">
        <f t="shared" si="312"/>
        <v>3.8079514317900647</v>
      </c>
      <c r="AG1279" s="1">
        <f t="shared" si="307"/>
        <v>12.769999999999772</v>
      </c>
      <c r="AH1279" s="1">
        <f>SUM($Z$2:Z1279)</f>
        <v>769.34469815417242</v>
      </c>
    </row>
    <row r="1280" spans="17:34" x14ac:dyDescent="0.3">
      <c r="Q1280" s="1">
        <f t="shared" si="313"/>
        <v>12.779999999999772</v>
      </c>
      <c r="R1280" s="1">
        <f>IF(Q1280&lt;=t_thrust,('D12 Data'!D1280/(m+m_f/2)),0)</f>
        <v>0</v>
      </c>
      <c r="S1280" s="1">
        <f t="shared" si="314"/>
        <v>0</v>
      </c>
      <c r="T1280" s="1">
        <f t="shared" si="321"/>
        <v>0</v>
      </c>
      <c r="U1280" s="1">
        <f t="shared" si="308"/>
        <v>1.518684352654577</v>
      </c>
      <c r="V1280" s="1">
        <f t="shared" si="309"/>
        <v>6.3298365949026909</v>
      </c>
      <c r="W1280" s="1">
        <f t="shared" si="315"/>
        <v>7.8485209475572661</v>
      </c>
      <c r="X1280" s="1">
        <f t="shared" si="318"/>
        <v>630.63377812416047</v>
      </c>
      <c r="Y1280" s="1">
        <f t="shared" si="319"/>
        <v>134.3212978364713</v>
      </c>
      <c r="Z1280" s="1">
        <f t="shared" si="320"/>
        <v>0.4538198260960517</v>
      </c>
      <c r="AA1280" s="1">
        <f t="shared" si="316"/>
        <v>19.973729052696868</v>
      </c>
      <c r="AB1280" s="1">
        <f t="shared" si="317"/>
        <v>-40.77759841447542</v>
      </c>
      <c r="AC1280" s="1">
        <f t="shared" si="310"/>
        <v>45.40663370833358</v>
      </c>
      <c r="AD1280" s="1">
        <f t="shared" si="322"/>
        <v>-1.518684352654577</v>
      </c>
      <c r="AE1280" s="1">
        <f t="shared" si="311"/>
        <v>-3.4801634050973096</v>
      </c>
      <c r="AF1280" s="1">
        <f t="shared" si="312"/>
        <v>3.7970961917202404</v>
      </c>
      <c r="AG1280" s="1">
        <f t="shared" si="307"/>
        <v>12.779999999999772</v>
      </c>
      <c r="AH1280" s="1">
        <f>SUM($Z$2:Z1280)</f>
        <v>769.79851798026846</v>
      </c>
    </row>
    <row r="1281" spans="17:34" x14ac:dyDescent="0.3">
      <c r="Q1281" s="1">
        <f t="shared" si="313"/>
        <v>12.789999999999772</v>
      </c>
      <c r="R1281" s="1">
        <f>IF(Q1281&lt;=t_thrust,('D12 Data'!D1281/(m+m_f/2)),0)</f>
        <v>0</v>
      </c>
      <c r="S1281" s="1">
        <f t="shared" si="314"/>
        <v>0</v>
      </c>
      <c r="T1281" s="1">
        <f t="shared" si="321"/>
        <v>0</v>
      </c>
      <c r="U1281" s="1">
        <f t="shared" si="308"/>
        <v>1.5163757949176178</v>
      </c>
      <c r="V1281" s="1">
        <f t="shared" si="309"/>
        <v>6.3406456012201069</v>
      </c>
      <c r="W1281" s="1">
        <f t="shared" si="315"/>
        <v>7.8570213961377267</v>
      </c>
      <c r="X1281" s="1">
        <f t="shared" si="318"/>
        <v>630.83351541468744</v>
      </c>
      <c r="Y1281" s="1">
        <f t="shared" si="319"/>
        <v>133.91352185232657</v>
      </c>
      <c r="Z1281" s="1">
        <f t="shared" si="320"/>
        <v>0.45406633708331812</v>
      </c>
      <c r="AA1281" s="1">
        <f t="shared" si="316"/>
        <v>19.958542209170322</v>
      </c>
      <c r="AB1281" s="1">
        <f t="shared" si="317"/>
        <v>-40.812400048526392</v>
      </c>
      <c r="AC1281" s="1">
        <f t="shared" si="310"/>
        <v>45.431216193672284</v>
      </c>
      <c r="AD1281" s="1">
        <f t="shared" si="322"/>
        <v>-1.5163757949176178</v>
      </c>
      <c r="AE1281" s="1">
        <f t="shared" si="311"/>
        <v>-3.4693543987798936</v>
      </c>
      <c r="AF1281" s="1">
        <f t="shared" si="312"/>
        <v>3.7862666963310225</v>
      </c>
      <c r="AG1281" s="1">
        <f t="shared" ref="AG1281:AG1344" si="323">Q1281</f>
        <v>12.789999999999772</v>
      </c>
      <c r="AH1281" s="1">
        <f>SUM($Z$2:Z1281)</f>
        <v>770.25258431735176</v>
      </c>
    </row>
    <row r="1282" spans="17:34" x14ac:dyDescent="0.3">
      <c r="Q1282" s="1">
        <f t="shared" si="313"/>
        <v>12.799999999999772</v>
      </c>
      <c r="R1282" s="1">
        <f>IF(Q1282&lt;=t_thrust,('D12 Data'!D1282/(m+m_f/2)),0)</f>
        <v>0</v>
      </c>
      <c r="S1282" s="1">
        <f t="shared" si="314"/>
        <v>0</v>
      </c>
      <c r="T1282" s="1">
        <f t="shared" si="321"/>
        <v>0</v>
      </c>
      <c r="U1282" s="1">
        <f t="shared" ref="U1282:U1345" si="324">IF(t&lt;=t_thrust,(0.5*rho*vx^2*C_D*A)/(m+m_f/2),(0.5*rho*vx^2*C_D*A)/m)</f>
        <v>1.5140724983845149</v>
      </c>
      <c r="V1282" s="1">
        <f t="shared" ref="V1282:V1345" si="325">IF(t&lt;=t_thrust,(0.5*rho*vy^2*C_D*A)/(m+m_f/2),(0.5*rho*vy^2*C_D*A)/m)</f>
        <v>6.3514302140428995</v>
      </c>
      <c r="W1282" s="1">
        <f t="shared" si="315"/>
        <v>7.8655027124274159</v>
      </c>
      <c r="X1282" s="1">
        <f t="shared" si="318"/>
        <v>631.03310083677911</v>
      </c>
      <c r="Y1282" s="1">
        <f t="shared" si="319"/>
        <v>133.50539785184131</v>
      </c>
      <c r="Z1282" s="1">
        <f t="shared" si="320"/>
        <v>0.45431216193670482</v>
      </c>
      <c r="AA1282" s="1">
        <f t="shared" si="316"/>
        <v>19.943378451221147</v>
      </c>
      <c r="AB1282" s="1">
        <f t="shared" si="317"/>
        <v>-40.847093592514192</v>
      </c>
      <c r="AC1282" s="1">
        <f t="shared" ref="AC1282:AC1345" si="326">SQRT(vx^2+vy^2)</f>
        <v>45.455730100882178</v>
      </c>
      <c r="AD1282" s="1">
        <f t="shared" si="322"/>
        <v>-1.5140724983845149</v>
      </c>
      <c r="AE1282" s="1">
        <f t="shared" ref="AE1282:AE1345" si="327">IF(t&gt;t_thrust,IF(vy&gt;0,-ady-g,ady-g),aty-ady-g)</f>
        <v>-3.458569785957101</v>
      </c>
      <c r="AF1282" s="1">
        <f t="shared" ref="AF1282:AF1345" si="328">SQRT(ax^2 + ay^2)</f>
        <v>3.7754629510431794</v>
      </c>
      <c r="AG1282" s="1">
        <f t="shared" si="323"/>
        <v>12.799999999999772</v>
      </c>
      <c r="AH1282" s="1">
        <f>SUM($Z$2:Z1282)</f>
        <v>770.7068964792885</v>
      </c>
    </row>
    <row r="1283" spans="17:34" x14ac:dyDescent="0.3">
      <c r="Q1283" s="1">
        <f t="shared" ref="Q1283:Q1346" si="329">Q1282+h</f>
        <v>12.809999999999771</v>
      </c>
      <c r="R1283" s="1">
        <f>IF(Q1283&lt;=t_thrust,('D12 Data'!D1283/(m+m_f/2)),0)</f>
        <v>0</v>
      </c>
      <c r="S1283" s="1">
        <f t="shared" ref="S1283:S1346" si="330">R1283*COS($D$3)</f>
        <v>0</v>
      </c>
      <c r="T1283" s="1">
        <f t="shared" si="321"/>
        <v>0</v>
      </c>
      <c r="U1283" s="1">
        <f t="shared" si="324"/>
        <v>1.511774447077328</v>
      </c>
      <c r="V1283" s="1">
        <f t="shared" si="325"/>
        <v>6.3621904236440852</v>
      </c>
      <c r="W1283" s="1">
        <f t="shared" ref="W1283:W1346" si="331">IF(Q1283&lt;=t_thrust,(0.5*rho*AC1283^2*C_D*A)/(m+m_f/2),(0.5*rho*AC1283^2*C_D*A)/m)</f>
        <v>7.8739648707214114</v>
      </c>
      <c r="X1283" s="1">
        <f t="shared" si="318"/>
        <v>631.23253462129128</v>
      </c>
      <c r="Y1283" s="1">
        <f t="shared" si="319"/>
        <v>133.09692691591619</v>
      </c>
      <c r="Z1283" s="1">
        <f t="shared" si="320"/>
        <v>0.45455730100878544</v>
      </c>
      <c r="AA1283" s="1">
        <f t="shared" ref="AA1283:AA1346" si="332">AA1282+AD1282*(Q1283-Q1282)</f>
        <v>19.928237726237302</v>
      </c>
      <c r="AB1283" s="1">
        <f t="shared" ref="AB1283:AB1346" si="333">AB1282+AE1282*(Q1283-Q1282)</f>
        <v>-40.881679290373761</v>
      </c>
      <c r="AC1283" s="1">
        <f t="shared" si="326"/>
        <v>45.480175466618448</v>
      </c>
      <c r="AD1283" s="1">
        <f t="shared" si="322"/>
        <v>-1.511774447077328</v>
      </c>
      <c r="AE1283" s="1">
        <f t="shared" si="327"/>
        <v>-3.4478095763559153</v>
      </c>
      <c r="AF1283" s="1">
        <f t="shared" si="328"/>
        <v>3.7646849607433976</v>
      </c>
      <c r="AG1283" s="1">
        <f t="shared" si="323"/>
        <v>12.809999999999771</v>
      </c>
      <c r="AH1283" s="1">
        <f>SUM($Z$2:Z1283)</f>
        <v>771.16145378029728</v>
      </c>
    </row>
    <row r="1284" spans="17:34" x14ac:dyDescent="0.3">
      <c r="Q1284" s="1">
        <f t="shared" si="329"/>
        <v>12.819999999999771</v>
      </c>
      <c r="R1284" s="1">
        <f>IF(Q1284&lt;=t_thrust,('D12 Data'!D1284/(m+m_f/2)),0)</f>
        <v>0</v>
      </c>
      <c r="S1284" s="1">
        <f t="shared" si="330"/>
        <v>0</v>
      </c>
      <c r="T1284" s="1">
        <f t="shared" si="321"/>
        <v>0</v>
      </c>
      <c r="U1284" s="1">
        <f t="shared" si="324"/>
        <v>1.509481625078736</v>
      </c>
      <c r="V1284" s="1">
        <f t="shared" si="325"/>
        <v>6.372926220849962</v>
      </c>
      <c r="W1284" s="1">
        <f t="shared" si="331"/>
        <v>7.8824078459286957</v>
      </c>
      <c r="X1284" s="1">
        <f t="shared" ref="X1284:X1347" si="334">X1283+AA1283*(Q1284-Q1283)</f>
        <v>631.4318169985537</v>
      </c>
      <c r="Y1284" s="1">
        <f t="shared" ref="Y1284:Y1347" si="335">Y1283+AB1283*($Q1284-$Q1283)</f>
        <v>132.68811012301245</v>
      </c>
      <c r="Z1284" s="1">
        <f t="shared" ref="Z1284:Z1347" si="336">SQRT((X1284-X1283)^2+(Y1284-Y1283)^2)</f>
        <v>0.45480175466620332</v>
      </c>
      <c r="AA1284" s="1">
        <f t="shared" si="332"/>
        <v>19.913119981766531</v>
      </c>
      <c r="AB1284" s="1">
        <f t="shared" si="333"/>
        <v>-40.916157386137321</v>
      </c>
      <c r="AC1284" s="1">
        <f t="shared" si="326"/>
        <v>45.504552328919672</v>
      </c>
      <c r="AD1284" s="1">
        <f t="shared" si="322"/>
        <v>-1.509481625078736</v>
      </c>
      <c r="AE1284" s="1">
        <f t="shared" si="327"/>
        <v>-3.4370737791500385</v>
      </c>
      <c r="AF1284" s="1">
        <f t="shared" si="328"/>
        <v>3.7539327297876648</v>
      </c>
      <c r="AG1284" s="1">
        <f t="shared" si="323"/>
        <v>12.819999999999771</v>
      </c>
      <c r="AH1284" s="1">
        <f>SUM($Z$2:Z1284)</f>
        <v>771.61625553496344</v>
      </c>
    </row>
    <row r="1285" spans="17:34" x14ac:dyDescent="0.3">
      <c r="Q1285" s="1">
        <f t="shared" si="329"/>
        <v>12.829999999999771</v>
      </c>
      <c r="R1285" s="1">
        <f>IF(Q1285&lt;=t_thrust,('D12 Data'!D1285/(m+m_f/2)),0)</f>
        <v>0</v>
      </c>
      <c r="S1285" s="1">
        <f t="shared" si="330"/>
        <v>0</v>
      </c>
      <c r="T1285" s="1">
        <f t="shared" si="321"/>
        <v>0</v>
      </c>
      <c r="U1285" s="1">
        <f t="shared" si="324"/>
        <v>1.5071940165317588</v>
      </c>
      <c r="V1285" s="1">
        <f t="shared" si="325"/>
        <v>6.3836375970365022</v>
      </c>
      <c r="W1285" s="1">
        <f t="shared" si="331"/>
        <v>7.8908316135682623</v>
      </c>
      <c r="X1285" s="1">
        <f t="shared" si="334"/>
        <v>631.63094819837136</v>
      </c>
      <c r="Y1285" s="1">
        <f t="shared" si="335"/>
        <v>132.2789485491511</v>
      </c>
      <c r="Z1285" s="1">
        <f t="shared" si="336"/>
        <v>0.45504552328917597</v>
      </c>
      <c r="AA1285" s="1">
        <f t="shared" si="332"/>
        <v>19.898025165515744</v>
      </c>
      <c r="AB1285" s="1">
        <f t="shared" si="333"/>
        <v>-40.950528123928819</v>
      </c>
      <c r="AC1285" s="1">
        <f t="shared" si="326"/>
        <v>45.528860727193504</v>
      </c>
      <c r="AD1285" s="1">
        <f t="shared" si="322"/>
        <v>-1.5071940165317588</v>
      </c>
      <c r="AE1285" s="1">
        <f t="shared" si="327"/>
        <v>-3.4263624029634983</v>
      </c>
      <c r="AF1285" s="1">
        <f t="shared" si="328"/>
        <v>3.7432062620046644</v>
      </c>
      <c r="AG1285" s="1">
        <f t="shared" si="323"/>
        <v>12.829999999999771</v>
      </c>
      <c r="AH1285" s="1">
        <f>SUM($Z$2:Z1285)</f>
        <v>772.07130105825263</v>
      </c>
    </row>
    <row r="1286" spans="17:34" x14ac:dyDescent="0.3">
      <c r="Q1286" s="1">
        <f t="shared" si="329"/>
        <v>12.839999999999771</v>
      </c>
      <c r="R1286" s="1">
        <f>IF(Q1286&lt;=t_thrust,('D12 Data'!D1286/(m+m_f/2)),0)</f>
        <v>0</v>
      </c>
      <c r="S1286" s="1">
        <f t="shared" si="330"/>
        <v>0</v>
      </c>
      <c r="T1286" s="1">
        <f t="shared" si="321"/>
        <v>0</v>
      </c>
      <c r="U1286" s="1">
        <f t="shared" si="324"/>
        <v>1.504911605639486</v>
      </c>
      <c r="V1286" s="1">
        <f t="shared" si="325"/>
        <v>6.3943245441257721</v>
      </c>
      <c r="W1286" s="1">
        <f t="shared" si="331"/>
        <v>7.8992361497652572</v>
      </c>
      <c r="X1286" s="1">
        <f t="shared" si="334"/>
        <v>631.8299284500265</v>
      </c>
      <c r="Y1286" s="1">
        <f t="shared" si="335"/>
        <v>131.86944326791181</v>
      </c>
      <c r="Z1286" s="1">
        <f t="shared" si="336"/>
        <v>0.45528860727193127</v>
      </c>
      <c r="AA1286" s="1">
        <f t="shared" si="332"/>
        <v>19.882953225350427</v>
      </c>
      <c r="AB1286" s="1">
        <f t="shared" si="333"/>
        <v>-40.984791747958454</v>
      </c>
      <c r="AC1286" s="1">
        <f t="shared" si="326"/>
        <v>45.553100702202435</v>
      </c>
      <c r="AD1286" s="1">
        <f t="shared" si="322"/>
        <v>-1.504911605639486</v>
      </c>
      <c r="AE1286" s="1">
        <f t="shared" si="327"/>
        <v>-3.4156754558742284</v>
      </c>
      <c r="AF1286" s="1">
        <f t="shared" si="328"/>
        <v>3.7325055606991442</v>
      </c>
      <c r="AG1286" s="1">
        <f t="shared" si="323"/>
        <v>12.839999999999771</v>
      </c>
      <c r="AH1286" s="1">
        <f>SUM($Z$2:Z1286)</f>
        <v>772.52658966552451</v>
      </c>
    </row>
    <row r="1287" spans="17:34" x14ac:dyDescent="0.3">
      <c r="Q1287" s="1">
        <f t="shared" si="329"/>
        <v>12.84999999999977</v>
      </c>
      <c r="R1287" s="1">
        <f>IF(Q1287&lt;=t_thrust,('D12 Data'!D1287/(m+m_f/2)),0)</f>
        <v>0</v>
      </c>
      <c r="S1287" s="1">
        <f t="shared" si="330"/>
        <v>0</v>
      </c>
      <c r="T1287" s="1">
        <f t="shared" si="321"/>
        <v>0</v>
      </c>
      <c r="U1287" s="1">
        <f t="shared" si="324"/>
        <v>1.5026343766648005</v>
      </c>
      <c r="V1287" s="1">
        <f t="shared" si="325"/>
        <v>6.4049870545823389</v>
      </c>
      <c r="W1287" s="1">
        <f t="shared" si="331"/>
        <v>7.90762143124714</v>
      </c>
      <c r="X1287" s="1">
        <f t="shared" si="334"/>
        <v>632.02875798228001</v>
      </c>
      <c r="Y1287" s="1">
        <f t="shared" si="335"/>
        <v>131.45959535043224</v>
      </c>
      <c r="Z1287" s="1">
        <f t="shared" si="336"/>
        <v>0.45553100702201216</v>
      </c>
      <c r="AA1287" s="1">
        <f t="shared" si="332"/>
        <v>19.867904109294031</v>
      </c>
      <c r="AB1287" s="1">
        <f t="shared" si="333"/>
        <v>-41.018948502517198</v>
      </c>
      <c r="AC1287" s="1">
        <f t="shared" si="326"/>
        <v>45.577272296049713</v>
      </c>
      <c r="AD1287" s="1">
        <f t="shared" si="322"/>
        <v>-1.5026343766648005</v>
      </c>
      <c r="AE1287" s="1">
        <f t="shared" si="327"/>
        <v>-3.4050129454176616</v>
      </c>
      <c r="AF1287" s="1">
        <f t="shared" si="328"/>
        <v>3.7218306286552956</v>
      </c>
      <c r="AG1287" s="1">
        <f t="shared" si="323"/>
        <v>12.84999999999977</v>
      </c>
      <c r="AH1287" s="1">
        <f>SUM($Z$2:Z1287)</f>
        <v>772.98212067254656</v>
      </c>
    </row>
    <row r="1288" spans="17:34" x14ac:dyDescent="0.3">
      <c r="Q1288" s="1">
        <f t="shared" si="329"/>
        <v>12.85999999999977</v>
      </c>
      <c r="R1288" s="1">
        <f>IF(Q1288&lt;=t_thrust,('D12 Data'!D1288/(m+m_f/2)),0)</f>
        <v>0</v>
      </c>
      <c r="S1288" s="1">
        <f t="shared" si="330"/>
        <v>0</v>
      </c>
      <c r="T1288" s="1">
        <f t="shared" si="321"/>
        <v>0</v>
      </c>
      <c r="U1288" s="1">
        <f t="shared" si="324"/>
        <v>1.5003623139301108</v>
      </c>
      <c r="V1288" s="1">
        <f t="shared" si="325"/>
        <v>6.4156251214096836</v>
      </c>
      <c r="W1288" s="1">
        <f t="shared" si="331"/>
        <v>7.9159874353397939</v>
      </c>
      <c r="X1288" s="1">
        <f t="shared" si="334"/>
        <v>632.227437023373</v>
      </c>
      <c r="Y1288" s="1">
        <f t="shared" si="335"/>
        <v>131.04940586540707</v>
      </c>
      <c r="Z1288" s="1">
        <f t="shared" si="336"/>
        <v>0.45577272296051669</v>
      </c>
      <c r="AA1288" s="1">
        <f t="shared" si="332"/>
        <v>19.852877765527385</v>
      </c>
      <c r="AB1288" s="1">
        <f t="shared" si="333"/>
        <v>-41.05299863197137</v>
      </c>
      <c r="AC1288" s="1">
        <f t="shared" si="326"/>
        <v>45.601375552165251</v>
      </c>
      <c r="AD1288" s="1">
        <f t="shared" si="322"/>
        <v>-1.5003623139301108</v>
      </c>
      <c r="AE1288" s="1">
        <f t="shared" si="327"/>
        <v>-3.3943748785903169</v>
      </c>
      <c r="AF1288" s="1">
        <f t="shared" si="328"/>
        <v>3.7111814681401318</v>
      </c>
      <c r="AG1288" s="1">
        <f t="shared" si="323"/>
        <v>12.85999999999977</v>
      </c>
      <c r="AH1288" s="1">
        <f>SUM($Z$2:Z1288)</f>
        <v>773.4378933955071</v>
      </c>
    </row>
    <row r="1289" spans="17:34" x14ac:dyDescent="0.3">
      <c r="Q1289" s="1">
        <f t="shared" si="329"/>
        <v>12.86999999999977</v>
      </c>
      <c r="R1289" s="1">
        <f>IF(Q1289&lt;=t_thrust,('D12 Data'!D1289/(m+m_f/2)),0)</f>
        <v>0</v>
      </c>
      <c r="S1289" s="1">
        <f t="shared" si="330"/>
        <v>0</v>
      </c>
      <c r="T1289" s="1">
        <f t="shared" si="321"/>
        <v>0</v>
      </c>
      <c r="U1289" s="1">
        <f t="shared" si="324"/>
        <v>1.4980954018170776</v>
      </c>
      <c r="V1289" s="1">
        <f t="shared" si="325"/>
        <v>6.4262387381466466</v>
      </c>
      <c r="W1289" s="1">
        <f t="shared" si="331"/>
        <v>7.9243341399637224</v>
      </c>
      <c r="X1289" s="1">
        <f t="shared" si="334"/>
        <v>632.42596580102827</v>
      </c>
      <c r="Y1289" s="1">
        <f t="shared" si="335"/>
        <v>130.63887587908735</v>
      </c>
      <c r="Z1289" s="1">
        <f t="shared" si="336"/>
        <v>0.45601375552165274</v>
      </c>
      <c r="AA1289" s="1">
        <f t="shared" si="332"/>
        <v>19.837874142388085</v>
      </c>
      <c r="AB1289" s="1">
        <f t="shared" si="333"/>
        <v>-41.086942380757272</v>
      </c>
      <c r="AC1289" s="1">
        <f t="shared" si="326"/>
        <v>45.625410515291783</v>
      </c>
      <c r="AD1289" s="1">
        <f t="shared" si="322"/>
        <v>-1.4980954018170776</v>
      </c>
      <c r="AE1289" s="1">
        <f t="shared" si="327"/>
        <v>-3.3837612618533539</v>
      </c>
      <c r="AF1289" s="1">
        <f t="shared" si="328"/>
        <v>3.7005580809068341</v>
      </c>
      <c r="AG1289" s="1">
        <f t="shared" si="323"/>
        <v>12.86999999999977</v>
      </c>
      <c r="AH1289" s="1">
        <f>SUM($Z$2:Z1289)</f>
        <v>773.89390715102877</v>
      </c>
    </row>
    <row r="1290" spans="17:34" x14ac:dyDescent="0.3">
      <c r="Q1290" s="1">
        <f t="shared" si="329"/>
        <v>12.87999999999977</v>
      </c>
      <c r="R1290" s="1">
        <f>IF(Q1290&lt;=t_thrust,('D12 Data'!D1290/(m+m_f/2)),0)</f>
        <v>0</v>
      </c>
      <c r="S1290" s="1">
        <f t="shared" si="330"/>
        <v>0</v>
      </c>
      <c r="T1290" s="1">
        <f t="shared" ref="T1290:T1353" si="337">R1290*SIN($D$3)</f>
        <v>0</v>
      </c>
      <c r="U1290" s="1">
        <f t="shared" si="324"/>
        <v>1.4958336247663468</v>
      </c>
      <c r="V1290" s="1">
        <f t="shared" si="325"/>
        <v>6.4368278988638368</v>
      </c>
      <c r="W1290" s="1">
        <f t="shared" si="331"/>
        <v>7.9326615236301832</v>
      </c>
      <c r="X1290" s="1">
        <f t="shared" si="334"/>
        <v>632.62434454245215</v>
      </c>
      <c r="Y1290" s="1">
        <f t="shared" si="335"/>
        <v>130.2280064552798</v>
      </c>
      <c r="Z1290" s="1">
        <f t="shared" si="336"/>
        <v>0.45625410515290105</v>
      </c>
      <c r="AA1290" s="1">
        <f t="shared" si="332"/>
        <v>19.822893188369914</v>
      </c>
      <c r="AB1290" s="1">
        <f t="shared" si="333"/>
        <v>-41.120779993375805</v>
      </c>
      <c r="AC1290" s="1">
        <f t="shared" si="326"/>
        <v>45.64937723147095</v>
      </c>
      <c r="AD1290" s="1">
        <f t="shared" ref="AD1290:AD1353" si="338">S1290-U1290</f>
        <v>-1.4958336247663468</v>
      </c>
      <c r="AE1290" s="1">
        <f t="shared" si="327"/>
        <v>-3.3731721011361637</v>
      </c>
      <c r="AF1290" s="1">
        <f t="shared" si="328"/>
        <v>3.6899604681981337</v>
      </c>
      <c r="AG1290" s="1">
        <f t="shared" si="323"/>
        <v>12.87999999999977</v>
      </c>
      <c r="AH1290" s="1">
        <f>SUM($Z$2:Z1290)</f>
        <v>774.35016125618165</v>
      </c>
    </row>
    <row r="1291" spans="17:34" x14ac:dyDescent="0.3">
      <c r="Q1291" s="1">
        <f t="shared" si="329"/>
        <v>12.88999999999977</v>
      </c>
      <c r="R1291" s="1">
        <f>IF(Q1291&lt;=t_thrust,('D12 Data'!D1291/(m+m_f/2)),0)</f>
        <v>0</v>
      </c>
      <c r="S1291" s="1">
        <f t="shared" si="330"/>
        <v>0</v>
      </c>
      <c r="T1291" s="1">
        <f t="shared" si="337"/>
        <v>0</v>
      </c>
      <c r="U1291" s="1">
        <f t="shared" si="324"/>
        <v>1.4935769672772836</v>
      </c>
      <c r="V1291" s="1">
        <f t="shared" si="325"/>
        <v>6.4473925981600892</v>
      </c>
      <c r="W1291" s="1">
        <f t="shared" si="331"/>
        <v>7.9409695654373742</v>
      </c>
      <c r="X1291" s="1">
        <f t="shared" si="334"/>
        <v>632.82257347433585</v>
      </c>
      <c r="Y1291" s="1">
        <f t="shared" si="335"/>
        <v>129.81679865534605</v>
      </c>
      <c r="Z1291" s="1">
        <f t="shared" si="336"/>
        <v>0.45649377231470345</v>
      </c>
      <c r="AA1291" s="1">
        <f t="shared" si="332"/>
        <v>19.807934852122251</v>
      </c>
      <c r="AB1291" s="1">
        <f t="shared" si="333"/>
        <v>-41.154511714387169</v>
      </c>
      <c r="AC1291" s="1">
        <f t="shared" si="326"/>
        <v>45.673275748029617</v>
      </c>
      <c r="AD1291" s="1">
        <f t="shared" si="338"/>
        <v>-1.4935769672772836</v>
      </c>
      <c r="AE1291" s="1">
        <f t="shared" si="327"/>
        <v>-3.3626074018399112</v>
      </c>
      <c r="AF1291" s="1">
        <f t="shared" si="328"/>
        <v>3.6793886307496479</v>
      </c>
      <c r="AG1291" s="1">
        <f t="shared" si="323"/>
        <v>12.88999999999977</v>
      </c>
      <c r="AH1291" s="1">
        <f>SUM($Z$2:Z1291)</f>
        <v>774.80665502849638</v>
      </c>
    </row>
    <row r="1292" spans="17:34" x14ac:dyDescent="0.3">
      <c r="Q1292" s="1">
        <f t="shared" si="329"/>
        <v>12.899999999999769</v>
      </c>
      <c r="R1292" s="1">
        <f>IF(Q1292&lt;=t_thrust,('D12 Data'!D1292/(m+m_f/2)),0)</f>
        <v>0</v>
      </c>
      <c r="S1292" s="1">
        <f t="shared" si="330"/>
        <v>0</v>
      </c>
      <c r="T1292" s="1">
        <f t="shared" si="337"/>
        <v>0</v>
      </c>
      <c r="U1292" s="1">
        <f t="shared" si="324"/>
        <v>1.4913254139077041</v>
      </c>
      <c r="V1292" s="1">
        <f t="shared" si="325"/>
        <v>6.4579328311589066</v>
      </c>
      <c r="W1292" s="1">
        <f t="shared" si="331"/>
        <v>7.9492582450666109</v>
      </c>
      <c r="X1292" s="1">
        <f t="shared" si="334"/>
        <v>633.02065282285707</v>
      </c>
      <c r="Y1292" s="1">
        <f t="shared" si="335"/>
        <v>129.40525353820217</v>
      </c>
      <c r="Z1292" s="1">
        <f t="shared" si="336"/>
        <v>0.45673275748029624</v>
      </c>
      <c r="AA1292" s="1">
        <f t="shared" si="332"/>
        <v>19.79299908244948</v>
      </c>
      <c r="AB1292" s="1">
        <f t="shared" si="333"/>
        <v>-41.188137788405569</v>
      </c>
      <c r="AC1292" s="1">
        <f t="shared" si="326"/>
        <v>45.697106113566193</v>
      </c>
      <c r="AD1292" s="1">
        <f t="shared" si="338"/>
        <v>-1.4913254139077041</v>
      </c>
      <c r="AE1292" s="1">
        <f t="shared" si="327"/>
        <v>-3.3520671688410939</v>
      </c>
      <c r="AF1292" s="1">
        <f t="shared" si="328"/>
        <v>3.6688425687932336</v>
      </c>
      <c r="AG1292" s="1">
        <f t="shared" si="323"/>
        <v>12.899999999999769</v>
      </c>
      <c r="AH1292" s="1">
        <f>SUM($Z$2:Z1292)</f>
        <v>775.26338778597665</v>
      </c>
    </row>
    <row r="1293" spans="17:34" x14ac:dyDescent="0.3">
      <c r="Q1293" s="1">
        <f t="shared" si="329"/>
        <v>12.909999999999769</v>
      </c>
      <c r="R1293" s="1">
        <f>IF(Q1293&lt;=t_thrust,('D12 Data'!D1293/(m+m_f/2)),0)</f>
        <v>0</v>
      </c>
      <c r="S1293" s="1">
        <f t="shared" si="330"/>
        <v>0</v>
      </c>
      <c r="T1293" s="1">
        <f t="shared" si="337"/>
        <v>0</v>
      </c>
      <c r="U1293" s="1">
        <f t="shared" si="324"/>
        <v>1.4890789492736123</v>
      </c>
      <c r="V1293" s="1">
        <f t="shared" si="325"/>
        <v>6.4684485935048999</v>
      </c>
      <c r="W1293" s="1">
        <f t="shared" si="331"/>
        <v>7.9575275427785126</v>
      </c>
      <c r="X1293" s="1">
        <f t="shared" si="334"/>
        <v>633.21858281368156</v>
      </c>
      <c r="Y1293" s="1">
        <f t="shared" si="335"/>
        <v>128.99337216031813</v>
      </c>
      <c r="Z1293" s="1">
        <f t="shared" si="336"/>
        <v>0.45697106113564923</v>
      </c>
      <c r="AA1293" s="1">
        <f t="shared" si="332"/>
        <v>19.778085828310402</v>
      </c>
      <c r="AB1293" s="1">
        <f t="shared" si="333"/>
        <v>-41.221658460093977</v>
      </c>
      <c r="AC1293" s="1">
        <f t="shared" si="326"/>
        <v>45.720868377937116</v>
      </c>
      <c r="AD1293" s="1">
        <f t="shared" si="338"/>
        <v>-1.4890789492736123</v>
      </c>
      <c r="AE1293" s="1">
        <f t="shared" si="327"/>
        <v>-3.3415514064951006</v>
      </c>
      <c r="AF1293" s="1">
        <f t="shared" si="328"/>
        <v>3.6583222820603423</v>
      </c>
      <c r="AG1293" s="1">
        <f t="shared" si="323"/>
        <v>12.909999999999769</v>
      </c>
      <c r="AH1293" s="1">
        <f>SUM($Z$2:Z1293)</f>
        <v>775.72035884711227</v>
      </c>
    </row>
    <row r="1294" spans="17:34" x14ac:dyDescent="0.3">
      <c r="Q1294" s="1">
        <f t="shared" si="329"/>
        <v>12.919999999999769</v>
      </c>
      <c r="R1294" s="1">
        <f>IF(Q1294&lt;=t_thrust,('D12 Data'!D1294/(m+m_f/2)),0)</f>
        <v>0</v>
      </c>
      <c r="S1294" s="1">
        <f t="shared" si="330"/>
        <v>0</v>
      </c>
      <c r="T1294" s="1">
        <f t="shared" si="337"/>
        <v>0</v>
      </c>
      <c r="U1294" s="1">
        <f t="shared" si="324"/>
        <v>1.4868375580489388</v>
      </c>
      <c r="V1294" s="1">
        <f t="shared" si="325"/>
        <v>6.4789398813602697</v>
      </c>
      <c r="W1294" s="1">
        <f t="shared" si="331"/>
        <v>7.9657774394092078</v>
      </c>
      <c r="X1294" s="1">
        <f t="shared" si="334"/>
        <v>633.41636367196463</v>
      </c>
      <c r="Y1294" s="1">
        <f t="shared" si="335"/>
        <v>128.58115557571719</v>
      </c>
      <c r="Z1294" s="1">
        <f t="shared" si="336"/>
        <v>0.45720868377935636</v>
      </c>
      <c r="AA1294" s="1">
        <f t="shared" si="332"/>
        <v>19.763195038817667</v>
      </c>
      <c r="AB1294" s="1">
        <f t="shared" si="333"/>
        <v>-41.255073974158925</v>
      </c>
      <c r="AC1294" s="1">
        <f t="shared" si="326"/>
        <v>45.744562592243383</v>
      </c>
      <c r="AD1294" s="1">
        <f t="shared" si="338"/>
        <v>-1.4868375580489388</v>
      </c>
      <c r="AE1294" s="1">
        <f t="shared" si="327"/>
        <v>-3.3310601186397308</v>
      </c>
      <c r="AF1294" s="1">
        <f t="shared" si="328"/>
        <v>3.6478277697853372</v>
      </c>
      <c r="AG1294" s="1">
        <f t="shared" si="323"/>
        <v>12.919999999999769</v>
      </c>
      <c r="AH1294" s="1">
        <f>SUM($Z$2:Z1294)</f>
        <v>776.17756753089168</v>
      </c>
    </row>
    <row r="1295" spans="17:34" x14ac:dyDescent="0.3">
      <c r="Q1295" s="1">
        <f t="shared" si="329"/>
        <v>12.929999999999769</v>
      </c>
      <c r="R1295" s="1">
        <f>IF(Q1295&lt;=t_thrust,('D12 Data'!D1295/(m+m_f/2)),0)</f>
        <v>0</v>
      </c>
      <c r="S1295" s="1">
        <f t="shared" si="330"/>
        <v>0</v>
      </c>
      <c r="T1295" s="1">
        <f t="shared" si="337"/>
        <v>0</v>
      </c>
      <c r="U1295" s="1">
        <f t="shared" si="324"/>
        <v>1.4846012249652756</v>
      </c>
      <c r="V1295" s="1">
        <f t="shared" si="325"/>
        <v>6.4894066914012543</v>
      </c>
      <c r="W1295" s="1">
        <f t="shared" si="331"/>
        <v>7.9740079163665278</v>
      </c>
      <c r="X1295" s="1">
        <f t="shared" si="334"/>
        <v>633.61399562235283</v>
      </c>
      <c r="Y1295" s="1">
        <f t="shared" si="335"/>
        <v>128.1686048359756</v>
      </c>
      <c r="Z1295" s="1">
        <f t="shared" si="336"/>
        <v>0.45744562592244453</v>
      </c>
      <c r="AA1295" s="1">
        <f t="shared" si="332"/>
        <v>19.748326663237179</v>
      </c>
      <c r="AB1295" s="1">
        <f t="shared" si="333"/>
        <v>-41.288384575345319</v>
      </c>
      <c r="AC1295" s="1">
        <f t="shared" si="326"/>
        <v>45.768188808817172</v>
      </c>
      <c r="AD1295" s="1">
        <f t="shared" si="338"/>
        <v>-1.4846012249652756</v>
      </c>
      <c r="AE1295" s="1">
        <f t="shared" si="327"/>
        <v>-3.3205933085987462</v>
      </c>
      <c r="AF1295" s="1">
        <f t="shared" si="328"/>
        <v>3.6373590307088417</v>
      </c>
      <c r="AG1295" s="1">
        <f t="shared" si="323"/>
        <v>12.929999999999769</v>
      </c>
      <c r="AH1295" s="1">
        <f>SUM($Z$2:Z1295)</f>
        <v>776.63501315681413</v>
      </c>
    </row>
    <row r="1296" spans="17:34" x14ac:dyDescent="0.3">
      <c r="Q1296" s="1">
        <f t="shared" si="329"/>
        <v>12.939999999999769</v>
      </c>
      <c r="R1296" s="1">
        <f>IF(Q1296&lt;=t_thrust,('D12 Data'!D1296/(m+m_f/2)),0)</f>
        <v>0</v>
      </c>
      <c r="S1296" s="1">
        <f t="shared" si="330"/>
        <v>0</v>
      </c>
      <c r="T1296" s="1">
        <f t="shared" si="337"/>
        <v>0</v>
      </c>
      <c r="U1296" s="1">
        <f t="shared" si="324"/>
        <v>1.4823699348116179</v>
      </c>
      <c r="V1296" s="1">
        <f t="shared" si="325"/>
        <v>6.4998490208146187</v>
      </c>
      <c r="W1296" s="1">
        <f t="shared" si="331"/>
        <v>7.9822189556262355</v>
      </c>
      <c r="X1296" s="1">
        <f t="shared" si="334"/>
        <v>633.81147888898522</v>
      </c>
      <c r="Y1296" s="1">
        <f t="shared" si="335"/>
        <v>127.75572099022216</v>
      </c>
      <c r="Z1296" s="1">
        <f t="shared" si="336"/>
        <v>0.45768188808816856</v>
      </c>
      <c r="AA1296" s="1">
        <f t="shared" si="332"/>
        <v>19.733480650987527</v>
      </c>
      <c r="AB1296" s="1">
        <f t="shared" si="333"/>
        <v>-41.321590508431306</v>
      </c>
      <c r="AC1296" s="1">
        <f t="shared" si="326"/>
        <v>45.791747081208634</v>
      </c>
      <c r="AD1296" s="1">
        <f t="shared" si="338"/>
        <v>-1.4823699348116179</v>
      </c>
      <c r="AE1296" s="1">
        <f t="shared" si="327"/>
        <v>-3.3101509791853818</v>
      </c>
      <c r="AF1296" s="1">
        <f t="shared" si="328"/>
        <v>3.6269160630810497</v>
      </c>
      <c r="AG1296" s="1">
        <f t="shared" si="323"/>
        <v>12.939999999999769</v>
      </c>
      <c r="AH1296" s="1">
        <f>SUM($Z$2:Z1296)</f>
        <v>777.09269504490226</v>
      </c>
    </row>
    <row r="1297" spans="17:34" x14ac:dyDescent="0.3">
      <c r="Q1297" s="1">
        <f t="shared" si="329"/>
        <v>12.949999999999768</v>
      </c>
      <c r="R1297" s="1">
        <f>IF(Q1297&lt;=t_thrust,('D12 Data'!D1297/(m+m_f/2)),0)</f>
        <v>0</v>
      </c>
      <c r="S1297" s="1">
        <f t="shared" si="330"/>
        <v>0</v>
      </c>
      <c r="T1297" s="1">
        <f t="shared" si="337"/>
        <v>0</v>
      </c>
      <c r="U1297" s="1">
        <f t="shared" si="324"/>
        <v>1.4801436724341073</v>
      </c>
      <c r="V1297" s="1">
        <f t="shared" si="325"/>
        <v>6.5102668672941224</v>
      </c>
      <c r="W1297" s="1">
        <f t="shared" si="331"/>
        <v>7.9904105397282308</v>
      </c>
      <c r="X1297" s="1">
        <f t="shared" si="334"/>
        <v>634.00881369549506</v>
      </c>
      <c r="Y1297" s="1">
        <f t="shared" si="335"/>
        <v>127.34250508513786</v>
      </c>
      <c r="Z1297" s="1">
        <f t="shared" si="336"/>
        <v>0.45791747081206091</v>
      </c>
      <c r="AA1297" s="1">
        <f t="shared" si="332"/>
        <v>19.71865695163941</v>
      </c>
      <c r="AB1297" s="1">
        <f t="shared" si="333"/>
        <v>-41.354692018223162</v>
      </c>
      <c r="AC1297" s="1">
        <f t="shared" si="326"/>
        <v>45.815237464172633</v>
      </c>
      <c r="AD1297" s="1">
        <f t="shared" si="338"/>
        <v>-1.4801436724341073</v>
      </c>
      <c r="AE1297" s="1">
        <f t="shared" si="327"/>
        <v>-3.2997331327058781</v>
      </c>
      <c r="AF1297" s="1">
        <f t="shared" si="328"/>
        <v>3.6164988646650604</v>
      </c>
      <c r="AG1297" s="1">
        <f t="shared" si="323"/>
        <v>12.949999999999768</v>
      </c>
      <c r="AH1297" s="1">
        <f>SUM($Z$2:Z1297)</f>
        <v>777.55061251571431</v>
      </c>
    </row>
    <row r="1298" spans="17:34" x14ac:dyDescent="0.3">
      <c r="Q1298" s="1">
        <f t="shared" si="329"/>
        <v>12.959999999999768</v>
      </c>
      <c r="R1298" s="1">
        <f>IF(Q1298&lt;=t_thrust,('D12 Data'!D1298/(m+m_f/2)),0)</f>
        <v>0</v>
      </c>
      <c r="S1298" s="1">
        <f t="shared" si="330"/>
        <v>0</v>
      </c>
      <c r="T1298" s="1">
        <f t="shared" si="337"/>
        <v>0</v>
      </c>
      <c r="U1298" s="1">
        <f t="shared" si="324"/>
        <v>1.4779224227357703</v>
      </c>
      <c r="V1298" s="1">
        <f t="shared" si="325"/>
        <v>6.520660229037027</v>
      </c>
      <c r="W1298" s="1">
        <f t="shared" si="331"/>
        <v>7.9985826517727956</v>
      </c>
      <c r="X1298" s="1">
        <f t="shared" si="334"/>
        <v>634.20600026501143</v>
      </c>
      <c r="Y1298" s="1">
        <f t="shared" si="335"/>
        <v>126.92895816495563</v>
      </c>
      <c r="Z1298" s="1">
        <f t="shared" si="336"/>
        <v>0.4581523746417086</v>
      </c>
      <c r="AA1298" s="1">
        <f t="shared" si="332"/>
        <v>19.70385551491507</v>
      </c>
      <c r="AB1298" s="1">
        <f t="shared" si="333"/>
        <v>-41.387689349550222</v>
      </c>
      <c r="AC1298" s="1">
        <f t="shared" si="326"/>
        <v>45.83866001365574</v>
      </c>
      <c r="AD1298" s="1">
        <f t="shared" si="338"/>
        <v>-1.4779224227357703</v>
      </c>
      <c r="AE1298" s="1">
        <f t="shared" si="327"/>
        <v>-3.2893397709629735</v>
      </c>
      <c r="AF1298" s="1">
        <f t="shared" si="328"/>
        <v>3.6061074327401723</v>
      </c>
      <c r="AG1298" s="1">
        <f t="shared" si="323"/>
        <v>12.959999999999768</v>
      </c>
      <c r="AH1298" s="1">
        <f>SUM($Z$2:Z1298)</f>
        <v>778.00876489035602</v>
      </c>
    </row>
    <row r="1299" spans="17:34" x14ac:dyDescent="0.3">
      <c r="Q1299" s="1">
        <f t="shared" si="329"/>
        <v>12.969999999999768</v>
      </c>
      <c r="R1299" s="1">
        <f>IF(Q1299&lt;=t_thrust,('D12 Data'!D1299/(m+m_f/2)),0)</f>
        <v>0</v>
      </c>
      <c r="S1299" s="1">
        <f t="shared" si="330"/>
        <v>0</v>
      </c>
      <c r="T1299" s="1">
        <f t="shared" si="337"/>
        <v>0</v>
      </c>
      <c r="U1299" s="1">
        <f t="shared" si="324"/>
        <v>1.4757061706762657</v>
      </c>
      <c r="V1299" s="1">
        <f t="shared" si="325"/>
        <v>6.5310291047405666</v>
      </c>
      <c r="W1299" s="1">
        <f t="shared" si="331"/>
        <v>8.0067352754168333</v>
      </c>
      <c r="X1299" s="1">
        <f t="shared" si="334"/>
        <v>634.40303882016053</v>
      </c>
      <c r="Y1299" s="1">
        <f t="shared" si="335"/>
        <v>126.51508127146013</v>
      </c>
      <c r="Z1299" s="1">
        <f t="shared" si="336"/>
        <v>0.45838660013653465</v>
      </c>
      <c r="AA1299" s="1">
        <f t="shared" si="332"/>
        <v>19.689076290687712</v>
      </c>
      <c r="AB1299" s="1">
        <f t="shared" si="333"/>
        <v>-41.42058274725985</v>
      </c>
      <c r="AC1299" s="1">
        <f t="shared" si="326"/>
        <v>45.862014786783206</v>
      </c>
      <c r="AD1299" s="1">
        <f t="shared" si="338"/>
        <v>-1.4757061706762657</v>
      </c>
      <c r="AE1299" s="1">
        <f t="shared" si="327"/>
        <v>-3.2789708952594339</v>
      </c>
      <c r="AF1299" s="1">
        <f t="shared" si="328"/>
        <v>3.5957417641052118</v>
      </c>
      <c r="AG1299" s="1">
        <f t="shared" si="323"/>
        <v>12.969999999999768</v>
      </c>
      <c r="AH1299" s="1">
        <f>SUM($Z$2:Z1299)</f>
        <v>778.4671514904926</v>
      </c>
    </row>
    <row r="1300" spans="17:34" x14ac:dyDescent="0.3">
      <c r="Q1300" s="1">
        <f t="shared" si="329"/>
        <v>12.979999999999768</v>
      </c>
      <c r="R1300" s="1">
        <f>IF(Q1300&lt;=t_thrust,('D12 Data'!D1300/(m+m_f/2)),0)</f>
        <v>0</v>
      </c>
      <c r="S1300" s="1">
        <f t="shared" si="330"/>
        <v>0</v>
      </c>
      <c r="T1300" s="1">
        <f t="shared" si="337"/>
        <v>0</v>
      </c>
      <c r="U1300" s="1">
        <f t="shared" si="324"/>
        <v>1.4734949012716274</v>
      </c>
      <c r="V1300" s="1">
        <f t="shared" si="325"/>
        <v>6.5413734935984849</v>
      </c>
      <c r="W1300" s="1">
        <f t="shared" si="331"/>
        <v>8.0148683948701134</v>
      </c>
      <c r="X1300" s="1">
        <f t="shared" si="334"/>
        <v>634.59992958306736</v>
      </c>
      <c r="Y1300" s="1">
        <f t="shared" si="335"/>
        <v>126.10087544398755</v>
      </c>
      <c r="Z1300" s="1">
        <f t="shared" si="336"/>
        <v>0.4586201478678012</v>
      </c>
      <c r="AA1300" s="1">
        <f t="shared" si="332"/>
        <v>19.674319228980949</v>
      </c>
      <c r="AB1300" s="1">
        <f t="shared" si="333"/>
        <v>-41.453372456212442</v>
      </c>
      <c r="AC1300" s="1">
        <f t="shared" si="326"/>
        <v>45.885301841846065</v>
      </c>
      <c r="AD1300" s="1">
        <f t="shared" si="338"/>
        <v>-1.4734949012716274</v>
      </c>
      <c r="AE1300" s="1">
        <f t="shared" si="327"/>
        <v>-3.2686265064015156</v>
      </c>
      <c r="AF1300" s="1">
        <f t="shared" si="328"/>
        <v>3.5854018550818068</v>
      </c>
      <c r="AG1300" s="1">
        <f t="shared" si="323"/>
        <v>12.979999999999768</v>
      </c>
      <c r="AH1300" s="1">
        <f>SUM($Z$2:Z1300)</f>
        <v>778.9257716383604</v>
      </c>
    </row>
    <row r="1301" spans="17:34" x14ac:dyDescent="0.3">
      <c r="Q1301" s="1">
        <f t="shared" si="329"/>
        <v>12.989999999999768</v>
      </c>
      <c r="R1301" s="1">
        <f>IF(Q1301&lt;=t_thrust,('D12 Data'!D1301/(m+m_f/2)),0)</f>
        <v>0</v>
      </c>
      <c r="S1301" s="1">
        <f t="shared" si="330"/>
        <v>0</v>
      </c>
      <c r="T1301" s="1">
        <f t="shared" si="337"/>
        <v>0</v>
      </c>
      <c r="U1301" s="1">
        <f t="shared" si="324"/>
        <v>1.4712885995940121</v>
      </c>
      <c r="V1301" s="1">
        <f t="shared" si="325"/>
        <v>6.5516933952975229</v>
      </c>
      <c r="W1301" s="1">
        <f t="shared" si="331"/>
        <v>8.0229819948915342</v>
      </c>
      <c r="X1301" s="1">
        <f t="shared" si="334"/>
        <v>634.79667277535714</v>
      </c>
      <c r="Y1301" s="1">
        <f t="shared" si="335"/>
        <v>125.68634171942543</v>
      </c>
      <c r="Z1301" s="1">
        <f t="shared" si="336"/>
        <v>0.45885301841844039</v>
      </c>
      <c r="AA1301" s="1">
        <f t="shared" si="332"/>
        <v>19.659584279968232</v>
      </c>
      <c r="AB1301" s="1">
        <f t="shared" si="333"/>
        <v>-41.486058721276457</v>
      </c>
      <c r="AC1301" s="1">
        <f t="shared" si="326"/>
        <v>45.908521238288344</v>
      </c>
      <c r="AD1301" s="1">
        <f t="shared" si="338"/>
        <v>-1.4712885995940121</v>
      </c>
      <c r="AE1301" s="1">
        <f t="shared" si="327"/>
        <v>-3.2583066047024776</v>
      </c>
      <c r="AF1301" s="1">
        <f t="shared" si="328"/>
        <v>3.5750877015176981</v>
      </c>
      <c r="AG1301" s="1">
        <f t="shared" si="323"/>
        <v>12.989999999999768</v>
      </c>
      <c r="AH1301" s="1">
        <f>SUM($Z$2:Z1301)</f>
        <v>779.3846246567789</v>
      </c>
    </row>
    <row r="1302" spans="17:34" x14ac:dyDescent="0.3">
      <c r="Q1302" s="1">
        <f t="shared" si="329"/>
        <v>12.999999999999767</v>
      </c>
      <c r="R1302" s="1">
        <f>IF(Q1302&lt;=t_thrust,('D12 Data'!D1302/(m+m_f/2)),0)</f>
        <v>0</v>
      </c>
      <c r="S1302" s="1">
        <f t="shared" si="330"/>
        <v>0</v>
      </c>
      <c r="T1302" s="1">
        <f t="shared" si="337"/>
        <v>0</v>
      </c>
      <c r="U1302" s="1">
        <f t="shared" si="324"/>
        <v>1.4690872507714472</v>
      </c>
      <c r="V1302" s="1">
        <f t="shared" si="325"/>
        <v>6.5619888100139532</v>
      </c>
      <c r="W1302" s="1">
        <f t="shared" si="331"/>
        <v>8.0310760607853986</v>
      </c>
      <c r="X1302" s="1">
        <f t="shared" si="334"/>
        <v>634.99326861815678</v>
      </c>
      <c r="Y1302" s="1">
        <f t="shared" si="335"/>
        <v>125.27148113221267</v>
      </c>
      <c r="Z1302" s="1">
        <f t="shared" si="336"/>
        <v>0.45908521238285832</v>
      </c>
      <c r="AA1302" s="1">
        <f t="shared" si="332"/>
        <v>19.644871393972291</v>
      </c>
      <c r="AB1302" s="1">
        <f t="shared" si="333"/>
        <v>-41.518641787323482</v>
      </c>
      <c r="AC1302" s="1">
        <f t="shared" si="326"/>
        <v>45.931673036694342</v>
      </c>
      <c r="AD1302" s="1">
        <f t="shared" si="338"/>
        <v>-1.4690872507714472</v>
      </c>
      <c r="AE1302" s="1">
        <f t="shared" si="327"/>
        <v>-3.2480111899860473</v>
      </c>
      <c r="AF1302" s="1">
        <f t="shared" si="328"/>
        <v>3.5647992987900157</v>
      </c>
      <c r="AG1302" s="1">
        <f t="shared" si="323"/>
        <v>12.999999999999767</v>
      </c>
      <c r="AH1302" s="1">
        <f>SUM($Z$2:Z1302)</f>
        <v>779.84370986916178</v>
      </c>
    </row>
    <row r="1303" spans="17:34" x14ac:dyDescent="0.3">
      <c r="Q1303" s="1">
        <f t="shared" si="329"/>
        <v>13.009999999999767</v>
      </c>
      <c r="R1303" s="1">
        <f>IF(Q1303&lt;=t_thrust,('D12 Data'!D1303/(m+m_f/2)),0)</f>
        <v>0</v>
      </c>
      <c r="S1303" s="1">
        <f t="shared" si="330"/>
        <v>0</v>
      </c>
      <c r="T1303" s="1">
        <f t="shared" si="337"/>
        <v>0</v>
      </c>
      <c r="U1303" s="1">
        <f t="shared" si="324"/>
        <v>1.4668908399875806</v>
      </c>
      <c r="V1303" s="1">
        <f t="shared" si="325"/>
        <v>6.5722597384101009</v>
      </c>
      <c r="W1303" s="1">
        <f t="shared" si="331"/>
        <v>8.0391505783976829</v>
      </c>
      <c r="X1303" s="1">
        <f t="shared" si="334"/>
        <v>635.18971733209651</v>
      </c>
      <c r="Y1303" s="1">
        <f t="shared" si="335"/>
        <v>124.85629471433944</v>
      </c>
      <c r="Z1303" s="1">
        <f t="shared" si="336"/>
        <v>0.45931673036694209</v>
      </c>
      <c r="AA1303" s="1">
        <f t="shared" si="332"/>
        <v>19.630180521464577</v>
      </c>
      <c r="AB1303" s="1">
        <f t="shared" si="333"/>
        <v>-41.55112189922334</v>
      </c>
      <c r="AC1303" s="1">
        <f t="shared" si="326"/>
        <v>45.954757298775988</v>
      </c>
      <c r="AD1303" s="1">
        <f t="shared" si="338"/>
        <v>-1.4668908399875806</v>
      </c>
      <c r="AE1303" s="1">
        <f t="shared" si="327"/>
        <v>-3.2377402615898996</v>
      </c>
      <c r="AF1303" s="1">
        <f t="shared" si="328"/>
        <v>3.5545366418085638</v>
      </c>
      <c r="AG1303" s="1">
        <f t="shared" si="323"/>
        <v>13.009999999999767</v>
      </c>
      <c r="AH1303" s="1">
        <f>SUM($Z$2:Z1303)</f>
        <v>780.30302659952872</v>
      </c>
    </row>
    <row r="1304" spans="17:34" x14ac:dyDescent="0.3">
      <c r="Q1304" s="1">
        <f t="shared" si="329"/>
        <v>13.019999999999767</v>
      </c>
      <c r="R1304" s="1">
        <f>IF(Q1304&lt;=t_thrust,('D12 Data'!D1304/(m+m_f/2)),0)</f>
        <v>0</v>
      </c>
      <c r="S1304" s="1">
        <f t="shared" si="330"/>
        <v>0</v>
      </c>
      <c r="T1304" s="1">
        <f t="shared" si="337"/>
        <v>0</v>
      </c>
      <c r="U1304" s="1">
        <f t="shared" si="324"/>
        <v>1.4646993524814291</v>
      </c>
      <c r="V1304" s="1">
        <f t="shared" si="325"/>
        <v>6.5825061816308894</v>
      </c>
      <c r="W1304" s="1">
        <f t="shared" si="331"/>
        <v>8.047205534112317</v>
      </c>
      <c r="X1304" s="1">
        <f t="shared" si="334"/>
        <v>635.38601913731111</v>
      </c>
      <c r="Y1304" s="1">
        <f t="shared" si="335"/>
        <v>124.44078349534722</v>
      </c>
      <c r="Z1304" s="1">
        <f t="shared" si="336"/>
        <v>0.45954757298773119</v>
      </c>
      <c r="AA1304" s="1">
        <f t="shared" si="332"/>
        <v>19.615511613064701</v>
      </c>
      <c r="AB1304" s="1">
        <f t="shared" si="333"/>
        <v>-41.58349930183924</v>
      </c>
      <c r="AC1304" s="1">
        <f t="shared" si="326"/>
        <v>45.977774087360302</v>
      </c>
      <c r="AD1304" s="1">
        <f t="shared" si="338"/>
        <v>-1.4646993524814291</v>
      </c>
      <c r="AE1304" s="1">
        <f t="shared" si="327"/>
        <v>-3.2274938183691111</v>
      </c>
      <c r="AF1304" s="1">
        <f t="shared" si="328"/>
        <v>3.5442997250190822</v>
      </c>
      <c r="AG1304" s="1">
        <f t="shared" si="323"/>
        <v>13.019999999999767</v>
      </c>
      <c r="AH1304" s="1">
        <f>SUM($Z$2:Z1304)</f>
        <v>780.76257417251645</v>
      </c>
    </row>
    <row r="1305" spans="17:34" x14ac:dyDescent="0.3">
      <c r="Q1305" s="1">
        <f t="shared" si="329"/>
        <v>13.029999999999767</v>
      </c>
      <c r="R1305" s="1">
        <f>IF(Q1305&lt;=t_thrust,('D12 Data'!D1305/(m+m_f/2)),0)</f>
        <v>0</v>
      </c>
      <c r="S1305" s="1">
        <f t="shared" si="330"/>
        <v>0</v>
      </c>
      <c r="T1305" s="1">
        <f t="shared" si="337"/>
        <v>0</v>
      </c>
      <c r="U1305" s="1">
        <f t="shared" si="324"/>
        <v>1.462512773547133</v>
      </c>
      <c r="V1305" s="1">
        <f t="shared" si="325"/>
        <v>6.5927281413003769</v>
      </c>
      <c r="W1305" s="1">
        <f t="shared" si="331"/>
        <v>8.0552409148475093</v>
      </c>
      <c r="X1305" s="1">
        <f t="shared" si="334"/>
        <v>635.58217425344174</v>
      </c>
      <c r="Y1305" s="1">
        <f t="shared" si="335"/>
        <v>124.02494850232884</v>
      </c>
      <c r="Z1305" s="1">
        <f t="shared" si="336"/>
        <v>0.45977774087358192</v>
      </c>
      <c r="AA1305" s="1">
        <f t="shared" si="332"/>
        <v>19.600864619539887</v>
      </c>
      <c r="AB1305" s="1">
        <f t="shared" si="333"/>
        <v>-41.61577424002293</v>
      </c>
      <c r="AC1305" s="1">
        <f t="shared" si="326"/>
        <v>46.000723466376989</v>
      </c>
      <c r="AD1305" s="1">
        <f t="shared" si="338"/>
        <v>-1.462512773547133</v>
      </c>
      <c r="AE1305" s="1">
        <f t="shared" si="327"/>
        <v>-3.2172718586996236</v>
      </c>
      <c r="AF1305" s="1">
        <f t="shared" si="328"/>
        <v>3.5340885424065225</v>
      </c>
      <c r="AG1305" s="1">
        <f t="shared" si="323"/>
        <v>13.029999999999767</v>
      </c>
      <c r="AH1305" s="1">
        <f>SUM($Z$2:Z1305)</f>
        <v>781.22235191339007</v>
      </c>
    </row>
    <row r="1306" spans="17:34" x14ac:dyDescent="0.3">
      <c r="Q1306" s="1">
        <f t="shared" si="329"/>
        <v>13.039999999999766</v>
      </c>
      <c r="R1306" s="1">
        <f>IF(Q1306&lt;=t_thrust,('D12 Data'!D1306/(m+m_f/2)),0)</f>
        <v>0</v>
      </c>
      <c r="S1306" s="1">
        <f t="shared" si="330"/>
        <v>0</v>
      </c>
      <c r="T1306" s="1">
        <f t="shared" si="337"/>
        <v>0</v>
      </c>
      <c r="U1306" s="1">
        <f t="shared" si="324"/>
        <v>1.4603310885337073</v>
      </c>
      <c r="V1306" s="1">
        <f t="shared" si="325"/>
        <v>6.6029256195183175</v>
      </c>
      <c r="W1306" s="1">
        <f t="shared" si="331"/>
        <v>8.0632567080520268</v>
      </c>
      <c r="X1306" s="1">
        <f t="shared" si="334"/>
        <v>635.77818289963716</v>
      </c>
      <c r="Y1306" s="1">
        <f t="shared" si="335"/>
        <v>123.60879075992862</v>
      </c>
      <c r="Z1306" s="1">
        <f t="shared" si="336"/>
        <v>0.46000723466376836</v>
      </c>
      <c r="AA1306" s="1">
        <f t="shared" si="332"/>
        <v>19.586239491804417</v>
      </c>
      <c r="AB1306" s="1">
        <f t="shared" si="333"/>
        <v>-41.647946958609928</v>
      </c>
      <c r="AC1306" s="1">
        <f t="shared" si="326"/>
        <v>46.023605500846031</v>
      </c>
      <c r="AD1306" s="1">
        <f t="shared" si="338"/>
        <v>-1.4603310885337073</v>
      </c>
      <c r="AE1306" s="1">
        <f t="shared" si="327"/>
        <v>-3.207074380481683</v>
      </c>
      <c r="AF1306" s="1">
        <f t="shared" si="328"/>
        <v>3.5239030874982946</v>
      </c>
      <c r="AG1306" s="1">
        <f t="shared" si="323"/>
        <v>13.039999999999766</v>
      </c>
      <c r="AH1306" s="1">
        <f>SUM($Z$2:Z1306)</f>
        <v>781.68235914805382</v>
      </c>
    </row>
    <row r="1307" spans="17:34" x14ac:dyDescent="0.3">
      <c r="Q1307" s="1">
        <f t="shared" si="329"/>
        <v>13.049999999999766</v>
      </c>
      <c r="R1307" s="1">
        <f>IF(Q1307&lt;=t_thrust,('D12 Data'!D1307/(m+m_f/2)),0)</f>
        <v>0</v>
      </c>
      <c r="S1307" s="1">
        <f t="shared" si="330"/>
        <v>0</v>
      </c>
      <c r="T1307" s="1">
        <f t="shared" si="337"/>
        <v>0</v>
      </c>
      <c r="U1307" s="1">
        <f t="shared" si="324"/>
        <v>1.458154282844796</v>
      </c>
      <c r="V1307" s="1">
        <f t="shared" si="325"/>
        <v>6.6130986188567205</v>
      </c>
      <c r="W1307" s="1">
        <f t="shared" si="331"/>
        <v>8.0712529017015164</v>
      </c>
      <c r="X1307" s="1">
        <f t="shared" si="334"/>
        <v>635.97404529455525</v>
      </c>
      <c r="Y1307" s="1">
        <f t="shared" si="335"/>
        <v>123.19231129034253</v>
      </c>
      <c r="Z1307" s="1">
        <f t="shared" si="336"/>
        <v>0.46023605500847642</v>
      </c>
      <c r="AA1307" s="1">
        <f t="shared" si="332"/>
        <v>19.571636180919079</v>
      </c>
      <c r="AB1307" s="1">
        <f t="shared" si="333"/>
        <v>-41.680017702414744</v>
      </c>
      <c r="AC1307" s="1">
        <f t="shared" si="326"/>
        <v>46.046420256865431</v>
      </c>
      <c r="AD1307" s="1">
        <f t="shared" si="338"/>
        <v>-1.458154282844796</v>
      </c>
      <c r="AE1307" s="1">
        <f t="shared" si="327"/>
        <v>-3.19690138114328</v>
      </c>
      <c r="AF1307" s="1">
        <f t="shared" si="328"/>
        <v>3.5137433533675213</v>
      </c>
      <c r="AG1307" s="1">
        <f t="shared" si="323"/>
        <v>13.049999999999766</v>
      </c>
      <c r="AH1307" s="1">
        <f>SUM($Z$2:Z1307)</f>
        <v>782.14259520306234</v>
      </c>
    </row>
    <row r="1308" spans="17:34" x14ac:dyDescent="0.3">
      <c r="Q1308" s="1">
        <f t="shared" si="329"/>
        <v>13.059999999999766</v>
      </c>
      <c r="R1308" s="1">
        <f>IF(Q1308&lt;=t_thrust,('D12 Data'!D1308/(m+m_f/2)),0)</f>
        <v>0</v>
      </c>
      <c r="S1308" s="1">
        <f t="shared" si="330"/>
        <v>0</v>
      </c>
      <c r="T1308" s="1">
        <f t="shared" si="337"/>
        <v>0</v>
      </c>
      <c r="U1308" s="1">
        <f t="shared" si="324"/>
        <v>1.4559823419384301</v>
      </c>
      <c r="V1308" s="1">
        <f t="shared" si="325"/>
        <v>6.6232471423564263</v>
      </c>
      <c r="W1308" s="1">
        <f t="shared" si="331"/>
        <v>8.0792294842948547</v>
      </c>
      <c r="X1308" s="1">
        <f t="shared" si="334"/>
        <v>636.16976165636447</v>
      </c>
      <c r="Y1308" s="1">
        <f t="shared" si="335"/>
        <v>122.77551111331839</v>
      </c>
      <c r="Z1308" s="1">
        <f t="shared" si="336"/>
        <v>0.46046420256866211</v>
      </c>
      <c r="AA1308" s="1">
        <f t="shared" si="332"/>
        <v>19.55705463809063</v>
      </c>
      <c r="AB1308" s="1">
        <f t="shared" si="333"/>
        <v>-41.711986716226178</v>
      </c>
      <c r="AC1308" s="1">
        <f t="shared" si="326"/>
        <v>46.069167801599058</v>
      </c>
      <c r="AD1308" s="1">
        <f t="shared" si="338"/>
        <v>-1.4559823419384301</v>
      </c>
      <c r="AE1308" s="1">
        <f t="shared" si="327"/>
        <v>-3.1867528576435742</v>
      </c>
      <c r="AF1308" s="1">
        <f t="shared" si="328"/>
        <v>3.5036093326362749</v>
      </c>
      <c r="AG1308" s="1">
        <f t="shared" si="323"/>
        <v>13.059999999999766</v>
      </c>
      <c r="AH1308" s="1">
        <f>SUM($Z$2:Z1308)</f>
        <v>782.60305940563103</v>
      </c>
    </row>
    <row r="1309" spans="17:34" x14ac:dyDescent="0.3">
      <c r="Q1309" s="1">
        <f t="shared" si="329"/>
        <v>13.069999999999766</v>
      </c>
      <c r="R1309" s="1">
        <f>IF(Q1309&lt;=t_thrust,('D12 Data'!D1309/(m+m_f/2)),0)</f>
        <v>0</v>
      </c>
      <c r="S1309" s="1">
        <f t="shared" si="330"/>
        <v>0</v>
      </c>
      <c r="T1309" s="1">
        <f t="shared" si="337"/>
        <v>0</v>
      </c>
      <c r="U1309" s="1">
        <f t="shared" si="324"/>
        <v>1.453815251326783</v>
      </c>
      <c r="V1309" s="1">
        <f t="shared" si="325"/>
        <v>6.6333711935236801</v>
      </c>
      <c r="W1309" s="1">
        <f t="shared" si="331"/>
        <v>8.0871864448504613</v>
      </c>
      <c r="X1309" s="1">
        <f t="shared" si="334"/>
        <v>636.36533220274532</v>
      </c>
      <c r="Y1309" s="1">
        <f t="shared" si="335"/>
        <v>122.35839124615613</v>
      </c>
      <c r="Z1309" s="1">
        <f t="shared" si="336"/>
        <v>0.46069167801596161</v>
      </c>
      <c r="AA1309" s="1">
        <f t="shared" si="332"/>
        <v>19.542494814671247</v>
      </c>
      <c r="AB1309" s="1">
        <f t="shared" si="333"/>
        <v>-41.743854244802613</v>
      </c>
      <c r="AC1309" s="1">
        <f t="shared" si="326"/>
        <v>46.091848203264504</v>
      </c>
      <c r="AD1309" s="1">
        <f t="shared" si="338"/>
        <v>-1.453815251326783</v>
      </c>
      <c r="AE1309" s="1">
        <f t="shared" si="327"/>
        <v>-3.1766288064763204</v>
      </c>
      <c r="AF1309" s="1">
        <f t="shared" si="328"/>
        <v>3.4935010174788168</v>
      </c>
      <c r="AG1309" s="1">
        <f t="shared" si="323"/>
        <v>13.069999999999766</v>
      </c>
      <c r="AH1309" s="1">
        <f>SUM($Z$2:Z1309)</f>
        <v>783.06375108364693</v>
      </c>
    </row>
    <row r="1310" spans="17:34" x14ac:dyDescent="0.3">
      <c r="Q1310" s="1">
        <f t="shared" si="329"/>
        <v>13.079999999999766</v>
      </c>
      <c r="R1310" s="1">
        <f>IF(Q1310&lt;=t_thrust,('D12 Data'!D1310/(m+m_f/2)),0)</f>
        <v>0</v>
      </c>
      <c r="S1310" s="1">
        <f t="shared" si="330"/>
        <v>0</v>
      </c>
      <c r="T1310" s="1">
        <f t="shared" si="337"/>
        <v>0</v>
      </c>
      <c r="U1310" s="1">
        <f t="shared" si="324"/>
        <v>1.4516529965759271</v>
      </c>
      <c r="V1310" s="1">
        <f t="shared" si="325"/>
        <v>6.6434707763267298</v>
      </c>
      <c r="W1310" s="1">
        <f t="shared" si="331"/>
        <v>8.0951237729026566</v>
      </c>
      <c r="X1310" s="1">
        <f t="shared" si="334"/>
        <v>636.56075715089207</v>
      </c>
      <c r="Y1310" s="1">
        <f t="shared" si="335"/>
        <v>121.94095270370812</v>
      </c>
      <c r="Z1310" s="1">
        <f t="shared" si="336"/>
        <v>0.46091848203264763</v>
      </c>
      <c r="AA1310" s="1">
        <f t="shared" si="332"/>
        <v>19.52795666215798</v>
      </c>
      <c r="AB1310" s="1">
        <f t="shared" si="333"/>
        <v>-41.775620532867379</v>
      </c>
      <c r="AC1310" s="1">
        <f t="shared" si="326"/>
        <v>46.11446153112113</v>
      </c>
      <c r="AD1310" s="1">
        <f t="shared" si="338"/>
        <v>-1.4516529965759271</v>
      </c>
      <c r="AE1310" s="1">
        <f t="shared" si="327"/>
        <v>-3.1665292236732707</v>
      </c>
      <c r="AF1310" s="1">
        <f t="shared" si="328"/>
        <v>3.4834183996248163</v>
      </c>
      <c r="AG1310" s="1">
        <f t="shared" si="323"/>
        <v>13.079999999999766</v>
      </c>
      <c r="AH1310" s="1">
        <f>SUM($Z$2:Z1310)</f>
        <v>783.52466956567957</v>
      </c>
    </row>
    <row r="1311" spans="17:34" x14ac:dyDescent="0.3">
      <c r="Q1311" s="1">
        <f t="shared" si="329"/>
        <v>13.089999999999765</v>
      </c>
      <c r="R1311" s="1">
        <f>IF(Q1311&lt;=t_thrust,('D12 Data'!D1311/(m+m_f/2)),0)</f>
        <v>0</v>
      </c>
      <c r="S1311" s="1">
        <f t="shared" si="330"/>
        <v>0</v>
      </c>
      <c r="T1311" s="1">
        <f t="shared" si="337"/>
        <v>0</v>
      </c>
      <c r="U1311" s="1">
        <f t="shared" si="324"/>
        <v>1.4494955633055957</v>
      </c>
      <c r="V1311" s="1">
        <f t="shared" si="325"/>
        <v>6.6535458951924147</v>
      </c>
      <c r="W1311" s="1">
        <f t="shared" si="331"/>
        <v>8.1030414584980086</v>
      </c>
      <c r="X1311" s="1">
        <f t="shared" si="334"/>
        <v>636.75603671751367</v>
      </c>
      <c r="Y1311" s="1">
        <f t="shared" si="335"/>
        <v>121.52319649837946</v>
      </c>
      <c r="Z1311" s="1">
        <f t="shared" si="336"/>
        <v>0.46114461531120265</v>
      </c>
      <c r="AA1311" s="1">
        <f t="shared" si="332"/>
        <v>19.513440132192219</v>
      </c>
      <c r="AB1311" s="1">
        <f t="shared" si="333"/>
        <v>-41.80728582510411</v>
      </c>
      <c r="AC1311" s="1">
        <f t="shared" si="326"/>
        <v>46.13700785545808</v>
      </c>
      <c r="AD1311" s="1">
        <f t="shared" si="338"/>
        <v>-1.4494955633055957</v>
      </c>
      <c r="AE1311" s="1">
        <f t="shared" si="327"/>
        <v>-3.1564541048075858</v>
      </c>
      <c r="AF1311" s="1">
        <f t="shared" si="328"/>
        <v>3.4733614703625744</v>
      </c>
      <c r="AG1311" s="1">
        <f t="shared" si="323"/>
        <v>13.089999999999765</v>
      </c>
      <c r="AH1311" s="1">
        <f>SUM($Z$2:Z1311)</f>
        <v>783.98581418099081</v>
      </c>
    </row>
    <row r="1312" spans="17:34" x14ac:dyDescent="0.3">
      <c r="Q1312" s="1">
        <f t="shared" si="329"/>
        <v>13.099999999999765</v>
      </c>
      <c r="R1312" s="1">
        <f>IF(Q1312&lt;=t_thrust,('D12 Data'!D1312/(m+m_f/2)),0)</f>
        <v>0</v>
      </c>
      <c r="S1312" s="1">
        <f t="shared" si="330"/>
        <v>0</v>
      </c>
      <c r="T1312" s="1">
        <f t="shared" si="337"/>
        <v>0</v>
      </c>
      <c r="U1312" s="1">
        <f t="shared" si="324"/>
        <v>1.4473429371889444</v>
      </c>
      <c r="V1312" s="1">
        <f t="shared" si="325"/>
        <v>6.6635965550027807</v>
      </c>
      <c r="W1312" s="1">
        <f t="shared" si="331"/>
        <v>8.1109394921917222</v>
      </c>
      <c r="X1312" s="1">
        <f t="shared" si="334"/>
        <v>636.95117111883553</v>
      </c>
      <c r="Y1312" s="1">
        <f t="shared" si="335"/>
        <v>121.10512364012843</v>
      </c>
      <c r="Z1312" s="1">
        <f t="shared" si="336"/>
        <v>0.4613700785545532</v>
      </c>
      <c r="AA1312" s="1">
        <f t="shared" si="332"/>
        <v>19.498945176559165</v>
      </c>
      <c r="AB1312" s="1">
        <f t="shared" si="333"/>
        <v>-41.838850366152187</v>
      </c>
      <c r="AC1312" s="1">
        <f t="shared" si="326"/>
        <v>46.159487247582511</v>
      </c>
      <c r="AD1312" s="1">
        <f t="shared" si="338"/>
        <v>-1.4473429371889444</v>
      </c>
      <c r="AE1312" s="1">
        <f t="shared" si="327"/>
        <v>-3.1464034449972198</v>
      </c>
      <c r="AF1312" s="1">
        <f t="shared" si="328"/>
        <v>3.4633302205422303</v>
      </c>
      <c r="AG1312" s="1">
        <f t="shared" si="323"/>
        <v>13.099999999999765</v>
      </c>
      <c r="AH1312" s="1">
        <f>SUM($Z$2:Z1312)</f>
        <v>784.44718425954534</v>
      </c>
    </row>
    <row r="1313" spans="17:34" x14ac:dyDescent="0.3">
      <c r="Q1313" s="1">
        <f t="shared" si="329"/>
        <v>13.109999999999765</v>
      </c>
      <c r="R1313" s="1">
        <f>IF(Q1313&lt;=t_thrust,('D12 Data'!D1313/(m+m_f/2)),0)</f>
        <v>0</v>
      </c>
      <c r="S1313" s="1">
        <f t="shared" si="330"/>
        <v>0</v>
      </c>
      <c r="T1313" s="1">
        <f t="shared" si="337"/>
        <v>0</v>
      </c>
      <c r="U1313" s="1">
        <f t="shared" si="324"/>
        <v>1.4451951039523103</v>
      </c>
      <c r="V1313" s="1">
        <f t="shared" si="325"/>
        <v>6.6736227610916918</v>
      </c>
      <c r="W1313" s="1">
        <f t="shared" si="331"/>
        <v>8.1188178650440008</v>
      </c>
      <c r="X1313" s="1">
        <f t="shared" si="334"/>
        <v>637.14616057060107</v>
      </c>
      <c r="Y1313" s="1">
        <f t="shared" si="335"/>
        <v>120.68673513646691</v>
      </c>
      <c r="Z1313" s="1">
        <f t="shared" si="336"/>
        <v>0.46159487247579845</v>
      </c>
      <c r="AA1313" s="1">
        <f t="shared" si="332"/>
        <v>19.484471747187275</v>
      </c>
      <c r="AB1313" s="1">
        <f t="shared" si="333"/>
        <v>-41.870314400602162</v>
      </c>
      <c r="AC1313" s="1">
        <f t="shared" si="326"/>
        <v>46.1818997798078</v>
      </c>
      <c r="AD1313" s="1">
        <f t="shared" si="338"/>
        <v>-1.4451951039523103</v>
      </c>
      <c r="AE1313" s="1">
        <f t="shared" si="327"/>
        <v>-3.1363772389083087</v>
      </c>
      <c r="AF1313" s="1">
        <f t="shared" si="328"/>
        <v>3.4533246405789648</v>
      </c>
      <c r="AG1313" s="1">
        <f t="shared" si="323"/>
        <v>13.109999999999765</v>
      </c>
      <c r="AH1313" s="1">
        <f>SUM($Z$2:Z1313)</f>
        <v>784.9087791320211</v>
      </c>
    </row>
    <row r="1314" spans="17:34" x14ac:dyDescent="0.3">
      <c r="Q1314" s="1">
        <f t="shared" si="329"/>
        <v>13.119999999999765</v>
      </c>
      <c r="R1314" s="1">
        <f>IF(Q1314&lt;=t_thrust,('D12 Data'!D1314/(m+m_f/2)),0)</f>
        <v>0</v>
      </c>
      <c r="S1314" s="1">
        <f t="shared" si="330"/>
        <v>0</v>
      </c>
      <c r="T1314" s="1">
        <f t="shared" si="337"/>
        <v>0</v>
      </c>
      <c r="U1314" s="1">
        <f t="shared" si="324"/>
        <v>1.4430520493749774</v>
      </c>
      <c r="V1314" s="1">
        <f t="shared" si="325"/>
        <v>6.6836245192414605</v>
      </c>
      <c r="W1314" s="1">
        <f t="shared" si="331"/>
        <v>8.1266765686164373</v>
      </c>
      <c r="X1314" s="1">
        <f t="shared" si="334"/>
        <v>637.34100528807289</v>
      </c>
      <c r="Y1314" s="1">
        <f t="shared" si="335"/>
        <v>120.26803199246089</v>
      </c>
      <c r="Z1314" s="1">
        <f t="shared" si="336"/>
        <v>0.46181899779805297</v>
      </c>
      <c r="AA1314" s="1">
        <f t="shared" si="332"/>
        <v>19.470019796147753</v>
      </c>
      <c r="AB1314" s="1">
        <f t="shared" si="333"/>
        <v>-41.901678172991247</v>
      </c>
      <c r="AC1314" s="1">
        <f t="shared" si="326"/>
        <v>46.204245525441884</v>
      </c>
      <c r="AD1314" s="1">
        <f t="shared" si="338"/>
        <v>-1.4430520493749774</v>
      </c>
      <c r="AE1314" s="1">
        <f t="shared" si="327"/>
        <v>-3.12637548075854</v>
      </c>
      <c r="AF1314" s="1">
        <f t="shared" si="328"/>
        <v>3.4433447204561896</v>
      </c>
      <c r="AG1314" s="1">
        <f t="shared" si="323"/>
        <v>13.119999999999765</v>
      </c>
      <c r="AH1314" s="1">
        <f>SUM($Z$2:Z1314)</f>
        <v>785.3705981298192</v>
      </c>
    </row>
    <row r="1315" spans="17:34" x14ac:dyDescent="0.3">
      <c r="Q1315" s="1">
        <f t="shared" si="329"/>
        <v>13.129999999999765</v>
      </c>
      <c r="R1315" s="1">
        <f>IF(Q1315&lt;=t_thrust,('D12 Data'!D1315/(m+m_f/2)),0)</f>
        <v>0</v>
      </c>
      <c r="S1315" s="1">
        <f t="shared" si="330"/>
        <v>0</v>
      </c>
      <c r="T1315" s="1">
        <f t="shared" si="337"/>
        <v>0</v>
      </c>
      <c r="U1315" s="1">
        <f t="shared" si="324"/>
        <v>1.4409137592889396</v>
      </c>
      <c r="V1315" s="1">
        <f t="shared" si="325"/>
        <v>6.6936018356794795</v>
      </c>
      <c r="W1315" s="1">
        <f t="shared" si="331"/>
        <v>8.1345155949684198</v>
      </c>
      <c r="X1315" s="1">
        <f t="shared" si="334"/>
        <v>637.53570548603432</v>
      </c>
      <c r="Y1315" s="1">
        <f t="shared" si="335"/>
        <v>119.84901521073098</v>
      </c>
      <c r="Z1315" s="1">
        <f t="shared" si="336"/>
        <v>0.46204245525439275</v>
      </c>
      <c r="AA1315" s="1">
        <f t="shared" si="332"/>
        <v>19.455589275654003</v>
      </c>
      <c r="AB1315" s="1">
        <f t="shared" si="333"/>
        <v>-41.932941927798829</v>
      </c>
      <c r="AC1315" s="1">
        <f t="shared" si="326"/>
        <v>46.226524558775687</v>
      </c>
      <c r="AD1315" s="1">
        <f t="shared" si="338"/>
        <v>-1.4409137592889396</v>
      </c>
      <c r="AE1315" s="1">
        <f t="shared" si="327"/>
        <v>-3.116398164320521</v>
      </c>
      <c r="AF1315" s="1">
        <f t="shared" si="328"/>
        <v>3.4333904497287366</v>
      </c>
      <c r="AG1315" s="1">
        <f t="shared" si="323"/>
        <v>13.129999999999765</v>
      </c>
      <c r="AH1315" s="1">
        <f>SUM($Z$2:Z1315)</f>
        <v>785.83264058507359</v>
      </c>
    </row>
    <row r="1316" spans="17:34" x14ac:dyDescent="0.3">
      <c r="Q1316" s="1">
        <f t="shared" si="329"/>
        <v>13.139999999999764</v>
      </c>
      <c r="R1316" s="1">
        <f>IF(Q1316&lt;=t_thrust,('D12 Data'!D1316/(m+m_f/2)),0)</f>
        <v>0</v>
      </c>
      <c r="S1316" s="1">
        <f t="shared" si="330"/>
        <v>0</v>
      </c>
      <c r="T1316" s="1">
        <f t="shared" si="337"/>
        <v>0</v>
      </c>
      <c r="U1316" s="1">
        <f t="shared" si="324"/>
        <v>1.4387802195786683</v>
      </c>
      <c r="V1316" s="1">
        <f t="shared" si="325"/>
        <v>6.7035547170748719</v>
      </c>
      <c r="W1316" s="1">
        <f t="shared" si="331"/>
        <v>8.1423349366535405</v>
      </c>
      <c r="X1316" s="1">
        <f t="shared" si="334"/>
        <v>637.73026137879083</v>
      </c>
      <c r="Y1316" s="1">
        <f t="shared" si="335"/>
        <v>119.429685791453</v>
      </c>
      <c r="Z1316" s="1">
        <f t="shared" si="336"/>
        <v>0.46226524558774285</v>
      </c>
      <c r="AA1316" s="1">
        <f t="shared" si="332"/>
        <v>19.441180138061114</v>
      </c>
      <c r="AB1316" s="1">
        <f t="shared" si="333"/>
        <v>-41.964105909442033</v>
      </c>
      <c r="AC1316" s="1">
        <f t="shared" si="326"/>
        <v>46.248736955071642</v>
      </c>
      <c r="AD1316" s="1">
        <f t="shared" si="338"/>
        <v>-1.4387802195786683</v>
      </c>
      <c r="AE1316" s="1">
        <f t="shared" si="327"/>
        <v>-3.1064452829251286</v>
      </c>
      <c r="AF1316" s="1">
        <f t="shared" si="328"/>
        <v>3.4234618175260292</v>
      </c>
      <c r="AG1316" s="1">
        <f t="shared" si="323"/>
        <v>13.139999999999764</v>
      </c>
      <c r="AH1316" s="1">
        <f>SUM($Z$2:Z1316)</f>
        <v>786.29490583066138</v>
      </c>
    </row>
    <row r="1317" spans="17:34" x14ac:dyDescent="0.3">
      <c r="Q1317" s="1">
        <f t="shared" si="329"/>
        <v>13.149999999999764</v>
      </c>
      <c r="R1317" s="1">
        <f>IF(Q1317&lt;=t_thrust,('D12 Data'!D1317/(m+m_f/2)),0)</f>
        <v>0</v>
      </c>
      <c r="S1317" s="1">
        <f t="shared" si="330"/>
        <v>0</v>
      </c>
      <c r="T1317" s="1">
        <f t="shared" si="337"/>
        <v>0</v>
      </c>
      <c r="U1317" s="1">
        <f t="shared" si="324"/>
        <v>1.4366514161808783</v>
      </c>
      <c r="V1317" s="1">
        <f t="shared" si="325"/>
        <v>6.7134831705351381</v>
      </c>
      <c r="W1317" s="1">
        <f t="shared" si="331"/>
        <v>8.1501345867160175</v>
      </c>
      <c r="X1317" s="1">
        <f t="shared" si="334"/>
        <v>637.92467318017145</v>
      </c>
      <c r="Y1317" s="1">
        <f t="shared" si="335"/>
        <v>119.01004473235858</v>
      </c>
      <c r="Z1317" s="1">
        <f t="shared" si="336"/>
        <v>0.46248736955071895</v>
      </c>
      <c r="AA1317" s="1">
        <f t="shared" si="332"/>
        <v>19.426792335865329</v>
      </c>
      <c r="AB1317" s="1">
        <f t="shared" si="333"/>
        <v>-41.995170362271281</v>
      </c>
      <c r="AC1317" s="1">
        <f t="shared" si="326"/>
        <v>46.27088279055225</v>
      </c>
      <c r="AD1317" s="1">
        <f t="shared" si="338"/>
        <v>-1.4366514161808783</v>
      </c>
      <c r="AE1317" s="1">
        <f t="shared" si="327"/>
        <v>-3.0965168294648624</v>
      </c>
      <c r="AF1317" s="1">
        <f t="shared" si="328"/>
        <v>3.4135588125552556</v>
      </c>
      <c r="AG1317" s="1">
        <f t="shared" si="323"/>
        <v>13.149999999999764</v>
      </c>
      <c r="AH1317" s="1">
        <f>SUM($Z$2:Z1317)</f>
        <v>786.75739320021205</v>
      </c>
    </row>
    <row r="1318" spans="17:34" x14ac:dyDescent="0.3">
      <c r="Q1318" s="1">
        <f t="shared" si="329"/>
        <v>13.159999999999764</v>
      </c>
      <c r="R1318" s="1">
        <f>IF(Q1318&lt;=t_thrust,('D12 Data'!D1318/(m+m_f/2)),0)</f>
        <v>0</v>
      </c>
      <c r="S1318" s="1">
        <f t="shared" si="330"/>
        <v>0</v>
      </c>
      <c r="T1318" s="1">
        <f t="shared" si="337"/>
        <v>0</v>
      </c>
      <c r="U1318" s="1">
        <f t="shared" si="324"/>
        <v>1.4345273350842933</v>
      </c>
      <c r="V1318" s="1">
        <f t="shared" si="325"/>
        <v>6.7233872036028322</v>
      </c>
      <c r="W1318" s="1">
        <f t="shared" si="331"/>
        <v>8.1579145386871268</v>
      </c>
      <c r="X1318" s="1">
        <f t="shared" si="334"/>
        <v>638.11894110353012</v>
      </c>
      <c r="Y1318" s="1">
        <f t="shared" si="335"/>
        <v>118.59009302873588</v>
      </c>
      <c r="Z1318" s="1">
        <f t="shared" si="336"/>
        <v>0.46270882790551682</v>
      </c>
      <c r="AA1318" s="1">
        <f t="shared" si="332"/>
        <v>19.412425821703522</v>
      </c>
      <c r="AB1318" s="1">
        <f t="shared" si="333"/>
        <v>-42.026135530565931</v>
      </c>
      <c r="AC1318" s="1">
        <f t="shared" si="326"/>
        <v>46.292962142388745</v>
      </c>
      <c r="AD1318" s="1">
        <f t="shared" si="338"/>
        <v>-1.4345273350842933</v>
      </c>
      <c r="AE1318" s="1">
        <f t="shared" si="327"/>
        <v>-3.0866127963971683</v>
      </c>
      <c r="AF1318" s="1">
        <f t="shared" si="328"/>
        <v>3.4036814231045174</v>
      </c>
      <c r="AG1318" s="1">
        <f t="shared" si="323"/>
        <v>13.159999999999764</v>
      </c>
      <c r="AH1318" s="1">
        <f>SUM($Z$2:Z1318)</f>
        <v>787.22010202811759</v>
      </c>
    </row>
    <row r="1319" spans="17:34" x14ac:dyDescent="0.3">
      <c r="Q1319" s="1">
        <f t="shared" si="329"/>
        <v>13.169999999999764</v>
      </c>
      <c r="R1319" s="1">
        <f>IF(Q1319&lt;=t_thrust,('D12 Data'!D1319/(m+m_f/2)),0)</f>
        <v>0</v>
      </c>
      <c r="S1319" s="1">
        <f t="shared" si="330"/>
        <v>0</v>
      </c>
      <c r="T1319" s="1">
        <f t="shared" si="337"/>
        <v>0</v>
      </c>
      <c r="U1319" s="1">
        <f t="shared" si="324"/>
        <v>1.4324079623294212</v>
      </c>
      <c r="V1319" s="1">
        <f t="shared" si="325"/>
        <v>6.733266824252218</v>
      </c>
      <c r="W1319" s="1">
        <f t="shared" si="331"/>
        <v>8.1656747865816399</v>
      </c>
      <c r="X1319" s="1">
        <f t="shared" si="334"/>
        <v>638.31306536174714</v>
      </c>
      <c r="Y1319" s="1">
        <f t="shared" si="335"/>
        <v>118.16983167343022</v>
      </c>
      <c r="Z1319" s="1">
        <f t="shared" si="336"/>
        <v>0.46292962142387573</v>
      </c>
      <c r="AA1319" s="1">
        <f t="shared" si="332"/>
        <v>19.398080548352681</v>
      </c>
      <c r="AB1319" s="1">
        <f t="shared" si="333"/>
        <v>-42.057001658529899</v>
      </c>
      <c r="AC1319" s="1">
        <f t="shared" si="326"/>
        <v>46.314975088689891</v>
      </c>
      <c r="AD1319" s="1">
        <f t="shared" si="338"/>
        <v>-1.4324079623294212</v>
      </c>
      <c r="AE1319" s="1">
        <f t="shared" si="327"/>
        <v>-3.0767331757477825</v>
      </c>
      <c r="AF1319" s="1">
        <f t="shared" si="328"/>
        <v>3.3938296370459966</v>
      </c>
      <c r="AG1319" s="1">
        <f t="shared" si="323"/>
        <v>13.169999999999764</v>
      </c>
      <c r="AH1319" s="1">
        <f>SUM($Z$2:Z1319)</f>
        <v>787.68303164954148</v>
      </c>
    </row>
    <row r="1320" spans="17:34" x14ac:dyDescent="0.3">
      <c r="Q1320" s="1">
        <f t="shared" si="329"/>
        <v>13.179999999999763</v>
      </c>
      <c r="R1320" s="1">
        <f>IF(Q1320&lt;=t_thrust,('D12 Data'!D1320/(m+m_f/2)),0)</f>
        <v>0</v>
      </c>
      <c r="S1320" s="1">
        <f t="shared" si="330"/>
        <v>0</v>
      </c>
      <c r="T1320" s="1">
        <f t="shared" si="337"/>
        <v>0</v>
      </c>
      <c r="U1320" s="1">
        <f t="shared" si="324"/>
        <v>1.4302932840083185</v>
      </c>
      <c r="V1320" s="1">
        <f t="shared" si="325"/>
        <v>6.7431220408859733</v>
      </c>
      <c r="W1320" s="1">
        <f t="shared" si="331"/>
        <v>8.1734153248942913</v>
      </c>
      <c r="X1320" s="1">
        <f t="shared" si="334"/>
        <v>638.50704616723067</v>
      </c>
      <c r="Y1320" s="1">
        <f t="shared" si="335"/>
        <v>117.74926165684494</v>
      </c>
      <c r="Z1320" s="1">
        <f t="shared" si="336"/>
        <v>0.46314975088689142</v>
      </c>
      <c r="AA1320" s="1">
        <f t="shared" si="332"/>
        <v>19.383756468729388</v>
      </c>
      <c r="AB1320" s="1">
        <f t="shared" si="333"/>
        <v>-42.087768990287373</v>
      </c>
      <c r="AC1320" s="1">
        <f t="shared" si="326"/>
        <v>46.336921708490777</v>
      </c>
      <c r="AD1320" s="1">
        <f t="shared" si="338"/>
        <v>-1.4302932840083185</v>
      </c>
      <c r="AE1320" s="1">
        <f t="shared" si="327"/>
        <v>-3.0668779591140272</v>
      </c>
      <c r="AF1320" s="1">
        <f t="shared" si="328"/>
        <v>3.3840034418390772</v>
      </c>
      <c r="AG1320" s="1">
        <f t="shared" si="323"/>
        <v>13.179999999999763</v>
      </c>
      <c r="AH1320" s="1">
        <f>SUM($Z$2:Z1320)</f>
        <v>788.14618140042842</v>
      </c>
    </row>
    <row r="1321" spans="17:34" x14ac:dyDescent="0.3">
      <c r="Q1321" s="1">
        <f t="shared" si="329"/>
        <v>13.189999999999763</v>
      </c>
      <c r="R1321" s="1">
        <f>IF(Q1321&lt;=t_thrust,('D12 Data'!D1321/(m+m_f/2)),0)</f>
        <v>0</v>
      </c>
      <c r="S1321" s="1">
        <f t="shared" si="330"/>
        <v>0</v>
      </c>
      <c r="T1321" s="1">
        <f t="shared" si="337"/>
        <v>0</v>
      </c>
      <c r="U1321" s="1">
        <f t="shared" si="324"/>
        <v>1.428183286264366</v>
      </c>
      <c r="V1321" s="1">
        <f t="shared" si="325"/>
        <v>6.7529528623318686</v>
      </c>
      <c r="W1321" s="1">
        <f t="shared" si="331"/>
        <v>8.1811361485962362</v>
      </c>
      <c r="X1321" s="1">
        <f t="shared" si="334"/>
        <v>638.700883731918</v>
      </c>
      <c r="Y1321" s="1">
        <f t="shared" si="335"/>
        <v>117.32838396694207</v>
      </c>
      <c r="Z1321" s="1">
        <f t="shared" si="336"/>
        <v>0.46336921708491541</v>
      </c>
      <c r="AA1321" s="1">
        <f t="shared" si="332"/>
        <v>19.369453535889306</v>
      </c>
      <c r="AB1321" s="1">
        <f t="shared" si="333"/>
        <v>-42.118437769878511</v>
      </c>
      <c r="AC1321" s="1">
        <f t="shared" si="326"/>
        <v>46.358802081741757</v>
      </c>
      <c r="AD1321" s="1">
        <f t="shared" si="338"/>
        <v>-1.428183286264366</v>
      </c>
      <c r="AE1321" s="1">
        <f t="shared" si="327"/>
        <v>-3.0570471376681319</v>
      </c>
      <c r="AF1321" s="1">
        <f t="shared" si="328"/>
        <v>3.374202824533493</v>
      </c>
      <c r="AG1321" s="1">
        <f t="shared" si="323"/>
        <v>13.189999999999763</v>
      </c>
      <c r="AH1321" s="1">
        <f>SUM($Z$2:Z1321)</f>
        <v>788.60955061751338</v>
      </c>
    </row>
    <row r="1322" spans="17:34" x14ac:dyDescent="0.3">
      <c r="Q1322" s="1">
        <f t="shared" si="329"/>
        <v>13.199999999999763</v>
      </c>
      <c r="R1322" s="1">
        <f>IF(Q1322&lt;=t_thrust,('D12 Data'!D1322/(m+m_f/2)),0)</f>
        <v>0</v>
      </c>
      <c r="S1322" s="1">
        <f t="shared" si="330"/>
        <v>0</v>
      </c>
      <c r="T1322" s="1">
        <f t="shared" si="337"/>
        <v>0</v>
      </c>
      <c r="U1322" s="1">
        <f t="shared" si="324"/>
        <v>1.4260779552920386</v>
      </c>
      <c r="V1322" s="1">
        <f t="shared" si="325"/>
        <v>6.7627592978394802</v>
      </c>
      <c r="W1322" s="1">
        <f t="shared" si="331"/>
        <v>8.188837253131517</v>
      </c>
      <c r="X1322" s="1">
        <f t="shared" si="334"/>
        <v>638.89457826727687</v>
      </c>
      <c r="Y1322" s="1">
        <f t="shared" si="335"/>
        <v>116.90719958924329</v>
      </c>
      <c r="Z1322" s="1">
        <f t="shared" si="336"/>
        <v>0.46358802081740358</v>
      </c>
      <c r="AA1322" s="1">
        <f t="shared" si="332"/>
        <v>19.355171703026663</v>
      </c>
      <c r="AB1322" s="1">
        <f t="shared" si="333"/>
        <v>-42.149008241255189</v>
      </c>
      <c r="AC1322" s="1">
        <f t="shared" si="326"/>
        <v>46.380616289297421</v>
      </c>
      <c r="AD1322" s="1">
        <f t="shared" si="338"/>
        <v>-1.4260779552920386</v>
      </c>
      <c r="AE1322" s="1">
        <f t="shared" si="327"/>
        <v>-3.0472407021605203</v>
      </c>
      <c r="AF1322" s="1">
        <f t="shared" si="328"/>
        <v>3.3644277717724398</v>
      </c>
      <c r="AG1322" s="1">
        <f t="shared" si="323"/>
        <v>13.199999999999763</v>
      </c>
      <c r="AH1322" s="1">
        <f>SUM($Z$2:Z1322)</f>
        <v>789.07313863833076</v>
      </c>
    </row>
    <row r="1323" spans="17:34" x14ac:dyDescent="0.3">
      <c r="Q1323" s="1">
        <f t="shared" si="329"/>
        <v>13.209999999999763</v>
      </c>
      <c r="R1323" s="1">
        <f>IF(Q1323&lt;=t_thrust,('D12 Data'!D1323/(m+m_f/2)),0)</f>
        <v>0</v>
      </c>
      <c r="S1323" s="1">
        <f t="shared" si="330"/>
        <v>0</v>
      </c>
      <c r="T1323" s="1">
        <f t="shared" si="337"/>
        <v>0</v>
      </c>
      <c r="U1323" s="1">
        <f t="shared" si="324"/>
        <v>1.4239772773366841</v>
      </c>
      <c r="V1323" s="1">
        <f t="shared" si="325"/>
        <v>6.7725413570768991</v>
      </c>
      <c r="W1323" s="1">
        <f t="shared" si="331"/>
        <v>8.1965186344135859</v>
      </c>
      <c r="X1323" s="1">
        <f t="shared" si="334"/>
        <v>639.0881299843071</v>
      </c>
      <c r="Y1323" s="1">
        <f t="shared" si="335"/>
        <v>116.48570950683074</v>
      </c>
      <c r="Z1323" s="1">
        <f t="shared" si="336"/>
        <v>0.46380616289295484</v>
      </c>
      <c r="AA1323" s="1">
        <f t="shared" si="332"/>
        <v>19.340910923473743</v>
      </c>
      <c r="AB1323" s="1">
        <f t="shared" si="333"/>
        <v>-42.179480648276794</v>
      </c>
      <c r="AC1323" s="1">
        <f t="shared" si="326"/>
        <v>46.402364412905754</v>
      </c>
      <c r="AD1323" s="1">
        <f t="shared" si="338"/>
        <v>-1.4239772773366841</v>
      </c>
      <c r="AE1323" s="1">
        <f t="shared" si="327"/>
        <v>-3.0374586429231014</v>
      </c>
      <c r="AF1323" s="1">
        <f t="shared" si="328"/>
        <v>3.3546782697956958</v>
      </c>
      <c r="AG1323" s="1">
        <f t="shared" si="323"/>
        <v>13.209999999999763</v>
      </c>
      <c r="AH1323" s="1">
        <f>SUM($Z$2:Z1323)</f>
        <v>789.53694480122374</v>
      </c>
    </row>
    <row r="1324" spans="17:34" x14ac:dyDescent="0.3">
      <c r="Q1324" s="1">
        <f t="shared" si="329"/>
        <v>13.219999999999763</v>
      </c>
      <c r="R1324" s="1">
        <f>IF(Q1324&lt;=t_thrust,('D12 Data'!D1324/(m+m_f/2)),0)</f>
        <v>0</v>
      </c>
      <c r="S1324" s="1">
        <f t="shared" si="330"/>
        <v>0</v>
      </c>
      <c r="T1324" s="1">
        <f t="shared" si="337"/>
        <v>0</v>
      </c>
      <c r="U1324" s="1">
        <f t="shared" si="324"/>
        <v>1.4218812386942925</v>
      </c>
      <c r="V1324" s="1">
        <f t="shared" si="325"/>
        <v>6.7822990501274596</v>
      </c>
      <c r="W1324" s="1">
        <f t="shared" si="331"/>
        <v>8.2041802888217514</v>
      </c>
      <c r="X1324" s="1">
        <f t="shared" si="334"/>
        <v>639.28153909354182</v>
      </c>
      <c r="Y1324" s="1">
        <f t="shared" si="335"/>
        <v>116.06391470034798</v>
      </c>
      <c r="Z1324" s="1">
        <f t="shared" si="336"/>
        <v>0.46402364412904851</v>
      </c>
      <c r="AA1324" s="1">
        <f t="shared" si="332"/>
        <v>19.326671150700378</v>
      </c>
      <c r="AB1324" s="1">
        <f t="shared" si="333"/>
        <v>-42.209855234706026</v>
      </c>
      <c r="AC1324" s="1">
        <f t="shared" si="326"/>
        <v>46.424046535197185</v>
      </c>
      <c r="AD1324" s="1">
        <f t="shared" si="338"/>
        <v>-1.4218812386942925</v>
      </c>
      <c r="AE1324" s="1">
        <f t="shared" si="327"/>
        <v>-3.0277009498725409</v>
      </c>
      <c r="AF1324" s="1">
        <f t="shared" si="328"/>
        <v>3.344954304442723</v>
      </c>
      <c r="AG1324" s="1">
        <f t="shared" si="323"/>
        <v>13.219999999999763</v>
      </c>
      <c r="AH1324" s="1">
        <f>SUM($Z$2:Z1324)</f>
        <v>790.00096844535278</v>
      </c>
    </row>
    <row r="1325" spans="17:34" x14ac:dyDescent="0.3">
      <c r="Q1325" s="1">
        <f t="shared" si="329"/>
        <v>13.229999999999762</v>
      </c>
      <c r="R1325" s="1">
        <f>IF(Q1325&lt;=t_thrust,('D12 Data'!D1325/(m+m_f/2)),0)</f>
        <v>0</v>
      </c>
      <c r="S1325" s="1">
        <f t="shared" si="330"/>
        <v>0</v>
      </c>
      <c r="T1325" s="1">
        <f t="shared" si="337"/>
        <v>0</v>
      </c>
      <c r="U1325" s="1">
        <f t="shared" si="324"/>
        <v>1.4197898257112762</v>
      </c>
      <c r="V1325" s="1">
        <f t="shared" si="325"/>
        <v>6.7920323874864703</v>
      </c>
      <c r="W1325" s="1">
        <f t="shared" si="331"/>
        <v>8.211822213197749</v>
      </c>
      <c r="X1325" s="1">
        <f t="shared" si="334"/>
        <v>639.47480580504885</v>
      </c>
      <c r="Y1325" s="1">
        <f t="shared" si="335"/>
        <v>115.64181614800093</v>
      </c>
      <c r="Z1325" s="1">
        <f t="shared" si="336"/>
        <v>0.46424046535197155</v>
      </c>
      <c r="AA1325" s="1">
        <f t="shared" si="332"/>
        <v>19.312452338313435</v>
      </c>
      <c r="AB1325" s="1">
        <f t="shared" si="333"/>
        <v>-42.240132244204752</v>
      </c>
      <c r="AC1325" s="1">
        <f t="shared" si="326"/>
        <v>46.445662739673921</v>
      </c>
      <c r="AD1325" s="1">
        <f t="shared" si="338"/>
        <v>-1.4197898257112762</v>
      </c>
      <c r="AE1325" s="1">
        <f t="shared" si="327"/>
        <v>-3.0179676125135302</v>
      </c>
      <c r="AF1325" s="1">
        <f t="shared" si="328"/>
        <v>3.3352558611557637</v>
      </c>
      <c r="AG1325" s="1">
        <f t="shared" si="323"/>
        <v>13.229999999999762</v>
      </c>
      <c r="AH1325" s="1">
        <f>SUM($Z$2:Z1325)</f>
        <v>790.46520891070475</v>
      </c>
    </row>
    <row r="1326" spans="17:34" x14ac:dyDescent="0.3">
      <c r="Q1326" s="1">
        <f t="shared" si="329"/>
        <v>13.239999999999762</v>
      </c>
      <c r="R1326" s="1">
        <f>IF(Q1326&lt;=t_thrust,('D12 Data'!D1326/(m+m_f/2)),0)</f>
        <v>0</v>
      </c>
      <c r="S1326" s="1">
        <f t="shared" si="330"/>
        <v>0</v>
      </c>
      <c r="T1326" s="1">
        <f t="shared" si="337"/>
        <v>0</v>
      </c>
      <c r="U1326" s="1">
        <f t="shared" si="324"/>
        <v>1.4177030247842459</v>
      </c>
      <c r="V1326" s="1">
        <f t="shared" si="325"/>
        <v>6.8017413800579618</v>
      </c>
      <c r="W1326" s="1">
        <f t="shared" si="331"/>
        <v>8.2194444048422088</v>
      </c>
      <c r="X1326" s="1">
        <f t="shared" si="334"/>
        <v>639.66793032843202</v>
      </c>
      <c r="Y1326" s="1">
        <f t="shared" si="335"/>
        <v>115.21941482555889</v>
      </c>
      <c r="Z1326" s="1">
        <f t="shared" si="336"/>
        <v>0.46445662739675125</v>
      </c>
      <c r="AA1326" s="1">
        <f t="shared" si="332"/>
        <v>19.298254440056322</v>
      </c>
      <c r="AB1326" s="1">
        <f t="shared" si="333"/>
        <v>-42.270311920329888</v>
      </c>
      <c r="AC1326" s="1">
        <f t="shared" si="326"/>
        <v>46.467213110699213</v>
      </c>
      <c r="AD1326" s="1">
        <f t="shared" si="338"/>
        <v>-1.4177030247842459</v>
      </c>
      <c r="AE1326" s="1">
        <f t="shared" si="327"/>
        <v>-3.0082586199420387</v>
      </c>
      <c r="AF1326" s="1">
        <f t="shared" si="328"/>
        <v>3.3255829249829238</v>
      </c>
      <c r="AG1326" s="1">
        <f t="shared" si="323"/>
        <v>13.239999999999762</v>
      </c>
      <c r="AH1326" s="1">
        <f>SUM($Z$2:Z1326)</f>
        <v>790.92966553810152</v>
      </c>
    </row>
    <row r="1327" spans="17:34" x14ac:dyDescent="0.3">
      <c r="Q1327" s="1">
        <f t="shared" si="329"/>
        <v>13.249999999999762</v>
      </c>
      <c r="R1327" s="1">
        <f>IF(Q1327&lt;=t_thrust,('D12 Data'!D1327/(m+m_f/2)),0)</f>
        <v>0</v>
      </c>
      <c r="S1327" s="1">
        <f t="shared" si="330"/>
        <v>0</v>
      </c>
      <c r="T1327" s="1">
        <f t="shared" si="337"/>
        <v>0</v>
      </c>
      <c r="U1327" s="1">
        <f t="shared" si="324"/>
        <v>1.415620822359791</v>
      </c>
      <c r="V1327" s="1">
        <f t="shared" si="325"/>
        <v>6.8114260391514412</v>
      </c>
      <c r="W1327" s="1">
        <f t="shared" si="331"/>
        <v>8.2270468615112335</v>
      </c>
      <c r="X1327" s="1">
        <f t="shared" si="334"/>
        <v>639.86091287283261</v>
      </c>
      <c r="Y1327" s="1">
        <f t="shared" si="335"/>
        <v>114.79671170635559</v>
      </c>
      <c r="Z1327" s="1">
        <f t="shared" si="336"/>
        <v>0.46467213110699723</v>
      </c>
      <c r="AA1327" s="1">
        <f t="shared" si="332"/>
        <v>19.284077409808479</v>
      </c>
      <c r="AB1327" s="1">
        <f t="shared" si="333"/>
        <v>-42.300394506529308</v>
      </c>
      <c r="AC1327" s="1">
        <f t="shared" si="326"/>
        <v>46.488697733486802</v>
      </c>
      <c r="AD1327" s="1">
        <f t="shared" si="338"/>
        <v>-1.415620822359791</v>
      </c>
      <c r="AE1327" s="1">
        <f t="shared" si="327"/>
        <v>-2.9985739608485593</v>
      </c>
      <c r="AF1327" s="1">
        <f t="shared" si="328"/>
        <v>3.3159354805812535</v>
      </c>
      <c r="AG1327" s="1">
        <f t="shared" si="323"/>
        <v>13.249999999999762</v>
      </c>
      <c r="AH1327" s="1">
        <f>SUM($Z$2:Z1327)</f>
        <v>791.39433766920854</v>
      </c>
    </row>
    <row r="1328" spans="17:34" x14ac:dyDescent="0.3">
      <c r="Q1328" s="1">
        <f t="shared" si="329"/>
        <v>13.259999999999762</v>
      </c>
      <c r="R1328" s="1">
        <f>IF(Q1328&lt;=t_thrust,('D12 Data'!D1328/(m+m_f/2)),0)</f>
        <v>0</v>
      </c>
      <c r="S1328" s="1">
        <f t="shared" si="330"/>
        <v>0</v>
      </c>
      <c r="T1328" s="1">
        <f t="shared" si="337"/>
        <v>0</v>
      </c>
      <c r="U1328" s="1">
        <f t="shared" si="324"/>
        <v>1.413543204934258</v>
      </c>
      <c r="V1328" s="1">
        <f t="shared" si="325"/>
        <v>6.8210863764786582</v>
      </c>
      <c r="W1328" s="1">
        <f t="shared" si="331"/>
        <v>8.234629581412916</v>
      </c>
      <c r="X1328" s="1">
        <f t="shared" si="334"/>
        <v>640.05375364693066</v>
      </c>
      <c r="Y1328" s="1">
        <f t="shared" si="335"/>
        <v>114.37370776129031</v>
      </c>
      <c r="Z1328" s="1">
        <f t="shared" si="336"/>
        <v>0.46488697733484818</v>
      </c>
      <c r="AA1328" s="1">
        <f t="shared" si="332"/>
        <v>19.269921201584882</v>
      </c>
      <c r="AB1328" s="1">
        <f t="shared" si="333"/>
        <v>-42.330380246137793</v>
      </c>
      <c r="AC1328" s="1">
        <f t="shared" si="326"/>
        <v>46.510116694090364</v>
      </c>
      <c r="AD1328" s="1">
        <f t="shared" si="338"/>
        <v>-1.413543204934258</v>
      </c>
      <c r="AE1328" s="1">
        <f t="shared" si="327"/>
        <v>-2.9889136235213423</v>
      </c>
      <c r="AF1328" s="1">
        <f t="shared" si="328"/>
        <v>3.3063135122198095</v>
      </c>
      <c r="AG1328" s="1">
        <f t="shared" si="323"/>
        <v>13.259999999999762</v>
      </c>
      <c r="AH1328" s="1">
        <f>SUM($Z$2:Z1328)</f>
        <v>791.85922464654334</v>
      </c>
    </row>
    <row r="1329" spans="17:34" x14ac:dyDescent="0.3">
      <c r="Q1329" s="1">
        <f t="shared" si="329"/>
        <v>13.269999999999762</v>
      </c>
      <c r="R1329" s="1">
        <f>IF(Q1329&lt;=t_thrust,('D12 Data'!D1329/(m+m_f/2)),0)</f>
        <v>0</v>
      </c>
      <c r="S1329" s="1">
        <f t="shared" si="330"/>
        <v>0</v>
      </c>
      <c r="T1329" s="1">
        <f t="shared" si="337"/>
        <v>0</v>
      </c>
      <c r="U1329" s="1">
        <f t="shared" si="324"/>
        <v>1.4114701590535308</v>
      </c>
      <c r="V1329" s="1">
        <f t="shared" si="325"/>
        <v>6.830722404150384</v>
      </c>
      <c r="W1329" s="1">
        <f t="shared" si="331"/>
        <v>8.2421925632039166</v>
      </c>
      <c r="X1329" s="1">
        <f t="shared" si="334"/>
        <v>640.24645285894655</v>
      </c>
      <c r="Y1329" s="1">
        <f t="shared" si="335"/>
        <v>113.95040395882894</v>
      </c>
      <c r="Z1329" s="1">
        <f t="shared" si="336"/>
        <v>0.46510116694090853</v>
      </c>
      <c r="AA1329" s="1">
        <f t="shared" si="332"/>
        <v>19.255785769535539</v>
      </c>
      <c r="AB1329" s="1">
        <f t="shared" si="333"/>
        <v>-42.360269382373005</v>
      </c>
      <c r="AC1329" s="1">
        <f t="shared" si="326"/>
        <v>46.531470079393102</v>
      </c>
      <c r="AD1329" s="1">
        <f t="shared" si="338"/>
        <v>-1.4114701590535308</v>
      </c>
      <c r="AE1329" s="1">
        <f t="shared" si="327"/>
        <v>-2.9792775958496165</v>
      </c>
      <c r="AF1329" s="1">
        <f t="shared" si="328"/>
        <v>3.2967170037827134</v>
      </c>
      <c r="AG1329" s="1">
        <f t="shared" si="323"/>
        <v>13.269999999999762</v>
      </c>
      <c r="AH1329" s="1">
        <f>SUM($Z$2:Z1329)</f>
        <v>792.32432581348428</v>
      </c>
    </row>
    <row r="1330" spans="17:34" x14ac:dyDescent="0.3">
      <c r="Q1330" s="1">
        <f t="shared" si="329"/>
        <v>13.279999999999761</v>
      </c>
      <c r="R1330" s="1">
        <f>IF(Q1330&lt;=t_thrust,('D12 Data'!D1330/(m+m_f/2)),0)</f>
        <v>0</v>
      </c>
      <c r="S1330" s="1">
        <f t="shared" si="330"/>
        <v>0</v>
      </c>
      <c r="T1330" s="1">
        <f t="shared" si="337"/>
        <v>0</v>
      </c>
      <c r="U1330" s="1">
        <f t="shared" si="324"/>
        <v>1.4094016713128141</v>
      </c>
      <c r="V1330" s="1">
        <f t="shared" si="325"/>
        <v>6.8403341346731974</v>
      </c>
      <c r="W1330" s="1">
        <f t="shared" si="331"/>
        <v>8.2497358059860098</v>
      </c>
      <c r="X1330" s="1">
        <f t="shared" si="334"/>
        <v>640.43901071664186</v>
      </c>
      <c r="Y1330" s="1">
        <f t="shared" si="335"/>
        <v>113.52680126500522</v>
      </c>
      <c r="Z1330" s="1">
        <f t="shared" si="336"/>
        <v>0.46531470079390541</v>
      </c>
      <c r="AA1330" s="1">
        <f t="shared" si="332"/>
        <v>19.241671067945003</v>
      </c>
      <c r="AB1330" s="1">
        <f t="shared" si="333"/>
        <v>-42.390062158331503</v>
      </c>
      <c r="AC1330" s="1">
        <f t="shared" si="326"/>
        <v>46.552757977097336</v>
      </c>
      <c r="AD1330" s="1">
        <f t="shared" si="338"/>
        <v>-1.4094016713128141</v>
      </c>
      <c r="AE1330" s="1">
        <f t="shared" si="327"/>
        <v>-2.9696658653268031</v>
      </c>
      <c r="AF1330" s="1">
        <f t="shared" si="328"/>
        <v>3.2871459387721966</v>
      </c>
      <c r="AG1330" s="1">
        <f t="shared" si="323"/>
        <v>13.279999999999761</v>
      </c>
      <c r="AH1330" s="1">
        <f>SUM($Z$2:Z1330)</f>
        <v>792.78964051427818</v>
      </c>
    </row>
    <row r="1331" spans="17:34" x14ac:dyDescent="0.3">
      <c r="Q1331" s="1">
        <f t="shared" si="329"/>
        <v>13.289999999999761</v>
      </c>
      <c r="R1331" s="1">
        <f>IF(Q1331&lt;=t_thrust,('D12 Data'!D1331/(m+m_f/2)),0)</f>
        <v>0</v>
      </c>
      <c r="S1331" s="1">
        <f t="shared" si="330"/>
        <v>0</v>
      </c>
      <c r="T1331" s="1">
        <f t="shared" si="337"/>
        <v>0</v>
      </c>
      <c r="U1331" s="1">
        <f t="shared" si="324"/>
        <v>1.4073377283564172</v>
      </c>
      <c r="V1331" s="1">
        <f t="shared" si="325"/>
        <v>6.8499215809462815</v>
      </c>
      <c r="W1331" s="1">
        <f t="shared" si="331"/>
        <v>8.2572593093026985</v>
      </c>
      <c r="X1331" s="1">
        <f t="shared" si="334"/>
        <v>640.63142742732134</v>
      </c>
      <c r="Y1331" s="1">
        <f t="shared" si="335"/>
        <v>113.10290064342192</v>
      </c>
      <c r="Z1331" s="1">
        <f t="shared" si="336"/>
        <v>0.4655275797709727</v>
      </c>
      <c r="AA1331" s="1">
        <f t="shared" si="332"/>
        <v>19.227577051231876</v>
      </c>
      <c r="AB1331" s="1">
        <f t="shared" si="333"/>
        <v>-42.419758816984768</v>
      </c>
      <c r="AC1331" s="1">
        <f t="shared" si="326"/>
        <v>46.573980475714286</v>
      </c>
      <c r="AD1331" s="1">
        <f t="shared" si="338"/>
        <v>-1.4073377283564172</v>
      </c>
      <c r="AE1331" s="1">
        <f t="shared" si="327"/>
        <v>-2.960078419053719</v>
      </c>
      <c r="AF1331" s="1">
        <f t="shared" si="328"/>
        <v>3.2776003003116423</v>
      </c>
      <c r="AG1331" s="1">
        <f t="shared" si="323"/>
        <v>13.289999999999761</v>
      </c>
      <c r="AH1331" s="1">
        <f>SUM($Z$2:Z1331)</f>
        <v>793.25516809404917</v>
      </c>
    </row>
    <row r="1332" spans="17:34" x14ac:dyDescent="0.3">
      <c r="Q1332" s="1">
        <f t="shared" si="329"/>
        <v>13.299999999999761</v>
      </c>
      <c r="R1332" s="1">
        <f>IF(Q1332&lt;=t_thrust,('D12 Data'!D1332/(m+m_f/2)),0)</f>
        <v>0</v>
      </c>
      <c r="S1332" s="1">
        <f t="shared" si="330"/>
        <v>0</v>
      </c>
      <c r="T1332" s="1">
        <f t="shared" si="337"/>
        <v>0</v>
      </c>
      <c r="U1332" s="1">
        <f t="shared" si="324"/>
        <v>1.4052783168775356</v>
      </c>
      <c r="V1332" s="1">
        <f t="shared" si="325"/>
        <v>6.859484756258234</v>
      </c>
      <c r="W1332" s="1">
        <f t="shared" si="331"/>
        <v>8.2647630731357697</v>
      </c>
      <c r="X1332" s="1">
        <f t="shared" si="334"/>
        <v>640.82370319783365</v>
      </c>
      <c r="Y1332" s="1">
        <f t="shared" si="335"/>
        <v>112.67870305525209</v>
      </c>
      <c r="Z1332" s="1">
        <f t="shared" si="336"/>
        <v>0.46573980475712545</v>
      </c>
      <c r="AA1332" s="1">
        <f t="shared" si="332"/>
        <v>19.213503673948313</v>
      </c>
      <c r="AB1332" s="1">
        <f t="shared" si="333"/>
        <v>-42.449359601175303</v>
      </c>
      <c r="AC1332" s="1">
        <f t="shared" si="326"/>
        <v>46.595137664553789</v>
      </c>
      <c r="AD1332" s="1">
        <f t="shared" si="338"/>
        <v>-1.4052783168775356</v>
      </c>
      <c r="AE1332" s="1">
        <f t="shared" si="327"/>
        <v>-2.9505152437417665</v>
      </c>
      <c r="AF1332" s="1">
        <f t="shared" si="328"/>
        <v>3.2680800711486087</v>
      </c>
      <c r="AG1332" s="1">
        <f t="shared" si="323"/>
        <v>13.299999999999761</v>
      </c>
      <c r="AH1332" s="1">
        <f>SUM($Z$2:Z1332)</f>
        <v>793.72090789880633</v>
      </c>
    </row>
    <row r="1333" spans="17:34" x14ac:dyDescent="0.3">
      <c r="Q1333" s="1">
        <f t="shared" si="329"/>
        <v>13.309999999999761</v>
      </c>
      <c r="R1333" s="1">
        <f>IF(Q1333&lt;=t_thrust,('D12 Data'!D1333/(m+m_f/2)),0)</f>
        <v>0</v>
      </c>
      <c r="S1333" s="1">
        <f t="shared" si="330"/>
        <v>0</v>
      </c>
      <c r="T1333" s="1">
        <f t="shared" si="337"/>
        <v>0</v>
      </c>
      <c r="U1333" s="1">
        <f t="shared" si="324"/>
        <v>1.4032234236180383</v>
      </c>
      <c r="V1333" s="1">
        <f t="shared" si="325"/>
        <v>6.8690236742838859</v>
      </c>
      <c r="W1333" s="1">
        <f t="shared" si="331"/>
        <v>8.2722470979019231</v>
      </c>
      <c r="X1333" s="1">
        <f t="shared" si="334"/>
        <v>641.01583823457315</v>
      </c>
      <c r="Y1333" s="1">
        <f t="shared" si="335"/>
        <v>112.25420945924034</v>
      </c>
      <c r="Z1333" s="1">
        <f t="shared" si="336"/>
        <v>0.4659513766455361</v>
      </c>
      <c r="AA1333" s="1">
        <f t="shared" si="332"/>
        <v>19.199450890779538</v>
      </c>
      <c r="AB1333" s="1">
        <f t="shared" si="333"/>
        <v>-42.478864753612719</v>
      </c>
      <c r="AC1333" s="1">
        <f t="shared" si="326"/>
        <v>46.616229633714219</v>
      </c>
      <c r="AD1333" s="1">
        <f t="shared" si="338"/>
        <v>-1.4032234236180383</v>
      </c>
      <c r="AE1333" s="1">
        <f t="shared" si="327"/>
        <v>-2.9409763257161146</v>
      </c>
      <c r="AF1333" s="1">
        <f t="shared" si="328"/>
        <v>3.25858523365785</v>
      </c>
      <c r="AG1333" s="1">
        <f t="shared" si="323"/>
        <v>13.309999999999761</v>
      </c>
      <c r="AH1333" s="1">
        <f>SUM($Z$2:Z1333)</f>
        <v>794.18685927545187</v>
      </c>
    </row>
    <row r="1334" spans="17:34" x14ac:dyDescent="0.3">
      <c r="Q1334" s="1">
        <f t="shared" si="329"/>
        <v>13.31999999999976</v>
      </c>
      <c r="R1334" s="1">
        <f>IF(Q1334&lt;=t_thrust,('D12 Data'!D1334/(m+m_f/2)),0)</f>
        <v>0</v>
      </c>
      <c r="S1334" s="1">
        <f t="shared" si="330"/>
        <v>0</v>
      </c>
      <c r="T1334" s="1">
        <f t="shared" si="337"/>
        <v>0</v>
      </c>
      <c r="U1334" s="1">
        <f t="shared" si="324"/>
        <v>1.4011730353682548</v>
      </c>
      <c r="V1334" s="1">
        <f t="shared" si="325"/>
        <v>6.8785383490811407</v>
      </c>
      <c r="W1334" s="1">
        <f t="shared" si="331"/>
        <v>8.2797113844493957</v>
      </c>
      <c r="X1334" s="1">
        <f t="shared" si="334"/>
        <v>641.20783274348094</v>
      </c>
      <c r="Y1334" s="1">
        <f t="shared" si="335"/>
        <v>111.82942081170422</v>
      </c>
      <c r="Z1334" s="1">
        <f t="shared" si="336"/>
        <v>0.46616229633712913</v>
      </c>
      <c r="AA1334" s="1">
        <f t="shared" si="332"/>
        <v>19.185418656543359</v>
      </c>
      <c r="AB1334" s="1">
        <f t="shared" si="333"/>
        <v>-42.508274516869882</v>
      </c>
      <c r="AC1334" s="1">
        <f t="shared" si="326"/>
        <v>46.637256474072437</v>
      </c>
      <c r="AD1334" s="1">
        <f t="shared" si="338"/>
        <v>-1.4011730353682548</v>
      </c>
      <c r="AE1334" s="1">
        <f t="shared" si="327"/>
        <v>-2.9314616509188598</v>
      </c>
      <c r="AF1334" s="1">
        <f t="shared" si="328"/>
        <v>3.2491157698443152</v>
      </c>
      <c r="AG1334" s="1">
        <f t="shared" si="323"/>
        <v>13.31999999999976</v>
      </c>
      <c r="AH1334" s="1">
        <f>SUM($Z$2:Z1334)</f>
        <v>794.65302157178894</v>
      </c>
    </row>
    <row r="1335" spans="17:34" x14ac:dyDescent="0.3">
      <c r="Q1335" s="1">
        <f t="shared" si="329"/>
        <v>13.32999999999976</v>
      </c>
      <c r="R1335" s="1">
        <f>IF(Q1335&lt;=t_thrust,('D12 Data'!D1335/(m+m_f/2)),0)</f>
        <v>0</v>
      </c>
      <c r="S1335" s="1">
        <f t="shared" si="330"/>
        <v>0</v>
      </c>
      <c r="T1335" s="1">
        <f t="shared" si="337"/>
        <v>0</v>
      </c>
      <c r="U1335" s="1">
        <f t="shared" si="324"/>
        <v>1.3991271389667612</v>
      </c>
      <c r="V1335" s="1">
        <f t="shared" si="325"/>
        <v>6.8880287950877994</v>
      </c>
      <c r="W1335" s="1">
        <f t="shared" si="331"/>
        <v>8.2871559340545602</v>
      </c>
      <c r="X1335" s="1">
        <f t="shared" si="334"/>
        <v>641.39968693004641</v>
      </c>
      <c r="Y1335" s="1">
        <f t="shared" si="335"/>
        <v>111.40433806653553</v>
      </c>
      <c r="Z1335" s="1">
        <f t="shared" si="336"/>
        <v>0.46637256474073902</v>
      </c>
      <c r="AA1335" s="1">
        <f t="shared" si="332"/>
        <v>19.171406926189675</v>
      </c>
      <c r="AB1335" s="1">
        <f t="shared" si="333"/>
        <v>-42.537589133379072</v>
      </c>
      <c r="AC1335" s="1">
        <f t="shared" si="326"/>
        <v>46.658218277273754</v>
      </c>
      <c r="AD1335" s="1">
        <f t="shared" si="338"/>
        <v>-1.3991271389667612</v>
      </c>
      <c r="AE1335" s="1">
        <f t="shared" si="327"/>
        <v>-2.9219712049122011</v>
      </c>
      <c r="AF1335" s="1">
        <f t="shared" si="328"/>
        <v>3.2396716613461578</v>
      </c>
      <c r="AG1335" s="1">
        <f t="shared" si="323"/>
        <v>13.32999999999976</v>
      </c>
      <c r="AH1335" s="1">
        <f>SUM($Z$2:Z1335)</f>
        <v>795.11939413652965</v>
      </c>
    </row>
    <row r="1336" spans="17:34" x14ac:dyDescent="0.3">
      <c r="Q1336" s="1">
        <f t="shared" si="329"/>
        <v>13.33999999999976</v>
      </c>
      <c r="R1336" s="1">
        <f>IF(Q1336&lt;=t_thrust,('D12 Data'!D1336/(m+m_f/2)),0)</f>
        <v>0</v>
      </c>
      <c r="S1336" s="1">
        <f t="shared" si="330"/>
        <v>0</v>
      </c>
      <c r="T1336" s="1">
        <f t="shared" si="337"/>
        <v>0</v>
      </c>
      <c r="U1336" s="1">
        <f t="shared" si="324"/>
        <v>1.3970857213001699</v>
      </c>
      <c r="V1336" s="1">
        <f t="shared" si="325"/>
        <v>6.8974950271184277</v>
      </c>
      <c r="W1336" s="1">
        <f t="shared" si="331"/>
        <v>8.294580748418598</v>
      </c>
      <c r="X1336" s="1">
        <f t="shared" si="334"/>
        <v>641.59140099930835</v>
      </c>
      <c r="Y1336" s="1">
        <f t="shared" si="335"/>
        <v>110.97896217520174</v>
      </c>
      <c r="Z1336" s="1">
        <f t="shared" si="336"/>
        <v>0.46658218277274877</v>
      </c>
      <c r="AA1336" s="1">
        <f t="shared" si="332"/>
        <v>19.157415654800008</v>
      </c>
      <c r="AB1336" s="1">
        <f t="shared" si="333"/>
        <v>-42.566808845428191</v>
      </c>
      <c r="AC1336" s="1">
        <f t="shared" si="326"/>
        <v>46.6791151357221</v>
      </c>
      <c r="AD1336" s="1">
        <f t="shared" si="338"/>
        <v>-1.3970857213001699</v>
      </c>
      <c r="AE1336" s="1">
        <f t="shared" si="327"/>
        <v>-2.9125049728815728</v>
      </c>
      <c r="AF1336" s="1">
        <f t="shared" si="328"/>
        <v>3.2302528894377152</v>
      </c>
      <c r="AG1336" s="1">
        <f t="shared" si="323"/>
        <v>13.33999999999976</v>
      </c>
      <c r="AH1336" s="1">
        <f>SUM($Z$2:Z1336)</f>
        <v>795.5859763193024</v>
      </c>
    </row>
    <row r="1337" spans="17:34" x14ac:dyDescent="0.3">
      <c r="Q1337" s="1">
        <f t="shared" si="329"/>
        <v>13.34999999999976</v>
      </c>
      <c r="R1337" s="1">
        <f>IF(Q1337&lt;=t_thrust,('D12 Data'!D1337/(m+m_f/2)),0)</f>
        <v>0</v>
      </c>
      <c r="S1337" s="1">
        <f t="shared" si="330"/>
        <v>0</v>
      </c>
      <c r="T1337" s="1">
        <f t="shared" si="337"/>
        <v>0</v>
      </c>
      <c r="U1337" s="1">
        <f t="shared" si="324"/>
        <v>1.3950487693029192</v>
      </c>
      <c r="V1337" s="1">
        <f t="shared" si="325"/>
        <v>6.9069370603612184</v>
      </c>
      <c r="W1337" s="1">
        <f t="shared" si="331"/>
        <v>8.3019858296641367</v>
      </c>
      <c r="X1337" s="1">
        <f t="shared" si="334"/>
        <v>641.78297515585632</v>
      </c>
      <c r="Y1337" s="1">
        <f t="shared" si="335"/>
        <v>110.55329408674747</v>
      </c>
      <c r="Z1337" s="1">
        <f t="shared" si="336"/>
        <v>0.46679115135720156</v>
      </c>
      <c r="AA1337" s="1">
        <f t="shared" si="332"/>
        <v>19.143444797587009</v>
      </c>
      <c r="AB1337" s="1">
        <f t="shared" si="333"/>
        <v>-42.595933895157003</v>
      </c>
      <c r="AC1337" s="1">
        <f t="shared" si="326"/>
        <v>46.699947142570153</v>
      </c>
      <c r="AD1337" s="1">
        <f t="shared" si="338"/>
        <v>-1.3950487693029192</v>
      </c>
      <c r="AE1337" s="1">
        <f t="shared" si="327"/>
        <v>-2.9030629396387821</v>
      </c>
      <c r="AF1337" s="1">
        <f t="shared" si="328"/>
        <v>3.2208594350324815</v>
      </c>
      <c r="AG1337" s="1">
        <f t="shared" si="323"/>
        <v>13.34999999999976</v>
      </c>
      <c r="AH1337" s="1">
        <f>SUM($Z$2:Z1337)</f>
        <v>796.05276747065966</v>
      </c>
    </row>
    <row r="1338" spans="17:34" x14ac:dyDescent="0.3">
      <c r="Q1338" s="1">
        <f t="shared" si="329"/>
        <v>13.35999999999976</v>
      </c>
      <c r="R1338" s="1">
        <f>IF(Q1338&lt;=t_thrust,('D12 Data'!D1338/(m+m_f/2)),0)</f>
        <v>0</v>
      </c>
      <c r="S1338" s="1">
        <f t="shared" si="330"/>
        <v>0</v>
      </c>
      <c r="T1338" s="1">
        <f t="shared" si="337"/>
        <v>0</v>
      </c>
      <c r="U1338" s="1">
        <f t="shared" si="324"/>
        <v>1.3930162699570627</v>
      </c>
      <c r="V1338" s="1">
        <f t="shared" si="325"/>
        <v>6.9163549103748618</v>
      </c>
      <c r="W1338" s="1">
        <f t="shared" si="331"/>
        <v>8.3093711803319259</v>
      </c>
      <c r="X1338" s="1">
        <f t="shared" si="334"/>
        <v>641.97440960383221</v>
      </c>
      <c r="Y1338" s="1">
        <f t="shared" si="335"/>
        <v>110.12733474779591</v>
      </c>
      <c r="Z1338" s="1">
        <f t="shared" si="336"/>
        <v>0.46699947142569964</v>
      </c>
      <c r="AA1338" s="1">
        <f t="shared" si="332"/>
        <v>19.129494309893978</v>
      </c>
      <c r="AB1338" s="1">
        <f t="shared" si="333"/>
        <v>-42.624964524553391</v>
      </c>
      <c r="AC1338" s="1">
        <f t="shared" si="326"/>
        <v>46.720714391709606</v>
      </c>
      <c r="AD1338" s="1">
        <f t="shared" si="338"/>
        <v>-1.3930162699570627</v>
      </c>
      <c r="AE1338" s="1">
        <f t="shared" si="327"/>
        <v>-2.8936450896251387</v>
      </c>
      <c r="AF1338" s="1">
        <f t="shared" si="328"/>
        <v>3.2114912786860819</v>
      </c>
      <c r="AG1338" s="1">
        <f t="shared" si="323"/>
        <v>13.35999999999976</v>
      </c>
      <c r="AH1338" s="1">
        <f>SUM($Z$2:Z1338)</f>
        <v>796.51976694208531</v>
      </c>
    </row>
    <row r="1339" spans="17:34" x14ac:dyDescent="0.3">
      <c r="Q1339" s="1">
        <f t="shared" si="329"/>
        <v>13.369999999999759</v>
      </c>
      <c r="R1339" s="1">
        <f>IF(Q1339&lt;=t_thrust,('D12 Data'!D1339/(m+m_f/2)),0)</f>
        <v>0</v>
      </c>
      <c r="S1339" s="1">
        <f t="shared" si="330"/>
        <v>0</v>
      </c>
      <c r="T1339" s="1">
        <f t="shared" si="337"/>
        <v>0</v>
      </c>
      <c r="U1339" s="1">
        <f t="shared" si="324"/>
        <v>1.3909882102920639</v>
      </c>
      <c r="V1339" s="1">
        <f t="shared" si="325"/>
        <v>6.9257485930854346</v>
      </c>
      <c r="W1339" s="1">
        <f t="shared" si="331"/>
        <v>8.316736803377502</v>
      </c>
      <c r="X1339" s="1">
        <f t="shared" si="334"/>
        <v>642.16570454693112</v>
      </c>
      <c r="Y1339" s="1">
        <f t="shared" si="335"/>
        <v>109.70108510255039</v>
      </c>
      <c r="Z1339" s="1">
        <f t="shared" si="336"/>
        <v>0.46720714391707086</v>
      </c>
      <c r="AA1339" s="1">
        <f t="shared" si="332"/>
        <v>19.115564147194409</v>
      </c>
      <c r="AB1339" s="1">
        <f t="shared" si="333"/>
        <v>-42.653900975449645</v>
      </c>
      <c r="AC1339" s="1">
        <f t="shared" si="326"/>
        <v>46.741416977761475</v>
      </c>
      <c r="AD1339" s="1">
        <f t="shared" si="338"/>
        <v>-1.3909882102920639</v>
      </c>
      <c r="AE1339" s="1">
        <f t="shared" si="327"/>
        <v>-2.8842514069145659</v>
      </c>
      <c r="AF1339" s="1">
        <f t="shared" si="328"/>
        <v>3.2021484005992247</v>
      </c>
      <c r="AG1339" s="1">
        <f t="shared" si="323"/>
        <v>13.369999999999759</v>
      </c>
      <c r="AH1339" s="1">
        <f>SUM($Z$2:Z1339)</f>
        <v>796.98697408600242</v>
      </c>
    </row>
    <row r="1340" spans="17:34" x14ac:dyDescent="0.3">
      <c r="Q1340" s="1">
        <f t="shared" si="329"/>
        <v>13.379999999999759</v>
      </c>
      <c r="R1340" s="1">
        <f>IF(Q1340&lt;=t_thrust,('D12 Data'!D1340/(m+m_f/2)),0)</f>
        <v>0</v>
      </c>
      <c r="S1340" s="1">
        <f t="shared" si="330"/>
        <v>0</v>
      </c>
      <c r="T1340" s="1">
        <f t="shared" si="337"/>
        <v>0</v>
      </c>
      <c r="U1340" s="1">
        <f t="shared" si="324"/>
        <v>1.3889645773845867</v>
      </c>
      <c r="V1340" s="1">
        <f t="shared" si="325"/>
        <v>6.9351181247833011</v>
      </c>
      <c r="W1340" s="1">
        <f t="shared" si="331"/>
        <v>8.3240827021678889</v>
      </c>
      <c r="X1340" s="1">
        <f t="shared" si="334"/>
        <v>642.35686018840306</v>
      </c>
      <c r="Y1340" s="1">
        <f t="shared" si="335"/>
        <v>109.2745460927959</v>
      </c>
      <c r="Z1340" s="1">
        <f t="shared" si="336"/>
        <v>0.46741416977760814</v>
      </c>
      <c r="AA1340" s="1">
        <f t="shared" si="332"/>
        <v>19.10165426509149</v>
      </c>
      <c r="AB1340" s="1">
        <f t="shared" si="333"/>
        <v>-42.682743489518792</v>
      </c>
      <c r="AC1340" s="1">
        <f t="shared" si="326"/>
        <v>46.762054996066489</v>
      </c>
      <c r="AD1340" s="1">
        <f t="shared" si="338"/>
        <v>-1.3889645773845867</v>
      </c>
      <c r="AE1340" s="1">
        <f t="shared" si="327"/>
        <v>-2.8748818752166994</v>
      </c>
      <c r="AF1340" s="1">
        <f t="shared" si="328"/>
        <v>3.1928307806206435</v>
      </c>
      <c r="AG1340" s="1">
        <f t="shared" si="323"/>
        <v>13.379999999999759</v>
      </c>
      <c r="AH1340" s="1">
        <f>SUM($Z$2:Z1340)</f>
        <v>797.45438825578003</v>
      </c>
    </row>
    <row r="1341" spans="17:34" x14ac:dyDescent="0.3">
      <c r="Q1341" s="1">
        <f t="shared" si="329"/>
        <v>13.389999999999759</v>
      </c>
      <c r="R1341" s="1">
        <f>IF(Q1341&lt;=t_thrust,('D12 Data'!D1341/(m+m_f/2)),0)</f>
        <v>0</v>
      </c>
      <c r="S1341" s="1">
        <f t="shared" si="330"/>
        <v>0</v>
      </c>
      <c r="T1341" s="1">
        <f t="shared" si="337"/>
        <v>0</v>
      </c>
      <c r="U1341" s="1">
        <f t="shared" si="324"/>
        <v>1.3869453583582902</v>
      </c>
      <c r="V1341" s="1">
        <f t="shared" si="325"/>
        <v>6.9444635221200146</v>
      </c>
      <c r="W1341" s="1">
        <f t="shared" si="331"/>
        <v>8.3314088804783033</v>
      </c>
      <c r="X1341" s="1">
        <f t="shared" si="334"/>
        <v>642.54787673105398</v>
      </c>
      <c r="Y1341" s="1">
        <f t="shared" si="335"/>
        <v>108.84771865790073</v>
      </c>
      <c r="Z1341" s="1">
        <f t="shared" si="336"/>
        <v>0.46762054996065128</v>
      </c>
      <c r="AA1341" s="1">
        <f t="shared" si="332"/>
        <v>19.087764619317646</v>
      </c>
      <c r="AB1341" s="1">
        <f t="shared" si="333"/>
        <v>-42.711492308270955</v>
      </c>
      <c r="AC1341" s="1">
        <f t="shared" si="326"/>
        <v>46.782628542675575</v>
      </c>
      <c r="AD1341" s="1">
        <f t="shared" si="338"/>
        <v>-1.3869453583582902</v>
      </c>
      <c r="AE1341" s="1">
        <f t="shared" si="327"/>
        <v>-2.8655364778799859</v>
      </c>
      <c r="AF1341" s="1">
        <f t="shared" si="328"/>
        <v>3.1835383982500418</v>
      </c>
      <c r="AG1341" s="1">
        <f t="shared" si="323"/>
        <v>13.389999999999759</v>
      </c>
      <c r="AH1341" s="1">
        <f>SUM($Z$2:Z1341)</f>
        <v>797.92200880574069</v>
      </c>
    </row>
    <row r="1342" spans="17:34" x14ac:dyDescent="0.3">
      <c r="Q1342" s="1">
        <f t="shared" si="329"/>
        <v>13.399999999999759</v>
      </c>
      <c r="R1342" s="1">
        <f>IF(Q1342&lt;=t_thrust,('D12 Data'!D1342/(m+m_f/2)),0)</f>
        <v>0</v>
      </c>
      <c r="S1342" s="1">
        <f t="shared" si="330"/>
        <v>0</v>
      </c>
      <c r="T1342" s="1">
        <f t="shared" si="337"/>
        <v>0</v>
      </c>
      <c r="U1342" s="1">
        <f t="shared" si="324"/>
        <v>1.384930540383625</v>
      </c>
      <c r="V1342" s="1">
        <f t="shared" si="325"/>
        <v>6.9537848021052442</v>
      </c>
      <c r="W1342" s="1">
        <f t="shared" si="331"/>
        <v>8.3387153424888716</v>
      </c>
      <c r="X1342" s="1">
        <f t="shared" si="334"/>
        <v>642.73875437724712</v>
      </c>
      <c r="Y1342" s="1">
        <f t="shared" si="335"/>
        <v>108.42060373481803</v>
      </c>
      <c r="Z1342" s="1">
        <f t="shared" si="336"/>
        <v>0.46782628542673171</v>
      </c>
      <c r="AA1342" s="1">
        <f t="shared" si="332"/>
        <v>19.073895165734065</v>
      </c>
      <c r="AB1342" s="1">
        <f t="shared" si="333"/>
        <v>-42.740147673049755</v>
      </c>
      <c r="AC1342" s="1">
        <f t="shared" si="326"/>
        <v>46.803137714340416</v>
      </c>
      <c r="AD1342" s="1">
        <f t="shared" si="338"/>
        <v>-1.384930540383625</v>
      </c>
      <c r="AE1342" s="1">
        <f t="shared" si="327"/>
        <v>-2.8562151978947563</v>
      </c>
      <c r="AF1342" s="1">
        <f t="shared" si="328"/>
        <v>3.1742712326410074</v>
      </c>
      <c r="AG1342" s="1">
        <f t="shared" si="323"/>
        <v>13.399999999999759</v>
      </c>
      <c r="AH1342" s="1">
        <f>SUM($Z$2:Z1342)</f>
        <v>798.38983509116747</v>
      </c>
    </row>
    <row r="1343" spans="17:34" x14ac:dyDescent="0.3">
      <c r="Q1343" s="1">
        <f t="shared" si="329"/>
        <v>13.409999999999759</v>
      </c>
      <c r="R1343" s="1">
        <f>IF(Q1343&lt;=t_thrust,('D12 Data'!D1343/(m+m_f/2)),0)</f>
        <v>0</v>
      </c>
      <c r="S1343" s="1">
        <f t="shared" si="330"/>
        <v>0</v>
      </c>
      <c r="T1343" s="1">
        <f t="shared" si="337"/>
        <v>0</v>
      </c>
      <c r="U1343" s="1">
        <f t="shared" si="324"/>
        <v>1.3829201106776263</v>
      </c>
      <c r="V1343" s="1">
        <f t="shared" si="325"/>
        <v>6.9630819821037129</v>
      </c>
      <c r="W1343" s="1">
        <f t="shared" si="331"/>
        <v>8.3460020927813403</v>
      </c>
      <c r="X1343" s="1">
        <f t="shared" si="334"/>
        <v>642.92949332890441</v>
      </c>
      <c r="Y1343" s="1">
        <f t="shared" si="335"/>
        <v>107.99320225808754</v>
      </c>
      <c r="Z1343" s="1">
        <f t="shared" si="336"/>
        <v>0.46803137714338289</v>
      </c>
      <c r="AA1343" s="1">
        <f t="shared" si="332"/>
        <v>19.060045860330231</v>
      </c>
      <c r="AB1343" s="1">
        <f t="shared" si="333"/>
        <v>-42.768709825028701</v>
      </c>
      <c r="AC1343" s="1">
        <f t="shared" si="326"/>
        <v>46.823582608503997</v>
      </c>
      <c r="AD1343" s="1">
        <f t="shared" si="338"/>
        <v>-1.3829201106776263</v>
      </c>
      <c r="AE1343" s="1">
        <f t="shared" si="327"/>
        <v>-2.8469180178962876</v>
      </c>
      <c r="AF1343" s="1">
        <f t="shared" si="328"/>
        <v>3.1650292626039249</v>
      </c>
      <c r="AG1343" s="1">
        <f t="shared" si="323"/>
        <v>13.409999999999759</v>
      </c>
      <c r="AH1343" s="1">
        <f>SUM($Z$2:Z1343)</f>
        <v>798.85786646831082</v>
      </c>
    </row>
    <row r="1344" spans="17:34" x14ac:dyDescent="0.3">
      <c r="Q1344" s="1">
        <f t="shared" si="329"/>
        <v>13.419999999999758</v>
      </c>
      <c r="R1344" s="1">
        <f>IF(Q1344&lt;=t_thrust,('D12 Data'!D1344/(m+m_f/2)),0)</f>
        <v>0</v>
      </c>
      <c r="S1344" s="1">
        <f t="shared" si="330"/>
        <v>0</v>
      </c>
      <c r="T1344" s="1">
        <f t="shared" si="337"/>
        <v>0</v>
      </c>
      <c r="U1344" s="1">
        <f t="shared" si="324"/>
        <v>1.3809140565037148</v>
      </c>
      <c r="V1344" s="1">
        <f t="shared" si="325"/>
        <v>6.9723550798321261</v>
      </c>
      <c r="W1344" s="1">
        <f t="shared" si="331"/>
        <v>8.3532691363358413</v>
      </c>
      <c r="X1344" s="1">
        <f t="shared" si="334"/>
        <v>643.1200937875077</v>
      </c>
      <c r="Y1344" s="1">
        <f t="shared" si="335"/>
        <v>107.56551515983726</v>
      </c>
      <c r="Z1344" s="1">
        <f t="shared" si="336"/>
        <v>0.46823582608502134</v>
      </c>
      <c r="AA1344" s="1">
        <f t="shared" si="332"/>
        <v>19.046216659223454</v>
      </c>
      <c r="AB1344" s="1">
        <f t="shared" si="333"/>
        <v>-42.79717900520766</v>
      </c>
      <c r="AC1344" s="1">
        <f t="shared" si="326"/>
        <v>46.843963323291383</v>
      </c>
      <c r="AD1344" s="1">
        <f t="shared" si="338"/>
        <v>-1.3809140565037148</v>
      </c>
      <c r="AE1344" s="1">
        <f t="shared" si="327"/>
        <v>-2.8376449201678744</v>
      </c>
      <c r="AF1344" s="1">
        <f t="shared" si="328"/>
        <v>3.1558124666088903</v>
      </c>
      <c r="AG1344" s="1">
        <f t="shared" si="323"/>
        <v>13.419999999999758</v>
      </c>
      <c r="AH1344" s="1">
        <f>SUM($Z$2:Z1344)</f>
        <v>799.32610229439581</v>
      </c>
    </row>
    <row r="1345" spans="17:34" x14ac:dyDescent="0.3">
      <c r="Q1345" s="1">
        <f t="shared" si="329"/>
        <v>13.429999999999758</v>
      </c>
      <c r="R1345" s="1">
        <f>IF(Q1345&lt;=t_thrust,('D12 Data'!D1345/(m+m_f/2)),0)</f>
        <v>0</v>
      </c>
      <c r="S1345" s="1">
        <f t="shared" si="330"/>
        <v>0</v>
      </c>
      <c r="T1345" s="1">
        <f t="shared" si="337"/>
        <v>0</v>
      </c>
      <c r="U1345" s="1">
        <f t="shared" si="324"/>
        <v>1.3789123651714916</v>
      </c>
      <c r="V1345" s="1">
        <f t="shared" si="325"/>
        <v>6.9816041133561413</v>
      </c>
      <c r="W1345" s="1">
        <f t="shared" si="331"/>
        <v>8.3605164785276322</v>
      </c>
      <c r="X1345" s="1">
        <f t="shared" si="334"/>
        <v>643.31055595409998</v>
      </c>
      <c r="Y1345" s="1">
        <f t="shared" si="335"/>
        <v>107.13754336978519</v>
      </c>
      <c r="Z1345" s="1">
        <f t="shared" si="336"/>
        <v>0.46843963323292709</v>
      </c>
      <c r="AA1345" s="1">
        <f t="shared" si="332"/>
        <v>19.032407518658417</v>
      </c>
      <c r="AB1345" s="1">
        <f t="shared" si="333"/>
        <v>-42.82555545440934</v>
      </c>
      <c r="AC1345" s="1">
        <f t="shared" si="326"/>
        <v>46.864279957500415</v>
      </c>
      <c r="AD1345" s="1">
        <f t="shared" si="338"/>
        <v>-1.3789123651714916</v>
      </c>
      <c r="AE1345" s="1">
        <f t="shared" si="327"/>
        <v>-2.8283958866438592</v>
      </c>
      <c r="AF1345" s="1">
        <f t="shared" si="328"/>
        <v>3.1466208227885897</v>
      </c>
      <c r="AG1345" s="1">
        <f t="shared" ref="AG1345:AG1408" si="339">Q1345</f>
        <v>13.429999999999758</v>
      </c>
      <c r="AH1345" s="1">
        <f>SUM($Z$2:Z1345)</f>
        <v>799.79454192762876</v>
      </c>
    </row>
    <row r="1346" spans="17:34" x14ac:dyDescent="0.3">
      <c r="Q1346" s="1">
        <f t="shared" si="329"/>
        <v>13.439999999999758</v>
      </c>
      <c r="R1346" s="1">
        <f>IF(Q1346&lt;=t_thrust,('D12 Data'!D1346/(m+m_f/2)),0)</f>
        <v>0</v>
      </c>
      <c r="S1346" s="1">
        <f t="shared" si="330"/>
        <v>0</v>
      </c>
      <c r="T1346" s="1">
        <f t="shared" si="337"/>
        <v>0</v>
      </c>
      <c r="U1346" s="1">
        <f t="shared" ref="U1346:U1409" si="340">IF(t&lt;=t_thrust,(0.5*rho*vx^2*C_D*A)/(m+m_f/2),(0.5*rho*vx^2*C_D*A)/m)</f>
        <v>1.3769150240365398</v>
      </c>
      <c r="V1346" s="1">
        <f t="shared" ref="V1346:V1409" si="341">IF(t&lt;=t_thrust,(0.5*rho*vy^2*C_D*A)/(m+m_f/2),(0.5*rho*vy^2*C_D*A)/m)</f>
        <v>6.9908291010873258</v>
      </c>
      <c r="W1346" s="1">
        <f t="shared" si="331"/>
        <v>8.3677441251238651</v>
      </c>
      <c r="X1346" s="1">
        <f t="shared" si="334"/>
        <v>643.50088002928658</v>
      </c>
      <c r="Y1346" s="1">
        <f t="shared" si="335"/>
        <v>106.70928781524111</v>
      </c>
      <c r="Z1346" s="1">
        <f t="shared" si="336"/>
        <v>0.46864279957499638</v>
      </c>
      <c r="AA1346" s="1">
        <f t="shared" si="332"/>
        <v>19.018618395006701</v>
      </c>
      <c r="AB1346" s="1">
        <f t="shared" si="333"/>
        <v>-42.853839413275779</v>
      </c>
      <c r="AC1346" s="1">
        <f t="shared" ref="AC1346:AC1409" si="342">SQRT(vx^2+vy^2)</f>
        <v>46.884532610592544</v>
      </c>
      <c r="AD1346" s="1">
        <f t="shared" si="338"/>
        <v>-1.3769150240365398</v>
      </c>
      <c r="AE1346" s="1">
        <f t="shared" ref="AE1346:AE1409" si="343">IF(t&gt;t_thrust,IF(vy&gt;0,-ady-g,ady-g),aty-ady-g)</f>
        <v>-2.8191708989126747</v>
      </c>
      <c r="AF1346" s="1">
        <f t="shared" ref="AF1346:AF1409" si="344">SQRT(ax^2 + ay^2)</f>
        <v>3.1374543089411904</v>
      </c>
      <c r="AG1346" s="1">
        <f t="shared" si="339"/>
        <v>13.439999999999758</v>
      </c>
      <c r="AH1346" s="1">
        <f>SUM($Z$2:Z1346)</f>
        <v>800.26318472720379</v>
      </c>
    </row>
    <row r="1347" spans="17:34" x14ac:dyDescent="0.3">
      <c r="Q1347" s="1">
        <f t="shared" ref="Q1347:Q1410" si="345">Q1346+h</f>
        <v>13.449999999999758</v>
      </c>
      <c r="R1347" s="1">
        <f>IF(Q1347&lt;=t_thrust,('D12 Data'!D1347/(m+m_f/2)),0)</f>
        <v>0</v>
      </c>
      <c r="S1347" s="1">
        <f t="shared" ref="S1347:S1410" si="346">R1347*COS($D$3)</f>
        <v>0</v>
      </c>
      <c r="T1347" s="1">
        <f t="shared" si="337"/>
        <v>0</v>
      </c>
      <c r="U1347" s="1">
        <f t="shared" si="340"/>
        <v>1.3749220205002228</v>
      </c>
      <c r="V1347" s="1">
        <f t="shared" si="341"/>
        <v>7.0000300617801408</v>
      </c>
      <c r="W1347" s="1">
        <f t="shared" ref="W1347:W1410" si="347">IF(Q1347&lt;=t_thrust,(0.5*rho*AC1347^2*C_D*A)/(m+m_f/2),(0.5*rho*AC1347^2*C_D*A)/m)</f>
        <v>8.374952082280366</v>
      </c>
      <c r="X1347" s="1">
        <f t="shared" si="334"/>
        <v>643.6910662132367</v>
      </c>
      <c r="Y1347" s="1">
        <f t="shared" si="335"/>
        <v>106.28074942110837</v>
      </c>
      <c r="Z1347" s="1">
        <f t="shared" si="336"/>
        <v>0.46884532610593338</v>
      </c>
      <c r="AA1347" s="1">
        <f t="shared" ref="AA1347:AA1410" si="348">AA1346+AD1346*(Q1347-Q1346)</f>
        <v>19.004849244766337</v>
      </c>
      <c r="AB1347" s="1">
        <f t="shared" ref="AB1347:AB1410" si="349">AB1346+AE1346*(Q1347-Q1346)</f>
        <v>-42.882031122264905</v>
      </c>
      <c r="AC1347" s="1">
        <f t="shared" si="342"/>
        <v>46.904721382683768</v>
      </c>
      <c r="AD1347" s="1">
        <f t="shared" si="338"/>
        <v>-1.3749220205002228</v>
      </c>
      <c r="AE1347" s="1">
        <f t="shared" si="343"/>
        <v>-2.8099699382198597</v>
      </c>
      <c r="AF1347" s="1">
        <f t="shared" si="344"/>
        <v>3.128312902533207</v>
      </c>
      <c r="AG1347" s="1">
        <f t="shared" si="339"/>
        <v>13.449999999999758</v>
      </c>
      <c r="AH1347" s="1">
        <f>SUM($Z$2:Z1347)</f>
        <v>800.7320300533097</v>
      </c>
    </row>
    <row r="1348" spans="17:34" x14ac:dyDescent="0.3">
      <c r="Q1348" s="1">
        <f t="shared" si="345"/>
        <v>13.459999999999757</v>
      </c>
      <c r="R1348" s="1">
        <f>IF(Q1348&lt;=t_thrust,('D12 Data'!D1348/(m+m_f/2)),0)</f>
        <v>0</v>
      </c>
      <c r="S1348" s="1">
        <f t="shared" si="346"/>
        <v>0</v>
      </c>
      <c r="T1348" s="1">
        <f t="shared" si="337"/>
        <v>0</v>
      </c>
      <c r="U1348" s="1">
        <f t="shared" si="340"/>
        <v>1.3729333420094862</v>
      </c>
      <c r="V1348" s="1">
        <f t="shared" si="341"/>
        <v>7.0092070145289318</v>
      </c>
      <c r="W1348" s="1">
        <f t="shared" si="347"/>
        <v>8.3821403565384163</v>
      </c>
      <c r="X1348" s="1">
        <f t="shared" ref="X1348:X1411" si="350">X1347+AA1347*(Q1348-Q1347)</f>
        <v>643.88111470568435</v>
      </c>
      <c r="Y1348" s="1">
        <f t="shared" ref="Y1348:Y1411" si="351">Y1347+AB1347*($Q1348-$Q1347)</f>
        <v>105.85192910988573</v>
      </c>
      <c r="Z1348" s="1">
        <f t="shared" ref="Z1348:Z1411" si="352">SQRT((X1348-X1347)^2+(Y1348-Y1347)^2)</f>
        <v>0.46904721382682468</v>
      </c>
      <c r="AA1348" s="1">
        <f t="shared" si="348"/>
        <v>18.991100024561334</v>
      </c>
      <c r="AB1348" s="1">
        <f t="shared" si="349"/>
        <v>-42.910130821647101</v>
      </c>
      <c r="AC1348" s="1">
        <f t="shared" si="342"/>
        <v>46.924846374535548</v>
      </c>
      <c r="AD1348" s="1">
        <f t="shared" si="338"/>
        <v>-1.3729333420094862</v>
      </c>
      <c r="AE1348" s="1">
        <f t="shared" si="343"/>
        <v>-2.8007929854710687</v>
      </c>
      <c r="AF1348" s="1">
        <f t="shared" si="344"/>
        <v>3.1191965807023574</v>
      </c>
      <c r="AG1348" s="1">
        <f t="shared" si="339"/>
        <v>13.459999999999757</v>
      </c>
      <c r="AH1348" s="1">
        <f>SUM($Z$2:Z1348)</f>
        <v>801.2010772671365</v>
      </c>
    </row>
    <row r="1349" spans="17:34" x14ac:dyDescent="0.3">
      <c r="Q1349" s="1">
        <f t="shared" si="345"/>
        <v>13.469999999999757</v>
      </c>
      <c r="R1349" s="1">
        <f>IF(Q1349&lt;=t_thrust,('D12 Data'!D1349/(m+m_f/2)),0)</f>
        <v>0</v>
      </c>
      <c r="S1349" s="1">
        <f t="shared" si="346"/>
        <v>0</v>
      </c>
      <c r="T1349" s="1">
        <f t="shared" si="337"/>
        <v>0</v>
      </c>
      <c r="U1349" s="1">
        <f t="shared" si="340"/>
        <v>1.3709489760566613</v>
      </c>
      <c r="V1349" s="1">
        <f t="shared" si="341"/>
        <v>7.0183599787649245</v>
      </c>
      <c r="W1349" s="1">
        <f t="shared" si="347"/>
        <v>8.3893089548215851</v>
      </c>
      <c r="X1349" s="1">
        <f t="shared" si="350"/>
        <v>644.07102570592997</v>
      </c>
      <c r="Y1349" s="1">
        <f t="shared" si="351"/>
        <v>105.42282780166927</v>
      </c>
      <c r="Z1349" s="1">
        <f t="shared" si="352"/>
        <v>0.46924846374534596</v>
      </c>
      <c r="AA1349" s="1">
        <f t="shared" si="348"/>
        <v>18.977370691141239</v>
      </c>
      <c r="AB1349" s="1">
        <f t="shared" si="349"/>
        <v>-42.93813875150181</v>
      </c>
      <c r="AC1349" s="1">
        <f t="shared" si="342"/>
        <v>46.944907687545921</v>
      </c>
      <c r="AD1349" s="1">
        <f t="shared" si="338"/>
        <v>-1.3709489760566613</v>
      </c>
      <c r="AE1349" s="1">
        <f t="shared" si="343"/>
        <v>-2.791640021235076</v>
      </c>
      <c r="AF1349" s="1">
        <f t="shared" si="344"/>
        <v>3.1101053202604225</v>
      </c>
      <c r="AG1349" s="1">
        <f t="shared" si="339"/>
        <v>13.469999999999757</v>
      </c>
      <c r="AH1349" s="1">
        <f>SUM($Z$2:Z1349)</f>
        <v>801.67032573088181</v>
      </c>
    </row>
    <row r="1350" spans="17:34" x14ac:dyDescent="0.3">
      <c r="Q1350" s="1">
        <f t="shared" si="345"/>
        <v>13.479999999999757</v>
      </c>
      <c r="R1350" s="1">
        <f>IF(Q1350&lt;=t_thrust,('D12 Data'!D1350/(m+m_f/2)),0)</f>
        <v>0</v>
      </c>
      <c r="S1350" s="1">
        <f t="shared" si="346"/>
        <v>0</v>
      </c>
      <c r="T1350" s="1">
        <f t="shared" si="337"/>
        <v>0</v>
      </c>
      <c r="U1350" s="1">
        <f t="shared" si="340"/>
        <v>1.3689689101792661</v>
      </c>
      <c r="V1350" s="1">
        <f t="shared" si="341"/>
        <v>7.0274889742532505</v>
      </c>
      <c r="W1350" s="1">
        <f t="shared" si="347"/>
        <v>8.3964578844325164</v>
      </c>
      <c r="X1350" s="1">
        <f t="shared" si="350"/>
        <v>644.26079941284138</v>
      </c>
      <c r="Y1350" s="1">
        <f t="shared" si="351"/>
        <v>104.99344641415426</v>
      </c>
      <c r="Z1350" s="1">
        <f t="shared" si="352"/>
        <v>0.4694490768754489</v>
      </c>
      <c r="AA1350" s="1">
        <f t="shared" si="348"/>
        <v>18.963661201380674</v>
      </c>
      <c r="AB1350" s="1">
        <f t="shared" si="349"/>
        <v>-42.966055151714158</v>
      </c>
      <c r="AC1350" s="1">
        <f t="shared" si="342"/>
        <v>46.964905423740539</v>
      </c>
      <c r="AD1350" s="1">
        <f t="shared" si="338"/>
        <v>-1.3689689101792661</v>
      </c>
      <c r="AE1350" s="1">
        <f t="shared" si="343"/>
        <v>-2.78251102574675</v>
      </c>
      <c r="AF1350" s="1">
        <f t="shared" si="344"/>
        <v>3.1010390976960673</v>
      </c>
      <c r="AG1350" s="1">
        <f t="shared" si="339"/>
        <v>13.479999999999757</v>
      </c>
      <c r="AH1350" s="1">
        <f>SUM($Z$2:Z1350)</f>
        <v>802.13977480775725</v>
      </c>
    </row>
    <row r="1351" spans="17:34" x14ac:dyDescent="0.3">
      <c r="Q1351" s="1">
        <f t="shared" si="345"/>
        <v>13.489999999999757</v>
      </c>
      <c r="R1351" s="1">
        <f>IF(Q1351&lt;=t_thrust,('D12 Data'!D1351/(m+m_f/2)),0)</f>
        <v>0</v>
      </c>
      <c r="S1351" s="1">
        <f t="shared" si="346"/>
        <v>0</v>
      </c>
      <c r="T1351" s="1">
        <f t="shared" si="337"/>
        <v>0</v>
      </c>
      <c r="U1351" s="1">
        <f t="shared" si="340"/>
        <v>1.3669931319598108</v>
      </c>
      <c r="V1351" s="1">
        <f t="shared" si="341"/>
        <v>7.0365940210899653</v>
      </c>
      <c r="W1351" s="1">
        <f t="shared" si="347"/>
        <v>8.4035871530497754</v>
      </c>
      <c r="X1351" s="1">
        <f t="shared" si="350"/>
        <v>644.45043602485521</v>
      </c>
      <c r="Y1351" s="1">
        <f t="shared" si="351"/>
        <v>104.56378586263713</v>
      </c>
      <c r="Z1351" s="1">
        <f t="shared" si="352"/>
        <v>0.46964905423740416</v>
      </c>
      <c r="AA1351" s="1">
        <f t="shared" si="348"/>
        <v>18.949971512278882</v>
      </c>
      <c r="AB1351" s="1">
        <f t="shared" si="349"/>
        <v>-42.993880261971626</v>
      </c>
      <c r="AC1351" s="1">
        <f t="shared" si="342"/>
        <v>46.984839685763902</v>
      </c>
      <c r="AD1351" s="1">
        <f t="shared" si="338"/>
        <v>-1.3669931319598108</v>
      </c>
      <c r="AE1351" s="1">
        <f t="shared" si="343"/>
        <v>-2.7734059789100352</v>
      </c>
      <c r="AF1351" s="1">
        <f t="shared" si="344"/>
        <v>3.0919978891776791</v>
      </c>
      <c r="AG1351" s="1">
        <f t="shared" si="339"/>
        <v>13.489999999999757</v>
      </c>
      <c r="AH1351" s="1">
        <f>SUM($Z$2:Z1351)</f>
        <v>802.60942386199463</v>
      </c>
    </row>
    <row r="1352" spans="17:34" x14ac:dyDescent="0.3">
      <c r="Q1352" s="1">
        <f t="shared" si="345"/>
        <v>13.499999999999757</v>
      </c>
      <c r="R1352" s="1">
        <f>IF(Q1352&lt;=t_thrust,('D12 Data'!D1352/(m+m_f/2)),0)</f>
        <v>0</v>
      </c>
      <c r="S1352" s="1">
        <f t="shared" si="346"/>
        <v>0</v>
      </c>
      <c r="T1352" s="1">
        <f t="shared" si="337"/>
        <v>0</v>
      </c>
      <c r="U1352" s="1">
        <f t="shared" si="340"/>
        <v>1.3650216290256032</v>
      </c>
      <c r="V1352" s="1">
        <f t="shared" si="341"/>
        <v>7.0456751396990818</v>
      </c>
      <c r="W1352" s="1">
        <f t="shared" si="347"/>
        <v>8.4106967687246854</v>
      </c>
      <c r="X1352" s="1">
        <f t="shared" si="350"/>
        <v>644.639935739978</v>
      </c>
      <c r="Y1352" s="1">
        <f t="shared" si="351"/>
        <v>104.13384706001743</v>
      </c>
      <c r="Z1352" s="1">
        <f t="shared" si="352"/>
        <v>0.46984839685762769</v>
      </c>
      <c r="AA1352" s="1">
        <f t="shared" si="348"/>
        <v>18.936301580959285</v>
      </c>
      <c r="AB1352" s="1">
        <f t="shared" si="349"/>
        <v>-43.021614321760723</v>
      </c>
      <c r="AC1352" s="1">
        <f t="shared" si="342"/>
        <v>47.004710576870579</v>
      </c>
      <c r="AD1352" s="1">
        <f t="shared" si="338"/>
        <v>-1.3650216290256032</v>
      </c>
      <c r="AE1352" s="1">
        <f t="shared" si="343"/>
        <v>-2.7643248603009187</v>
      </c>
      <c r="AF1352" s="1">
        <f t="shared" si="344"/>
        <v>3.082981670556185</v>
      </c>
      <c r="AG1352" s="1">
        <f t="shared" si="339"/>
        <v>13.499999999999757</v>
      </c>
      <c r="AH1352" s="1">
        <f>SUM($Z$2:Z1352)</f>
        <v>803.07927225885226</v>
      </c>
    </row>
    <row r="1353" spans="17:34" x14ac:dyDescent="0.3">
      <c r="Q1353" s="1">
        <f t="shared" si="345"/>
        <v>13.509999999999756</v>
      </c>
      <c r="R1353" s="1">
        <f>IF(Q1353&lt;=t_thrust,('D12 Data'!D1353/(m+m_f/2)),0)</f>
        <v>0</v>
      </c>
      <c r="S1353" s="1">
        <f t="shared" si="346"/>
        <v>0</v>
      </c>
      <c r="T1353" s="1">
        <f t="shared" si="337"/>
        <v>0</v>
      </c>
      <c r="U1353" s="1">
        <f t="shared" si="340"/>
        <v>1.3630543890485534</v>
      </c>
      <c r="V1353" s="1">
        <f t="shared" si="341"/>
        <v>7.0547323508296325</v>
      </c>
      <c r="W1353" s="1">
        <f t="shared" si="347"/>
        <v>8.4177867398781849</v>
      </c>
      <c r="X1353" s="1">
        <f t="shared" si="350"/>
        <v>644.82929875578759</v>
      </c>
      <c r="Y1353" s="1">
        <f t="shared" si="351"/>
        <v>103.70363091679984</v>
      </c>
      <c r="Z1353" s="1">
        <f t="shared" si="352"/>
        <v>0.47004710576869091</v>
      </c>
      <c r="AA1353" s="1">
        <f t="shared" si="348"/>
        <v>18.922651364669029</v>
      </c>
      <c r="AB1353" s="1">
        <f t="shared" si="349"/>
        <v>-43.049257570363729</v>
      </c>
      <c r="AC1353" s="1">
        <f t="shared" si="342"/>
        <v>47.024518200916525</v>
      </c>
      <c r="AD1353" s="1">
        <f t="shared" si="338"/>
        <v>-1.3630543890485534</v>
      </c>
      <c r="AE1353" s="1">
        <f t="shared" si="343"/>
        <v>-2.755267649170368</v>
      </c>
      <c r="AF1353" s="1">
        <f t="shared" si="344"/>
        <v>3.0739904173678441</v>
      </c>
      <c r="AG1353" s="1">
        <f t="shared" si="339"/>
        <v>13.509999999999756</v>
      </c>
      <c r="AH1353" s="1">
        <f>SUM($Z$2:Z1353)</f>
        <v>803.54931936462094</v>
      </c>
    </row>
    <row r="1354" spans="17:34" x14ac:dyDescent="0.3">
      <c r="Q1354" s="1">
        <f t="shared" si="345"/>
        <v>13.519999999999756</v>
      </c>
      <c r="R1354" s="1">
        <f>IF(Q1354&lt;=t_thrust,('D12 Data'!D1354/(m+m_f/2)),0)</f>
        <v>0</v>
      </c>
      <c r="S1354" s="1">
        <f t="shared" si="346"/>
        <v>0</v>
      </c>
      <c r="T1354" s="1">
        <f t="shared" ref="T1354:T1417" si="353">R1354*SIN($D$3)</f>
        <v>0</v>
      </c>
      <c r="U1354" s="1">
        <f t="shared" si="340"/>
        <v>1.3610913997449834</v>
      </c>
      <c r="V1354" s="1">
        <f t="shared" si="341"/>
        <v>7.0637656755527232</v>
      </c>
      <c r="W1354" s="1">
        <f t="shared" si="347"/>
        <v>8.424857075297707</v>
      </c>
      <c r="X1354" s="1">
        <f t="shared" si="350"/>
        <v>645.01852526943424</v>
      </c>
      <c r="Y1354" s="1">
        <f t="shared" si="351"/>
        <v>103.27313834109621</v>
      </c>
      <c r="Z1354" s="1">
        <f t="shared" si="352"/>
        <v>0.47024518200913523</v>
      </c>
      <c r="AA1354" s="1">
        <f t="shared" si="348"/>
        <v>18.909020820778544</v>
      </c>
      <c r="AB1354" s="1">
        <f t="shared" si="349"/>
        <v>-43.07681024685543</v>
      </c>
      <c r="AC1354" s="1">
        <f t="shared" si="342"/>
        <v>47.044262662350498</v>
      </c>
      <c r="AD1354" s="1">
        <f t="shared" ref="AD1354:AD1417" si="354">S1354-U1354</f>
        <v>-1.3610913997449834</v>
      </c>
      <c r="AE1354" s="1">
        <f t="shared" si="343"/>
        <v>-2.7462343244472773</v>
      </c>
      <c r="AF1354" s="1">
        <f t="shared" si="344"/>
        <v>3.0650241048370486</v>
      </c>
      <c r="AG1354" s="1">
        <f t="shared" si="339"/>
        <v>13.519999999999756</v>
      </c>
      <c r="AH1354" s="1">
        <f>SUM($Z$2:Z1354)</f>
        <v>804.01956454663002</v>
      </c>
    </row>
    <row r="1355" spans="17:34" x14ac:dyDescent="0.3">
      <c r="Q1355" s="1">
        <f t="shared" si="345"/>
        <v>13.529999999999756</v>
      </c>
      <c r="R1355" s="1">
        <f>IF(Q1355&lt;=t_thrust,('D12 Data'!D1355/(m+m_f/2)),0)</f>
        <v>0</v>
      </c>
      <c r="S1355" s="1">
        <f t="shared" si="346"/>
        <v>0</v>
      </c>
      <c r="T1355" s="1">
        <f t="shared" si="353"/>
        <v>0</v>
      </c>
      <c r="U1355" s="1">
        <f t="shared" si="340"/>
        <v>1.3591326488754327</v>
      </c>
      <c r="V1355" s="1">
        <f t="shared" si="341"/>
        <v>7.0727751352586097</v>
      </c>
      <c r="W1355" s="1">
        <f t="shared" si="347"/>
        <v>8.4319077841340437</v>
      </c>
      <c r="X1355" s="1">
        <f t="shared" si="350"/>
        <v>645.20761547764198</v>
      </c>
      <c r="Y1355" s="1">
        <f t="shared" si="351"/>
        <v>102.84237023862767</v>
      </c>
      <c r="Z1355" s="1">
        <f t="shared" si="352"/>
        <v>0.47044262662348274</v>
      </c>
      <c r="AA1355" s="1">
        <f t="shared" si="348"/>
        <v>18.895409906781094</v>
      </c>
      <c r="AB1355" s="1">
        <f t="shared" si="349"/>
        <v>-43.104272590099903</v>
      </c>
      <c r="AC1355" s="1">
        <f t="shared" si="342"/>
        <v>47.063944066205487</v>
      </c>
      <c r="AD1355" s="1">
        <f t="shared" si="354"/>
        <v>-1.3591326488754327</v>
      </c>
      <c r="AE1355" s="1">
        <f t="shared" si="343"/>
        <v>-2.7372248647413908</v>
      </c>
      <c r="AF1355" s="1">
        <f t="shared" si="344"/>
        <v>3.0560827078791037</v>
      </c>
      <c r="AG1355" s="1">
        <f t="shared" si="339"/>
        <v>13.529999999999756</v>
      </c>
      <c r="AH1355" s="1">
        <f>SUM($Z$2:Z1355)</f>
        <v>804.4900071732535</v>
      </c>
    </row>
    <row r="1356" spans="17:34" x14ac:dyDescent="0.3">
      <c r="Q1356" s="1">
        <f t="shared" si="345"/>
        <v>13.539999999999756</v>
      </c>
      <c r="R1356" s="1">
        <f>IF(Q1356&lt;=t_thrust,('D12 Data'!D1356/(m+m_f/2)),0)</f>
        <v>0</v>
      </c>
      <c r="S1356" s="1">
        <f t="shared" si="346"/>
        <v>0</v>
      </c>
      <c r="T1356" s="1">
        <f t="shared" si="353"/>
        <v>0</v>
      </c>
      <c r="U1356" s="1">
        <f t="shared" si="340"/>
        <v>1.3571781242444703</v>
      </c>
      <c r="V1356" s="1">
        <f t="shared" si="341"/>
        <v>7.081760751653781</v>
      </c>
      <c r="W1356" s="1">
        <f t="shared" si="347"/>
        <v>8.4389388758982502</v>
      </c>
      <c r="X1356" s="1">
        <f t="shared" si="350"/>
        <v>645.39656957670979</v>
      </c>
      <c r="Y1356" s="1">
        <f t="shared" si="351"/>
        <v>102.41132751272667</v>
      </c>
      <c r="Z1356" s="1">
        <f t="shared" si="352"/>
        <v>0.47063944066205177</v>
      </c>
      <c r="AA1356" s="1">
        <f t="shared" si="348"/>
        <v>18.88181858029234</v>
      </c>
      <c r="AB1356" s="1">
        <f t="shared" si="349"/>
        <v>-43.131644838747313</v>
      </c>
      <c r="AC1356" s="1">
        <f t="shared" si="342"/>
        <v>47.083562518090226</v>
      </c>
      <c r="AD1356" s="1">
        <f t="shared" si="354"/>
        <v>-1.3571781242444703</v>
      </c>
      <c r="AE1356" s="1">
        <f t="shared" si="343"/>
        <v>-2.7282392483462194</v>
      </c>
      <c r="AF1356" s="1">
        <f t="shared" si="344"/>
        <v>3.047166201102999</v>
      </c>
      <c r="AG1356" s="1">
        <f t="shared" si="339"/>
        <v>13.539999999999756</v>
      </c>
      <c r="AH1356" s="1">
        <f>SUM($Z$2:Z1356)</f>
        <v>804.96064661391551</v>
      </c>
    </row>
    <row r="1357" spans="17:34" x14ac:dyDescent="0.3">
      <c r="Q1357" s="1">
        <f t="shared" si="345"/>
        <v>13.549999999999756</v>
      </c>
      <c r="R1357" s="1">
        <f>IF(Q1357&lt;=t_thrust,('D12 Data'!D1357/(m+m_f/2)),0)</f>
        <v>0</v>
      </c>
      <c r="S1357" s="1">
        <f t="shared" si="346"/>
        <v>0</v>
      </c>
      <c r="T1357" s="1">
        <f t="shared" si="353"/>
        <v>0</v>
      </c>
      <c r="U1357" s="1">
        <f t="shared" si="340"/>
        <v>1.3552278137005005</v>
      </c>
      <c r="V1357" s="1">
        <f t="shared" si="341"/>
        <v>7.0907225467580597</v>
      </c>
      <c r="W1357" s="1">
        <f t="shared" si="347"/>
        <v>8.4459503604585571</v>
      </c>
      <c r="X1357" s="1">
        <f t="shared" si="350"/>
        <v>645.58538776251271</v>
      </c>
      <c r="Y1357" s="1">
        <f t="shared" si="351"/>
        <v>101.98001106433921</v>
      </c>
      <c r="Z1357" s="1">
        <f t="shared" si="352"/>
        <v>0.47083562518088984</v>
      </c>
      <c r="AA1357" s="1">
        <f t="shared" si="348"/>
        <v>18.868246799049896</v>
      </c>
      <c r="AB1357" s="1">
        <f t="shared" si="349"/>
        <v>-43.158927231230777</v>
      </c>
      <c r="AC1357" s="1">
        <f t="shared" si="342"/>
        <v>47.103118124180803</v>
      </c>
      <c r="AD1357" s="1">
        <f t="shared" si="354"/>
        <v>-1.3552278137005005</v>
      </c>
      <c r="AE1357" s="1">
        <f t="shared" si="343"/>
        <v>-2.7192774532419408</v>
      </c>
      <c r="AF1357" s="1">
        <f t="shared" si="344"/>
        <v>3.038274558814166</v>
      </c>
      <c r="AG1357" s="1">
        <f t="shared" si="339"/>
        <v>13.549999999999756</v>
      </c>
      <c r="AH1357" s="1">
        <f>SUM($Z$2:Z1357)</f>
        <v>805.43148223909645</v>
      </c>
    </row>
    <row r="1358" spans="17:34" x14ac:dyDescent="0.3">
      <c r="Q1358" s="1">
        <f t="shared" si="345"/>
        <v>13.559999999999755</v>
      </c>
      <c r="R1358" s="1">
        <f>IF(Q1358&lt;=t_thrust,('D12 Data'!D1358/(m+m_f/2)),0)</f>
        <v>0</v>
      </c>
      <c r="S1358" s="1">
        <f t="shared" si="346"/>
        <v>0</v>
      </c>
      <c r="T1358" s="1">
        <f t="shared" si="353"/>
        <v>0</v>
      </c>
      <c r="U1358" s="1">
        <f t="shared" si="340"/>
        <v>1.3532817051355783</v>
      </c>
      <c r="V1358" s="1">
        <f t="shared" si="341"/>
        <v>7.0996605429017103</v>
      </c>
      <c r="W1358" s="1">
        <f t="shared" si="347"/>
        <v>8.4529422480372887</v>
      </c>
      <c r="X1358" s="1">
        <f t="shared" si="350"/>
        <v>645.77407023050318</v>
      </c>
      <c r="Y1358" s="1">
        <f t="shared" si="351"/>
        <v>101.54842179202691</v>
      </c>
      <c r="Z1358" s="1">
        <f t="shared" si="352"/>
        <v>0.471031181241786</v>
      </c>
      <c r="AA1358" s="1">
        <f t="shared" si="348"/>
        <v>18.85469452091289</v>
      </c>
      <c r="AB1358" s="1">
        <f t="shared" si="349"/>
        <v>-43.186120005763193</v>
      </c>
      <c r="AC1358" s="1">
        <f t="shared" si="342"/>
        <v>47.122610991212305</v>
      </c>
      <c r="AD1358" s="1">
        <f t="shared" si="354"/>
        <v>-1.3532817051355783</v>
      </c>
      <c r="AE1358" s="1">
        <f t="shared" si="343"/>
        <v>-2.7103394570982902</v>
      </c>
      <c r="AF1358" s="1">
        <f t="shared" si="344"/>
        <v>3.0294077550172265</v>
      </c>
      <c r="AG1358" s="1">
        <f t="shared" si="339"/>
        <v>13.559999999999755</v>
      </c>
      <c r="AH1358" s="1">
        <f>SUM($Z$2:Z1358)</f>
        <v>805.90251342033821</v>
      </c>
    </row>
    <row r="1359" spans="17:34" x14ac:dyDescent="0.3">
      <c r="Q1359" s="1">
        <f t="shared" si="345"/>
        <v>13.569999999999755</v>
      </c>
      <c r="R1359" s="1">
        <f>IF(Q1359&lt;=t_thrust,('D12 Data'!D1359/(m+m_f/2)),0)</f>
        <v>0</v>
      </c>
      <c r="S1359" s="1">
        <f t="shared" si="346"/>
        <v>0</v>
      </c>
      <c r="T1359" s="1">
        <f t="shared" si="353"/>
        <v>0</v>
      </c>
      <c r="U1359" s="1">
        <f t="shared" si="340"/>
        <v>1.351339786485219</v>
      </c>
      <c r="V1359" s="1">
        <f t="shared" si="341"/>
        <v>7.1085747627225695</v>
      </c>
      <c r="W1359" s="1">
        <f t="shared" si="347"/>
        <v>8.4599145492077881</v>
      </c>
      <c r="X1359" s="1">
        <f t="shared" si="350"/>
        <v>645.96261717571235</v>
      </c>
      <c r="Y1359" s="1">
        <f t="shared" si="351"/>
        <v>101.11656059196929</v>
      </c>
      <c r="Z1359" s="1">
        <f t="shared" si="352"/>
        <v>0.4712261099121326</v>
      </c>
      <c r="AA1359" s="1">
        <f t="shared" si="348"/>
        <v>18.841161703861534</v>
      </c>
      <c r="AB1359" s="1">
        <f t="shared" si="349"/>
        <v>-43.213223400334172</v>
      </c>
      <c r="AC1359" s="1">
        <f t="shared" si="342"/>
        <v>47.142041226470532</v>
      </c>
      <c r="AD1359" s="1">
        <f t="shared" si="354"/>
        <v>-1.351339786485219</v>
      </c>
      <c r="AE1359" s="1">
        <f t="shared" si="343"/>
        <v>-2.701425237277431</v>
      </c>
      <c r="AF1359" s="1">
        <f t="shared" si="344"/>
        <v>3.0205657634187242</v>
      </c>
      <c r="AG1359" s="1">
        <f t="shared" si="339"/>
        <v>13.569999999999755</v>
      </c>
      <c r="AH1359" s="1">
        <f>SUM($Z$2:Z1359)</f>
        <v>806.3737395302503</v>
      </c>
    </row>
    <row r="1360" spans="17:34" x14ac:dyDescent="0.3">
      <c r="Q1360" s="1">
        <f t="shared" si="345"/>
        <v>13.579999999999755</v>
      </c>
      <c r="R1360" s="1">
        <f>IF(Q1360&lt;=t_thrust,('D12 Data'!D1360/(m+m_f/2)),0)</f>
        <v>0</v>
      </c>
      <c r="S1360" s="1">
        <f t="shared" si="346"/>
        <v>0</v>
      </c>
      <c r="T1360" s="1">
        <f t="shared" si="353"/>
        <v>0</v>
      </c>
      <c r="U1360" s="1">
        <f t="shared" si="340"/>
        <v>1.3494020457282114</v>
      </c>
      <c r="V1360" s="1">
        <f t="shared" si="341"/>
        <v>7.1174652291631695</v>
      </c>
      <c r="W1360" s="1">
        <f t="shared" si="347"/>
        <v>8.4668672748913814</v>
      </c>
      <c r="X1360" s="1">
        <f t="shared" si="350"/>
        <v>646.15102879275094</v>
      </c>
      <c r="Y1360" s="1">
        <f t="shared" si="351"/>
        <v>100.68442835796596</v>
      </c>
      <c r="Z1360" s="1">
        <f t="shared" si="352"/>
        <v>0.47142041226468445</v>
      </c>
      <c r="AA1360" s="1">
        <f t="shared" si="348"/>
        <v>18.827648305996682</v>
      </c>
      <c r="AB1360" s="1">
        <f t="shared" si="349"/>
        <v>-43.240237652706945</v>
      </c>
      <c r="AC1360" s="1">
        <f t="shared" si="342"/>
        <v>47.161408937783811</v>
      </c>
      <c r="AD1360" s="1">
        <f t="shared" si="354"/>
        <v>-1.3494020457282114</v>
      </c>
      <c r="AE1360" s="1">
        <f t="shared" si="343"/>
        <v>-2.692534770836831</v>
      </c>
      <c r="AF1360" s="1">
        <f t="shared" si="344"/>
        <v>3.0117485574298577</v>
      </c>
      <c r="AG1360" s="1">
        <f t="shared" si="339"/>
        <v>13.579999999999755</v>
      </c>
      <c r="AH1360" s="1">
        <f>SUM($Z$2:Z1360)</f>
        <v>806.84515994251501</v>
      </c>
    </row>
    <row r="1361" spans="17:34" x14ac:dyDescent="0.3">
      <c r="Q1361" s="1">
        <f t="shared" si="345"/>
        <v>13.589999999999755</v>
      </c>
      <c r="R1361" s="1">
        <f>IF(Q1361&lt;=t_thrust,('D12 Data'!D1361/(m+m_f/2)),0)</f>
        <v>0</v>
      </c>
      <c r="S1361" s="1">
        <f t="shared" si="346"/>
        <v>0</v>
      </c>
      <c r="T1361" s="1">
        <f t="shared" si="353"/>
        <v>0</v>
      </c>
      <c r="U1361" s="1">
        <f t="shared" si="340"/>
        <v>1.3474684708864326</v>
      </c>
      <c r="V1361" s="1">
        <f t="shared" si="341"/>
        <v>7.1263319654678945</v>
      </c>
      <c r="W1361" s="1">
        <f t="shared" si="347"/>
        <v>8.4738004363543276</v>
      </c>
      <c r="X1361" s="1">
        <f t="shared" si="350"/>
        <v>646.33930527581094</v>
      </c>
      <c r="Y1361" s="1">
        <f t="shared" si="351"/>
        <v>100.25202598143889</v>
      </c>
      <c r="Z1361" s="1">
        <f t="shared" si="352"/>
        <v>0.47161408937785076</v>
      </c>
      <c r="AA1361" s="1">
        <f t="shared" si="348"/>
        <v>18.814154285539399</v>
      </c>
      <c r="AB1361" s="1">
        <f t="shared" si="349"/>
        <v>-43.267163000415316</v>
      </c>
      <c r="AC1361" s="1">
        <f t="shared" si="342"/>
        <v>47.180714233514827</v>
      </c>
      <c r="AD1361" s="1">
        <f t="shared" si="354"/>
        <v>-1.3474684708864326</v>
      </c>
      <c r="AE1361" s="1">
        <f t="shared" si="343"/>
        <v>-2.683668034532106</v>
      </c>
      <c r="AF1361" s="1">
        <f t="shared" si="344"/>
        <v>3.0029561101691842</v>
      </c>
      <c r="AG1361" s="1">
        <f t="shared" si="339"/>
        <v>13.589999999999755</v>
      </c>
      <c r="AH1361" s="1">
        <f>SUM($Z$2:Z1361)</f>
        <v>807.31677403189281</v>
      </c>
    </row>
    <row r="1362" spans="17:34" x14ac:dyDescent="0.3">
      <c r="Q1362" s="1">
        <f t="shared" si="345"/>
        <v>13.599999999999755</v>
      </c>
      <c r="R1362" s="1">
        <f>IF(Q1362&lt;=t_thrust,('D12 Data'!D1362/(m+m_f/2)),0)</f>
        <v>0</v>
      </c>
      <c r="S1362" s="1">
        <f t="shared" si="346"/>
        <v>0</v>
      </c>
      <c r="T1362" s="1">
        <f t="shared" si="353"/>
        <v>0</v>
      </c>
      <c r="U1362" s="1">
        <f t="shared" si="340"/>
        <v>1.3455390500246616</v>
      </c>
      <c r="V1362" s="1">
        <f t="shared" si="341"/>
        <v>7.135174995180126</v>
      </c>
      <c r="W1362" s="1">
        <f t="shared" si="347"/>
        <v>8.48071404520479</v>
      </c>
      <c r="X1362" s="1">
        <f t="shared" si="350"/>
        <v>646.52744681866636</v>
      </c>
      <c r="Y1362" s="1">
        <f t="shared" si="351"/>
        <v>99.819354351434754</v>
      </c>
      <c r="Z1362" s="1">
        <f t="shared" si="352"/>
        <v>0.47180714233514337</v>
      </c>
      <c r="AA1362" s="1">
        <f t="shared" si="348"/>
        <v>18.800679600830534</v>
      </c>
      <c r="AB1362" s="1">
        <f t="shared" si="349"/>
        <v>-43.293999680760635</v>
      </c>
      <c r="AC1362" s="1">
        <f t="shared" si="342"/>
        <v>47.19995722255252</v>
      </c>
      <c r="AD1362" s="1">
        <f t="shared" si="354"/>
        <v>-1.3455390500246616</v>
      </c>
      <c r="AE1362" s="1">
        <f t="shared" si="343"/>
        <v>-2.6748250048198745</v>
      </c>
      <c r="AF1362" s="1">
        <f t="shared" si="344"/>
        <v>2.9941883944653367</v>
      </c>
      <c r="AG1362" s="1">
        <f t="shared" si="339"/>
        <v>13.599999999999755</v>
      </c>
      <c r="AH1362" s="1">
        <f>SUM($Z$2:Z1362)</f>
        <v>807.78858117422794</v>
      </c>
    </row>
    <row r="1363" spans="17:34" x14ac:dyDescent="0.3">
      <c r="Q1363" s="1">
        <f t="shared" si="345"/>
        <v>13.609999999999754</v>
      </c>
      <c r="R1363" s="1">
        <f>IF(Q1363&lt;=t_thrust,('D12 Data'!D1363/(m+m_f/2)),0)</f>
        <v>0</v>
      </c>
      <c r="S1363" s="1">
        <f t="shared" si="346"/>
        <v>0</v>
      </c>
      <c r="T1363" s="1">
        <f t="shared" si="353"/>
        <v>0</v>
      </c>
      <c r="U1363" s="1">
        <f t="shared" si="340"/>
        <v>1.3436137712503946</v>
      </c>
      <c r="V1363" s="1">
        <f t="shared" si="341"/>
        <v>7.1439943421394352</v>
      </c>
      <c r="W1363" s="1">
        <f t="shared" si="347"/>
        <v>8.4876081133898307</v>
      </c>
      <c r="X1363" s="1">
        <f t="shared" si="350"/>
        <v>646.71545361467463</v>
      </c>
      <c r="Y1363" s="1">
        <f t="shared" si="351"/>
        <v>99.386414354627163</v>
      </c>
      <c r="Z1363" s="1">
        <f t="shared" si="352"/>
        <v>0.47199957222549527</v>
      </c>
      <c r="AA1363" s="1">
        <f t="shared" si="348"/>
        <v>18.787224210330287</v>
      </c>
      <c r="AB1363" s="1">
        <f t="shared" si="349"/>
        <v>-43.320747930808835</v>
      </c>
      <c r="AC1363" s="1">
        <f t="shared" si="342"/>
        <v>47.2191380143041</v>
      </c>
      <c r="AD1363" s="1">
        <f t="shared" si="354"/>
        <v>-1.3436137712503946</v>
      </c>
      <c r="AE1363" s="1">
        <f t="shared" si="343"/>
        <v>-2.6660056578605653</v>
      </c>
      <c r="AF1363" s="1">
        <f t="shared" si="344"/>
        <v>2.9854453828596923</v>
      </c>
      <c r="AG1363" s="1">
        <f t="shared" si="339"/>
        <v>13.609999999999754</v>
      </c>
      <c r="AH1363" s="1">
        <f>SUM($Z$2:Z1363)</f>
        <v>808.26058074645346</v>
      </c>
    </row>
    <row r="1364" spans="17:34" x14ac:dyDescent="0.3">
      <c r="Q1364" s="1">
        <f t="shared" si="345"/>
        <v>13.619999999999754</v>
      </c>
      <c r="R1364" s="1">
        <f>IF(Q1364&lt;=t_thrust,('D12 Data'!D1364/(m+m_f/2)),0)</f>
        <v>0</v>
      </c>
      <c r="S1364" s="1">
        <f t="shared" si="346"/>
        <v>0</v>
      </c>
      <c r="T1364" s="1">
        <f t="shared" si="353"/>
        <v>0</v>
      </c>
      <c r="U1364" s="1">
        <f t="shared" si="340"/>
        <v>1.3416926227136641</v>
      </c>
      <c r="V1364" s="1">
        <f t="shared" si="341"/>
        <v>7.1527900304787506</v>
      </c>
      <c r="W1364" s="1">
        <f t="shared" si="347"/>
        <v>8.4944826531924118</v>
      </c>
      <c r="X1364" s="1">
        <f t="shared" si="350"/>
        <v>646.90332585677788</v>
      </c>
      <c r="Y1364" s="1">
        <f t="shared" si="351"/>
        <v>98.953206875319083</v>
      </c>
      <c r="Z1364" s="1">
        <f t="shared" si="352"/>
        <v>0.47219138014301432</v>
      </c>
      <c r="AA1364" s="1">
        <f t="shared" si="348"/>
        <v>18.773788072617783</v>
      </c>
      <c r="AB1364" s="1">
        <f t="shared" si="349"/>
        <v>-43.347407987387442</v>
      </c>
      <c r="AC1364" s="1">
        <f t="shared" si="342"/>
        <v>47.23825671868709</v>
      </c>
      <c r="AD1364" s="1">
        <f t="shared" si="354"/>
        <v>-1.3416926227136641</v>
      </c>
      <c r="AE1364" s="1">
        <f t="shared" si="343"/>
        <v>-2.6572099695212499</v>
      </c>
      <c r="AF1364" s="1">
        <f t="shared" si="344"/>
        <v>2.9767270476090668</v>
      </c>
      <c r="AG1364" s="1">
        <f t="shared" si="339"/>
        <v>13.619999999999754</v>
      </c>
      <c r="AH1364" s="1">
        <f>SUM($Z$2:Z1364)</f>
        <v>808.7327721265965</v>
      </c>
    </row>
    <row r="1365" spans="17:34" x14ac:dyDescent="0.3">
      <c r="Q1365" s="1">
        <f t="shared" si="345"/>
        <v>13.629999999999754</v>
      </c>
      <c r="R1365" s="1">
        <f>IF(Q1365&lt;=t_thrust,('D12 Data'!D1365/(m+m_f/2)),0)</f>
        <v>0</v>
      </c>
      <c r="S1365" s="1">
        <f t="shared" si="346"/>
        <v>0</v>
      </c>
      <c r="T1365" s="1">
        <f t="shared" si="353"/>
        <v>0</v>
      </c>
      <c r="U1365" s="1">
        <f t="shared" si="340"/>
        <v>1.3397755926068537</v>
      </c>
      <c r="V1365" s="1">
        <f t="shared" si="341"/>
        <v>7.161562084621556</v>
      </c>
      <c r="W1365" s="1">
        <f t="shared" si="347"/>
        <v>8.5013376772284097</v>
      </c>
      <c r="X1365" s="1">
        <f t="shared" si="350"/>
        <v>647.0910637375041</v>
      </c>
      <c r="Y1365" s="1">
        <f t="shared" si="351"/>
        <v>98.519732795445222</v>
      </c>
      <c r="Z1365" s="1">
        <f t="shared" si="352"/>
        <v>0.47238256718687421</v>
      </c>
      <c r="AA1365" s="1">
        <f t="shared" si="348"/>
        <v>18.760371146390646</v>
      </c>
      <c r="AB1365" s="1">
        <f t="shared" si="349"/>
        <v>-43.373980087082657</v>
      </c>
      <c r="AC1365" s="1">
        <f t="shared" si="342"/>
        <v>47.257313446121429</v>
      </c>
      <c r="AD1365" s="1">
        <f t="shared" si="354"/>
        <v>-1.3397755926068537</v>
      </c>
      <c r="AE1365" s="1">
        <f t="shared" si="343"/>
        <v>-2.6484379153784445</v>
      </c>
      <c r="AF1365" s="1">
        <f t="shared" si="344"/>
        <v>2.9680333606883815</v>
      </c>
      <c r="AG1365" s="1">
        <f t="shared" si="339"/>
        <v>13.629999999999754</v>
      </c>
      <c r="AH1365" s="1">
        <f>SUM($Z$2:Z1365)</f>
        <v>809.20515469378336</v>
      </c>
    </row>
    <row r="1366" spans="17:34" x14ac:dyDescent="0.3">
      <c r="Q1366" s="1">
        <f t="shared" si="345"/>
        <v>13.639999999999754</v>
      </c>
      <c r="R1366" s="1">
        <f>IF(Q1366&lt;=t_thrust,('D12 Data'!D1366/(m+m_f/2)),0)</f>
        <v>0</v>
      </c>
      <c r="S1366" s="1">
        <f t="shared" si="346"/>
        <v>0</v>
      </c>
      <c r="T1366" s="1">
        <f t="shared" si="353"/>
        <v>0</v>
      </c>
      <c r="U1366" s="1">
        <f t="shared" si="340"/>
        <v>1.3378626691645183</v>
      </c>
      <c r="V1366" s="1">
        <f t="shared" si="341"/>
        <v>7.1703105292791083</v>
      </c>
      <c r="W1366" s="1">
        <f t="shared" si="347"/>
        <v>8.5081731984436271</v>
      </c>
      <c r="X1366" s="1">
        <f t="shared" si="350"/>
        <v>647.27866744896801</v>
      </c>
      <c r="Y1366" s="1">
        <f t="shared" si="351"/>
        <v>98.085992994574411</v>
      </c>
      <c r="Z1366" s="1">
        <f t="shared" si="352"/>
        <v>0.47257313446120014</v>
      </c>
      <c r="AA1366" s="1">
        <f t="shared" si="348"/>
        <v>18.746973390464579</v>
      </c>
      <c r="AB1366" s="1">
        <f t="shared" si="349"/>
        <v>-43.400464466236443</v>
      </c>
      <c r="AC1366" s="1">
        <f t="shared" si="342"/>
        <v>47.276308307521631</v>
      </c>
      <c r="AD1366" s="1">
        <f t="shared" si="354"/>
        <v>-1.3378626691645183</v>
      </c>
      <c r="AE1366" s="1">
        <f t="shared" si="343"/>
        <v>-2.6396894707208922</v>
      </c>
      <c r="AF1366" s="1">
        <f t="shared" si="344"/>
        <v>2.959364293793306</v>
      </c>
      <c r="AG1366" s="1">
        <f t="shared" si="339"/>
        <v>13.639999999999754</v>
      </c>
      <c r="AH1366" s="1">
        <f>SUM($Z$2:Z1366)</f>
        <v>809.67772782824454</v>
      </c>
    </row>
    <row r="1367" spans="17:34" x14ac:dyDescent="0.3">
      <c r="Q1367" s="1">
        <f t="shared" si="345"/>
        <v>13.649999999999753</v>
      </c>
      <c r="R1367" s="1">
        <f>IF(Q1367&lt;=t_thrust,('D12 Data'!D1367/(m+m_f/2)),0)</f>
        <v>0</v>
      </c>
      <c r="S1367" s="1">
        <f t="shared" si="346"/>
        <v>0</v>
      </c>
      <c r="T1367" s="1">
        <f t="shared" si="353"/>
        <v>0</v>
      </c>
      <c r="U1367" s="1">
        <f t="shared" si="340"/>
        <v>1.3359538406632028</v>
      </c>
      <c r="V1367" s="1">
        <f t="shared" si="341"/>
        <v>7.1790353894476464</v>
      </c>
      <c r="W1367" s="1">
        <f t="shared" si="347"/>
        <v>8.5149892301108494</v>
      </c>
      <c r="X1367" s="1">
        <f t="shared" si="350"/>
        <v>647.46613718287267</v>
      </c>
      <c r="Y1367" s="1">
        <f t="shared" si="351"/>
        <v>97.65198834991206</v>
      </c>
      <c r="Z1367" s="1">
        <f t="shared" si="352"/>
        <v>0.4727630830752117</v>
      </c>
      <c r="AA1367" s="1">
        <f t="shared" si="348"/>
        <v>18.733594763772935</v>
      </c>
      <c r="AB1367" s="1">
        <f t="shared" si="349"/>
        <v>-43.426861360943654</v>
      </c>
      <c r="AC1367" s="1">
        <f t="shared" si="342"/>
        <v>47.295241414289045</v>
      </c>
      <c r="AD1367" s="1">
        <f t="shared" si="354"/>
        <v>-1.3359538406632028</v>
      </c>
      <c r="AE1367" s="1">
        <f t="shared" si="343"/>
        <v>-2.6309646105523541</v>
      </c>
      <c r="AF1367" s="1">
        <f t="shared" si="344"/>
        <v>2.9507198183429177</v>
      </c>
      <c r="AG1367" s="1">
        <f t="shared" si="339"/>
        <v>13.649999999999753</v>
      </c>
      <c r="AH1367" s="1">
        <f>SUM($Z$2:Z1367)</f>
        <v>810.15049091131971</v>
      </c>
    </row>
    <row r="1368" spans="17:34" x14ac:dyDescent="0.3">
      <c r="Q1368" s="1">
        <f t="shared" si="345"/>
        <v>13.659999999999753</v>
      </c>
      <c r="R1368" s="1">
        <f>IF(Q1368&lt;=t_thrust,('D12 Data'!D1368/(m+m_f/2)),0)</f>
        <v>0</v>
      </c>
      <c r="S1368" s="1">
        <f t="shared" si="346"/>
        <v>0</v>
      </c>
      <c r="T1368" s="1">
        <f t="shared" si="353"/>
        <v>0</v>
      </c>
      <c r="U1368" s="1">
        <f t="shared" si="340"/>
        <v>1.334049095421262</v>
      </c>
      <c r="V1368" s="1">
        <f t="shared" si="341"/>
        <v>7.187736690405635</v>
      </c>
      <c r="W1368" s="1">
        <f t="shared" si="347"/>
        <v>8.5217857858268964</v>
      </c>
      <c r="X1368" s="1">
        <f t="shared" si="350"/>
        <v>647.65347313051041</v>
      </c>
      <c r="Y1368" s="1">
        <f t="shared" si="351"/>
        <v>97.217719736302627</v>
      </c>
      <c r="Z1368" s="1">
        <f t="shared" si="352"/>
        <v>0.47295241414288919</v>
      </c>
      <c r="AA1368" s="1">
        <f t="shared" si="348"/>
        <v>18.720235225366302</v>
      </c>
      <c r="AB1368" s="1">
        <f t="shared" si="349"/>
        <v>-43.453171007049178</v>
      </c>
      <c r="AC1368" s="1">
        <f t="shared" si="342"/>
        <v>47.31411287830413</v>
      </c>
      <c r="AD1368" s="1">
        <f t="shared" si="354"/>
        <v>-1.334049095421262</v>
      </c>
      <c r="AE1368" s="1">
        <f t="shared" si="343"/>
        <v>-2.6222633095943655</v>
      </c>
      <c r="AF1368" s="1">
        <f t="shared" si="344"/>
        <v>2.9420999054823209</v>
      </c>
      <c r="AG1368" s="1">
        <f t="shared" si="339"/>
        <v>13.659999999999753</v>
      </c>
      <c r="AH1368" s="1">
        <f>SUM($Z$2:Z1368)</f>
        <v>810.62344332546263</v>
      </c>
    </row>
    <row r="1369" spans="17:34" x14ac:dyDescent="0.3">
      <c r="Q1369" s="1">
        <f t="shared" si="345"/>
        <v>13.669999999999753</v>
      </c>
      <c r="R1369" s="1">
        <f>IF(Q1369&lt;=t_thrust,('D12 Data'!D1369/(m+m_f/2)),0)</f>
        <v>0</v>
      </c>
      <c r="S1369" s="1">
        <f t="shared" si="346"/>
        <v>0</v>
      </c>
      <c r="T1369" s="1">
        <f t="shared" si="353"/>
        <v>0</v>
      </c>
      <c r="U1369" s="1">
        <f t="shared" si="340"/>
        <v>1.3321484217986828</v>
      </c>
      <c r="V1369" s="1">
        <f t="shared" si="341"/>
        <v>7.1964144577110005</v>
      </c>
      <c r="W1369" s="1">
        <f t="shared" si="347"/>
        <v>8.5285628795096819</v>
      </c>
      <c r="X1369" s="1">
        <f t="shared" si="350"/>
        <v>647.84067548276403</v>
      </c>
      <c r="Y1369" s="1">
        <f t="shared" si="351"/>
        <v>96.783188026232139</v>
      </c>
      <c r="Z1369" s="1">
        <f t="shared" si="352"/>
        <v>0.47314112878302073</v>
      </c>
      <c r="AA1369" s="1">
        <f t="shared" si="348"/>
        <v>18.706894734412089</v>
      </c>
      <c r="AB1369" s="1">
        <f t="shared" si="349"/>
        <v>-43.479393640145119</v>
      </c>
      <c r="AC1369" s="1">
        <f t="shared" si="342"/>
        <v>47.332922811918834</v>
      </c>
      <c r="AD1369" s="1">
        <f t="shared" si="354"/>
        <v>-1.3321484217986828</v>
      </c>
      <c r="AE1369" s="1">
        <f t="shared" si="343"/>
        <v>-2.613585542289</v>
      </c>
      <c r="AF1369" s="1">
        <f t="shared" si="344"/>
        <v>2.9335045260852772</v>
      </c>
      <c r="AG1369" s="1">
        <f t="shared" si="339"/>
        <v>13.669999999999753</v>
      </c>
      <c r="AH1369" s="1">
        <f>SUM($Z$2:Z1369)</f>
        <v>811.09658445424566</v>
      </c>
    </row>
    <row r="1370" spans="17:34" x14ac:dyDescent="0.3">
      <c r="Q1370" s="1">
        <f t="shared" si="345"/>
        <v>13.679999999999753</v>
      </c>
      <c r="R1370" s="1">
        <f>IF(Q1370&lt;=t_thrust,('D12 Data'!D1370/(m+m_f/2)),0)</f>
        <v>0</v>
      </c>
      <c r="S1370" s="1">
        <f t="shared" si="346"/>
        <v>0</v>
      </c>
      <c r="T1370" s="1">
        <f t="shared" si="353"/>
        <v>0</v>
      </c>
      <c r="U1370" s="1">
        <f t="shared" si="340"/>
        <v>1.3302518081969055</v>
      </c>
      <c r="V1370" s="1">
        <f t="shared" si="341"/>
        <v>7.2050687171984036</v>
      </c>
      <c r="W1370" s="1">
        <f t="shared" si="347"/>
        <v>8.5353205253953082</v>
      </c>
      <c r="X1370" s="1">
        <f t="shared" si="350"/>
        <v>648.0277444301081</v>
      </c>
      <c r="Y1370" s="1">
        <f t="shared" si="351"/>
        <v>96.348394089830691</v>
      </c>
      <c r="Z1370" s="1">
        <f t="shared" si="352"/>
        <v>0.47332922811916661</v>
      </c>
      <c r="AA1370" s="1">
        <f t="shared" si="348"/>
        <v>18.693573250194103</v>
      </c>
      <c r="AB1370" s="1">
        <f t="shared" si="349"/>
        <v>-43.505529495568005</v>
      </c>
      <c r="AC1370" s="1">
        <f t="shared" si="342"/>
        <v>47.351671327949028</v>
      </c>
      <c r="AD1370" s="1">
        <f t="shared" si="354"/>
        <v>-1.3302518081969055</v>
      </c>
      <c r="AE1370" s="1">
        <f t="shared" si="343"/>
        <v>-2.6049312828015969</v>
      </c>
      <c r="AF1370" s="1">
        <f t="shared" si="344"/>
        <v>2.9249336507568011</v>
      </c>
      <c r="AG1370" s="1">
        <f t="shared" si="339"/>
        <v>13.679999999999753</v>
      </c>
      <c r="AH1370" s="1">
        <f>SUM($Z$2:Z1370)</f>
        <v>811.56991368236481</v>
      </c>
    </row>
    <row r="1371" spans="17:34" x14ac:dyDescent="0.3">
      <c r="Q1371" s="1">
        <f t="shared" si="345"/>
        <v>13.689999999999753</v>
      </c>
      <c r="R1371" s="1">
        <f>IF(Q1371&lt;=t_thrust,('D12 Data'!D1371/(m+m_f/2)),0)</f>
        <v>0</v>
      </c>
      <c r="S1371" s="1">
        <f t="shared" si="346"/>
        <v>0</v>
      </c>
      <c r="T1371" s="1">
        <f t="shared" si="353"/>
        <v>0</v>
      </c>
      <c r="U1371" s="1">
        <f t="shared" si="340"/>
        <v>1.3283592430586473</v>
      </c>
      <c r="V1371" s="1">
        <f t="shared" si="341"/>
        <v>7.2136994949764928</v>
      </c>
      <c r="W1371" s="1">
        <f t="shared" si="347"/>
        <v>8.5420587380351378</v>
      </c>
      <c r="X1371" s="1">
        <f t="shared" si="350"/>
        <v>648.21468016261008</v>
      </c>
      <c r="Y1371" s="1">
        <f t="shared" si="351"/>
        <v>95.913338794875017</v>
      </c>
      <c r="Z1371" s="1">
        <f t="shared" si="352"/>
        <v>0.47351671327950007</v>
      </c>
      <c r="AA1371" s="1">
        <f t="shared" si="348"/>
        <v>18.680270732112135</v>
      </c>
      <c r="AB1371" s="1">
        <f t="shared" si="349"/>
        <v>-43.53157880839602</v>
      </c>
      <c r="AC1371" s="1">
        <f t="shared" si="342"/>
        <v>47.37035853966696</v>
      </c>
      <c r="AD1371" s="1">
        <f t="shared" si="354"/>
        <v>-1.3283592430586473</v>
      </c>
      <c r="AE1371" s="1">
        <f t="shared" si="343"/>
        <v>-2.5963005050235077</v>
      </c>
      <c r="AF1371" s="1">
        <f t="shared" si="344"/>
        <v>2.9163872498357732</v>
      </c>
      <c r="AG1371" s="1">
        <f t="shared" si="339"/>
        <v>13.689999999999753</v>
      </c>
      <c r="AH1371" s="1">
        <f>SUM($Z$2:Z1371)</f>
        <v>812.04343039564435</v>
      </c>
    </row>
    <row r="1372" spans="17:34" x14ac:dyDescent="0.3">
      <c r="Q1372" s="1">
        <f t="shared" si="345"/>
        <v>13.699999999999752</v>
      </c>
      <c r="R1372" s="1">
        <f>IF(Q1372&lt;=t_thrust,('D12 Data'!D1372/(m+m_f/2)),0)</f>
        <v>0</v>
      </c>
      <c r="S1372" s="1">
        <f t="shared" si="346"/>
        <v>0</v>
      </c>
      <c r="T1372" s="1">
        <f t="shared" si="353"/>
        <v>0</v>
      </c>
      <c r="U1372" s="1">
        <f t="shared" si="340"/>
        <v>1.3264707148677253</v>
      </c>
      <c r="V1372" s="1">
        <f t="shared" si="341"/>
        <v>7.2223068174252028</v>
      </c>
      <c r="W1372" s="1">
        <f t="shared" si="347"/>
        <v>8.5487775322929309</v>
      </c>
      <c r="X1372" s="1">
        <f t="shared" si="350"/>
        <v>648.40148286993121</v>
      </c>
      <c r="Y1372" s="1">
        <f t="shared" si="351"/>
        <v>95.478023006791062</v>
      </c>
      <c r="Z1372" s="1">
        <f t="shared" si="352"/>
        <v>0.47370358539666996</v>
      </c>
      <c r="AA1372" s="1">
        <f t="shared" si="348"/>
        <v>18.666987139681549</v>
      </c>
      <c r="AB1372" s="1">
        <f t="shared" si="349"/>
        <v>-43.557541813446257</v>
      </c>
      <c r="AC1372" s="1">
        <f t="shared" si="342"/>
        <v>47.388984560793823</v>
      </c>
      <c r="AD1372" s="1">
        <f t="shared" si="354"/>
        <v>-1.3264707148677253</v>
      </c>
      <c r="AE1372" s="1">
        <f t="shared" si="343"/>
        <v>-2.5876931825747977</v>
      </c>
      <c r="AF1372" s="1">
        <f t="shared" si="344"/>
        <v>2.9078652933975087</v>
      </c>
      <c r="AG1372" s="1">
        <f t="shared" si="339"/>
        <v>13.699999999999752</v>
      </c>
      <c r="AH1372" s="1">
        <f>SUM($Z$2:Z1372)</f>
        <v>812.51713398104107</v>
      </c>
    </row>
    <row r="1373" spans="17:34" x14ac:dyDescent="0.3">
      <c r="Q1373" s="1">
        <f t="shared" si="345"/>
        <v>13.709999999999752</v>
      </c>
      <c r="R1373" s="1">
        <f>IF(Q1373&lt;=t_thrust,('D12 Data'!D1373/(m+m_f/2)),0)</f>
        <v>0</v>
      </c>
      <c r="S1373" s="1">
        <f t="shared" si="346"/>
        <v>0</v>
      </c>
      <c r="T1373" s="1">
        <f t="shared" si="353"/>
        <v>0</v>
      </c>
      <c r="U1373" s="1">
        <f t="shared" si="340"/>
        <v>1.3245862121488818</v>
      </c>
      <c r="V1373" s="1">
        <f t="shared" si="341"/>
        <v>7.2308907111930392</v>
      </c>
      <c r="W1373" s="1">
        <f t="shared" si="347"/>
        <v>8.5554769233419208</v>
      </c>
      <c r="X1373" s="1">
        <f t="shared" si="350"/>
        <v>648.58815274132803</v>
      </c>
      <c r="Y1373" s="1">
        <f t="shared" si="351"/>
        <v>95.042447588656614</v>
      </c>
      <c r="Z1373" s="1">
        <f t="shared" si="352"/>
        <v>0.47388984560792513</v>
      </c>
      <c r="AA1373" s="1">
        <f t="shared" si="348"/>
        <v>18.65372243253287</v>
      </c>
      <c r="AB1373" s="1">
        <f t="shared" si="349"/>
        <v>-43.583418745272006</v>
      </c>
      <c r="AC1373" s="1">
        <f t="shared" si="342"/>
        <v>47.407549505492341</v>
      </c>
      <c r="AD1373" s="1">
        <f t="shared" si="354"/>
        <v>-1.3245862121488818</v>
      </c>
      <c r="AE1373" s="1">
        <f t="shared" si="343"/>
        <v>-2.5791092888069613</v>
      </c>
      <c r="AF1373" s="1">
        <f t="shared" si="344"/>
        <v>2.8993677512563445</v>
      </c>
      <c r="AG1373" s="1">
        <f t="shared" si="339"/>
        <v>13.709999999999752</v>
      </c>
      <c r="AH1373" s="1">
        <f>SUM($Z$2:Z1373)</f>
        <v>812.99102382664898</v>
      </c>
    </row>
    <row r="1374" spans="17:34" x14ac:dyDescent="0.3">
      <c r="Q1374" s="1">
        <f t="shared" si="345"/>
        <v>13.719999999999752</v>
      </c>
      <c r="R1374" s="1">
        <f>IF(Q1374&lt;=t_thrust,('D12 Data'!D1374/(m+m_f/2)),0)</f>
        <v>0</v>
      </c>
      <c r="S1374" s="1">
        <f t="shared" si="346"/>
        <v>0</v>
      </c>
      <c r="T1374" s="1">
        <f t="shared" si="353"/>
        <v>0</v>
      </c>
      <c r="U1374" s="1">
        <f t="shared" si="340"/>
        <v>1.3227057234676096</v>
      </c>
      <c r="V1374" s="1">
        <f t="shared" si="341"/>
        <v>7.2394512031943909</v>
      </c>
      <c r="W1374" s="1">
        <f t="shared" si="347"/>
        <v>8.5621569266620021</v>
      </c>
      <c r="X1374" s="1">
        <f t="shared" si="350"/>
        <v>648.77468996565335</v>
      </c>
      <c r="Y1374" s="1">
        <f t="shared" si="351"/>
        <v>94.606613401203902</v>
      </c>
      <c r="Z1374" s="1">
        <f t="shared" si="352"/>
        <v>0.47407549505491348</v>
      </c>
      <c r="AA1374" s="1">
        <f t="shared" si="348"/>
        <v>18.64047657041138</v>
      </c>
      <c r="AB1374" s="1">
        <f t="shared" si="349"/>
        <v>-43.609209838160076</v>
      </c>
      <c r="AC1374" s="1">
        <f t="shared" si="342"/>
        <v>47.426053488359472</v>
      </c>
      <c r="AD1374" s="1">
        <f t="shared" si="354"/>
        <v>-1.3227057234676096</v>
      </c>
      <c r="AE1374" s="1">
        <f t="shared" si="343"/>
        <v>-2.5705487968056095</v>
      </c>
      <c r="AF1374" s="1">
        <f t="shared" si="344"/>
        <v>2.890894592968194</v>
      </c>
      <c r="AG1374" s="1">
        <f t="shared" si="339"/>
        <v>13.719999999999752</v>
      </c>
      <c r="AH1374" s="1">
        <f>SUM($Z$2:Z1374)</f>
        <v>813.46509932170386</v>
      </c>
    </row>
    <row r="1375" spans="17:34" x14ac:dyDescent="0.3">
      <c r="Q1375" s="1">
        <f t="shared" si="345"/>
        <v>13.729999999999752</v>
      </c>
      <c r="R1375" s="1">
        <f>IF(Q1375&lt;=t_thrust,('D12 Data'!D1375/(m+m_f/2)),0)</f>
        <v>0</v>
      </c>
      <c r="S1375" s="1">
        <f t="shared" si="346"/>
        <v>0</v>
      </c>
      <c r="T1375" s="1">
        <f t="shared" si="353"/>
        <v>0</v>
      </c>
      <c r="U1375" s="1">
        <f t="shared" si="340"/>
        <v>1.3208292374299797</v>
      </c>
      <c r="V1375" s="1">
        <f t="shared" si="341"/>
        <v>7.2479883206068569</v>
      </c>
      <c r="W1375" s="1">
        <f t="shared" si="347"/>
        <v>8.5688175580368355</v>
      </c>
      <c r="X1375" s="1">
        <f t="shared" si="350"/>
        <v>648.96109473135743</v>
      </c>
      <c r="Y1375" s="1">
        <f t="shared" si="351"/>
        <v>94.170521302822308</v>
      </c>
      <c r="Z1375" s="1">
        <f t="shared" si="352"/>
        <v>0.47426053488357539</v>
      </c>
      <c r="AA1375" s="1">
        <f t="shared" si="348"/>
        <v>18.627249513176704</v>
      </c>
      <c r="AB1375" s="1">
        <f t="shared" si="349"/>
        <v>-43.63491532612813</v>
      </c>
      <c r="AC1375" s="1">
        <f t="shared" si="342"/>
        <v>47.444496624419081</v>
      </c>
      <c r="AD1375" s="1">
        <f t="shared" si="354"/>
        <v>-1.3208292374299797</v>
      </c>
      <c r="AE1375" s="1">
        <f t="shared" si="343"/>
        <v>-2.5620116793931436</v>
      </c>
      <c r="AF1375" s="1">
        <f t="shared" si="344"/>
        <v>2.8824457878330927</v>
      </c>
      <c r="AG1375" s="1">
        <f t="shared" si="339"/>
        <v>13.729999999999752</v>
      </c>
      <c r="AH1375" s="1">
        <f>SUM($Z$2:Z1375)</f>
        <v>813.93935985658743</v>
      </c>
    </row>
    <row r="1376" spans="17:34" x14ac:dyDescent="0.3">
      <c r="Q1376" s="1">
        <f t="shared" si="345"/>
        <v>13.739999999999752</v>
      </c>
      <c r="R1376" s="1">
        <f>IF(Q1376&lt;=t_thrust,('D12 Data'!D1376/(m+m_f/2)),0)</f>
        <v>0</v>
      </c>
      <c r="S1376" s="1">
        <f t="shared" si="346"/>
        <v>0</v>
      </c>
      <c r="T1376" s="1">
        <f t="shared" si="353"/>
        <v>0</v>
      </c>
      <c r="U1376" s="1">
        <f t="shared" si="340"/>
        <v>1.3189567426824667</v>
      </c>
      <c r="V1376" s="1">
        <f t="shared" si="341"/>
        <v>7.2565020908685689</v>
      </c>
      <c r="W1376" s="1">
        <f t="shared" si="347"/>
        <v>8.5754588335510373</v>
      </c>
      <c r="X1376" s="1">
        <f t="shared" si="350"/>
        <v>649.14736722648922</v>
      </c>
      <c r="Y1376" s="1">
        <f t="shared" si="351"/>
        <v>93.734172149561033</v>
      </c>
      <c r="Z1376" s="1">
        <f t="shared" si="352"/>
        <v>0.47444496624419402</v>
      </c>
      <c r="AA1376" s="1">
        <f t="shared" si="348"/>
        <v>18.614041220802406</v>
      </c>
      <c r="AB1376" s="1">
        <f t="shared" si="349"/>
        <v>-43.660535442922061</v>
      </c>
      <c r="AC1376" s="1">
        <f t="shared" si="342"/>
        <v>47.462879029114795</v>
      </c>
      <c r="AD1376" s="1">
        <f t="shared" si="354"/>
        <v>-1.3189567426824667</v>
      </c>
      <c r="AE1376" s="1">
        <f t="shared" si="343"/>
        <v>-2.5534979091314316</v>
      </c>
      <c r="AF1376" s="1">
        <f t="shared" si="344"/>
        <v>2.8740213048977448</v>
      </c>
      <c r="AG1376" s="1">
        <f t="shared" si="339"/>
        <v>13.739999999999752</v>
      </c>
      <c r="AH1376" s="1">
        <f>SUM($Z$2:Z1376)</f>
        <v>814.41380482283159</v>
      </c>
    </row>
    <row r="1377" spans="17:34" x14ac:dyDescent="0.3">
      <c r="Q1377" s="1">
        <f t="shared" si="345"/>
        <v>13.749999999999751</v>
      </c>
      <c r="R1377" s="1">
        <f>IF(Q1377&lt;=t_thrust,('D12 Data'!D1377/(m+m_f/2)),0)</f>
        <v>0</v>
      </c>
      <c r="S1377" s="1">
        <f t="shared" si="346"/>
        <v>0</v>
      </c>
      <c r="T1377" s="1">
        <f t="shared" si="353"/>
        <v>0</v>
      </c>
      <c r="U1377" s="1">
        <f t="shared" si="340"/>
        <v>1.3170882279117768</v>
      </c>
      <c r="V1377" s="1">
        <f t="shared" si="341"/>
        <v>7.2649925416755474</v>
      </c>
      <c r="W1377" s="1">
        <f t="shared" si="347"/>
        <v>8.5820807695873214</v>
      </c>
      <c r="X1377" s="1">
        <f t="shared" si="350"/>
        <v>649.33350763869726</v>
      </c>
      <c r="Y1377" s="1">
        <f t="shared" si="351"/>
        <v>93.297566795131829</v>
      </c>
      <c r="Z1377" s="1">
        <f t="shared" si="352"/>
        <v>0.47462879029113642</v>
      </c>
      <c r="AA1377" s="1">
        <f t="shared" si="348"/>
        <v>18.600851653375582</v>
      </c>
      <c r="AB1377" s="1">
        <f t="shared" si="349"/>
        <v>-43.686070422013373</v>
      </c>
      <c r="AC1377" s="1">
        <f t="shared" si="342"/>
        <v>47.481200818302781</v>
      </c>
      <c r="AD1377" s="1">
        <f t="shared" si="354"/>
        <v>-1.3170882279117768</v>
      </c>
      <c r="AE1377" s="1">
        <f t="shared" si="343"/>
        <v>-2.5450074583244531</v>
      </c>
      <c r="AF1377" s="1">
        <f t="shared" si="344"/>
        <v>2.8656211129580402</v>
      </c>
      <c r="AG1377" s="1">
        <f t="shared" si="339"/>
        <v>13.749999999999751</v>
      </c>
      <c r="AH1377" s="1">
        <f>SUM($Z$2:Z1377)</f>
        <v>814.88843361312274</v>
      </c>
    </row>
    <row r="1378" spans="17:34" x14ac:dyDescent="0.3">
      <c r="Q1378" s="1">
        <f t="shared" si="345"/>
        <v>13.759999999999751</v>
      </c>
      <c r="R1378" s="1">
        <f>IF(Q1378&lt;=t_thrust,('D12 Data'!D1378/(m+m_f/2)),0)</f>
        <v>0</v>
      </c>
      <c r="S1378" s="1">
        <f t="shared" si="346"/>
        <v>0</v>
      </c>
      <c r="T1378" s="1">
        <f t="shared" si="353"/>
        <v>0</v>
      </c>
      <c r="U1378" s="1">
        <f t="shared" si="340"/>
        <v>1.3152236818446805</v>
      </c>
      <c r="V1378" s="1">
        <f t="shared" si="341"/>
        <v>7.2734597009790543</v>
      </c>
      <c r="W1378" s="1">
        <f t="shared" si="347"/>
        <v>8.5886833828237368</v>
      </c>
      <c r="X1378" s="1">
        <f t="shared" si="350"/>
        <v>649.51951615523103</v>
      </c>
      <c r="Y1378" s="1">
        <f t="shared" si="351"/>
        <v>92.860706090911705</v>
      </c>
      <c r="Z1378" s="1">
        <f t="shared" si="352"/>
        <v>0.47481200818302582</v>
      </c>
      <c r="AA1378" s="1">
        <f t="shared" si="348"/>
        <v>18.587680771096466</v>
      </c>
      <c r="AB1378" s="1">
        <f t="shared" si="349"/>
        <v>-43.71152049659662</v>
      </c>
      <c r="AC1378" s="1">
        <f t="shared" si="342"/>
        <v>47.499462108244721</v>
      </c>
      <c r="AD1378" s="1">
        <f t="shared" si="354"/>
        <v>-1.3152236818446805</v>
      </c>
      <c r="AE1378" s="1">
        <f t="shared" si="343"/>
        <v>-2.5365402990209462</v>
      </c>
      <c r="AF1378" s="1">
        <f t="shared" si="344"/>
        <v>2.8572451805615753</v>
      </c>
      <c r="AG1378" s="1">
        <f t="shared" si="339"/>
        <v>13.759999999999751</v>
      </c>
      <c r="AH1378" s="1">
        <f>SUM($Z$2:Z1378)</f>
        <v>815.36324562130574</v>
      </c>
    </row>
    <row r="1379" spans="17:34" x14ac:dyDescent="0.3">
      <c r="Q1379" s="1">
        <f t="shared" si="345"/>
        <v>13.769999999999751</v>
      </c>
      <c r="R1379" s="1">
        <f>IF(Q1379&lt;=t_thrust,('D12 Data'!D1379/(m+m_f/2)),0)</f>
        <v>0</v>
      </c>
      <c r="S1379" s="1">
        <f t="shared" si="346"/>
        <v>0</v>
      </c>
      <c r="T1379" s="1">
        <f t="shared" si="353"/>
        <v>0</v>
      </c>
      <c r="U1379" s="1">
        <f t="shared" si="340"/>
        <v>1.3133630932478364</v>
      </c>
      <c r="V1379" s="1">
        <f t="shared" si="341"/>
        <v>7.2819035969829695</v>
      </c>
      <c r="W1379" s="1">
        <f t="shared" si="347"/>
        <v>8.5952666902308028</v>
      </c>
      <c r="X1379" s="1">
        <f t="shared" si="350"/>
        <v>649.70539296294203</v>
      </c>
      <c r="Y1379" s="1">
        <f t="shared" si="351"/>
        <v>92.423590885945742</v>
      </c>
      <c r="Z1379" s="1">
        <f t="shared" si="352"/>
        <v>0.47499462108245671</v>
      </c>
      <c r="AA1379" s="1">
        <f t="shared" si="348"/>
        <v>18.57452853427802</v>
      </c>
      <c r="AB1379" s="1">
        <f t="shared" si="349"/>
        <v>-43.736885899586831</v>
      </c>
      <c r="AC1379" s="1">
        <f t="shared" si="342"/>
        <v>47.517663015600689</v>
      </c>
      <c r="AD1379" s="1">
        <f t="shared" si="354"/>
        <v>-1.3133630932478364</v>
      </c>
      <c r="AE1379" s="1">
        <f t="shared" si="343"/>
        <v>-2.528096403017031</v>
      </c>
      <c r="AF1379" s="1">
        <f t="shared" si="344"/>
        <v>2.8488934760101463</v>
      </c>
      <c r="AG1379" s="1">
        <f t="shared" si="339"/>
        <v>13.769999999999751</v>
      </c>
      <c r="AH1379" s="1">
        <f>SUM($Z$2:Z1379)</f>
        <v>815.83824024238822</v>
      </c>
    </row>
    <row r="1380" spans="17:34" x14ac:dyDescent="0.3">
      <c r="Q1380" s="1">
        <f t="shared" si="345"/>
        <v>13.779999999999751</v>
      </c>
      <c r="R1380" s="1">
        <f>IF(Q1380&lt;=t_thrust,('D12 Data'!D1380/(m+m_f/2)),0)</f>
        <v>0</v>
      </c>
      <c r="S1380" s="1">
        <f t="shared" si="346"/>
        <v>0</v>
      </c>
      <c r="T1380" s="1">
        <f t="shared" si="353"/>
        <v>0</v>
      </c>
      <c r="U1380" s="1">
        <f t="shared" si="340"/>
        <v>1.311506450927628</v>
      </c>
      <c r="V1380" s="1">
        <f t="shared" si="341"/>
        <v>7.29032425814116</v>
      </c>
      <c r="W1380" s="1">
        <f t="shared" si="347"/>
        <v>8.6018307090687927</v>
      </c>
      <c r="X1380" s="1">
        <f t="shared" si="350"/>
        <v>649.89113824828485</v>
      </c>
      <c r="Y1380" s="1">
        <f t="shared" si="351"/>
        <v>91.986222026949889</v>
      </c>
      <c r="Z1380" s="1">
        <f t="shared" si="352"/>
        <v>0.47517663015600808</v>
      </c>
      <c r="AA1380" s="1">
        <f t="shared" si="348"/>
        <v>18.561394903345541</v>
      </c>
      <c r="AB1380" s="1">
        <f t="shared" si="349"/>
        <v>-43.762166863616997</v>
      </c>
      <c r="AC1380" s="1">
        <f t="shared" si="342"/>
        <v>47.535803657422264</v>
      </c>
      <c r="AD1380" s="1">
        <f t="shared" si="354"/>
        <v>-1.311506450927628</v>
      </c>
      <c r="AE1380" s="1">
        <f t="shared" si="343"/>
        <v>-2.5196757418588405</v>
      </c>
      <c r="AF1380" s="1">
        <f t="shared" si="344"/>
        <v>2.8405659673622581</v>
      </c>
      <c r="AG1380" s="1">
        <f t="shared" si="339"/>
        <v>13.779999999999751</v>
      </c>
      <c r="AH1380" s="1">
        <f>SUM($Z$2:Z1380)</f>
        <v>816.31341687254428</v>
      </c>
    </row>
    <row r="1381" spans="17:34" x14ac:dyDescent="0.3">
      <c r="Q1381" s="1">
        <f t="shared" si="345"/>
        <v>13.78999999999975</v>
      </c>
      <c r="R1381" s="1">
        <f>IF(Q1381&lt;=t_thrust,('D12 Data'!D1381/(m+m_f/2)),0)</f>
        <v>0</v>
      </c>
      <c r="S1381" s="1">
        <f t="shared" si="346"/>
        <v>0</v>
      </c>
      <c r="T1381" s="1">
        <f t="shared" si="353"/>
        <v>0</v>
      </c>
      <c r="U1381" s="1">
        <f t="shared" si="340"/>
        <v>1.3096537437299918</v>
      </c>
      <c r="V1381" s="1">
        <f t="shared" si="341"/>
        <v>7.2987217131549098</v>
      </c>
      <c r="W1381" s="1">
        <f t="shared" si="347"/>
        <v>8.608375456884902</v>
      </c>
      <c r="X1381" s="1">
        <f t="shared" si="350"/>
        <v>650.07675219731834</v>
      </c>
      <c r="Y1381" s="1">
        <f t="shared" si="351"/>
        <v>91.548600358313735</v>
      </c>
      <c r="Z1381" s="1">
        <f t="shared" si="352"/>
        <v>0.47535803657422393</v>
      </c>
      <c r="AA1381" s="1">
        <f t="shared" si="348"/>
        <v>18.548279838836265</v>
      </c>
      <c r="AB1381" s="1">
        <f t="shared" si="349"/>
        <v>-43.787363621035588</v>
      </c>
      <c r="AC1381" s="1">
        <f t="shared" si="342"/>
        <v>47.553884151145539</v>
      </c>
      <c r="AD1381" s="1">
        <f t="shared" si="354"/>
        <v>-1.3096537437299918</v>
      </c>
      <c r="AE1381" s="1">
        <f t="shared" si="343"/>
        <v>-2.5112782868450907</v>
      </c>
      <c r="AF1381" s="1">
        <f t="shared" si="344"/>
        <v>2.8322626224355671</v>
      </c>
      <c r="AG1381" s="1">
        <f t="shared" si="339"/>
        <v>13.78999999999975</v>
      </c>
      <c r="AH1381" s="1">
        <f>SUM($Z$2:Z1381)</f>
        <v>816.7887749091185</v>
      </c>
    </row>
    <row r="1382" spans="17:34" x14ac:dyDescent="0.3">
      <c r="Q1382" s="1">
        <f t="shared" si="345"/>
        <v>13.79999999999975</v>
      </c>
      <c r="R1382" s="1">
        <f>IF(Q1382&lt;=t_thrust,('D12 Data'!D1382/(m+m_f/2)),0)</f>
        <v>0</v>
      </c>
      <c r="S1382" s="1">
        <f t="shared" si="346"/>
        <v>0</v>
      </c>
      <c r="T1382" s="1">
        <f t="shared" si="353"/>
        <v>0</v>
      </c>
      <c r="U1382" s="1">
        <f t="shared" si="340"/>
        <v>1.30780496054025</v>
      </c>
      <c r="V1382" s="1">
        <f t="shared" si="341"/>
        <v>7.3070959909702839</v>
      </c>
      <c r="W1382" s="1">
        <f t="shared" si="347"/>
        <v>8.6149009515105313</v>
      </c>
      <c r="X1382" s="1">
        <f t="shared" si="350"/>
        <v>650.26223499570665</v>
      </c>
      <c r="Y1382" s="1">
        <f t="shared" si="351"/>
        <v>91.110726722103394</v>
      </c>
      <c r="Z1382" s="1">
        <f t="shared" si="352"/>
        <v>0.47553884151141995</v>
      </c>
      <c r="AA1382" s="1">
        <f t="shared" si="348"/>
        <v>18.535183301398966</v>
      </c>
      <c r="AB1382" s="1">
        <f t="shared" si="349"/>
        <v>-43.812476403904036</v>
      </c>
      <c r="AC1382" s="1">
        <f t="shared" si="342"/>
        <v>47.571904614584298</v>
      </c>
      <c r="AD1382" s="1">
        <f t="shared" si="354"/>
        <v>-1.30780496054025</v>
      </c>
      <c r="AE1382" s="1">
        <f t="shared" si="343"/>
        <v>-2.5029040090297165</v>
      </c>
      <c r="AF1382" s="1">
        <f t="shared" si="344"/>
        <v>2.8239834088093918</v>
      </c>
      <c r="AG1382" s="1">
        <f t="shared" si="339"/>
        <v>13.79999999999975</v>
      </c>
      <c r="AH1382" s="1">
        <f>SUM($Z$2:Z1382)</f>
        <v>817.26431375062987</v>
      </c>
    </row>
    <row r="1383" spans="17:34" x14ac:dyDescent="0.3">
      <c r="Q1383" s="1">
        <f t="shared" si="345"/>
        <v>13.80999999999975</v>
      </c>
      <c r="R1383" s="1">
        <f>IF(Q1383&lt;=t_thrust,('D12 Data'!D1383/(m+m_f/2)),0)</f>
        <v>0</v>
      </c>
      <c r="S1383" s="1">
        <f t="shared" si="346"/>
        <v>0</v>
      </c>
      <c r="T1383" s="1">
        <f t="shared" si="353"/>
        <v>0</v>
      </c>
      <c r="U1383" s="1">
        <f t="shared" si="340"/>
        <v>1.305960090282944</v>
      </c>
      <c r="V1383" s="1">
        <f t="shared" si="341"/>
        <v>7.3154471207755911</v>
      </c>
      <c r="W1383" s="1">
        <f t="shared" si="347"/>
        <v>8.6214072110585338</v>
      </c>
      <c r="X1383" s="1">
        <f t="shared" si="350"/>
        <v>650.44758682872066</v>
      </c>
      <c r="Y1383" s="1">
        <f t="shared" si="351"/>
        <v>90.672601958064362</v>
      </c>
      <c r="Z1383" s="1">
        <f t="shared" si="352"/>
        <v>0.47571904614584282</v>
      </c>
      <c r="AA1383" s="1">
        <f t="shared" si="348"/>
        <v>18.522105251793565</v>
      </c>
      <c r="AB1383" s="1">
        <f t="shared" si="349"/>
        <v>-43.837505443994331</v>
      </c>
      <c r="AC1383" s="1">
        <f t="shared" si="342"/>
        <v>47.589865165923207</v>
      </c>
      <c r="AD1383" s="1">
        <f t="shared" si="354"/>
        <v>-1.305960090282944</v>
      </c>
      <c r="AE1383" s="1">
        <f t="shared" si="343"/>
        <v>-2.4945528792244094</v>
      </c>
      <c r="AF1383" s="1">
        <f t="shared" si="344"/>
        <v>2.8157282938271275</v>
      </c>
      <c r="AG1383" s="1">
        <f t="shared" si="339"/>
        <v>13.80999999999975</v>
      </c>
      <c r="AH1383" s="1">
        <f>SUM($Z$2:Z1383)</f>
        <v>817.74003279677572</v>
      </c>
    </row>
    <row r="1384" spans="17:34" x14ac:dyDescent="0.3">
      <c r="Q1384" s="1">
        <f t="shared" si="345"/>
        <v>13.81999999999975</v>
      </c>
      <c r="R1384" s="1">
        <f>IF(Q1384&lt;=t_thrust,('D12 Data'!D1384/(m+m_f/2)),0)</f>
        <v>0</v>
      </c>
      <c r="S1384" s="1">
        <f t="shared" si="346"/>
        <v>0</v>
      </c>
      <c r="T1384" s="1">
        <f t="shared" si="353"/>
        <v>0</v>
      </c>
      <c r="U1384" s="1">
        <f t="shared" si="340"/>
        <v>1.3041191219216695</v>
      </c>
      <c r="V1384" s="1">
        <f t="shared" si="341"/>
        <v>7.3237751319987963</v>
      </c>
      <c r="W1384" s="1">
        <f t="shared" si="347"/>
        <v>8.6278942539204664</v>
      </c>
      <c r="X1384" s="1">
        <f t="shared" si="350"/>
        <v>650.63280788123859</v>
      </c>
      <c r="Y1384" s="1">
        <f t="shared" si="351"/>
        <v>90.234226903624432</v>
      </c>
      <c r="Z1384" s="1">
        <f t="shared" si="352"/>
        <v>0.4758986516592188</v>
      </c>
      <c r="AA1384" s="1">
        <f t="shared" si="348"/>
        <v>18.509045650890737</v>
      </c>
      <c r="AB1384" s="1">
        <f t="shared" si="349"/>
        <v>-43.862450972786576</v>
      </c>
      <c r="AC1384" s="1">
        <f t="shared" si="342"/>
        <v>47.607765923711057</v>
      </c>
      <c r="AD1384" s="1">
        <f t="shared" si="354"/>
        <v>-1.3041191219216695</v>
      </c>
      <c r="AE1384" s="1">
        <f t="shared" si="343"/>
        <v>-2.4862248680012042</v>
      </c>
      <c r="AF1384" s="1">
        <f t="shared" si="344"/>
        <v>2.8074972445987108</v>
      </c>
      <c r="AG1384" s="1">
        <f t="shared" si="339"/>
        <v>13.81999999999975</v>
      </c>
      <c r="AH1384" s="1">
        <f>SUM($Z$2:Z1384)</f>
        <v>818.21593144843496</v>
      </c>
    </row>
    <row r="1385" spans="17:34" x14ac:dyDescent="0.3">
      <c r="Q1385" s="1">
        <f t="shared" si="345"/>
        <v>13.82999999999975</v>
      </c>
      <c r="R1385" s="1">
        <f>IF(Q1385&lt;=t_thrust,('D12 Data'!D1385/(m+m_f/2)),0)</f>
        <v>0</v>
      </c>
      <c r="S1385" s="1">
        <f t="shared" si="346"/>
        <v>0</v>
      </c>
      <c r="T1385" s="1">
        <f t="shared" si="353"/>
        <v>0</v>
      </c>
      <c r="U1385" s="1">
        <f t="shared" si="340"/>
        <v>1.3022820444589089</v>
      </c>
      <c r="V1385" s="1">
        <f t="shared" si="341"/>
        <v>7.3320800543049662</v>
      </c>
      <c r="W1385" s="1">
        <f t="shared" si="347"/>
        <v>8.6343620987638783</v>
      </c>
      <c r="X1385" s="1">
        <f t="shared" si="350"/>
        <v>650.81789833774747</v>
      </c>
      <c r="Y1385" s="1">
        <f t="shared" si="351"/>
        <v>89.795602393896573</v>
      </c>
      <c r="Z1385" s="1">
        <f t="shared" si="352"/>
        <v>0.47607765923709128</v>
      </c>
      <c r="AA1385" s="1">
        <f t="shared" si="348"/>
        <v>18.496004459671521</v>
      </c>
      <c r="AB1385" s="1">
        <f t="shared" si="349"/>
        <v>-43.887313221466584</v>
      </c>
      <c r="AC1385" s="1">
        <f t="shared" si="342"/>
        <v>47.62560700685404</v>
      </c>
      <c r="AD1385" s="1">
        <f t="shared" si="354"/>
        <v>-1.3022820444589089</v>
      </c>
      <c r="AE1385" s="1">
        <f t="shared" si="343"/>
        <v>-2.4779199456950343</v>
      </c>
      <c r="AF1385" s="1">
        <f t="shared" si="344"/>
        <v>2.7992902280030481</v>
      </c>
      <c r="AG1385" s="1">
        <f t="shared" si="339"/>
        <v>13.82999999999975</v>
      </c>
      <c r="AH1385" s="1">
        <f>SUM($Z$2:Z1385)</f>
        <v>818.69200910767199</v>
      </c>
    </row>
    <row r="1386" spans="17:34" x14ac:dyDescent="0.3">
      <c r="Q1386" s="1">
        <f t="shared" si="345"/>
        <v>13.839999999999749</v>
      </c>
      <c r="R1386" s="1">
        <f>IF(Q1386&lt;=t_thrust,('D12 Data'!D1386/(m+m_f/2)),0)</f>
        <v>0</v>
      </c>
      <c r="S1386" s="1">
        <f t="shared" si="346"/>
        <v>0</v>
      </c>
      <c r="T1386" s="1">
        <f t="shared" si="353"/>
        <v>0</v>
      </c>
      <c r="U1386" s="1">
        <f t="shared" si="340"/>
        <v>1.3004488469358699</v>
      </c>
      <c r="V1386" s="1">
        <f t="shared" si="341"/>
        <v>7.3403619175937527</v>
      </c>
      <c r="W1386" s="1">
        <f t="shared" si="347"/>
        <v>8.6408107645296219</v>
      </c>
      <c r="X1386" s="1">
        <f t="shared" si="350"/>
        <v>651.00285838234413</v>
      </c>
      <c r="Y1386" s="1">
        <f t="shared" si="351"/>
        <v>89.35672926168192</v>
      </c>
      <c r="Z1386" s="1">
        <f t="shared" si="352"/>
        <v>0.47625607006850845</v>
      </c>
      <c r="AA1386" s="1">
        <f t="shared" si="348"/>
        <v>18.482981639226931</v>
      </c>
      <c r="AB1386" s="1">
        <f t="shared" si="349"/>
        <v>-43.912092420923535</v>
      </c>
      <c r="AC1386" s="1">
        <f t="shared" si="342"/>
        <v>47.643388534609187</v>
      </c>
      <c r="AD1386" s="1">
        <f t="shared" si="354"/>
        <v>-1.3004488469358699</v>
      </c>
      <c r="AE1386" s="1">
        <f t="shared" si="343"/>
        <v>-2.4696380824062478</v>
      </c>
      <c r="AF1386" s="1">
        <f t="shared" si="344"/>
        <v>2.7911072106904173</v>
      </c>
      <c r="AG1386" s="1">
        <f t="shared" si="339"/>
        <v>13.839999999999749</v>
      </c>
      <c r="AH1386" s="1">
        <f>SUM($Z$2:Z1386)</f>
        <v>819.16826517774052</v>
      </c>
    </row>
    <row r="1387" spans="17:34" x14ac:dyDescent="0.3">
      <c r="Q1387" s="1">
        <f t="shared" si="345"/>
        <v>13.849999999999749</v>
      </c>
      <c r="R1387" s="1">
        <f>IF(Q1387&lt;=t_thrust,('D12 Data'!D1387/(m+m_f/2)),0)</f>
        <v>0</v>
      </c>
      <c r="S1387" s="1">
        <f t="shared" si="346"/>
        <v>0</v>
      </c>
      <c r="T1387" s="1">
        <f t="shared" si="353"/>
        <v>0</v>
      </c>
      <c r="U1387" s="1">
        <f t="shared" si="340"/>
        <v>1.2986195184323202</v>
      </c>
      <c r="V1387" s="1">
        <f t="shared" si="341"/>
        <v>7.3486207519968287</v>
      </c>
      <c r="W1387" s="1">
        <f t="shared" si="347"/>
        <v>8.6472402704291511</v>
      </c>
      <c r="X1387" s="1">
        <f t="shared" si="350"/>
        <v>651.1876881987364</v>
      </c>
      <c r="Y1387" s="1">
        <f t="shared" si="351"/>
        <v>88.9176083374727</v>
      </c>
      <c r="Z1387" s="1">
        <f t="shared" si="352"/>
        <v>0.47643388534607678</v>
      </c>
      <c r="AA1387" s="1">
        <f t="shared" si="348"/>
        <v>18.469977150757572</v>
      </c>
      <c r="AB1387" s="1">
        <f t="shared" si="349"/>
        <v>-43.936788801747596</v>
      </c>
      <c r="AC1387" s="1">
        <f t="shared" si="342"/>
        <v>47.661110626577724</v>
      </c>
      <c r="AD1387" s="1">
        <f t="shared" si="354"/>
        <v>-1.2986195184323202</v>
      </c>
      <c r="AE1387" s="1">
        <f t="shared" si="343"/>
        <v>-2.4613792480031718</v>
      </c>
      <c r="AF1387" s="1">
        <f t="shared" si="344"/>
        <v>2.7829481590849028</v>
      </c>
      <c r="AG1387" s="1">
        <f t="shared" si="339"/>
        <v>13.849999999999749</v>
      </c>
      <c r="AH1387" s="1">
        <f>SUM($Z$2:Z1387)</f>
        <v>819.64469906308659</v>
      </c>
    </row>
    <row r="1388" spans="17:34" x14ac:dyDescent="0.3">
      <c r="Q1388" s="1">
        <f t="shared" si="345"/>
        <v>13.859999999999749</v>
      </c>
      <c r="R1388" s="1">
        <f>IF(Q1388&lt;=t_thrust,('D12 Data'!D1388/(m+m_f/2)),0)</f>
        <v>0</v>
      </c>
      <c r="S1388" s="1">
        <f t="shared" si="346"/>
        <v>0</v>
      </c>
      <c r="T1388" s="1">
        <f t="shared" si="353"/>
        <v>0</v>
      </c>
      <c r="U1388" s="1">
        <f t="shared" si="340"/>
        <v>1.2967940480664251</v>
      </c>
      <c r="V1388" s="1">
        <f t="shared" si="341"/>
        <v>7.3568565878754102</v>
      </c>
      <c r="W1388" s="1">
        <f t="shared" si="347"/>
        <v>8.653650635941835</v>
      </c>
      <c r="X1388" s="1">
        <f t="shared" si="350"/>
        <v>651.37238797024395</v>
      </c>
      <c r="Y1388" s="1">
        <f t="shared" si="351"/>
        <v>88.478240449455228</v>
      </c>
      <c r="Z1388" s="1">
        <f t="shared" si="352"/>
        <v>0.47661110626576469</v>
      </c>
      <c r="AA1388" s="1">
        <f t="shared" si="348"/>
        <v>18.45699095557325</v>
      </c>
      <c r="AB1388" s="1">
        <f t="shared" si="349"/>
        <v>-43.961402594227629</v>
      </c>
      <c r="AC1388" s="1">
        <f t="shared" si="342"/>
        <v>47.678773402698567</v>
      </c>
      <c r="AD1388" s="1">
        <f t="shared" si="354"/>
        <v>-1.2967940480664251</v>
      </c>
      <c r="AE1388" s="1">
        <f t="shared" si="343"/>
        <v>-2.4531434121245903</v>
      </c>
      <c r="AF1388" s="1">
        <f t="shared" si="344"/>
        <v>2.7748130393867592</v>
      </c>
      <c r="AG1388" s="1">
        <f t="shared" si="339"/>
        <v>13.859999999999749</v>
      </c>
      <c r="AH1388" s="1">
        <f>SUM($Z$2:Z1388)</f>
        <v>820.12131016935234</v>
      </c>
    </row>
    <row r="1389" spans="17:34" x14ac:dyDescent="0.3">
      <c r="Q1389" s="1">
        <f t="shared" si="345"/>
        <v>13.869999999999749</v>
      </c>
      <c r="R1389" s="1">
        <f>IF(Q1389&lt;=t_thrust,('D12 Data'!D1389/(m+m_f/2)),0)</f>
        <v>0</v>
      </c>
      <c r="S1389" s="1">
        <f t="shared" si="346"/>
        <v>0</v>
      </c>
      <c r="T1389" s="1">
        <f t="shared" si="353"/>
        <v>0</v>
      </c>
      <c r="U1389" s="1">
        <f t="shared" si="340"/>
        <v>1.2949724249945846</v>
      </c>
      <c r="V1389" s="1">
        <f t="shared" si="341"/>
        <v>7.3650694558177268</v>
      </c>
      <c r="W1389" s="1">
        <f t="shared" si="347"/>
        <v>8.6600418808123099</v>
      </c>
      <c r="X1389" s="1">
        <f t="shared" si="350"/>
        <v>651.55695787979971</v>
      </c>
      <c r="Y1389" s="1">
        <f t="shared" si="351"/>
        <v>88.038626423512966</v>
      </c>
      <c r="Z1389" s="1">
        <f t="shared" si="352"/>
        <v>0.47678773402698421</v>
      </c>
      <c r="AA1389" s="1">
        <f t="shared" si="348"/>
        <v>18.444023015092586</v>
      </c>
      <c r="AB1389" s="1">
        <f t="shared" si="349"/>
        <v>-43.985934028348872</v>
      </c>
      <c r="AC1389" s="1">
        <f t="shared" si="342"/>
        <v>47.696376983241862</v>
      </c>
      <c r="AD1389" s="1">
        <f t="shared" si="354"/>
        <v>-1.2949724249945846</v>
      </c>
      <c r="AE1389" s="1">
        <f t="shared" si="343"/>
        <v>-2.4449305441822737</v>
      </c>
      <c r="AF1389" s="1">
        <f t="shared" si="344"/>
        <v>2.7667018175748148</v>
      </c>
      <c r="AG1389" s="1">
        <f t="shared" si="339"/>
        <v>13.869999999999749</v>
      </c>
      <c r="AH1389" s="1">
        <f>SUM($Z$2:Z1389)</f>
        <v>820.59809790337931</v>
      </c>
    </row>
    <row r="1390" spans="17:34" x14ac:dyDescent="0.3">
      <c r="Q1390" s="1">
        <f t="shared" si="345"/>
        <v>13.879999999999749</v>
      </c>
      <c r="R1390" s="1">
        <f>IF(Q1390&lt;=t_thrust,('D12 Data'!D1390/(m+m_f/2)),0)</f>
        <v>0</v>
      </c>
      <c r="S1390" s="1">
        <f t="shared" si="346"/>
        <v>0</v>
      </c>
      <c r="T1390" s="1">
        <f t="shared" si="353"/>
        <v>0</v>
      </c>
      <c r="U1390" s="1">
        <f t="shared" si="340"/>
        <v>1.2931546384112749</v>
      </c>
      <c r="V1390" s="1">
        <f t="shared" si="341"/>
        <v>7.3732593866365512</v>
      </c>
      <c r="W1390" s="1">
        <f t="shared" si="347"/>
        <v>8.6664140250478248</v>
      </c>
      <c r="X1390" s="1">
        <f t="shared" si="350"/>
        <v>651.74139810995064</v>
      </c>
      <c r="Y1390" s="1">
        <f t="shared" si="351"/>
        <v>87.59876708322949</v>
      </c>
      <c r="Z1390" s="1">
        <f t="shared" si="352"/>
        <v>0.47696376983240735</v>
      </c>
      <c r="AA1390" s="1">
        <f t="shared" si="348"/>
        <v>18.43107329084264</v>
      </c>
      <c r="AB1390" s="1">
        <f t="shared" si="349"/>
        <v>-44.010383333790692</v>
      </c>
      <c r="AC1390" s="1">
        <f t="shared" si="342"/>
        <v>47.713921488802555</v>
      </c>
      <c r="AD1390" s="1">
        <f t="shared" si="354"/>
        <v>-1.2931546384112749</v>
      </c>
      <c r="AE1390" s="1">
        <f t="shared" si="343"/>
        <v>-2.4367406133634493</v>
      </c>
      <c r="AF1390" s="1">
        <f t="shared" si="344"/>
        <v>2.7586144594088302</v>
      </c>
      <c r="AG1390" s="1">
        <f t="shared" si="339"/>
        <v>13.879999999999749</v>
      </c>
      <c r="AH1390" s="1">
        <f>SUM($Z$2:Z1390)</f>
        <v>821.07506167321174</v>
      </c>
    </row>
    <row r="1391" spans="17:34" x14ac:dyDescent="0.3">
      <c r="Q1391" s="1">
        <f t="shared" si="345"/>
        <v>13.889999999999748</v>
      </c>
      <c r="R1391" s="1">
        <f>IF(Q1391&lt;=t_thrust,('D12 Data'!D1391/(m+m_f/2)),0)</f>
        <v>0</v>
      </c>
      <c r="S1391" s="1">
        <f t="shared" si="346"/>
        <v>0</v>
      </c>
      <c r="T1391" s="1">
        <f t="shared" si="353"/>
        <v>0</v>
      </c>
      <c r="U1391" s="1">
        <f t="shared" si="340"/>
        <v>1.2913406775488854</v>
      </c>
      <c r="V1391" s="1">
        <f t="shared" si="341"/>
        <v>7.3814264113667125</v>
      </c>
      <c r="W1391" s="1">
        <f t="shared" si="347"/>
        <v>8.672767088915597</v>
      </c>
      <c r="X1391" s="1">
        <f t="shared" si="350"/>
        <v>651.92570884285908</v>
      </c>
      <c r="Y1391" s="1">
        <f t="shared" si="351"/>
        <v>87.158663249891589</v>
      </c>
      <c r="Z1391" s="1">
        <f t="shared" si="352"/>
        <v>0.47713921488802624</v>
      </c>
      <c r="AA1391" s="1">
        <f t="shared" si="348"/>
        <v>18.418141744458527</v>
      </c>
      <c r="AB1391" s="1">
        <f t="shared" si="349"/>
        <v>-44.034750739924327</v>
      </c>
      <c r="AC1391" s="1">
        <f t="shared" si="342"/>
        <v>47.731407040294044</v>
      </c>
      <c r="AD1391" s="1">
        <f t="shared" si="354"/>
        <v>-1.2913406775488854</v>
      </c>
      <c r="AE1391" s="1">
        <f t="shared" si="343"/>
        <v>-2.428573588633288</v>
      </c>
      <c r="AF1391" s="1">
        <f t="shared" si="344"/>
        <v>2.7505509304318618</v>
      </c>
      <c r="AG1391" s="1">
        <f t="shared" si="339"/>
        <v>13.889999999999748</v>
      </c>
      <c r="AH1391" s="1">
        <f>SUM($Z$2:Z1391)</f>
        <v>821.55220088809972</v>
      </c>
    </row>
    <row r="1392" spans="17:34" x14ac:dyDescent="0.3">
      <c r="Q1392" s="1">
        <f t="shared" si="345"/>
        <v>13.899999999999748</v>
      </c>
      <c r="R1392" s="1">
        <f>IF(Q1392&lt;=t_thrust,('D12 Data'!D1392/(m+m_f/2)),0)</f>
        <v>0</v>
      </c>
      <c r="S1392" s="1">
        <f t="shared" si="346"/>
        <v>0</v>
      </c>
      <c r="T1392" s="1">
        <f t="shared" si="353"/>
        <v>0</v>
      </c>
      <c r="U1392" s="1">
        <f t="shared" si="340"/>
        <v>1.2895305316775605</v>
      </c>
      <c r="V1392" s="1">
        <f t="shared" si="341"/>
        <v>7.389570561262631</v>
      </c>
      <c r="W1392" s="1">
        <f t="shared" si="347"/>
        <v>8.6791010929401917</v>
      </c>
      <c r="X1392" s="1">
        <f t="shared" si="350"/>
        <v>652.1098902603037</v>
      </c>
      <c r="Y1392" s="1">
        <f t="shared" si="351"/>
        <v>86.718315742492351</v>
      </c>
      <c r="Z1392" s="1">
        <f t="shared" si="352"/>
        <v>0.47731407040294915</v>
      </c>
      <c r="AA1392" s="1">
        <f t="shared" si="348"/>
        <v>18.405228337683038</v>
      </c>
      <c r="AB1392" s="1">
        <f t="shared" si="349"/>
        <v>-44.059036475810657</v>
      </c>
      <c r="AC1392" s="1">
        <f t="shared" si="342"/>
        <v>47.748833758941849</v>
      </c>
      <c r="AD1392" s="1">
        <f t="shared" si="354"/>
        <v>-1.2895305316775605</v>
      </c>
      <c r="AE1392" s="1">
        <f t="shared" si="343"/>
        <v>-2.4204294387373695</v>
      </c>
      <c r="AF1392" s="1">
        <f t="shared" si="344"/>
        <v>2.7425111959726087</v>
      </c>
      <c r="AG1392" s="1">
        <f t="shared" si="339"/>
        <v>13.899999999999748</v>
      </c>
      <c r="AH1392" s="1">
        <f>SUM($Z$2:Z1392)</f>
        <v>822.02951495850266</v>
      </c>
    </row>
    <row r="1393" spans="17:34" x14ac:dyDescent="0.3">
      <c r="Q1393" s="1">
        <f t="shared" si="345"/>
        <v>13.909999999999748</v>
      </c>
      <c r="R1393" s="1">
        <f>IF(Q1393&lt;=t_thrust,('D12 Data'!D1393/(m+m_f/2)),0)</f>
        <v>0</v>
      </c>
      <c r="S1393" s="1">
        <f t="shared" si="346"/>
        <v>0</v>
      </c>
      <c r="T1393" s="1">
        <f t="shared" si="353"/>
        <v>0</v>
      </c>
      <c r="U1393" s="1">
        <f t="shared" si="340"/>
        <v>1.2877241901050402</v>
      </c>
      <c r="V1393" s="1">
        <f t="shared" si="341"/>
        <v>7.3976918677958796</v>
      </c>
      <c r="W1393" s="1">
        <f t="shared" si="347"/>
        <v>8.6854160579009179</v>
      </c>
      <c r="X1393" s="1">
        <f t="shared" si="350"/>
        <v>652.29394254368049</v>
      </c>
      <c r="Y1393" s="1">
        <f t="shared" si="351"/>
        <v>86.277725377734257</v>
      </c>
      <c r="Z1393" s="1">
        <f t="shared" si="352"/>
        <v>0.47748833758939013</v>
      </c>
      <c r="AA1393" s="1">
        <f t="shared" si="348"/>
        <v>18.392333032366263</v>
      </c>
      <c r="AB1393" s="1">
        <f t="shared" si="349"/>
        <v>-44.083240770198032</v>
      </c>
      <c r="AC1393" s="1">
        <f t="shared" si="342"/>
        <v>47.766201766277383</v>
      </c>
      <c r="AD1393" s="1">
        <f t="shared" si="354"/>
        <v>-1.2877241901050402</v>
      </c>
      <c r="AE1393" s="1">
        <f t="shared" si="343"/>
        <v>-2.4123081322041209</v>
      </c>
      <c r="AF1393" s="1">
        <f t="shared" si="344"/>
        <v>2.7344952211477378</v>
      </c>
      <c r="AG1393" s="1">
        <f t="shared" si="339"/>
        <v>13.909999999999748</v>
      </c>
      <c r="AH1393" s="1">
        <f>SUM($Z$2:Z1393)</f>
        <v>822.50700329609208</v>
      </c>
    </row>
    <row r="1394" spans="17:34" x14ac:dyDescent="0.3">
      <c r="Q1394" s="1">
        <f t="shared" si="345"/>
        <v>13.919999999999748</v>
      </c>
      <c r="R1394" s="1">
        <f>IF(Q1394&lt;=t_thrust,('D12 Data'!D1394/(m+m_f/2)),0)</f>
        <v>0</v>
      </c>
      <c r="S1394" s="1">
        <f t="shared" si="346"/>
        <v>0</v>
      </c>
      <c r="T1394" s="1">
        <f t="shared" si="353"/>
        <v>0</v>
      </c>
      <c r="U1394" s="1">
        <f t="shared" si="340"/>
        <v>1.285921642176503</v>
      </c>
      <c r="V1394" s="1">
        <f t="shared" si="341"/>
        <v>7.4057903626527271</v>
      </c>
      <c r="W1394" s="1">
        <f t="shared" si="347"/>
        <v>8.6917120048292311</v>
      </c>
      <c r="X1394" s="1">
        <f t="shared" si="350"/>
        <v>652.47786587400412</v>
      </c>
      <c r="Y1394" s="1">
        <f t="shared" si="351"/>
        <v>85.836892970032281</v>
      </c>
      <c r="Z1394" s="1">
        <f t="shared" si="352"/>
        <v>0.47766201766275967</v>
      </c>
      <c r="AA1394" s="1">
        <f t="shared" si="348"/>
        <v>18.379455790465212</v>
      </c>
      <c r="AB1394" s="1">
        <f t="shared" si="349"/>
        <v>-44.10736385152007</v>
      </c>
      <c r="AC1394" s="1">
        <f t="shared" si="342"/>
        <v>47.783511184131754</v>
      </c>
      <c r="AD1394" s="1">
        <f t="shared" si="354"/>
        <v>-1.285921642176503</v>
      </c>
      <c r="AE1394" s="1">
        <f t="shared" si="343"/>
        <v>-2.4042096373472734</v>
      </c>
      <c r="AF1394" s="1">
        <f t="shared" si="344"/>
        <v>2.726502970864221</v>
      </c>
      <c r="AG1394" s="1">
        <f t="shared" si="339"/>
        <v>13.919999999999748</v>
      </c>
      <c r="AH1394" s="1">
        <f>SUM($Z$2:Z1394)</f>
        <v>822.98466531375482</v>
      </c>
    </row>
    <row r="1395" spans="17:34" x14ac:dyDescent="0.3">
      <c r="Q1395" s="1">
        <f t="shared" si="345"/>
        <v>13.929999999999747</v>
      </c>
      <c r="R1395" s="1">
        <f>IF(Q1395&lt;=t_thrust,('D12 Data'!D1395/(m+m_f/2)),0)</f>
        <v>0</v>
      </c>
      <c r="S1395" s="1">
        <f t="shared" si="346"/>
        <v>0</v>
      </c>
      <c r="T1395" s="1">
        <f t="shared" si="353"/>
        <v>0</v>
      </c>
      <c r="U1395" s="1">
        <f t="shared" si="340"/>
        <v>1.2841228772744073</v>
      </c>
      <c r="V1395" s="1">
        <f t="shared" si="341"/>
        <v>7.4138660777317273</v>
      </c>
      <c r="W1395" s="1">
        <f t="shared" si="347"/>
        <v>8.6979889550061369</v>
      </c>
      <c r="X1395" s="1">
        <f t="shared" si="350"/>
        <v>652.66166043190879</v>
      </c>
      <c r="Y1395" s="1">
        <f t="shared" si="351"/>
        <v>85.395819331517089</v>
      </c>
      <c r="Z1395" s="1">
        <f t="shared" si="352"/>
        <v>0.47783511184131333</v>
      </c>
      <c r="AA1395" s="1">
        <f t="shared" si="348"/>
        <v>18.366596574043445</v>
      </c>
      <c r="AB1395" s="1">
        <f t="shared" si="349"/>
        <v>-44.131405947893541</v>
      </c>
      <c r="AC1395" s="1">
        <f t="shared" si="342"/>
        <v>47.800762134629586</v>
      </c>
      <c r="AD1395" s="1">
        <f t="shared" si="354"/>
        <v>-1.2841228772744073</v>
      </c>
      <c r="AE1395" s="1">
        <f t="shared" si="343"/>
        <v>-2.3961339222682732</v>
      </c>
      <c r="AF1395" s="1">
        <f t="shared" si="344"/>
        <v>2.7185344098216304</v>
      </c>
      <c r="AG1395" s="1">
        <f t="shared" si="339"/>
        <v>13.929999999999747</v>
      </c>
      <c r="AH1395" s="1">
        <f>SUM($Z$2:Z1395)</f>
        <v>823.46250042559609</v>
      </c>
    </row>
    <row r="1396" spans="17:34" x14ac:dyDescent="0.3">
      <c r="Q1396" s="1">
        <f t="shared" si="345"/>
        <v>13.939999999999747</v>
      </c>
      <c r="R1396" s="1">
        <f>IF(Q1396&lt;=t_thrust,('D12 Data'!D1396/(m+m_f/2)),0)</f>
        <v>0</v>
      </c>
      <c r="S1396" s="1">
        <f t="shared" si="346"/>
        <v>0</v>
      </c>
      <c r="T1396" s="1">
        <f t="shared" si="353"/>
        <v>0</v>
      </c>
      <c r="U1396" s="1">
        <f t="shared" si="340"/>
        <v>1.2823278848183377</v>
      </c>
      <c r="V1396" s="1">
        <f t="shared" si="341"/>
        <v>7.4219190451413013</v>
      </c>
      <c r="W1396" s="1">
        <f t="shared" si="347"/>
        <v>8.7042469299596377</v>
      </c>
      <c r="X1396" s="1">
        <f t="shared" si="350"/>
        <v>652.84532639764916</v>
      </c>
      <c r="Y1396" s="1">
        <f t="shared" si="351"/>
        <v>84.954505272038162</v>
      </c>
      <c r="Z1396" s="1">
        <f t="shared" si="352"/>
        <v>0.4780076213462649</v>
      </c>
      <c r="AA1396" s="1">
        <f t="shared" si="348"/>
        <v>18.353755345270702</v>
      </c>
      <c r="AB1396" s="1">
        <f t="shared" si="349"/>
        <v>-44.155367287116221</v>
      </c>
      <c r="AC1396" s="1">
        <f t="shared" si="342"/>
        <v>47.817954740182962</v>
      </c>
      <c r="AD1396" s="1">
        <f t="shared" si="354"/>
        <v>-1.2823278848183377</v>
      </c>
      <c r="AE1396" s="1">
        <f t="shared" si="343"/>
        <v>-2.3880809548586992</v>
      </c>
      <c r="AF1396" s="1">
        <f t="shared" si="344"/>
        <v>2.7105895025144453</v>
      </c>
      <c r="AG1396" s="1">
        <f t="shared" si="339"/>
        <v>13.939999999999747</v>
      </c>
      <c r="AH1396" s="1">
        <f>SUM($Z$2:Z1396)</f>
        <v>823.94050804694234</v>
      </c>
    </row>
    <row r="1397" spans="17:34" x14ac:dyDescent="0.3">
      <c r="Q1397" s="1">
        <f t="shared" si="345"/>
        <v>13.949999999999747</v>
      </c>
      <c r="R1397" s="1">
        <f>IF(Q1397&lt;=t_thrust,('D12 Data'!D1397/(m+m_f/2)),0)</f>
        <v>0</v>
      </c>
      <c r="S1397" s="1">
        <f t="shared" si="346"/>
        <v>0</v>
      </c>
      <c r="T1397" s="1">
        <f t="shared" si="353"/>
        <v>0</v>
      </c>
      <c r="U1397" s="1">
        <f t="shared" si="340"/>
        <v>1.2805366542648449</v>
      </c>
      <c r="V1397" s="1">
        <f t="shared" si="341"/>
        <v>7.4299492971973331</v>
      </c>
      <c r="W1397" s="1">
        <f t="shared" si="347"/>
        <v>8.7104859514621769</v>
      </c>
      <c r="X1397" s="1">
        <f t="shared" si="350"/>
        <v>653.02886395110181</v>
      </c>
      <c r="Y1397" s="1">
        <f t="shared" si="351"/>
        <v>84.51295159916701</v>
      </c>
      <c r="Z1397" s="1">
        <f t="shared" si="352"/>
        <v>0.47817954740179863</v>
      </c>
      <c r="AA1397" s="1">
        <f t="shared" si="348"/>
        <v>18.340932066422518</v>
      </c>
      <c r="AB1397" s="1">
        <f t="shared" si="349"/>
        <v>-44.179248096664807</v>
      </c>
      <c r="AC1397" s="1">
        <f t="shared" si="342"/>
        <v>47.835089123485353</v>
      </c>
      <c r="AD1397" s="1">
        <f t="shared" si="354"/>
        <v>-1.2805366542648449</v>
      </c>
      <c r="AE1397" s="1">
        <f t="shared" si="343"/>
        <v>-2.3800507028026674</v>
      </c>
      <c r="AF1397" s="1">
        <f t="shared" si="344"/>
        <v>2.7026682132343351</v>
      </c>
      <c r="AG1397" s="1">
        <f t="shared" si="339"/>
        <v>13.949999999999747</v>
      </c>
      <c r="AH1397" s="1">
        <f>SUM($Z$2:Z1397)</f>
        <v>824.41868759434419</v>
      </c>
    </row>
    <row r="1398" spans="17:34" x14ac:dyDescent="0.3">
      <c r="Q1398" s="1">
        <f t="shared" si="345"/>
        <v>13.959999999999747</v>
      </c>
      <c r="R1398" s="1">
        <f>IF(Q1398&lt;=t_thrust,('D12 Data'!D1398/(m+m_f/2)),0)</f>
        <v>0</v>
      </c>
      <c r="S1398" s="1">
        <f t="shared" si="346"/>
        <v>0</v>
      </c>
      <c r="T1398" s="1">
        <f t="shared" si="353"/>
        <v>0</v>
      </c>
      <c r="U1398" s="1">
        <f t="shared" si="340"/>
        <v>1.2787491751072948</v>
      </c>
      <c r="V1398" s="1">
        <f t="shared" si="341"/>
        <v>7.4379568664207882</v>
      </c>
      <c r="W1398" s="1">
        <f t="shared" si="347"/>
        <v>8.7167060415280826</v>
      </c>
      <c r="X1398" s="1">
        <f t="shared" si="350"/>
        <v>653.21227327176598</v>
      </c>
      <c r="Y1398" s="1">
        <f t="shared" si="351"/>
        <v>84.07115911820037</v>
      </c>
      <c r="Z1398" s="1">
        <f t="shared" si="352"/>
        <v>0.47835089123482449</v>
      </c>
      <c r="AA1398" s="1">
        <f t="shared" si="348"/>
        <v>18.328126699879871</v>
      </c>
      <c r="AB1398" s="1">
        <f t="shared" si="349"/>
        <v>-44.203048603692835</v>
      </c>
      <c r="AC1398" s="1">
        <f t="shared" si="342"/>
        <v>47.852165407505652</v>
      </c>
      <c r="AD1398" s="1">
        <f t="shared" si="354"/>
        <v>-1.2787491751072948</v>
      </c>
      <c r="AE1398" s="1">
        <f t="shared" si="343"/>
        <v>-2.3720431335792123</v>
      </c>
      <c r="AF1398" s="1">
        <f t="shared" si="344"/>
        <v>2.694770506072433</v>
      </c>
      <c r="AG1398" s="1">
        <f t="shared" si="339"/>
        <v>13.959999999999747</v>
      </c>
      <c r="AH1398" s="1">
        <f>SUM($Z$2:Z1398)</f>
        <v>824.89703848557906</v>
      </c>
    </row>
    <row r="1399" spans="17:34" x14ac:dyDescent="0.3">
      <c r="Q1399" s="1">
        <f t="shared" si="345"/>
        <v>13.969999999999747</v>
      </c>
      <c r="R1399" s="1">
        <f>IF(Q1399&lt;=t_thrust,('D12 Data'!D1399/(m+m_f/2)),0)</f>
        <v>0</v>
      </c>
      <c r="S1399" s="1">
        <f t="shared" si="346"/>
        <v>0</v>
      </c>
      <c r="T1399" s="1">
        <f t="shared" si="353"/>
        <v>0</v>
      </c>
      <c r="U1399" s="1">
        <f t="shared" si="340"/>
        <v>1.2769654368757124</v>
      </c>
      <c r="V1399" s="1">
        <f t="shared" si="341"/>
        <v>7.4459417855353287</v>
      </c>
      <c r="W1399" s="1">
        <f t="shared" si="347"/>
        <v>8.7229072224110418</v>
      </c>
      <c r="X1399" s="1">
        <f t="shared" si="350"/>
        <v>653.39555453876483</v>
      </c>
      <c r="Y1399" s="1">
        <f t="shared" si="351"/>
        <v>83.629128632163457</v>
      </c>
      <c r="Z1399" s="1">
        <f t="shared" si="352"/>
        <v>0.47852165407506075</v>
      </c>
      <c r="AA1399" s="1">
        <f t="shared" si="348"/>
        <v>18.315339208128798</v>
      </c>
      <c r="AB1399" s="1">
        <f t="shared" si="349"/>
        <v>-44.226769035028624</v>
      </c>
      <c r="AC1399" s="1">
        <f t="shared" si="342"/>
        <v>47.869183715482208</v>
      </c>
      <c r="AD1399" s="1">
        <f t="shared" si="354"/>
        <v>-1.2769654368757124</v>
      </c>
      <c r="AE1399" s="1">
        <f t="shared" si="343"/>
        <v>-2.3640582144646718</v>
      </c>
      <c r="AF1399" s="1">
        <f t="shared" si="344"/>
        <v>2.6868963449216032</v>
      </c>
      <c r="AG1399" s="1">
        <f t="shared" si="339"/>
        <v>13.969999999999747</v>
      </c>
      <c r="AH1399" s="1">
        <f>SUM($Z$2:Z1399)</f>
        <v>825.37556013965411</v>
      </c>
    </row>
    <row r="1400" spans="17:34" x14ac:dyDescent="0.3">
      <c r="Q1400" s="1">
        <f t="shared" si="345"/>
        <v>13.979999999999746</v>
      </c>
      <c r="R1400" s="1">
        <f>IF(Q1400&lt;=t_thrust,('D12 Data'!D1400/(m+m_f/2)),0)</f>
        <v>0</v>
      </c>
      <c r="S1400" s="1">
        <f t="shared" si="346"/>
        <v>0</v>
      </c>
      <c r="T1400" s="1">
        <f t="shared" si="353"/>
        <v>0</v>
      </c>
      <c r="U1400" s="1">
        <f t="shared" si="340"/>
        <v>1.2751854291366289</v>
      </c>
      <c r="V1400" s="1">
        <f t="shared" si="341"/>
        <v>7.4539040874649682</v>
      </c>
      <c r="W1400" s="1">
        <f t="shared" si="347"/>
        <v>8.7290895166015989</v>
      </c>
      <c r="X1400" s="1">
        <f t="shared" si="350"/>
        <v>653.57870793084612</v>
      </c>
      <c r="Y1400" s="1">
        <f t="shared" si="351"/>
        <v>83.18686094181318</v>
      </c>
      <c r="Z1400" s="1">
        <f t="shared" si="352"/>
        <v>0.4786918371548165</v>
      </c>
      <c r="AA1400" s="1">
        <f t="shared" si="348"/>
        <v>18.302569553760041</v>
      </c>
      <c r="AB1400" s="1">
        <f t="shared" si="349"/>
        <v>-44.250409617173268</v>
      </c>
      <c r="AC1400" s="1">
        <f t="shared" si="342"/>
        <v>47.886144170916957</v>
      </c>
      <c r="AD1400" s="1">
        <f t="shared" si="354"/>
        <v>-1.2751854291366289</v>
      </c>
      <c r="AE1400" s="1">
        <f t="shared" si="343"/>
        <v>-2.3560959125350323</v>
      </c>
      <c r="AF1400" s="1">
        <f t="shared" si="344"/>
        <v>2.6790456934786788</v>
      </c>
      <c r="AG1400" s="1">
        <f t="shared" si="339"/>
        <v>13.979999999999746</v>
      </c>
      <c r="AH1400" s="1">
        <f>SUM($Z$2:Z1400)</f>
        <v>825.85425197680888</v>
      </c>
    </row>
    <row r="1401" spans="17:34" x14ac:dyDescent="0.3">
      <c r="Q1401" s="1">
        <f t="shared" si="345"/>
        <v>13.989999999999746</v>
      </c>
      <c r="R1401" s="1">
        <f>IF(Q1401&lt;=t_thrust,('D12 Data'!D1401/(m+m_f/2)),0)</f>
        <v>0</v>
      </c>
      <c r="S1401" s="1">
        <f t="shared" si="346"/>
        <v>0</v>
      </c>
      <c r="T1401" s="1">
        <f t="shared" si="353"/>
        <v>0</v>
      </c>
      <c r="U1401" s="1">
        <f t="shared" si="340"/>
        <v>1.2734091414929296</v>
      </c>
      <c r="V1401" s="1">
        <f t="shared" si="341"/>
        <v>7.4618438053317071</v>
      </c>
      <c r="W1401" s="1">
        <f t="shared" si="347"/>
        <v>8.7352529468246374</v>
      </c>
      <c r="X1401" s="1">
        <f t="shared" si="350"/>
        <v>653.76173362638372</v>
      </c>
      <c r="Y1401" s="1">
        <f t="shared" si="351"/>
        <v>82.744356845641462</v>
      </c>
      <c r="Z1401" s="1">
        <f t="shared" si="352"/>
        <v>0.47886144170915307</v>
      </c>
      <c r="AA1401" s="1">
        <f t="shared" si="348"/>
        <v>18.289817699468674</v>
      </c>
      <c r="AB1401" s="1">
        <f t="shared" si="349"/>
        <v>-44.273970576298616</v>
      </c>
      <c r="AC1401" s="1">
        <f t="shared" si="342"/>
        <v>47.90304689756961</v>
      </c>
      <c r="AD1401" s="1">
        <f t="shared" si="354"/>
        <v>-1.2734091414929296</v>
      </c>
      <c r="AE1401" s="1">
        <f t="shared" si="343"/>
        <v>-2.3481561946682934</v>
      </c>
      <c r="AF1401" s="1">
        <f t="shared" si="344"/>
        <v>2.6712185152467107</v>
      </c>
      <c r="AG1401" s="1">
        <f t="shared" si="339"/>
        <v>13.989999999999746</v>
      </c>
      <c r="AH1401" s="1">
        <f>SUM($Z$2:Z1401)</f>
        <v>826.333113418518</v>
      </c>
    </row>
    <row r="1402" spans="17:34" x14ac:dyDescent="0.3">
      <c r="Q1402" s="1">
        <f t="shared" si="345"/>
        <v>13.999999999999746</v>
      </c>
      <c r="R1402" s="1">
        <f>IF(Q1402&lt;=t_thrust,('D12 Data'!D1402/(m+m_f/2)),0)</f>
        <v>0</v>
      </c>
      <c r="S1402" s="1">
        <f t="shared" si="346"/>
        <v>0</v>
      </c>
      <c r="T1402" s="1">
        <f t="shared" si="353"/>
        <v>0</v>
      </c>
      <c r="U1402" s="1">
        <f t="shared" si="340"/>
        <v>1.2716365635836997</v>
      </c>
      <c r="V1402" s="1">
        <f t="shared" si="341"/>
        <v>7.4697609724531961</v>
      </c>
      <c r="W1402" s="1">
        <f t="shared" si="347"/>
        <v>8.7413975360368958</v>
      </c>
      <c r="X1402" s="1">
        <f t="shared" si="350"/>
        <v>653.94463180337834</v>
      </c>
      <c r="Y1402" s="1">
        <f t="shared" si="351"/>
        <v>82.301617139878488</v>
      </c>
      <c r="Z1402" s="1">
        <f t="shared" si="352"/>
        <v>0.47903046897566259</v>
      </c>
      <c r="AA1402" s="1">
        <f t="shared" si="348"/>
        <v>18.277083608053744</v>
      </c>
      <c r="AB1402" s="1">
        <f t="shared" si="349"/>
        <v>-44.297452138245298</v>
      </c>
      <c r="AC1402" s="1">
        <f t="shared" si="342"/>
        <v>47.919892019451794</v>
      </c>
      <c r="AD1402" s="1">
        <f t="shared" si="354"/>
        <v>-1.2716365635836997</v>
      </c>
      <c r="AE1402" s="1">
        <f t="shared" si="343"/>
        <v>-2.3402390275468044</v>
      </c>
      <c r="AF1402" s="1">
        <f t="shared" si="344"/>
        <v>2.663414773537192</v>
      </c>
      <c r="AG1402" s="1">
        <f t="shared" si="339"/>
        <v>13.999999999999746</v>
      </c>
      <c r="AH1402" s="1">
        <f>SUM($Z$2:Z1402)</f>
        <v>826.81214388749368</v>
      </c>
    </row>
    <row r="1403" spans="17:34" x14ac:dyDescent="0.3">
      <c r="Q1403" s="1">
        <f t="shared" si="345"/>
        <v>14.009999999999746</v>
      </c>
      <c r="R1403" s="1">
        <f>IF(Q1403&lt;=t_thrust,('D12 Data'!D1403/(m+m_f/2)),0)</f>
        <v>0</v>
      </c>
      <c r="S1403" s="1">
        <f t="shared" si="346"/>
        <v>0</v>
      </c>
      <c r="T1403" s="1">
        <f t="shared" si="353"/>
        <v>0</v>
      </c>
      <c r="U1403" s="1">
        <f t="shared" si="340"/>
        <v>1.2698676850840775</v>
      </c>
      <c r="V1403" s="1">
        <f t="shared" si="341"/>
        <v>7.4776556223404196</v>
      </c>
      <c r="W1403" s="1">
        <f t="shared" si="347"/>
        <v>8.7475233074244976</v>
      </c>
      <c r="X1403" s="1">
        <f t="shared" si="350"/>
        <v>654.12740263945886</v>
      </c>
      <c r="Y1403" s="1">
        <f t="shared" si="351"/>
        <v>81.858642618496049</v>
      </c>
      <c r="Z1403" s="1">
        <f t="shared" si="352"/>
        <v>0.479198920194499</v>
      </c>
      <c r="AA1403" s="1">
        <f t="shared" si="348"/>
        <v>18.264367242417908</v>
      </c>
      <c r="AB1403" s="1">
        <f t="shared" si="349"/>
        <v>-44.320854528520762</v>
      </c>
      <c r="AC1403" s="1">
        <f t="shared" si="342"/>
        <v>47.936679660821397</v>
      </c>
      <c r="AD1403" s="1">
        <f t="shared" si="354"/>
        <v>-1.2698676850840775</v>
      </c>
      <c r="AE1403" s="1">
        <f t="shared" si="343"/>
        <v>-2.3323443776595809</v>
      </c>
      <c r="AF1403" s="1">
        <f t="shared" si="344"/>
        <v>2.6556344314722709</v>
      </c>
      <c r="AG1403" s="1">
        <f t="shared" si="339"/>
        <v>14.009999999999746</v>
      </c>
      <c r="AH1403" s="1">
        <f>SUM($Z$2:Z1403)</f>
        <v>827.29134280768812</v>
      </c>
    </row>
    <row r="1404" spans="17:34" x14ac:dyDescent="0.3">
      <c r="Q1404" s="1">
        <f t="shared" si="345"/>
        <v>14.019999999999746</v>
      </c>
      <c r="R1404" s="1">
        <f>IF(Q1404&lt;=t_thrust,('D12 Data'!D1404/(m+m_f/2)),0)</f>
        <v>0</v>
      </c>
      <c r="S1404" s="1">
        <f t="shared" si="346"/>
        <v>0</v>
      </c>
      <c r="T1404" s="1">
        <f t="shared" si="353"/>
        <v>0</v>
      </c>
      <c r="U1404" s="1">
        <f t="shared" si="340"/>
        <v>1.268102495705099</v>
      </c>
      <c r="V1404" s="1">
        <f t="shared" si="341"/>
        <v>7.4855277886953822</v>
      </c>
      <c r="W1404" s="1">
        <f t="shared" si="347"/>
        <v>8.7536302844004812</v>
      </c>
      <c r="X1404" s="1">
        <f t="shared" si="350"/>
        <v>654.31004631188307</v>
      </c>
      <c r="Y1404" s="1">
        <f t="shared" si="351"/>
        <v>81.415434073210847</v>
      </c>
      <c r="Z1404" s="1">
        <f t="shared" si="352"/>
        <v>0.47936679660821907</v>
      </c>
      <c r="AA1404" s="1">
        <f t="shared" si="348"/>
        <v>18.251668565567069</v>
      </c>
      <c r="AB1404" s="1">
        <f t="shared" si="349"/>
        <v>-44.344177972297359</v>
      </c>
      <c r="AC1404" s="1">
        <f t="shared" si="342"/>
        <v>47.953409946176834</v>
      </c>
      <c r="AD1404" s="1">
        <f t="shared" si="354"/>
        <v>-1.268102495705099</v>
      </c>
      <c r="AE1404" s="1">
        <f t="shared" si="343"/>
        <v>-2.3244722113046183</v>
      </c>
      <c r="AF1404" s="1">
        <f t="shared" si="344"/>
        <v>2.6478774519869464</v>
      </c>
      <c r="AG1404" s="1">
        <f t="shared" si="339"/>
        <v>14.019999999999746</v>
      </c>
      <c r="AH1404" s="1">
        <f>SUM($Z$2:Z1404)</f>
        <v>827.77070960429637</v>
      </c>
    </row>
    <row r="1405" spans="17:34" x14ac:dyDescent="0.3">
      <c r="Q1405" s="1">
        <f t="shared" si="345"/>
        <v>14.029999999999745</v>
      </c>
      <c r="R1405" s="1">
        <f>IF(Q1405&lt;=t_thrust,('D12 Data'!D1405/(m+m_f/2)),0)</f>
        <v>0</v>
      </c>
      <c r="S1405" s="1">
        <f t="shared" si="346"/>
        <v>0</v>
      </c>
      <c r="T1405" s="1">
        <f t="shared" si="353"/>
        <v>0</v>
      </c>
      <c r="U1405" s="1">
        <f t="shared" si="340"/>
        <v>1.2663409851935505</v>
      </c>
      <c r="V1405" s="1">
        <f t="shared" si="341"/>
        <v>7.4933775054088043</v>
      </c>
      <c r="W1405" s="1">
        <f t="shared" si="347"/>
        <v>8.7597184906023546</v>
      </c>
      <c r="X1405" s="1">
        <f t="shared" si="350"/>
        <v>654.4925629975387</v>
      </c>
      <c r="Y1405" s="1">
        <f t="shared" si="351"/>
        <v>80.971992293487887</v>
      </c>
      <c r="Z1405" s="1">
        <f t="shared" si="352"/>
        <v>0.47953409946173947</v>
      </c>
      <c r="AA1405" s="1">
        <f t="shared" si="348"/>
        <v>18.238987540610019</v>
      </c>
      <c r="AB1405" s="1">
        <f t="shared" si="349"/>
        <v>-44.367422694410408</v>
      </c>
      <c r="AC1405" s="1">
        <f t="shared" si="342"/>
        <v>47.970083000251428</v>
      </c>
      <c r="AD1405" s="1">
        <f t="shared" si="354"/>
        <v>-1.2663409851935505</v>
      </c>
      <c r="AE1405" s="1">
        <f t="shared" si="343"/>
        <v>-2.3166224945911962</v>
      </c>
      <c r="AF1405" s="1">
        <f t="shared" si="344"/>
        <v>2.6401437978312674</v>
      </c>
      <c r="AG1405" s="1">
        <f t="shared" si="339"/>
        <v>14.029999999999745</v>
      </c>
      <c r="AH1405" s="1">
        <f>SUM($Z$2:Z1405)</f>
        <v>828.25024370375809</v>
      </c>
    </row>
    <row r="1406" spans="17:34" x14ac:dyDescent="0.3">
      <c r="Q1406" s="1">
        <f t="shared" si="345"/>
        <v>14.039999999999745</v>
      </c>
      <c r="R1406" s="1">
        <f>IF(Q1406&lt;=t_thrust,('D12 Data'!D1406/(m+m_f/2)),0)</f>
        <v>0</v>
      </c>
      <c r="S1406" s="1">
        <f t="shared" si="346"/>
        <v>0</v>
      </c>
      <c r="T1406" s="1">
        <f t="shared" si="353"/>
        <v>0</v>
      </c>
      <c r="U1406" s="1">
        <f t="shared" si="340"/>
        <v>1.2645831433318206</v>
      </c>
      <c r="V1406" s="1">
        <f t="shared" si="341"/>
        <v>7.5012048065578361</v>
      </c>
      <c r="W1406" s="1">
        <f t="shared" si="347"/>
        <v>8.765787949889658</v>
      </c>
      <c r="X1406" s="1">
        <f t="shared" si="350"/>
        <v>654.6749528729448</v>
      </c>
      <c r="Y1406" s="1">
        <f t="shared" si="351"/>
        <v>80.52831806654379</v>
      </c>
      <c r="Z1406" s="1">
        <f t="shared" si="352"/>
        <v>0.4797008300025084</v>
      </c>
      <c r="AA1406" s="1">
        <f t="shared" si="348"/>
        <v>18.226324130758083</v>
      </c>
      <c r="AB1406" s="1">
        <f t="shared" si="349"/>
        <v>-44.390588919356318</v>
      </c>
      <c r="AC1406" s="1">
        <f t="shared" si="342"/>
        <v>47.986698948007813</v>
      </c>
      <c r="AD1406" s="1">
        <f t="shared" si="354"/>
        <v>-1.2645831433318206</v>
      </c>
      <c r="AE1406" s="1">
        <f t="shared" si="343"/>
        <v>-2.3087951934421644</v>
      </c>
      <c r="AF1406" s="1">
        <f t="shared" si="344"/>
        <v>2.6324334315725118</v>
      </c>
      <c r="AG1406" s="1">
        <f t="shared" si="339"/>
        <v>14.039999999999745</v>
      </c>
      <c r="AH1406" s="1">
        <f>SUM($Z$2:Z1406)</f>
        <v>828.72994453376054</v>
      </c>
    </row>
    <row r="1407" spans="17:34" x14ac:dyDescent="0.3">
      <c r="Q1407" s="1">
        <f t="shared" si="345"/>
        <v>14.049999999999745</v>
      </c>
      <c r="R1407" s="1">
        <f>IF(Q1407&lt;=t_thrust,('D12 Data'!D1407/(m+m_f/2)),0)</f>
        <v>0</v>
      </c>
      <c r="S1407" s="1">
        <f t="shared" si="346"/>
        <v>0</v>
      </c>
      <c r="T1407" s="1">
        <f t="shared" si="353"/>
        <v>0</v>
      </c>
      <c r="U1407" s="1">
        <f t="shared" si="340"/>
        <v>1.2628289599377511</v>
      </c>
      <c r="V1407" s="1">
        <f t="shared" si="341"/>
        <v>7.5090097264037947</v>
      </c>
      <c r="W1407" s="1">
        <f t="shared" si="347"/>
        <v>8.7718386863415478</v>
      </c>
      <c r="X1407" s="1">
        <f t="shared" si="350"/>
        <v>654.85721611425242</v>
      </c>
      <c r="Y1407" s="1">
        <f t="shared" si="351"/>
        <v>80.084412177350231</v>
      </c>
      <c r="Z1407" s="1">
        <f t="shared" si="352"/>
        <v>0.47986698948009032</v>
      </c>
      <c r="AA1407" s="1">
        <f t="shared" si="348"/>
        <v>18.213678299324766</v>
      </c>
      <c r="AB1407" s="1">
        <f t="shared" si="349"/>
        <v>-44.41367687129074</v>
      </c>
      <c r="AC1407" s="1">
        <f t="shared" si="342"/>
        <v>48.003257914632421</v>
      </c>
      <c r="AD1407" s="1">
        <f t="shared" si="354"/>
        <v>-1.2628289599377511</v>
      </c>
      <c r="AE1407" s="1">
        <f t="shared" si="343"/>
        <v>-2.3009902735962058</v>
      </c>
      <c r="AF1407" s="1">
        <f t="shared" si="344"/>
        <v>2.6247463155973385</v>
      </c>
      <c r="AG1407" s="1">
        <f t="shared" si="339"/>
        <v>14.049999999999745</v>
      </c>
      <c r="AH1407" s="1">
        <f>SUM($Z$2:Z1407)</f>
        <v>829.20981152324066</v>
      </c>
    </row>
    <row r="1408" spans="17:34" x14ac:dyDescent="0.3">
      <c r="Q1408" s="1">
        <f t="shared" si="345"/>
        <v>14.059999999999745</v>
      </c>
      <c r="R1408" s="1">
        <f>IF(Q1408&lt;=t_thrust,('D12 Data'!D1408/(m+m_f/2)),0)</f>
        <v>0</v>
      </c>
      <c r="S1408" s="1">
        <f t="shared" si="346"/>
        <v>0</v>
      </c>
      <c r="T1408" s="1">
        <f t="shared" si="353"/>
        <v>0</v>
      </c>
      <c r="U1408" s="1">
        <f t="shared" si="340"/>
        <v>1.2610784248644882</v>
      </c>
      <c r="V1408" s="1">
        <f t="shared" si="341"/>
        <v>7.5167922993898904</v>
      </c>
      <c r="W1408" s="1">
        <f t="shared" si="347"/>
        <v>8.7778707242543792</v>
      </c>
      <c r="X1408" s="1">
        <f t="shared" si="350"/>
        <v>655.03935289724564</v>
      </c>
      <c r="Y1408" s="1">
        <f t="shared" si="351"/>
        <v>79.640275408637336</v>
      </c>
      <c r="Z1408" s="1">
        <f t="shared" si="352"/>
        <v>0.48003257914629854</v>
      </c>
      <c r="AA1408" s="1">
        <f t="shared" si="348"/>
        <v>18.201050009725389</v>
      </c>
      <c r="AB1408" s="1">
        <f t="shared" si="349"/>
        <v>-44.436686774026704</v>
      </c>
      <c r="AC1408" s="1">
        <f t="shared" si="342"/>
        <v>48.019760025529955</v>
      </c>
      <c r="AD1408" s="1">
        <f t="shared" si="354"/>
        <v>-1.2610784248644882</v>
      </c>
      <c r="AE1408" s="1">
        <f t="shared" si="343"/>
        <v>-2.2932077006101101</v>
      </c>
      <c r="AF1408" s="1">
        <f t="shared" si="344"/>
        <v>2.6170824121139571</v>
      </c>
      <c r="AG1408" s="1">
        <f t="shared" si="339"/>
        <v>14.059999999999745</v>
      </c>
      <c r="AH1408" s="1">
        <f>SUM($Z$2:Z1408)</f>
        <v>829.68984410238693</v>
      </c>
    </row>
    <row r="1409" spans="17:34" x14ac:dyDescent="0.3">
      <c r="Q1409" s="1">
        <f t="shared" si="345"/>
        <v>14.069999999999744</v>
      </c>
      <c r="R1409" s="1">
        <f>IF(Q1409&lt;=t_thrust,('D12 Data'!D1409/(m+m_f/2)),0)</f>
        <v>0</v>
      </c>
      <c r="S1409" s="1">
        <f t="shared" si="346"/>
        <v>0</v>
      </c>
      <c r="T1409" s="1">
        <f t="shared" si="353"/>
        <v>0</v>
      </c>
      <c r="U1409" s="1">
        <f t="shared" si="340"/>
        <v>1.2593315280003379</v>
      </c>
      <c r="V1409" s="1">
        <f t="shared" si="341"/>
        <v>7.5245525601389769</v>
      </c>
      <c r="W1409" s="1">
        <f t="shared" si="347"/>
        <v>8.7838840881393132</v>
      </c>
      <c r="X1409" s="1">
        <f t="shared" si="350"/>
        <v>655.22136339734288</v>
      </c>
      <c r="Y1409" s="1">
        <f t="shared" si="351"/>
        <v>79.195908540897079</v>
      </c>
      <c r="Z1409" s="1">
        <f t="shared" si="352"/>
        <v>0.4801976002552884</v>
      </c>
      <c r="AA1409" s="1">
        <f t="shared" si="348"/>
        <v>18.188439225476746</v>
      </c>
      <c r="AB1409" s="1">
        <f t="shared" si="349"/>
        <v>-44.459618851032808</v>
      </c>
      <c r="AC1409" s="1">
        <f t="shared" si="342"/>
        <v>48.036205406317976</v>
      </c>
      <c r="AD1409" s="1">
        <f t="shared" si="354"/>
        <v>-1.2593315280003379</v>
      </c>
      <c r="AE1409" s="1">
        <f t="shared" si="343"/>
        <v>-2.2854474398610236</v>
      </c>
      <c r="AF1409" s="1">
        <f t="shared" si="344"/>
        <v>2.6094416831542668</v>
      </c>
      <c r="AG1409" s="1">
        <f t="shared" ref="AG1409:AG1472" si="355">Q1409</f>
        <v>14.069999999999744</v>
      </c>
      <c r="AH1409" s="1">
        <f>SUM($Z$2:Z1409)</f>
        <v>830.17004170264227</v>
      </c>
    </row>
    <row r="1410" spans="17:34" x14ac:dyDescent="0.3">
      <c r="Q1410" s="1">
        <f t="shared" si="345"/>
        <v>14.079999999999744</v>
      </c>
      <c r="R1410" s="1">
        <f>IF(Q1410&lt;=t_thrust,('D12 Data'!D1410/(m+m_f/2)),0)</f>
        <v>0</v>
      </c>
      <c r="S1410" s="1">
        <f t="shared" si="346"/>
        <v>0</v>
      </c>
      <c r="T1410" s="1">
        <f t="shared" si="353"/>
        <v>0</v>
      </c>
      <c r="U1410" s="1">
        <f t="shared" ref="U1410:U1473" si="356">IF(t&lt;=t_thrust,(0.5*rho*vx^2*C_D*A)/(m+m_f/2),(0.5*rho*vx^2*C_D*A)/m)</f>
        <v>1.2575882592686172</v>
      </c>
      <c r="V1410" s="1">
        <f t="shared" ref="V1410:V1473" si="357">IF(t&lt;=t_thrust,(0.5*rho*vy^2*C_D*A)/(m+m_f/2),(0.5*rho*vy^2*C_D*A)/m)</f>
        <v>7.5322905434513308</v>
      </c>
      <c r="W1410" s="1">
        <f t="shared" si="347"/>
        <v>8.7898788027199473</v>
      </c>
      <c r="X1410" s="1">
        <f t="shared" si="350"/>
        <v>655.40324778959769</v>
      </c>
      <c r="Y1410" s="1">
        <f t="shared" si="351"/>
        <v>78.751312352386762</v>
      </c>
      <c r="Z1410" s="1">
        <f t="shared" si="352"/>
        <v>0.48036205406318266</v>
      </c>
      <c r="AA1410" s="1">
        <f t="shared" si="348"/>
        <v>18.175845910196742</v>
      </c>
      <c r="AB1410" s="1">
        <f t="shared" si="349"/>
        <v>-44.482473325431414</v>
      </c>
      <c r="AC1410" s="1">
        <f t="shared" ref="AC1410:AC1473" si="358">SQRT(vx^2+vy^2)</f>
        <v>48.052594182821522</v>
      </c>
      <c r="AD1410" s="1">
        <f t="shared" si="354"/>
        <v>-1.2575882592686172</v>
      </c>
      <c r="AE1410" s="1">
        <f t="shared" ref="AE1410:AE1473" si="359">IF(t&gt;t_thrust,IF(vy&gt;0,-ady-g,ady-g),aty-ady-g)</f>
        <v>-2.2777094565486697</v>
      </c>
      <c r="AF1410" s="1">
        <f t="shared" ref="AF1410:AF1473" si="360">SQRT(ax^2 + ay^2)</f>
        <v>2.6018240905759766</v>
      </c>
      <c r="AG1410" s="1">
        <f t="shared" si="355"/>
        <v>14.079999999999744</v>
      </c>
      <c r="AH1410" s="1">
        <f>SUM($Z$2:Z1410)</f>
        <v>830.65040375670549</v>
      </c>
    </row>
    <row r="1411" spans="17:34" x14ac:dyDescent="0.3">
      <c r="Q1411" s="1">
        <f t="shared" ref="Q1411:Q1474" si="361">Q1410+h</f>
        <v>14.089999999999744</v>
      </c>
      <c r="R1411" s="1">
        <f>IF(Q1411&lt;=t_thrust,('D12 Data'!D1411/(m+m_f/2)),0)</f>
        <v>0</v>
      </c>
      <c r="S1411" s="1">
        <f t="shared" ref="S1411:S1474" si="362">R1411*COS($D$3)</f>
        <v>0</v>
      </c>
      <c r="T1411" s="1">
        <f t="shared" si="353"/>
        <v>0</v>
      </c>
      <c r="U1411" s="1">
        <f t="shared" si="356"/>
        <v>1.2558486086275125</v>
      </c>
      <c r="V1411" s="1">
        <f t="shared" si="357"/>
        <v>7.5400062843024074</v>
      </c>
      <c r="W1411" s="1">
        <f t="shared" ref="W1411:W1474" si="363">IF(Q1411&lt;=t_thrust,(0.5*rho*AC1411^2*C_D*A)/(m+m_f/2),(0.5*rho*AC1411^2*C_D*A)/m)</f>
        <v>8.7958548929299187</v>
      </c>
      <c r="X1411" s="1">
        <f t="shared" si="350"/>
        <v>655.58500624869964</v>
      </c>
      <c r="Y1411" s="1">
        <f t="shared" si="351"/>
        <v>78.306487619132454</v>
      </c>
      <c r="Z1411" s="1">
        <f t="shared" si="352"/>
        <v>0.48052594182820513</v>
      </c>
      <c r="AA1411" s="1">
        <f t="shared" ref="AA1411:AA1474" si="364">AA1410+AD1410*(Q1411-Q1410)</f>
        <v>18.163270027604057</v>
      </c>
      <c r="AB1411" s="1">
        <f t="shared" ref="AB1411:AB1474" si="365">AB1410+AE1410*(Q1411-Q1410)</f>
        <v>-44.505250419996898</v>
      </c>
      <c r="AC1411" s="1">
        <f t="shared" si="358"/>
        <v>48.06892648106772</v>
      </c>
      <c r="AD1411" s="1">
        <f t="shared" si="354"/>
        <v>-1.2558486086275125</v>
      </c>
      <c r="AE1411" s="1">
        <f t="shared" si="359"/>
        <v>-2.2699937156975931</v>
      </c>
      <c r="AF1411" s="1">
        <f t="shared" si="360"/>
        <v>2.5942295960647401</v>
      </c>
      <c r="AG1411" s="1">
        <f t="shared" si="355"/>
        <v>14.089999999999744</v>
      </c>
      <c r="AH1411" s="1">
        <f>SUM($Z$2:Z1411)</f>
        <v>831.13092969853369</v>
      </c>
    </row>
    <row r="1412" spans="17:34" x14ac:dyDescent="0.3">
      <c r="Q1412" s="1">
        <f t="shared" si="361"/>
        <v>14.099999999999744</v>
      </c>
      <c r="R1412" s="1">
        <f>IF(Q1412&lt;=t_thrust,('D12 Data'!D1412/(m+m_f/2)),0)</f>
        <v>0</v>
      </c>
      <c r="S1412" s="1">
        <f t="shared" si="362"/>
        <v>0</v>
      </c>
      <c r="T1412" s="1">
        <f t="shared" si="353"/>
        <v>0</v>
      </c>
      <c r="U1412" s="1">
        <f t="shared" si="356"/>
        <v>1.2541125660699308</v>
      </c>
      <c r="V1412" s="1">
        <f t="shared" si="357"/>
        <v>7.5476998178406518</v>
      </c>
      <c r="W1412" s="1">
        <f t="shared" si="363"/>
        <v>8.8018123839105815</v>
      </c>
      <c r="X1412" s="1">
        <f t="shared" ref="X1412:X1475" si="366">X1411+AA1411*(Q1412-Q1411)</f>
        <v>655.7666389489757</v>
      </c>
      <c r="Y1412" s="1">
        <f t="shared" ref="Y1412:Y1475" si="367">Y1411+AB1411*($Q1412-$Q1411)</f>
        <v>77.86143511493249</v>
      </c>
      <c r="Z1412" s="1">
        <f t="shared" ref="Z1412:Z1475" si="368">SQRT((X1412-X1411)^2+(Y1412-Y1411)^2)</f>
        <v>0.48068926481067786</v>
      </c>
      <c r="AA1412" s="1">
        <f t="shared" si="364"/>
        <v>18.150711541517783</v>
      </c>
      <c r="AB1412" s="1">
        <f t="shared" si="365"/>
        <v>-44.527950357153877</v>
      </c>
      <c r="AC1412" s="1">
        <f t="shared" si="358"/>
        <v>48.085202427280542</v>
      </c>
      <c r="AD1412" s="1">
        <f t="shared" si="354"/>
        <v>-1.2541125660699308</v>
      </c>
      <c r="AE1412" s="1">
        <f t="shared" si="359"/>
        <v>-2.2623001821593487</v>
      </c>
      <c r="AF1412" s="1">
        <f t="shared" si="360"/>
        <v>2.5866581611362429</v>
      </c>
      <c r="AG1412" s="1">
        <f t="shared" si="355"/>
        <v>14.099999999999744</v>
      </c>
      <c r="AH1412" s="1">
        <f>SUM($Z$2:Z1412)</f>
        <v>831.61161896334431</v>
      </c>
    </row>
    <row r="1413" spans="17:34" x14ac:dyDescent="0.3">
      <c r="Q1413" s="1">
        <f t="shared" si="361"/>
        <v>14.109999999999744</v>
      </c>
      <c r="R1413" s="1">
        <f>IF(Q1413&lt;=t_thrust,('D12 Data'!D1413/(m+m_f/2)),0)</f>
        <v>0</v>
      </c>
      <c r="S1413" s="1">
        <f t="shared" si="362"/>
        <v>0</v>
      </c>
      <c r="T1413" s="1">
        <f t="shared" si="353"/>
        <v>0</v>
      </c>
      <c r="U1413" s="1">
        <f t="shared" si="356"/>
        <v>1.2523801216233583</v>
      </c>
      <c r="V1413" s="1">
        <f t="shared" si="357"/>
        <v>7.5553711793852782</v>
      </c>
      <c r="W1413" s="1">
        <f t="shared" si="363"/>
        <v>8.8077513010086381</v>
      </c>
      <c r="X1413" s="1">
        <f t="shared" si="366"/>
        <v>655.94814606439093</v>
      </c>
      <c r="Y1413" s="1">
        <f t="shared" si="367"/>
        <v>77.416155611360963</v>
      </c>
      <c r="Z1413" s="1">
        <f t="shared" si="368"/>
        <v>0.48085202427281393</v>
      </c>
      <c r="AA1413" s="1">
        <f t="shared" si="364"/>
        <v>18.138170415857083</v>
      </c>
      <c r="AB1413" s="1">
        <f t="shared" si="365"/>
        <v>-44.55057335897547</v>
      </c>
      <c r="AC1413" s="1">
        <f t="shared" si="358"/>
        <v>48.101422147875503</v>
      </c>
      <c r="AD1413" s="1">
        <f t="shared" si="354"/>
        <v>-1.2523801216233583</v>
      </c>
      <c r="AE1413" s="1">
        <f t="shared" si="359"/>
        <v>-2.2546288206147223</v>
      </c>
      <c r="AF1413" s="1">
        <f t="shared" si="360"/>
        <v>2.5791097471383164</v>
      </c>
      <c r="AG1413" s="1">
        <f t="shared" si="355"/>
        <v>14.109999999999744</v>
      </c>
      <c r="AH1413" s="1">
        <f>SUM($Z$2:Z1413)</f>
        <v>832.09247098761716</v>
      </c>
    </row>
    <row r="1414" spans="17:34" x14ac:dyDescent="0.3">
      <c r="Q1414" s="1">
        <f t="shared" si="361"/>
        <v>14.119999999999743</v>
      </c>
      <c r="R1414" s="1">
        <f>IF(Q1414&lt;=t_thrust,('D12 Data'!D1414/(m+m_f/2)),0)</f>
        <v>0</v>
      </c>
      <c r="S1414" s="1">
        <f t="shared" si="362"/>
        <v>0</v>
      </c>
      <c r="T1414" s="1">
        <f t="shared" si="353"/>
        <v>0</v>
      </c>
      <c r="U1414" s="1">
        <f t="shared" si="356"/>
        <v>1.250651265349717</v>
      </c>
      <c r="V1414" s="1">
        <f t="shared" si="357"/>
        <v>7.5630204044240994</v>
      </c>
      <c r="W1414" s="1">
        <f t="shared" si="363"/>
        <v>8.8136716697738162</v>
      </c>
      <c r="X1414" s="1">
        <f t="shared" si="366"/>
        <v>656.12952776854945</v>
      </c>
      <c r="Y1414" s="1">
        <f t="shared" si="367"/>
        <v>76.970649877771223</v>
      </c>
      <c r="Z1414" s="1">
        <f t="shared" si="368"/>
        <v>0.48101422147872497</v>
      </c>
      <c r="AA1414" s="1">
        <f t="shared" si="364"/>
        <v>18.12564661464085</v>
      </c>
      <c r="AB1414" s="1">
        <f t="shared" si="365"/>
        <v>-44.573119647181613</v>
      </c>
      <c r="AC1414" s="1">
        <f t="shared" si="358"/>
        <v>48.117585769454486</v>
      </c>
      <c r="AD1414" s="1">
        <f t="shared" si="354"/>
        <v>-1.250651265349717</v>
      </c>
      <c r="AE1414" s="1">
        <f t="shared" si="359"/>
        <v>-2.2469795955759011</v>
      </c>
      <c r="AF1414" s="1">
        <f t="shared" si="360"/>
        <v>2.5715843152530091</v>
      </c>
      <c r="AG1414" s="1">
        <f t="shared" si="355"/>
        <v>14.119999999999743</v>
      </c>
      <c r="AH1414" s="1">
        <f>SUM($Z$2:Z1414)</f>
        <v>832.57348520909591</v>
      </c>
    </row>
    <row r="1415" spans="17:34" x14ac:dyDescent="0.3">
      <c r="Q1415" s="1">
        <f t="shared" si="361"/>
        <v>14.129999999999743</v>
      </c>
      <c r="R1415" s="1">
        <f>IF(Q1415&lt;=t_thrust,('D12 Data'!D1415/(m+m_f/2)),0)</f>
        <v>0</v>
      </c>
      <c r="S1415" s="1">
        <f t="shared" si="362"/>
        <v>0</v>
      </c>
      <c r="T1415" s="1">
        <f t="shared" si="353"/>
        <v>0</v>
      </c>
      <c r="U1415" s="1">
        <f t="shared" si="356"/>
        <v>1.2489259873452201</v>
      </c>
      <c r="V1415" s="1">
        <f t="shared" si="357"/>
        <v>7.5706475286113495</v>
      </c>
      <c r="W1415" s="1">
        <f t="shared" si="363"/>
        <v>8.8195735159565718</v>
      </c>
      <c r="X1415" s="1">
        <f t="shared" si="366"/>
        <v>656.3107842346958</v>
      </c>
      <c r="Y1415" s="1">
        <f t="shared" si="367"/>
        <v>76.524918681299411</v>
      </c>
      <c r="Z1415" s="1">
        <f t="shared" si="368"/>
        <v>0.48117585769451904</v>
      </c>
      <c r="AA1415" s="1">
        <f t="shared" si="364"/>
        <v>18.113140101987351</v>
      </c>
      <c r="AB1415" s="1">
        <f t="shared" si="365"/>
        <v>-44.595589443137371</v>
      </c>
      <c r="AC1415" s="1">
        <f t="shared" si="358"/>
        <v>48.133693418800597</v>
      </c>
      <c r="AD1415" s="1">
        <f t="shared" si="354"/>
        <v>-1.2489259873452201</v>
      </c>
      <c r="AE1415" s="1">
        <f t="shared" si="359"/>
        <v>-2.239352471388651</v>
      </c>
      <c r="AF1415" s="1">
        <f t="shared" si="360"/>
        <v>2.5640818264986573</v>
      </c>
      <c r="AG1415" s="1">
        <f t="shared" si="355"/>
        <v>14.129999999999743</v>
      </c>
      <c r="AH1415" s="1">
        <f>SUM($Z$2:Z1415)</f>
        <v>833.05466106679046</v>
      </c>
    </row>
    <row r="1416" spans="17:34" x14ac:dyDescent="0.3">
      <c r="Q1416" s="1">
        <f t="shared" si="361"/>
        <v>14.139999999999743</v>
      </c>
      <c r="R1416" s="1">
        <f>IF(Q1416&lt;=t_thrust,('D12 Data'!D1416/(m+m_f/2)),0)</f>
        <v>0</v>
      </c>
      <c r="S1416" s="1">
        <f t="shared" si="362"/>
        <v>0</v>
      </c>
      <c r="T1416" s="1">
        <f t="shared" si="353"/>
        <v>0</v>
      </c>
      <c r="U1416" s="1">
        <f t="shared" si="356"/>
        <v>1.247204277740233</v>
      </c>
      <c r="V1416" s="1">
        <f t="shared" si="357"/>
        <v>7.5782525877655189</v>
      </c>
      <c r="W1416" s="1">
        <f t="shared" si="363"/>
        <v>8.8254568655057515</v>
      </c>
      <c r="X1416" s="1">
        <f t="shared" si="366"/>
        <v>656.49191563571571</v>
      </c>
      <c r="Y1416" s="1">
        <f t="shared" si="367"/>
        <v>76.078962786868047</v>
      </c>
      <c r="Z1416" s="1">
        <f t="shared" si="368"/>
        <v>0.48133693418801127</v>
      </c>
      <c r="AA1416" s="1">
        <f t="shared" si="364"/>
        <v>18.1006508421139</v>
      </c>
      <c r="AB1416" s="1">
        <f t="shared" si="365"/>
        <v>-44.617982967851255</v>
      </c>
      <c r="AC1416" s="1">
        <f t="shared" si="358"/>
        <v>48.149745222873022</v>
      </c>
      <c r="AD1416" s="1">
        <f t="shared" si="354"/>
        <v>-1.247204277740233</v>
      </c>
      <c r="AE1416" s="1">
        <f t="shared" si="359"/>
        <v>-2.2317474122344816</v>
      </c>
      <c r="AF1416" s="1">
        <f t="shared" si="360"/>
        <v>2.5566022417319516</v>
      </c>
      <c r="AG1416" s="1">
        <f t="shared" si="355"/>
        <v>14.139999999999743</v>
      </c>
      <c r="AH1416" s="1">
        <f>SUM($Z$2:Z1416)</f>
        <v>833.53599800097845</v>
      </c>
    </row>
    <row r="1417" spans="17:34" x14ac:dyDescent="0.3">
      <c r="Q1417" s="1">
        <f t="shared" si="361"/>
        <v>14.149999999999743</v>
      </c>
      <c r="R1417" s="1">
        <f>IF(Q1417&lt;=t_thrust,('D12 Data'!D1417/(m+m_f/2)),0)</f>
        <v>0</v>
      </c>
      <c r="S1417" s="1">
        <f t="shared" si="362"/>
        <v>0</v>
      </c>
      <c r="T1417" s="1">
        <f t="shared" si="353"/>
        <v>0</v>
      </c>
      <c r="U1417" s="1">
        <f t="shared" si="356"/>
        <v>1.2454861266991291</v>
      </c>
      <c r="V1417" s="1">
        <f t="shared" si="357"/>
        <v>7.5858356178672146</v>
      </c>
      <c r="W1417" s="1">
        <f t="shared" si="363"/>
        <v>8.8313217445663454</v>
      </c>
      <c r="X1417" s="1">
        <f t="shared" si="366"/>
        <v>656.67292214413681</v>
      </c>
      <c r="Y1417" s="1">
        <f t="shared" si="367"/>
        <v>75.632782957189548</v>
      </c>
      <c r="Z1417" s="1">
        <f t="shared" si="368"/>
        <v>0.48149745222870005</v>
      </c>
      <c r="AA1417" s="1">
        <f t="shared" si="364"/>
        <v>18.088178799336497</v>
      </c>
      <c r="AB1417" s="1">
        <f t="shared" si="365"/>
        <v>-44.640300441973601</v>
      </c>
      <c r="AC1417" s="1">
        <f t="shared" si="358"/>
        <v>48.165741308801991</v>
      </c>
      <c r="AD1417" s="1">
        <f t="shared" si="354"/>
        <v>-1.2454861266991291</v>
      </c>
      <c r="AE1417" s="1">
        <f t="shared" si="359"/>
        <v>-2.2241643821327859</v>
      </c>
      <c r="AF1417" s="1">
        <f t="shared" si="360"/>
        <v>2.5491455216499737</v>
      </c>
      <c r="AG1417" s="1">
        <f t="shared" si="355"/>
        <v>14.149999999999743</v>
      </c>
      <c r="AH1417" s="1">
        <f>SUM($Z$2:Z1417)</f>
        <v>834.01749545320718</v>
      </c>
    </row>
    <row r="1418" spans="17:34" x14ac:dyDescent="0.3">
      <c r="Q1418" s="1">
        <f t="shared" si="361"/>
        <v>14.159999999999743</v>
      </c>
      <c r="R1418" s="1">
        <f>IF(Q1418&lt;=t_thrust,('D12 Data'!D1418/(m+m_f/2)),0)</f>
        <v>0</v>
      </c>
      <c r="S1418" s="1">
        <f t="shared" si="362"/>
        <v>0</v>
      </c>
      <c r="T1418" s="1">
        <f t="shared" ref="T1418:T1481" si="369">R1418*SIN($D$3)</f>
        <v>0</v>
      </c>
      <c r="U1418" s="1">
        <f t="shared" si="356"/>
        <v>1.2437715244201519</v>
      </c>
      <c r="V1418" s="1">
        <f t="shared" si="357"/>
        <v>7.5933966550570089</v>
      </c>
      <c r="W1418" s="1">
        <f t="shared" si="363"/>
        <v>8.8371681794771622</v>
      </c>
      <c r="X1418" s="1">
        <f t="shared" si="366"/>
        <v>656.85380393213018</v>
      </c>
      <c r="Y1418" s="1">
        <f t="shared" si="367"/>
        <v>75.186379952769826</v>
      </c>
      <c r="Z1418" s="1">
        <f t="shared" si="368"/>
        <v>0.48165741308800891</v>
      </c>
      <c r="AA1418" s="1">
        <f t="shared" si="364"/>
        <v>18.075723938069505</v>
      </c>
      <c r="AB1418" s="1">
        <f t="shared" si="365"/>
        <v>-44.662542085794925</v>
      </c>
      <c r="AC1418" s="1">
        <f t="shared" si="358"/>
        <v>48.181681803883741</v>
      </c>
      <c r="AD1418" s="1">
        <f t="shared" ref="AD1418:AD1481" si="370">S1418-U1418</f>
        <v>-1.2437715244201519</v>
      </c>
      <c r="AE1418" s="1">
        <f t="shared" si="359"/>
        <v>-2.2166033449429916</v>
      </c>
      <c r="AF1418" s="1">
        <f t="shared" si="360"/>
        <v>2.5417116267922464</v>
      </c>
      <c r="AG1418" s="1">
        <f t="shared" si="355"/>
        <v>14.159999999999743</v>
      </c>
      <c r="AH1418" s="1">
        <f>SUM($Z$2:Z1418)</f>
        <v>834.49915286629516</v>
      </c>
    </row>
    <row r="1419" spans="17:34" x14ac:dyDescent="0.3">
      <c r="Q1419" s="1">
        <f t="shared" si="361"/>
        <v>14.169999999999742</v>
      </c>
      <c r="R1419" s="1">
        <f>IF(Q1419&lt;=t_thrust,('D12 Data'!D1419/(m+m_f/2)),0)</f>
        <v>0</v>
      </c>
      <c r="S1419" s="1">
        <f t="shared" si="362"/>
        <v>0</v>
      </c>
      <c r="T1419" s="1">
        <f t="shared" si="369"/>
        <v>0</v>
      </c>
      <c r="U1419" s="1">
        <f t="shared" si="356"/>
        <v>1.2420604611352741</v>
      </c>
      <c r="V1419" s="1">
        <f t="shared" si="357"/>
        <v>7.6009357356333371</v>
      </c>
      <c r="W1419" s="1">
        <f t="shared" si="363"/>
        <v>8.8429961967686133</v>
      </c>
      <c r="X1419" s="1">
        <f t="shared" si="366"/>
        <v>657.03456117151086</v>
      </c>
      <c r="Y1419" s="1">
        <f t="shared" si="367"/>
        <v>74.739754531911885</v>
      </c>
      <c r="Z1419" s="1">
        <f t="shared" si="368"/>
        <v>0.48181681803882537</v>
      </c>
      <c r="AA1419" s="1">
        <f t="shared" si="364"/>
        <v>18.063286222825305</v>
      </c>
      <c r="AB1419" s="1">
        <f t="shared" si="365"/>
        <v>-44.684708119244355</v>
      </c>
      <c r="AC1419" s="1">
        <f t="shared" si="358"/>
        <v>48.197566835575557</v>
      </c>
      <c r="AD1419" s="1">
        <f t="shared" si="370"/>
        <v>-1.2420604611352741</v>
      </c>
      <c r="AE1419" s="1">
        <f t="shared" si="359"/>
        <v>-2.2090642643666634</v>
      </c>
      <c r="AF1419" s="1">
        <f t="shared" si="360"/>
        <v>2.5343005175427393</v>
      </c>
      <c r="AG1419" s="1">
        <f t="shared" si="355"/>
        <v>14.169999999999742</v>
      </c>
      <c r="AH1419" s="1">
        <f>SUM($Z$2:Z1419)</f>
        <v>834.98096968433401</v>
      </c>
    </row>
    <row r="1420" spans="17:34" x14ac:dyDescent="0.3">
      <c r="Q1420" s="1">
        <f t="shared" si="361"/>
        <v>14.179999999999742</v>
      </c>
      <c r="R1420" s="1">
        <f>IF(Q1420&lt;=t_thrust,('D12 Data'!D1420/(m+m_f/2)),0)</f>
        <v>0</v>
      </c>
      <c r="S1420" s="1">
        <f t="shared" si="362"/>
        <v>0</v>
      </c>
      <c r="T1420" s="1">
        <f t="shared" si="369"/>
        <v>0</v>
      </c>
      <c r="U1420" s="1">
        <f t="shared" si="356"/>
        <v>1.2403529271100562</v>
      </c>
      <c r="V1420" s="1">
        <f t="shared" si="357"/>
        <v>7.6084528960503679</v>
      </c>
      <c r="W1420" s="1">
        <f t="shared" si="363"/>
        <v>8.8488058231604239</v>
      </c>
      <c r="X1420" s="1">
        <f t="shared" si="366"/>
        <v>657.21519403373907</v>
      </c>
      <c r="Y1420" s="1">
        <f t="shared" si="367"/>
        <v>74.292907450719454</v>
      </c>
      <c r="Z1420" s="1">
        <f t="shared" si="368"/>
        <v>0.48197566835572664</v>
      </c>
      <c r="AA1420" s="1">
        <f t="shared" si="364"/>
        <v>18.050865618213951</v>
      </c>
      <c r="AB1420" s="1">
        <f t="shared" si="365"/>
        <v>-44.706798761888024</v>
      </c>
      <c r="AC1420" s="1">
        <f t="shared" si="358"/>
        <v>48.213396531490822</v>
      </c>
      <c r="AD1420" s="1">
        <f t="shared" si="370"/>
        <v>-1.2403529271100562</v>
      </c>
      <c r="AE1420" s="1">
        <f t="shared" si="359"/>
        <v>-2.2015471039496326</v>
      </c>
      <c r="AF1420" s="1">
        <f t="shared" si="360"/>
        <v>2.526912154131896</v>
      </c>
      <c r="AG1420" s="1">
        <f t="shared" si="355"/>
        <v>14.179999999999742</v>
      </c>
      <c r="AH1420" s="1">
        <f>SUM($Z$2:Z1420)</f>
        <v>835.46294535268976</v>
      </c>
    </row>
    <row r="1421" spans="17:34" x14ac:dyDescent="0.3">
      <c r="Q1421" s="1">
        <f t="shared" si="361"/>
        <v>14.189999999999742</v>
      </c>
      <c r="R1421" s="1">
        <f>IF(Q1421&lt;=t_thrust,('D12 Data'!D1421/(m+m_f/2)),0)</f>
        <v>0</v>
      </c>
      <c r="S1421" s="1">
        <f t="shared" si="362"/>
        <v>0</v>
      </c>
      <c r="T1421" s="1">
        <f t="shared" si="369"/>
        <v>0</v>
      </c>
      <c r="U1421" s="1">
        <f t="shared" si="356"/>
        <v>1.2386489126435123</v>
      </c>
      <c r="V1421" s="1">
        <f t="shared" si="357"/>
        <v>7.6159481729159104</v>
      </c>
      <c r="W1421" s="1">
        <f t="shared" si="363"/>
        <v>8.8545970855594227</v>
      </c>
      <c r="X1421" s="1">
        <f t="shared" si="366"/>
        <v>657.39570268992122</v>
      </c>
      <c r="Y1421" s="1">
        <f t="shared" si="367"/>
        <v>73.845839463100589</v>
      </c>
      <c r="Z1421" s="1">
        <f t="shared" si="368"/>
        <v>0.48213396531490044</v>
      </c>
      <c r="AA1421" s="1">
        <f t="shared" si="364"/>
        <v>18.03846208894285</v>
      </c>
      <c r="AB1421" s="1">
        <f t="shared" si="365"/>
        <v>-44.728814232927519</v>
      </c>
      <c r="AC1421" s="1">
        <f t="shared" si="358"/>
        <v>48.229171019394144</v>
      </c>
      <c r="AD1421" s="1">
        <f t="shared" si="370"/>
        <v>-1.2386489126435123</v>
      </c>
      <c r="AE1421" s="1">
        <f t="shared" si="359"/>
        <v>-2.1940518270840901</v>
      </c>
      <c r="AF1421" s="1">
        <f t="shared" si="360"/>
        <v>2.519546496638629</v>
      </c>
      <c r="AG1421" s="1">
        <f t="shared" si="355"/>
        <v>14.189999999999742</v>
      </c>
      <c r="AH1421" s="1">
        <f>SUM($Z$2:Z1421)</f>
        <v>835.94507931800467</v>
      </c>
    </row>
    <row r="1422" spans="17:34" x14ac:dyDescent="0.3">
      <c r="Q1422" s="1">
        <f t="shared" si="361"/>
        <v>14.199999999999742</v>
      </c>
      <c r="R1422" s="1">
        <f>IF(Q1422&lt;=t_thrust,('D12 Data'!D1422/(m+m_f/2)),0)</f>
        <v>0</v>
      </c>
      <c r="S1422" s="1">
        <f t="shared" si="362"/>
        <v>0</v>
      </c>
      <c r="T1422" s="1">
        <f t="shared" si="369"/>
        <v>0</v>
      </c>
      <c r="U1422" s="1">
        <f t="shared" si="356"/>
        <v>1.2369484080679691</v>
      </c>
      <c r="V1422" s="1">
        <f t="shared" si="357"/>
        <v>7.6234216029893318</v>
      </c>
      <c r="W1422" s="1">
        <f t="shared" si="363"/>
        <v>8.8603700110572987</v>
      </c>
      <c r="X1422" s="1">
        <f t="shared" si="366"/>
        <v>657.57608731081064</v>
      </c>
      <c r="Y1422" s="1">
        <f t="shared" si="367"/>
        <v>73.398551320771318</v>
      </c>
      <c r="Z1422" s="1">
        <f t="shared" si="368"/>
        <v>0.48229171019393124</v>
      </c>
      <c r="AA1422" s="1">
        <f t="shared" si="364"/>
        <v>18.026075599816416</v>
      </c>
      <c r="AB1422" s="1">
        <f t="shared" si="365"/>
        <v>-44.750754751198357</v>
      </c>
      <c r="AC1422" s="1">
        <f t="shared" si="358"/>
        <v>48.244890427196523</v>
      </c>
      <c r="AD1422" s="1">
        <f t="shared" si="370"/>
        <v>-1.2369484080679691</v>
      </c>
      <c r="AE1422" s="1">
        <f t="shared" si="359"/>
        <v>-2.1865783970106687</v>
      </c>
      <c r="AF1422" s="1">
        <f t="shared" si="360"/>
        <v>2.5122035049923062</v>
      </c>
      <c r="AG1422" s="1">
        <f t="shared" si="355"/>
        <v>14.199999999999742</v>
      </c>
      <c r="AH1422" s="1">
        <f>SUM($Z$2:Z1422)</f>
        <v>836.42737102819865</v>
      </c>
    </row>
    <row r="1423" spans="17:34" x14ac:dyDescent="0.3">
      <c r="Q1423" s="1">
        <f t="shared" si="361"/>
        <v>14.209999999999742</v>
      </c>
      <c r="R1423" s="1">
        <f>IF(Q1423&lt;=t_thrust,('D12 Data'!D1423/(m+m_f/2)),0)</f>
        <v>0</v>
      </c>
      <c r="S1423" s="1">
        <f t="shared" si="362"/>
        <v>0</v>
      </c>
      <c r="T1423" s="1">
        <f t="shared" si="369"/>
        <v>0</v>
      </c>
      <c r="U1423" s="1">
        <f t="shared" si="356"/>
        <v>1.2352514037489291</v>
      </c>
      <c r="V1423" s="1">
        <f t="shared" si="357"/>
        <v>7.6308732231794796</v>
      </c>
      <c r="W1423" s="1">
        <f t="shared" si="363"/>
        <v>8.8661246269284089</v>
      </c>
      <c r="X1423" s="1">
        <f t="shared" si="366"/>
        <v>657.75634806680875</v>
      </c>
      <c r="Y1423" s="1">
        <f t="shared" si="367"/>
        <v>72.951043773259343</v>
      </c>
      <c r="Z1423" s="1">
        <f t="shared" si="368"/>
        <v>0.48244890427194093</v>
      </c>
      <c r="AA1423" s="1">
        <f t="shared" si="364"/>
        <v>18.013706115735737</v>
      </c>
      <c r="AB1423" s="1">
        <f t="shared" si="365"/>
        <v>-44.772620535168464</v>
      </c>
      <c r="AC1423" s="1">
        <f t="shared" si="358"/>
        <v>48.260554882950565</v>
      </c>
      <c r="AD1423" s="1">
        <f t="shared" si="370"/>
        <v>-1.2352514037489291</v>
      </c>
      <c r="AE1423" s="1">
        <f t="shared" si="359"/>
        <v>-2.1791267768205209</v>
      </c>
      <c r="AF1423" s="1">
        <f t="shared" si="360"/>
        <v>2.504883138974729</v>
      </c>
      <c r="AG1423" s="1">
        <f t="shared" si="355"/>
        <v>14.209999999999742</v>
      </c>
      <c r="AH1423" s="1">
        <f>SUM($Z$2:Z1423)</f>
        <v>836.90981993247055</v>
      </c>
    </row>
    <row r="1424" spans="17:34" x14ac:dyDescent="0.3">
      <c r="Q1424" s="1">
        <f t="shared" si="361"/>
        <v>14.219999999999741</v>
      </c>
      <c r="R1424" s="1">
        <f>IF(Q1424&lt;=t_thrust,('D12 Data'!D1424/(m+m_f/2)),0)</f>
        <v>0</v>
      </c>
      <c r="S1424" s="1">
        <f t="shared" si="362"/>
        <v>0</v>
      </c>
      <c r="T1424" s="1">
        <f t="shared" si="369"/>
        <v>0</v>
      </c>
      <c r="U1424" s="1">
        <f t="shared" si="356"/>
        <v>1.2335578900849349</v>
      </c>
      <c r="V1424" s="1">
        <f t="shared" si="357"/>
        <v>7.6383030705426247</v>
      </c>
      <c r="W1424" s="1">
        <f t="shared" si="363"/>
        <v>8.8718609606275596</v>
      </c>
      <c r="X1424" s="1">
        <f t="shared" si="366"/>
        <v>657.93648512796608</v>
      </c>
      <c r="Y1424" s="1">
        <f t="shared" si="367"/>
        <v>72.503317567907672</v>
      </c>
      <c r="Z1424" s="1">
        <f t="shared" si="368"/>
        <v>0.48260554882948092</v>
      </c>
      <c r="AA1424" s="1">
        <f t="shared" si="364"/>
        <v>18.001353601698248</v>
      </c>
      <c r="AB1424" s="1">
        <f t="shared" si="365"/>
        <v>-44.794411802936672</v>
      </c>
      <c r="AC1424" s="1">
        <f t="shared" si="358"/>
        <v>48.276164514845696</v>
      </c>
      <c r="AD1424" s="1">
        <f t="shared" si="370"/>
        <v>-1.2335578900849349</v>
      </c>
      <c r="AE1424" s="1">
        <f t="shared" si="359"/>
        <v>-2.1716969294573758</v>
      </c>
      <c r="AF1424" s="1">
        <f t="shared" si="360"/>
        <v>2.497585358222095</v>
      </c>
      <c r="AG1424" s="1">
        <f t="shared" si="355"/>
        <v>14.219999999999741</v>
      </c>
      <c r="AH1424" s="1">
        <f>SUM($Z$2:Z1424)</f>
        <v>837.39242548130005</v>
      </c>
    </row>
    <row r="1425" spans="17:34" x14ac:dyDescent="0.3">
      <c r="Q1425" s="1">
        <f t="shared" si="361"/>
        <v>14.229999999999741</v>
      </c>
      <c r="R1425" s="1">
        <f>IF(Q1425&lt;=t_thrust,('D12 Data'!D1425/(m+m_f/2)),0)</f>
        <v>0</v>
      </c>
      <c r="S1425" s="1">
        <f t="shared" si="362"/>
        <v>0</v>
      </c>
      <c r="T1425" s="1">
        <f t="shared" si="369"/>
        <v>0</v>
      </c>
      <c r="U1425" s="1">
        <f t="shared" si="356"/>
        <v>1.2318678575074327</v>
      </c>
      <c r="V1425" s="1">
        <f t="shared" si="357"/>
        <v>7.6457111822804009</v>
      </c>
      <c r="W1425" s="1">
        <f t="shared" si="363"/>
        <v>8.8775790397878342</v>
      </c>
      <c r="X1425" s="1">
        <f t="shared" si="366"/>
        <v>658.11649866398307</v>
      </c>
      <c r="Y1425" s="1">
        <f t="shared" si="367"/>
        <v>72.055373449878317</v>
      </c>
      <c r="Z1425" s="1">
        <f t="shared" si="368"/>
        <v>0.48276164514844733</v>
      </c>
      <c r="AA1425" s="1">
        <f t="shared" si="364"/>
        <v>17.989018022797399</v>
      </c>
      <c r="AB1425" s="1">
        <f t="shared" si="365"/>
        <v>-44.816128772231245</v>
      </c>
      <c r="AC1425" s="1">
        <f t="shared" si="358"/>
        <v>48.291719451203463</v>
      </c>
      <c r="AD1425" s="1">
        <f t="shared" si="370"/>
        <v>-1.2318678575074327</v>
      </c>
      <c r="AE1425" s="1">
        <f t="shared" si="359"/>
        <v>-2.1642888177195996</v>
      </c>
      <c r="AF1425" s="1">
        <f t="shared" si="360"/>
        <v>2.4903101222269597</v>
      </c>
      <c r="AG1425" s="1">
        <f t="shared" si="355"/>
        <v>14.229999999999741</v>
      </c>
      <c r="AH1425" s="1">
        <f>SUM($Z$2:Z1425)</f>
        <v>837.87518712644851</v>
      </c>
    </row>
    <row r="1426" spans="17:34" x14ac:dyDescent="0.3">
      <c r="Q1426" s="1">
        <f t="shared" si="361"/>
        <v>14.239999999999741</v>
      </c>
      <c r="R1426" s="1">
        <f>IF(Q1426&lt;=t_thrust,('D12 Data'!D1426/(m+m_f/2)),0)</f>
        <v>0</v>
      </c>
      <c r="S1426" s="1">
        <f t="shared" si="362"/>
        <v>0</v>
      </c>
      <c r="T1426" s="1">
        <f t="shared" si="369"/>
        <v>0</v>
      </c>
      <c r="U1426" s="1">
        <f t="shared" si="356"/>
        <v>1.2301812964806382</v>
      </c>
      <c r="V1426" s="1">
        <f t="shared" si="357"/>
        <v>7.6530975957377807</v>
      </c>
      <c r="W1426" s="1">
        <f t="shared" si="363"/>
        <v>8.8832788922184189</v>
      </c>
      <c r="X1426" s="1">
        <f t="shared" si="366"/>
        <v>658.29638884421104</v>
      </c>
      <c r="Y1426" s="1">
        <f t="shared" si="367"/>
        <v>71.607212162156017</v>
      </c>
      <c r="Z1426" s="1">
        <f t="shared" si="368"/>
        <v>0.4829171945120222</v>
      </c>
      <c r="AA1426" s="1">
        <f t="shared" si="364"/>
        <v>17.976699344222325</v>
      </c>
      <c r="AB1426" s="1">
        <f t="shared" si="365"/>
        <v>-44.837771660408443</v>
      </c>
      <c r="AC1426" s="1">
        <f t="shared" si="358"/>
        <v>48.307219820472902</v>
      </c>
      <c r="AD1426" s="1">
        <f t="shared" si="370"/>
        <v>-1.2301812964806382</v>
      </c>
      <c r="AE1426" s="1">
        <f t="shared" si="359"/>
        <v>-2.1569024042622198</v>
      </c>
      <c r="AF1426" s="1">
        <f t="shared" si="360"/>
        <v>2.4830573903401687</v>
      </c>
      <c r="AG1426" s="1">
        <f t="shared" si="355"/>
        <v>14.239999999999741</v>
      </c>
      <c r="AH1426" s="1">
        <f>SUM($Z$2:Z1426)</f>
        <v>838.35810432096048</v>
      </c>
    </row>
    <row r="1427" spans="17:34" x14ac:dyDescent="0.3">
      <c r="Q1427" s="1">
        <f t="shared" si="361"/>
        <v>14.249999999999741</v>
      </c>
      <c r="R1427" s="1">
        <f>IF(Q1427&lt;=t_thrust,('D12 Data'!D1427/(m+m_f/2)),0)</f>
        <v>0</v>
      </c>
      <c r="S1427" s="1">
        <f t="shared" si="362"/>
        <v>0</v>
      </c>
      <c r="T1427" s="1">
        <f t="shared" si="369"/>
        <v>0</v>
      </c>
      <c r="U1427" s="1">
        <f t="shared" si="356"/>
        <v>1.2284981975013993</v>
      </c>
      <c r="V1427" s="1">
        <f t="shared" si="357"/>
        <v>7.6604623484010395</v>
      </c>
      <c r="W1427" s="1">
        <f t="shared" si="363"/>
        <v>8.8889605459024388</v>
      </c>
      <c r="X1427" s="1">
        <f t="shared" si="366"/>
        <v>658.47615583765321</v>
      </c>
      <c r="Y1427" s="1">
        <f t="shared" si="367"/>
        <v>71.158834445551946</v>
      </c>
      <c r="Z1427" s="1">
        <f t="shared" si="368"/>
        <v>0.48307219820469743</v>
      </c>
      <c r="AA1427" s="1">
        <f t="shared" si="364"/>
        <v>17.964397531257518</v>
      </c>
      <c r="AB1427" s="1">
        <f t="shared" si="365"/>
        <v>-44.859340684451062</v>
      </c>
      <c r="AC1427" s="1">
        <f t="shared" si="358"/>
        <v>48.32266575122587</v>
      </c>
      <c r="AD1427" s="1">
        <f t="shared" si="370"/>
        <v>-1.2284981975013993</v>
      </c>
      <c r="AE1427" s="1">
        <f t="shared" si="359"/>
        <v>-2.149537651598961</v>
      </c>
      <c r="AF1427" s="1">
        <f t="shared" si="360"/>
        <v>2.4758271217727952</v>
      </c>
      <c r="AG1427" s="1">
        <f t="shared" si="355"/>
        <v>14.249999999999741</v>
      </c>
      <c r="AH1427" s="1">
        <f>SUM($Z$2:Z1427)</f>
        <v>838.84117651916517</v>
      </c>
    </row>
    <row r="1428" spans="17:34" x14ac:dyDescent="0.3">
      <c r="Q1428" s="1">
        <f t="shared" si="361"/>
        <v>14.25999999999974</v>
      </c>
      <c r="R1428" s="1">
        <f>IF(Q1428&lt;=t_thrust,('D12 Data'!D1428/(m+m_f/2)),0)</f>
        <v>0</v>
      </c>
      <c r="S1428" s="1">
        <f t="shared" si="362"/>
        <v>0</v>
      </c>
      <c r="T1428" s="1">
        <f t="shared" si="369"/>
        <v>0</v>
      </c>
      <c r="U1428" s="1">
        <f t="shared" si="356"/>
        <v>1.2268185510990657</v>
      </c>
      <c r="V1428" s="1">
        <f t="shared" si="357"/>
        <v>7.6678054778957536</v>
      </c>
      <c r="W1428" s="1">
        <f t="shared" si="363"/>
        <v>8.8946240289948193</v>
      </c>
      <c r="X1428" s="1">
        <f t="shared" si="366"/>
        <v>658.65579981296582</v>
      </c>
      <c r="Y1428" s="1">
        <f t="shared" si="367"/>
        <v>70.710241038707451</v>
      </c>
      <c r="Z1428" s="1">
        <f t="shared" si="368"/>
        <v>0.48322665751225879</v>
      </c>
      <c r="AA1428" s="1">
        <f t="shared" si="364"/>
        <v>17.952112549282504</v>
      </c>
      <c r="AB1428" s="1">
        <f t="shared" si="365"/>
        <v>-44.880836060967049</v>
      </c>
      <c r="AC1428" s="1">
        <f t="shared" si="358"/>
        <v>48.338057372152498</v>
      </c>
      <c r="AD1428" s="1">
        <f t="shared" si="370"/>
        <v>-1.2268185510990657</v>
      </c>
      <c r="AE1428" s="1">
        <f t="shared" si="359"/>
        <v>-2.1421945221042469</v>
      </c>
      <c r="AF1428" s="1">
        <f t="shared" si="360"/>
        <v>2.4686192755980527</v>
      </c>
      <c r="AG1428" s="1">
        <f t="shared" si="355"/>
        <v>14.25999999999974</v>
      </c>
      <c r="AH1428" s="1">
        <f>SUM($Z$2:Z1428)</f>
        <v>839.32440317667738</v>
      </c>
    </row>
    <row r="1429" spans="17:34" x14ac:dyDescent="0.3">
      <c r="Q1429" s="1">
        <f t="shared" si="361"/>
        <v>14.26999999999974</v>
      </c>
      <c r="R1429" s="1">
        <f>IF(Q1429&lt;=t_thrust,('D12 Data'!D1429/(m+m_f/2)),0)</f>
        <v>0</v>
      </c>
      <c r="S1429" s="1">
        <f t="shared" si="362"/>
        <v>0</v>
      </c>
      <c r="T1429" s="1">
        <f t="shared" si="369"/>
        <v>0</v>
      </c>
      <c r="U1429" s="1">
        <f t="shared" si="356"/>
        <v>1.2251423478353529</v>
      </c>
      <c r="V1429" s="1">
        <f t="shared" si="357"/>
        <v>7.6751270219847969</v>
      </c>
      <c r="W1429" s="1">
        <f t="shared" si="363"/>
        <v>8.9002693698201476</v>
      </c>
      <c r="X1429" s="1">
        <f t="shared" si="366"/>
        <v>658.83532093845861</v>
      </c>
      <c r="Y1429" s="1">
        <f t="shared" si="367"/>
        <v>70.26143267809779</v>
      </c>
      <c r="Z1429" s="1">
        <f t="shared" si="368"/>
        <v>0.48338057372150067</v>
      </c>
      <c r="AA1429" s="1">
        <f t="shared" si="364"/>
        <v>17.939844363771513</v>
      </c>
      <c r="AB1429" s="1">
        <f t="shared" si="365"/>
        <v>-44.902258006188092</v>
      </c>
      <c r="AC1429" s="1">
        <f t="shared" si="358"/>
        <v>48.353394812056649</v>
      </c>
      <c r="AD1429" s="1">
        <f t="shared" si="370"/>
        <v>-1.2251423478353529</v>
      </c>
      <c r="AE1429" s="1">
        <f t="shared" si="359"/>
        <v>-2.1348729780152036</v>
      </c>
      <c r="AF1429" s="1">
        <f t="shared" si="360"/>
        <v>2.461433810753201</v>
      </c>
      <c r="AG1429" s="1">
        <f t="shared" si="355"/>
        <v>14.26999999999974</v>
      </c>
      <c r="AH1429" s="1">
        <f>SUM($Z$2:Z1429)</f>
        <v>839.80778375039893</v>
      </c>
    </row>
    <row r="1430" spans="17:34" x14ac:dyDescent="0.3">
      <c r="Q1430" s="1">
        <f t="shared" si="361"/>
        <v>14.27999999999974</v>
      </c>
      <c r="R1430" s="1">
        <f>IF(Q1430&lt;=t_thrust,('D12 Data'!D1430/(m+m_f/2)),0)</f>
        <v>0</v>
      </c>
      <c r="S1430" s="1">
        <f t="shared" si="362"/>
        <v>0</v>
      </c>
      <c r="T1430" s="1">
        <f t="shared" si="369"/>
        <v>0</v>
      </c>
      <c r="U1430" s="1">
        <f t="shared" si="356"/>
        <v>1.2234695783042104</v>
      </c>
      <c r="V1430" s="1">
        <f t="shared" si="357"/>
        <v>7.682427018566341</v>
      </c>
      <c r="W1430" s="1">
        <f t="shared" si="363"/>
        <v>8.9058965968705515</v>
      </c>
      <c r="X1430" s="1">
        <f t="shared" si="366"/>
        <v>659.01471938209636</v>
      </c>
      <c r="Y1430" s="1">
        <f t="shared" si="367"/>
        <v>69.812410098035926</v>
      </c>
      <c r="Z1430" s="1">
        <f t="shared" si="368"/>
        <v>0.48353394812056477</v>
      </c>
      <c r="AA1430" s="1">
        <f t="shared" si="364"/>
        <v>17.92759294029316</v>
      </c>
      <c r="AB1430" s="1">
        <f t="shared" si="365"/>
        <v>-44.923606735968242</v>
      </c>
      <c r="AC1430" s="1">
        <f t="shared" si="358"/>
        <v>48.368678199851402</v>
      </c>
      <c r="AD1430" s="1">
        <f t="shared" si="370"/>
        <v>-1.2234695783042104</v>
      </c>
      <c r="AE1430" s="1">
        <f t="shared" si="359"/>
        <v>-2.1275729814336595</v>
      </c>
      <c r="AF1430" s="1">
        <f t="shared" si="360"/>
        <v>2.4542706860414549</v>
      </c>
      <c r="AG1430" s="1">
        <f t="shared" si="355"/>
        <v>14.27999999999974</v>
      </c>
      <c r="AH1430" s="1">
        <f>SUM($Z$2:Z1430)</f>
        <v>840.29131769851949</v>
      </c>
    </row>
    <row r="1431" spans="17:34" x14ac:dyDescent="0.3">
      <c r="Q1431" s="1">
        <f t="shared" si="361"/>
        <v>14.28999999999974</v>
      </c>
      <c r="R1431" s="1">
        <f>IF(Q1431&lt;=t_thrust,('D12 Data'!D1431/(m+m_f/2)),0)</f>
        <v>0</v>
      </c>
      <c r="S1431" s="1">
        <f t="shared" si="362"/>
        <v>0</v>
      </c>
      <c r="T1431" s="1">
        <f t="shared" si="369"/>
        <v>0</v>
      </c>
      <c r="U1431" s="1">
        <f t="shared" si="356"/>
        <v>1.2218002331316908</v>
      </c>
      <c r="V1431" s="1">
        <f t="shared" si="357"/>
        <v>7.6897055056718973</v>
      </c>
      <c r="W1431" s="1">
        <f t="shared" si="363"/>
        <v>8.911505738803589</v>
      </c>
      <c r="X1431" s="1">
        <f t="shared" si="366"/>
        <v>659.19399531149929</v>
      </c>
      <c r="Y1431" s="1">
        <f t="shared" si="367"/>
        <v>69.363174030676248</v>
      </c>
      <c r="Z1431" s="1">
        <f t="shared" si="368"/>
        <v>0.48368678199851056</v>
      </c>
      <c r="AA1431" s="1">
        <f t="shared" si="364"/>
        <v>17.915358244510116</v>
      </c>
      <c r="AB1431" s="1">
        <f t="shared" si="365"/>
        <v>-44.944882465782577</v>
      </c>
      <c r="AC1431" s="1">
        <f t="shared" si="358"/>
        <v>48.38390766455462</v>
      </c>
      <c r="AD1431" s="1">
        <f t="shared" si="370"/>
        <v>-1.2218002331316908</v>
      </c>
      <c r="AE1431" s="1">
        <f t="shared" si="359"/>
        <v>-2.1202944943281032</v>
      </c>
      <c r="AF1431" s="1">
        <f t="shared" si="360"/>
        <v>2.4471298601338511</v>
      </c>
      <c r="AG1431" s="1">
        <f t="shared" si="355"/>
        <v>14.28999999999974</v>
      </c>
      <c r="AH1431" s="1">
        <f>SUM($Z$2:Z1431)</f>
        <v>840.77500448051796</v>
      </c>
    </row>
    <row r="1432" spans="17:34" x14ac:dyDescent="0.3">
      <c r="Q1432" s="1">
        <f t="shared" si="361"/>
        <v>14.29999999999974</v>
      </c>
      <c r="R1432" s="1">
        <f>IF(Q1432&lt;=t_thrust,('D12 Data'!D1432/(m+m_f/2)),0)</f>
        <v>0</v>
      </c>
      <c r="S1432" s="1">
        <f t="shared" si="362"/>
        <v>0</v>
      </c>
      <c r="T1432" s="1">
        <f t="shared" si="369"/>
        <v>0</v>
      </c>
      <c r="U1432" s="1">
        <f t="shared" si="356"/>
        <v>1.220134302975816</v>
      </c>
      <c r="V1432" s="1">
        <f t="shared" si="357"/>
        <v>7.6969625214643438</v>
      </c>
      <c r="W1432" s="1">
        <f t="shared" si="363"/>
        <v>8.9170968244401614</v>
      </c>
      <c r="X1432" s="1">
        <f t="shared" si="366"/>
        <v>659.3731488939444</v>
      </c>
      <c r="Y1432" s="1">
        <f t="shared" si="367"/>
        <v>68.913725206018427</v>
      </c>
      <c r="Z1432" s="1">
        <f t="shared" si="368"/>
        <v>0.48383907664554549</v>
      </c>
      <c r="AA1432" s="1">
        <f t="shared" si="364"/>
        <v>17.9031402421788</v>
      </c>
      <c r="AB1432" s="1">
        <f t="shared" si="365"/>
        <v>-44.96608541072586</v>
      </c>
      <c r="AC1432" s="1">
        <f t="shared" si="358"/>
        <v>48.399083335284516</v>
      </c>
      <c r="AD1432" s="1">
        <f t="shared" si="370"/>
        <v>-1.220134302975816</v>
      </c>
      <c r="AE1432" s="1">
        <f t="shared" si="359"/>
        <v>-2.1130374785356567</v>
      </c>
      <c r="AF1432" s="1">
        <f t="shared" si="360"/>
        <v>2.4400112915711283</v>
      </c>
      <c r="AG1432" s="1">
        <f t="shared" si="355"/>
        <v>14.29999999999974</v>
      </c>
      <c r="AH1432" s="1">
        <f>SUM($Z$2:Z1432)</f>
        <v>841.25884355716346</v>
      </c>
    </row>
    <row r="1433" spans="17:34" x14ac:dyDescent="0.3">
      <c r="Q1433" s="1">
        <f t="shared" si="361"/>
        <v>14.309999999999739</v>
      </c>
      <c r="R1433" s="1">
        <f>IF(Q1433&lt;=t_thrust,('D12 Data'!D1433/(m+m_f/2)),0)</f>
        <v>0</v>
      </c>
      <c r="S1433" s="1">
        <f t="shared" si="362"/>
        <v>0</v>
      </c>
      <c r="T1433" s="1">
        <f t="shared" si="369"/>
        <v>0</v>
      </c>
      <c r="U1433" s="1">
        <f t="shared" si="356"/>
        <v>1.2184717785264492</v>
      </c>
      <c r="V1433" s="1">
        <f t="shared" si="357"/>
        <v>7.7041981042359726</v>
      </c>
      <c r="W1433" s="1">
        <f t="shared" si="363"/>
        <v>8.9226698827624205</v>
      </c>
      <c r="X1433" s="1">
        <f t="shared" si="366"/>
        <v>659.55218029636615</v>
      </c>
      <c r="Y1433" s="1">
        <f t="shared" si="367"/>
        <v>68.464064351911176</v>
      </c>
      <c r="Z1433" s="1">
        <f t="shared" si="368"/>
        <v>0.48399083335282067</v>
      </c>
      <c r="AA1433" s="1">
        <f t="shared" si="364"/>
        <v>17.890938899149042</v>
      </c>
      <c r="AB1433" s="1">
        <f t="shared" si="365"/>
        <v>-44.987215785511218</v>
      </c>
      <c r="AC1433" s="1">
        <f t="shared" si="358"/>
        <v>48.414205341255311</v>
      </c>
      <c r="AD1433" s="1">
        <f t="shared" si="370"/>
        <v>-1.2184717785264492</v>
      </c>
      <c r="AE1433" s="1">
        <f t="shared" si="359"/>
        <v>-2.1058018957640279</v>
      </c>
      <c r="AF1433" s="1">
        <f t="shared" si="360"/>
        <v>2.4329149387655917</v>
      </c>
      <c r="AG1433" s="1">
        <f t="shared" si="355"/>
        <v>14.309999999999739</v>
      </c>
      <c r="AH1433" s="1">
        <f>SUM($Z$2:Z1433)</f>
        <v>841.74283439051624</v>
      </c>
    </row>
    <row r="1434" spans="17:34" x14ac:dyDescent="0.3">
      <c r="Q1434" s="1">
        <f t="shared" si="361"/>
        <v>14.319999999999739</v>
      </c>
      <c r="R1434" s="1">
        <f>IF(Q1434&lt;=t_thrust,('D12 Data'!D1434/(m+m_f/2)),0)</f>
        <v>0</v>
      </c>
      <c r="S1434" s="1">
        <f t="shared" si="362"/>
        <v>0</v>
      </c>
      <c r="T1434" s="1">
        <f t="shared" si="369"/>
        <v>0</v>
      </c>
      <c r="U1434" s="1">
        <f t="shared" si="356"/>
        <v>1.2168126505051611</v>
      </c>
      <c r="V1434" s="1">
        <f t="shared" si="357"/>
        <v>7.7114122924065471</v>
      </c>
      <c r="W1434" s="1">
        <f t="shared" si="363"/>
        <v>8.9282249429117098</v>
      </c>
      <c r="X1434" s="1">
        <f t="shared" si="366"/>
        <v>659.73108968535769</v>
      </c>
      <c r="Y1434" s="1">
        <f t="shared" si="367"/>
        <v>68.014192194056079</v>
      </c>
      <c r="Z1434" s="1">
        <f t="shared" si="368"/>
        <v>0.48414205341255812</v>
      </c>
      <c r="AA1434" s="1">
        <f t="shared" si="364"/>
        <v>17.878754181363778</v>
      </c>
      <c r="AB1434" s="1">
        <f t="shared" si="365"/>
        <v>-45.008273804468857</v>
      </c>
      <c r="AC1434" s="1">
        <f t="shared" si="358"/>
        <v>48.429273811772873</v>
      </c>
      <c r="AD1434" s="1">
        <f t="shared" si="370"/>
        <v>-1.2168126505051611</v>
      </c>
      <c r="AE1434" s="1">
        <f t="shared" si="359"/>
        <v>-2.0985877075934534</v>
      </c>
      <c r="AF1434" s="1">
        <f t="shared" si="360"/>
        <v>2.4258407600029606</v>
      </c>
      <c r="AG1434" s="1">
        <f t="shared" si="355"/>
        <v>14.319999999999739</v>
      </c>
      <c r="AH1434" s="1">
        <f>SUM($Z$2:Z1434)</f>
        <v>842.22697644392883</v>
      </c>
    </row>
    <row r="1435" spans="17:34" x14ac:dyDescent="0.3">
      <c r="Q1435" s="1">
        <f t="shared" si="361"/>
        <v>14.329999999999739</v>
      </c>
      <c r="R1435" s="1">
        <f>IF(Q1435&lt;=t_thrust,('D12 Data'!D1435/(m+m_f/2)),0)</f>
        <v>0</v>
      </c>
      <c r="S1435" s="1">
        <f t="shared" si="362"/>
        <v>0</v>
      </c>
      <c r="T1435" s="1">
        <f t="shared" si="369"/>
        <v>0</v>
      </c>
      <c r="U1435" s="1">
        <f t="shared" si="356"/>
        <v>1.2151569096651049</v>
      </c>
      <c r="V1435" s="1">
        <f t="shared" si="357"/>
        <v>7.7186051245213925</v>
      </c>
      <c r="W1435" s="1">
        <f t="shared" si="363"/>
        <v>8.9337620341865005</v>
      </c>
      <c r="X1435" s="1">
        <f t="shared" si="366"/>
        <v>659.90987722717136</v>
      </c>
      <c r="Y1435" s="1">
        <f t="shared" si="367"/>
        <v>67.564109456011394</v>
      </c>
      <c r="Z1435" s="1">
        <f t="shared" si="368"/>
        <v>0.48429273811773971</v>
      </c>
      <c r="AA1435" s="1">
        <f t="shared" si="364"/>
        <v>17.866586054858725</v>
      </c>
      <c r="AB1435" s="1">
        <f t="shared" si="365"/>
        <v>-45.029259681544794</v>
      </c>
      <c r="AC1435" s="1">
        <f t="shared" si="358"/>
        <v>48.44428887623048</v>
      </c>
      <c r="AD1435" s="1">
        <f t="shared" si="370"/>
        <v>-1.2151569096651049</v>
      </c>
      <c r="AE1435" s="1">
        <f t="shared" si="359"/>
        <v>-2.091394875478608</v>
      </c>
      <c r="AF1435" s="1">
        <f t="shared" si="360"/>
        <v>2.4187887134441963</v>
      </c>
      <c r="AG1435" s="1">
        <f t="shared" si="355"/>
        <v>14.329999999999739</v>
      </c>
      <c r="AH1435" s="1">
        <f>SUM($Z$2:Z1435)</f>
        <v>842.71126918204652</v>
      </c>
    </row>
    <row r="1436" spans="17:34" x14ac:dyDescent="0.3">
      <c r="Q1436" s="1">
        <f t="shared" si="361"/>
        <v>14.339999999999739</v>
      </c>
      <c r="R1436" s="1">
        <f>IF(Q1436&lt;=t_thrust,('D12 Data'!D1436/(m+m_f/2)),0)</f>
        <v>0</v>
      </c>
      <c r="S1436" s="1">
        <f t="shared" si="362"/>
        <v>0</v>
      </c>
      <c r="T1436" s="1">
        <f t="shared" si="369"/>
        <v>0</v>
      </c>
      <c r="U1436" s="1">
        <f t="shared" si="356"/>
        <v>1.213504546790884</v>
      </c>
      <c r="V1436" s="1">
        <f t="shared" si="357"/>
        <v>7.7257766392494549</v>
      </c>
      <c r="W1436" s="1">
        <f t="shared" si="363"/>
        <v>8.9392811860403416</v>
      </c>
      <c r="X1436" s="1">
        <f t="shared" si="366"/>
        <v>660.08854308771993</v>
      </c>
      <c r="Y1436" s="1">
        <f t="shared" si="367"/>
        <v>67.11381685919595</v>
      </c>
      <c r="Z1436" s="1">
        <f t="shared" si="368"/>
        <v>0.4844428887622923</v>
      </c>
      <c r="AA1436" s="1">
        <f t="shared" si="364"/>
        <v>17.854434485762074</v>
      </c>
      <c r="AB1436" s="1">
        <f t="shared" si="365"/>
        <v>-45.050173630299582</v>
      </c>
      <c r="AC1436" s="1">
        <f t="shared" si="358"/>
        <v>48.459250664104474</v>
      </c>
      <c r="AD1436" s="1">
        <f t="shared" si="370"/>
        <v>-1.213504546790884</v>
      </c>
      <c r="AE1436" s="1">
        <f t="shared" si="359"/>
        <v>-2.0842233607505456</v>
      </c>
      <c r="AF1436" s="1">
        <f t="shared" si="360"/>
        <v>2.4117587571273473</v>
      </c>
      <c r="AG1436" s="1">
        <f t="shared" si="355"/>
        <v>14.339999999999739</v>
      </c>
      <c r="AH1436" s="1">
        <f>SUM($Z$2:Z1436)</f>
        <v>843.19571207080878</v>
      </c>
    </row>
    <row r="1437" spans="17:34" x14ac:dyDescent="0.3">
      <c r="Q1437" s="1">
        <f t="shared" si="361"/>
        <v>14.349999999999739</v>
      </c>
      <c r="R1437" s="1">
        <f>IF(Q1437&lt;=t_thrust,('D12 Data'!D1437/(m+m_f/2)),0)</f>
        <v>0</v>
      </c>
      <c r="S1437" s="1">
        <f t="shared" si="362"/>
        <v>0</v>
      </c>
      <c r="T1437" s="1">
        <f t="shared" si="369"/>
        <v>0</v>
      </c>
      <c r="U1437" s="1">
        <f t="shared" si="356"/>
        <v>1.2118555526984258</v>
      </c>
      <c r="V1437" s="1">
        <f t="shared" si="357"/>
        <v>7.732926875381418</v>
      </c>
      <c r="W1437" s="1">
        <f t="shared" si="363"/>
        <v>8.9447824280798436</v>
      </c>
      <c r="X1437" s="1">
        <f t="shared" si="366"/>
        <v>660.26708743257757</v>
      </c>
      <c r="Y1437" s="1">
        <f t="shared" si="367"/>
        <v>66.663315122892968</v>
      </c>
      <c r="Z1437" s="1">
        <f t="shared" si="368"/>
        <v>0.4845925066410397</v>
      </c>
      <c r="AA1437" s="1">
        <f t="shared" si="364"/>
        <v>17.842299440294166</v>
      </c>
      <c r="AB1437" s="1">
        <f t="shared" si="365"/>
        <v>-45.071015863907085</v>
      </c>
      <c r="AC1437" s="1">
        <f t="shared" si="358"/>
        <v>48.474159304950156</v>
      </c>
      <c r="AD1437" s="1">
        <f t="shared" si="370"/>
        <v>-1.2118555526984258</v>
      </c>
      <c r="AE1437" s="1">
        <f t="shared" si="359"/>
        <v>-2.0770731246185825</v>
      </c>
      <c r="AF1437" s="1">
        <f t="shared" si="360"/>
        <v>2.4047508489693499</v>
      </c>
      <c r="AG1437" s="1">
        <f t="shared" si="355"/>
        <v>14.349999999999739</v>
      </c>
      <c r="AH1437" s="1">
        <f>SUM($Z$2:Z1437)</f>
        <v>843.68030457744987</v>
      </c>
    </row>
    <row r="1438" spans="17:34" x14ac:dyDescent="0.3">
      <c r="Q1438" s="1">
        <f t="shared" si="361"/>
        <v>14.359999999999738</v>
      </c>
      <c r="R1438" s="1">
        <f>IF(Q1438&lt;=t_thrust,('D12 Data'!D1438/(m+m_f/2)),0)</f>
        <v>0</v>
      </c>
      <c r="S1438" s="1">
        <f t="shared" si="362"/>
        <v>0</v>
      </c>
      <c r="T1438" s="1">
        <f t="shared" si="369"/>
        <v>0</v>
      </c>
      <c r="U1438" s="1">
        <f t="shared" si="356"/>
        <v>1.2102099182348511</v>
      </c>
      <c r="V1438" s="1">
        <f t="shared" si="357"/>
        <v>7.740055871827801</v>
      </c>
      <c r="W1438" s="1">
        <f t="shared" si="363"/>
        <v>8.9502657900626534</v>
      </c>
      <c r="X1438" s="1">
        <f t="shared" si="366"/>
        <v>660.44551042698049</v>
      </c>
      <c r="Y1438" s="1">
        <f t="shared" si="367"/>
        <v>66.212604964253913</v>
      </c>
      <c r="Z1438" s="1">
        <f t="shared" si="368"/>
        <v>0.48474159304947934</v>
      </c>
      <c r="AA1438" s="1">
        <f t="shared" si="364"/>
        <v>17.830180884767181</v>
      </c>
      <c r="AB1438" s="1">
        <f t="shared" si="365"/>
        <v>-45.091786595153273</v>
      </c>
      <c r="AC1438" s="1">
        <f t="shared" si="358"/>
        <v>48.489014928397559</v>
      </c>
      <c r="AD1438" s="1">
        <f t="shared" si="370"/>
        <v>-1.2102099182348511</v>
      </c>
      <c r="AE1438" s="1">
        <f t="shared" si="359"/>
        <v>-2.0699441281721995</v>
      </c>
      <c r="AF1438" s="1">
        <f t="shared" si="360"/>
        <v>2.3977649467678379</v>
      </c>
      <c r="AG1438" s="1">
        <f t="shared" si="355"/>
        <v>14.359999999999738</v>
      </c>
      <c r="AH1438" s="1">
        <f>SUM($Z$2:Z1438)</f>
        <v>844.16504617049941</v>
      </c>
    </row>
    <row r="1439" spans="17:34" x14ac:dyDescent="0.3">
      <c r="Q1439" s="1">
        <f t="shared" si="361"/>
        <v>14.369999999999738</v>
      </c>
      <c r="R1439" s="1">
        <f>IF(Q1439&lt;=t_thrust,('D12 Data'!D1439/(m+m_f/2)),0)</f>
        <v>0</v>
      </c>
      <c r="S1439" s="1">
        <f t="shared" si="362"/>
        <v>0</v>
      </c>
      <c r="T1439" s="1">
        <f t="shared" si="369"/>
        <v>0</v>
      </c>
      <c r="U1439" s="1">
        <f t="shared" si="356"/>
        <v>1.20856763427835</v>
      </c>
      <c r="V1439" s="1">
        <f t="shared" si="357"/>
        <v>7.747163667617083</v>
      </c>
      <c r="W1439" s="1">
        <f t="shared" si="363"/>
        <v>8.9557313018954332</v>
      </c>
      <c r="X1439" s="1">
        <f t="shared" si="366"/>
        <v>660.62381223582815</v>
      </c>
      <c r="Y1439" s="1">
        <f t="shared" si="367"/>
        <v>65.761687098302389</v>
      </c>
      <c r="Z1439" s="1">
        <f t="shared" si="368"/>
        <v>0.48489014928396479</v>
      </c>
      <c r="AA1439" s="1">
        <f t="shared" si="364"/>
        <v>17.818078785584831</v>
      </c>
      <c r="AB1439" s="1">
        <f t="shared" si="365"/>
        <v>-45.112486036434994</v>
      </c>
      <c r="AC1439" s="1">
        <f t="shared" si="358"/>
        <v>48.503817664147327</v>
      </c>
      <c r="AD1439" s="1">
        <f t="shared" si="370"/>
        <v>-1.20856763427835</v>
      </c>
      <c r="AE1439" s="1">
        <f t="shared" si="359"/>
        <v>-2.0628363323829175</v>
      </c>
      <c r="AF1439" s="1">
        <f t="shared" si="360"/>
        <v>2.3908010082029358</v>
      </c>
      <c r="AG1439" s="1">
        <f t="shared" si="355"/>
        <v>14.369999999999738</v>
      </c>
      <c r="AH1439" s="1">
        <f>SUM($Z$2:Z1439)</f>
        <v>844.64993631978336</v>
      </c>
    </row>
    <row r="1440" spans="17:34" x14ac:dyDescent="0.3">
      <c r="Q1440" s="1">
        <f t="shared" si="361"/>
        <v>14.379999999999738</v>
      </c>
      <c r="R1440" s="1">
        <f>IF(Q1440&lt;=t_thrust,('D12 Data'!D1440/(m+m_f/2)),0)</f>
        <v>0</v>
      </c>
      <c r="S1440" s="1">
        <f t="shared" si="362"/>
        <v>0</v>
      </c>
      <c r="T1440" s="1">
        <f t="shared" si="369"/>
        <v>0</v>
      </c>
      <c r="U1440" s="1">
        <f t="shared" si="356"/>
        <v>1.2069286917380557</v>
      </c>
      <c r="V1440" s="1">
        <f t="shared" si="357"/>
        <v>7.7542503018938342</v>
      </c>
      <c r="W1440" s="1">
        <f t="shared" si="363"/>
        <v>8.9611789936318882</v>
      </c>
      <c r="X1440" s="1">
        <f t="shared" si="366"/>
        <v>660.80199302368396</v>
      </c>
      <c r="Y1440" s="1">
        <f t="shared" si="367"/>
        <v>65.310562237938043</v>
      </c>
      <c r="Z1440" s="1">
        <f t="shared" si="368"/>
        <v>0.48503817664145421</v>
      </c>
      <c r="AA1440" s="1">
        <f t="shared" si="364"/>
        <v>17.805993109242049</v>
      </c>
      <c r="AB1440" s="1">
        <f t="shared" si="365"/>
        <v>-45.133114399758824</v>
      </c>
      <c r="AC1440" s="1">
        <f t="shared" si="358"/>
        <v>48.518567641966641</v>
      </c>
      <c r="AD1440" s="1">
        <f t="shared" si="370"/>
        <v>-1.2069286917380557</v>
      </c>
      <c r="AE1440" s="1">
        <f t="shared" si="359"/>
        <v>-2.0557496981061663</v>
      </c>
      <c r="AF1440" s="1">
        <f t="shared" si="360"/>
        <v>2.3838589908390406</v>
      </c>
      <c r="AG1440" s="1">
        <f t="shared" si="355"/>
        <v>14.379999999999738</v>
      </c>
      <c r="AH1440" s="1">
        <f>SUM($Z$2:Z1440)</f>
        <v>845.13497449642477</v>
      </c>
    </row>
    <row r="1441" spans="17:34" x14ac:dyDescent="0.3">
      <c r="Q1441" s="1">
        <f t="shared" si="361"/>
        <v>14.389999999999738</v>
      </c>
      <c r="R1441" s="1">
        <f>IF(Q1441&lt;=t_thrust,('D12 Data'!D1441/(m+m_f/2)),0)</f>
        <v>0</v>
      </c>
      <c r="S1441" s="1">
        <f t="shared" si="362"/>
        <v>0</v>
      </c>
      <c r="T1441" s="1">
        <f t="shared" si="369"/>
        <v>0</v>
      </c>
      <c r="U1441" s="1">
        <f t="shared" si="356"/>
        <v>1.2052930815539151</v>
      </c>
      <c r="V1441" s="1">
        <f t="shared" si="357"/>
        <v>7.7613158139168608</v>
      </c>
      <c r="W1441" s="1">
        <f t="shared" si="363"/>
        <v>8.9666088954707774</v>
      </c>
      <c r="X1441" s="1">
        <f t="shared" si="366"/>
        <v>660.9800529547764</v>
      </c>
      <c r="Y1441" s="1">
        <f t="shared" si="367"/>
        <v>64.859231093940465</v>
      </c>
      <c r="Z1441" s="1">
        <f t="shared" si="368"/>
        <v>0.48518567641966204</v>
      </c>
      <c r="AA1441" s="1">
        <f t="shared" si="364"/>
        <v>17.793923822324668</v>
      </c>
      <c r="AB1441" s="1">
        <f t="shared" si="365"/>
        <v>-45.153671896739887</v>
      </c>
      <c r="AC1441" s="1">
        <f t="shared" si="358"/>
        <v>48.533264991685144</v>
      </c>
      <c r="AD1441" s="1">
        <f t="shared" si="370"/>
        <v>-1.2052930815539151</v>
      </c>
      <c r="AE1441" s="1">
        <f t="shared" si="359"/>
        <v>-2.0486841860831397</v>
      </c>
      <c r="AF1441" s="1">
        <f t="shared" si="360"/>
        <v>2.3769388521265893</v>
      </c>
      <c r="AG1441" s="1">
        <f t="shared" si="355"/>
        <v>14.389999999999738</v>
      </c>
      <c r="AH1441" s="1">
        <f>SUM($Z$2:Z1441)</f>
        <v>845.62016017284441</v>
      </c>
    </row>
    <row r="1442" spans="17:34" x14ac:dyDescent="0.3">
      <c r="Q1442" s="1">
        <f t="shared" si="361"/>
        <v>14.399999999999737</v>
      </c>
      <c r="R1442" s="1">
        <f>IF(Q1442&lt;=t_thrust,('D12 Data'!D1442/(m+m_f/2)),0)</f>
        <v>0</v>
      </c>
      <c r="S1442" s="1">
        <f t="shared" si="362"/>
        <v>0</v>
      </c>
      <c r="T1442" s="1">
        <f t="shared" si="369"/>
        <v>0</v>
      </c>
      <c r="U1442" s="1">
        <f t="shared" si="356"/>
        <v>1.2036607946965663</v>
      </c>
      <c r="V1442" s="1">
        <f t="shared" si="357"/>
        <v>7.7683602430573666</v>
      </c>
      <c r="W1442" s="1">
        <f t="shared" si="363"/>
        <v>8.9720210377539349</v>
      </c>
      <c r="X1442" s="1">
        <f t="shared" si="366"/>
        <v>661.15799219299959</v>
      </c>
      <c r="Y1442" s="1">
        <f t="shared" si="367"/>
        <v>64.407694374973076</v>
      </c>
      <c r="Z1442" s="1">
        <f t="shared" si="368"/>
        <v>0.48533264991682162</v>
      </c>
      <c r="AA1442" s="1">
        <f t="shared" si="364"/>
        <v>17.781870891509129</v>
      </c>
      <c r="AB1442" s="1">
        <f t="shared" si="365"/>
        <v>-45.174158738600717</v>
      </c>
      <c r="AC1442" s="1">
        <f t="shared" si="358"/>
        <v>48.547909843190936</v>
      </c>
      <c r="AD1442" s="1">
        <f t="shared" si="370"/>
        <v>-1.2036607946965663</v>
      </c>
      <c r="AE1442" s="1">
        <f t="shared" si="359"/>
        <v>-2.0416397569426339</v>
      </c>
      <c r="AF1442" s="1">
        <f t="shared" si="360"/>
        <v>2.370040549403817</v>
      </c>
      <c r="AG1442" s="1">
        <f t="shared" si="355"/>
        <v>14.399999999999737</v>
      </c>
      <c r="AH1442" s="1">
        <f>SUM($Z$2:Z1442)</f>
        <v>846.10549282276122</v>
      </c>
    </row>
    <row r="1443" spans="17:34" x14ac:dyDescent="0.3">
      <c r="Q1443" s="1">
        <f t="shared" si="361"/>
        <v>14.409999999999737</v>
      </c>
      <c r="R1443" s="1">
        <f>IF(Q1443&lt;=t_thrust,('D12 Data'!D1443/(m+m_f/2)),0)</f>
        <v>0</v>
      </c>
      <c r="S1443" s="1">
        <f t="shared" si="362"/>
        <v>0</v>
      </c>
      <c r="T1443" s="1">
        <f t="shared" si="369"/>
        <v>0</v>
      </c>
      <c r="U1443" s="1">
        <f t="shared" si="356"/>
        <v>1.2020318221672139</v>
      </c>
      <c r="V1443" s="1">
        <f t="shared" si="357"/>
        <v>7.7753836287971101</v>
      </c>
      <c r="W1443" s="1">
        <f t="shared" si="363"/>
        <v>8.9774154509643225</v>
      </c>
      <c r="X1443" s="1">
        <f t="shared" si="366"/>
        <v>661.33581090191467</v>
      </c>
      <c r="Y1443" s="1">
        <f t="shared" si="367"/>
        <v>63.95595278758708</v>
      </c>
      <c r="Z1443" s="1">
        <f t="shared" si="368"/>
        <v>0.48547909843189607</v>
      </c>
      <c r="AA1443" s="1">
        <f t="shared" si="364"/>
        <v>17.769834283562165</v>
      </c>
      <c r="AB1443" s="1">
        <f t="shared" si="365"/>
        <v>-45.194575136170144</v>
      </c>
      <c r="AC1443" s="1">
        <f t="shared" si="358"/>
        <v>48.56250232642661</v>
      </c>
      <c r="AD1443" s="1">
        <f t="shared" si="370"/>
        <v>-1.2020318221672139</v>
      </c>
      <c r="AE1443" s="1">
        <f t="shared" si="359"/>
        <v>-2.0346163712028904</v>
      </c>
      <c r="AF1443" s="1">
        <f t="shared" si="360"/>
        <v>2.363164039898511</v>
      </c>
      <c r="AG1443" s="1">
        <f t="shared" si="355"/>
        <v>14.409999999999737</v>
      </c>
      <c r="AH1443" s="1">
        <f>SUM($Z$2:Z1443)</f>
        <v>846.59097192119316</v>
      </c>
    </row>
    <row r="1444" spans="17:34" x14ac:dyDescent="0.3">
      <c r="Q1444" s="1">
        <f t="shared" si="361"/>
        <v>14.419999999999737</v>
      </c>
      <c r="R1444" s="1">
        <f>IF(Q1444&lt;=t_thrust,('D12 Data'!D1444/(m+m_f/2)),0)</f>
        <v>0</v>
      </c>
      <c r="S1444" s="1">
        <f t="shared" si="362"/>
        <v>0</v>
      </c>
      <c r="T1444" s="1">
        <f t="shared" si="369"/>
        <v>0</v>
      </c>
      <c r="U1444" s="1">
        <f t="shared" si="356"/>
        <v>1.2004061549975038</v>
      </c>
      <c r="V1444" s="1">
        <f t="shared" si="357"/>
        <v>7.7823860107265883</v>
      </c>
      <c r="W1444" s="1">
        <f t="shared" si="363"/>
        <v>8.9827921657240921</v>
      </c>
      <c r="X1444" s="1">
        <f t="shared" si="366"/>
        <v>661.51350924475025</v>
      </c>
      <c r="Y1444" s="1">
        <f t="shared" si="367"/>
        <v>63.504007036225389</v>
      </c>
      <c r="Z1444" s="1">
        <f t="shared" si="368"/>
        <v>0.48562502326424267</v>
      </c>
      <c r="AA1444" s="1">
        <f t="shared" si="364"/>
        <v>17.757813965340493</v>
      </c>
      <c r="AB1444" s="1">
        <f t="shared" si="365"/>
        <v>-45.214921299882171</v>
      </c>
      <c r="AC1444" s="1">
        <f t="shared" si="358"/>
        <v>48.577042571385306</v>
      </c>
      <c r="AD1444" s="1">
        <f t="shared" si="370"/>
        <v>-1.2004061549975038</v>
      </c>
      <c r="AE1444" s="1">
        <f t="shared" si="359"/>
        <v>-2.0276139892734122</v>
      </c>
      <c r="AF1444" s="1">
        <f t="shared" si="360"/>
        <v>2.3563092807297457</v>
      </c>
      <c r="AG1444" s="1">
        <f t="shared" si="355"/>
        <v>14.419999999999737</v>
      </c>
      <c r="AH1444" s="1">
        <f>SUM($Z$2:Z1444)</f>
        <v>847.07659694445738</v>
      </c>
    </row>
    <row r="1445" spans="17:34" x14ac:dyDescent="0.3">
      <c r="Q1445" s="1">
        <f t="shared" si="361"/>
        <v>14.429999999999737</v>
      </c>
      <c r="R1445" s="1">
        <f>IF(Q1445&lt;=t_thrust,('D12 Data'!D1445/(m+m_f/2)),0)</f>
        <v>0</v>
      </c>
      <c r="S1445" s="1">
        <f t="shared" si="362"/>
        <v>0</v>
      </c>
      <c r="T1445" s="1">
        <f t="shared" si="369"/>
        <v>0</v>
      </c>
      <c r="U1445" s="1">
        <f t="shared" si="356"/>
        <v>1.1987837842494014</v>
      </c>
      <c r="V1445" s="1">
        <f t="shared" si="357"/>
        <v>7.7893674285432368</v>
      </c>
      <c r="W1445" s="1">
        <f t="shared" si="363"/>
        <v>8.9881512127926406</v>
      </c>
      <c r="X1445" s="1">
        <f t="shared" si="366"/>
        <v>661.69108738440366</v>
      </c>
      <c r="Y1445" s="1">
        <f t="shared" si="367"/>
        <v>63.051857823226577</v>
      </c>
      <c r="Z1445" s="1">
        <f t="shared" si="368"/>
        <v>0.48577042571384416</v>
      </c>
      <c r="AA1445" s="1">
        <f t="shared" si="364"/>
        <v>17.745809903790519</v>
      </c>
      <c r="AB1445" s="1">
        <f t="shared" si="365"/>
        <v>-45.235197439774907</v>
      </c>
      <c r="AC1445" s="1">
        <f t="shared" si="358"/>
        <v>48.591530708106824</v>
      </c>
      <c r="AD1445" s="1">
        <f t="shared" si="370"/>
        <v>-1.1987837842494014</v>
      </c>
      <c r="AE1445" s="1">
        <f t="shared" si="359"/>
        <v>-2.0206325714567637</v>
      </c>
      <c r="AF1445" s="1">
        <f t="shared" si="360"/>
        <v>2.3494762289096025</v>
      </c>
      <c r="AG1445" s="1">
        <f t="shared" si="355"/>
        <v>14.429999999999737</v>
      </c>
      <c r="AH1445" s="1">
        <f>SUM($Z$2:Z1445)</f>
        <v>847.56236737017127</v>
      </c>
    </row>
    <row r="1446" spans="17:34" x14ac:dyDescent="0.3">
      <c r="Q1446" s="1">
        <f t="shared" si="361"/>
        <v>14.439999999999737</v>
      </c>
      <c r="R1446" s="1">
        <f>IF(Q1446&lt;=t_thrust,('D12 Data'!D1446/(m+m_f/2)),0)</f>
        <v>0</v>
      </c>
      <c r="S1446" s="1">
        <f t="shared" si="362"/>
        <v>0</v>
      </c>
      <c r="T1446" s="1">
        <f t="shared" si="369"/>
        <v>0</v>
      </c>
      <c r="U1446" s="1">
        <f t="shared" si="356"/>
        <v>1.1971647010150646</v>
      </c>
      <c r="V1446" s="1">
        <f t="shared" si="357"/>
        <v>7.7963279220496249</v>
      </c>
      <c r="W1446" s="1">
        <f t="shared" si="363"/>
        <v>8.9934926230646894</v>
      </c>
      <c r="X1446" s="1">
        <f t="shared" si="366"/>
        <v>661.86854548344161</v>
      </c>
      <c r="Y1446" s="1">
        <f t="shared" si="367"/>
        <v>62.599505848828841</v>
      </c>
      <c r="Z1446" s="1">
        <f t="shared" si="368"/>
        <v>0.48591530708107206</v>
      </c>
      <c r="AA1446" s="1">
        <f t="shared" si="364"/>
        <v>17.733822065948026</v>
      </c>
      <c r="AB1446" s="1">
        <f t="shared" si="365"/>
        <v>-45.255403765489476</v>
      </c>
      <c r="AC1446" s="1">
        <f t="shared" si="358"/>
        <v>48.605966866673725</v>
      </c>
      <c r="AD1446" s="1">
        <f t="shared" si="370"/>
        <v>-1.1971647010150646</v>
      </c>
      <c r="AE1446" s="1">
        <f t="shared" si="359"/>
        <v>-2.0136720779503756</v>
      </c>
      <c r="AF1446" s="1">
        <f t="shared" si="360"/>
        <v>2.3426648413448885</v>
      </c>
      <c r="AG1446" s="1">
        <f t="shared" si="355"/>
        <v>14.439999999999737</v>
      </c>
      <c r="AH1446" s="1">
        <f>SUM($Z$2:Z1446)</f>
        <v>848.04828267725236</v>
      </c>
    </row>
    <row r="1447" spans="17:34" x14ac:dyDescent="0.3">
      <c r="Q1447" s="1">
        <f t="shared" si="361"/>
        <v>14.449999999999736</v>
      </c>
      <c r="R1447" s="1">
        <f>IF(Q1447&lt;=t_thrust,('D12 Data'!D1447/(m+m_f/2)),0)</f>
        <v>0</v>
      </c>
      <c r="S1447" s="1">
        <f t="shared" si="362"/>
        <v>0</v>
      </c>
      <c r="T1447" s="1">
        <f t="shared" si="369"/>
        <v>0</v>
      </c>
      <c r="U1447" s="1">
        <f t="shared" si="356"/>
        <v>1.1955488964167278</v>
      </c>
      <c r="V1447" s="1">
        <f t="shared" si="357"/>
        <v>7.8032675311516693</v>
      </c>
      <c r="W1447" s="1">
        <f t="shared" si="363"/>
        <v>8.9988164275683964</v>
      </c>
      <c r="X1447" s="1">
        <f t="shared" si="366"/>
        <v>662.04588370410113</v>
      </c>
      <c r="Y1447" s="1">
        <f t="shared" si="367"/>
        <v>62.146951811173956</v>
      </c>
      <c r="Z1447" s="1">
        <f t="shared" si="368"/>
        <v>0.48605966866674294</v>
      </c>
      <c r="AA1447" s="1">
        <f t="shared" si="364"/>
        <v>17.721850418937876</v>
      </c>
      <c r="AB1447" s="1">
        <f t="shared" si="365"/>
        <v>-45.27554048626898</v>
      </c>
      <c r="AC1447" s="1">
        <f t="shared" si="358"/>
        <v>48.620351177207574</v>
      </c>
      <c r="AD1447" s="1">
        <f t="shared" si="370"/>
        <v>-1.1955488964167278</v>
      </c>
      <c r="AE1447" s="1">
        <f t="shared" si="359"/>
        <v>-2.0067324688483312</v>
      </c>
      <c r="AF1447" s="1">
        <f t="shared" si="360"/>
        <v>2.3358750748388437</v>
      </c>
      <c r="AG1447" s="1">
        <f t="shared" si="355"/>
        <v>14.449999999999736</v>
      </c>
      <c r="AH1447" s="1">
        <f>SUM($Z$2:Z1447)</f>
        <v>848.53434234591907</v>
      </c>
    </row>
    <row r="1448" spans="17:34" x14ac:dyDescent="0.3">
      <c r="Q1448" s="1">
        <f t="shared" si="361"/>
        <v>14.459999999999736</v>
      </c>
      <c r="R1448" s="1">
        <f>IF(Q1448&lt;=t_thrust,('D12 Data'!D1448/(m+m_f/2)),0)</f>
        <v>0</v>
      </c>
      <c r="S1448" s="1">
        <f t="shared" si="362"/>
        <v>0</v>
      </c>
      <c r="T1448" s="1">
        <f t="shared" si="369"/>
        <v>0</v>
      </c>
      <c r="U1448" s="1">
        <f t="shared" si="356"/>
        <v>1.1939363616065743</v>
      </c>
      <c r="V1448" s="1">
        <f t="shared" si="357"/>
        <v>7.8101862958568686</v>
      </c>
      <c r="W1448" s="1">
        <f t="shared" si="363"/>
        <v>9.0041226574634443</v>
      </c>
      <c r="X1448" s="1">
        <f t="shared" si="366"/>
        <v>662.22310220829047</v>
      </c>
      <c r="Y1448" s="1">
        <f t="shared" si="367"/>
        <v>61.694196406311278</v>
      </c>
      <c r="Z1448" s="1">
        <f t="shared" si="368"/>
        <v>0.48620351177205123</v>
      </c>
      <c r="AA1448" s="1">
        <f t="shared" si="364"/>
        <v>17.709894929973711</v>
      </c>
      <c r="AB1448" s="1">
        <f t="shared" si="365"/>
        <v>-45.295607810957463</v>
      </c>
      <c r="AC1448" s="1">
        <f t="shared" si="358"/>
        <v>48.634683769865099</v>
      </c>
      <c r="AD1448" s="1">
        <f t="shared" si="370"/>
        <v>-1.1939363616065743</v>
      </c>
      <c r="AE1448" s="1">
        <f t="shared" si="359"/>
        <v>-1.9998137041431319</v>
      </c>
      <c r="AF1448" s="1">
        <f t="shared" si="360"/>
        <v>2.3291068860928257</v>
      </c>
      <c r="AG1448" s="1">
        <f t="shared" si="355"/>
        <v>14.459999999999736</v>
      </c>
      <c r="AH1448" s="1">
        <f>SUM($Z$2:Z1448)</f>
        <v>849.0205458576911</v>
      </c>
    </row>
    <row r="1449" spans="17:34" x14ac:dyDescent="0.3">
      <c r="Q1449" s="1">
        <f t="shared" si="361"/>
        <v>14.469999999999736</v>
      </c>
      <c r="R1449" s="1">
        <f>IF(Q1449&lt;=t_thrust,('D12 Data'!D1449/(m+m_f/2)),0)</f>
        <v>0</v>
      </c>
      <c r="S1449" s="1">
        <f t="shared" si="362"/>
        <v>0</v>
      </c>
      <c r="T1449" s="1">
        <f t="shared" si="369"/>
        <v>0</v>
      </c>
      <c r="U1449" s="1">
        <f t="shared" si="356"/>
        <v>1.1923270877666186</v>
      </c>
      <c r="V1449" s="1">
        <f t="shared" si="357"/>
        <v>7.8170842562725378</v>
      </c>
      <c r="W1449" s="1">
        <f t="shared" si="363"/>
        <v>9.0094113440391563</v>
      </c>
      <c r="X1449" s="1">
        <f t="shared" si="366"/>
        <v>662.40020115759023</v>
      </c>
      <c r="Y1449" s="1">
        <f t="shared" si="367"/>
        <v>61.241240328201712</v>
      </c>
      <c r="Z1449" s="1">
        <f t="shared" si="368"/>
        <v>0.48634683769865122</v>
      </c>
      <c r="AA1449" s="1">
        <f t="shared" si="364"/>
        <v>17.697955566357646</v>
      </c>
      <c r="AB1449" s="1">
        <f t="shared" si="365"/>
        <v>-45.315605947998897</v>
      </c>
      <c r="AC1449" s="1">
        <f t="shared" si="358"/>
        <v>48.648964774834447</v>
      </c>
      <c r="AD1449" s="1">
        <f t="shared" si="370"/>
        <v>-1.1923270877666186</v>
      </c>
      <c r="AE1449" s="1">
        <f t="shared" si="359"/>
        <v>-1.9929157437274627</v>
      </c>
      <c r="AF1449" s="1">
        <f t="shared" si="360"/>
        <v>2.3223602317079948</v>
      </c>
      <c r="AG1449" s="1">
        <f t="shared" si="355"/>
        <v>14.469999999999736</v>
      </c>
      <c r="AH1449" s="1">
        <f>SUM($Z$2:Z1449)</f>
        <v>849.50689269538975</v>
      </c>
    </row>
    <row r="1450" spans="17:34" x14ac:dyDescent="0.3">
      <c r="Q1450" s="1">
        <f t="shared" si="361"/>
        <v>14.479999999999736</v>
      </c>
      <c r="R1450" s="1">
        <f>IF(Q1450&lt;=t_thrust,('D12 Data'!D1450/(m+m_f/2)),0)</f>
        <v>0</v>
      </c>
      <c r="S1450" s="1">
        <f t="shared" si="362"/>
        <v>0</v>
      </c>
      <c r="T1450" s="1">
        <f t="shared" si="369"/>
        <v>0</v>
      </c>
      <c r="U1450" s="1">
        <f t="shared" si="356"/>
        <v>1.1907210661085839</v>
      </c>
      <c r="V1450" s="1">
        <f t="shared" si="357"/>
        <v>7.8239614526040535</v>
      </c>
      <c r="W1450" s="1">
        <f t="shared" si="363"/>
        <v>9.0146825187126396</v>
      </c>
      <c r="X1450" s="1">
        <f t="shared" si="366"/>
        <v>662.57718071325382</v>
      </c>
      <c r="Y1450" s="1">
        <f t="shared" si="367"/>
        <v>60.788084268721732</v>
      </c>
      <c r="Z1450" s="1">
        <f t="shared" si="368"/>
        <v>0.48648964774834197</v>
      </c>
      <c r="AA1450" s="1">
        <f t="shared" si="364"/>
        <v>17.686032295479979</v>
      </c>
      <c r="AB1450" s="1">
        <f t="shared" si="365"/>
        <v>-45.335535105436172</v>
      </c>
      <c r="AC1450" s="1">
        <f t="shared" si="358"/>
        <v>48.663194322331499</v>
      </c>
      <c r="AD1450" s="1">
        <f t="shared" si="370"/>
        <v>-1.1907210661085839</v>
      </c>
      <c r="AE1450" s="1">
        <f t="shared" si="359"/>
        <v>-1.986038547395947</v>
      </c>
      <c r="AF1450" s="1">
        <f t="shared" si="360"/>
        <v>2.3156350681869897</v>
      </c>
      <c r="AG1450" s="1">
        <f t="shared" si="355"/>
        <v>14.479999999999736</v>
      </c>
      <c r="AH1450" s="1">
        <f>SUM($Z$2:Z1450)</f>
        <v>849.99338234313814</v>
      </c>
    </row>
    <row r="1451" spans="17:34" x14ac:dyDescent="0.3">
      <c r="Q1451" s="1">
        <f t="shared" si="361"/>
        <v>14.489999999999736</v>
      </c>
      <c r="R1451" s="1">
        <f>IF(Q1451&lt;=t_thrust,('D12 Data'!D1451/(m+m_f/2)),0)</f>
        <v>0</v>
      </c>
      <c r="S1451" s="1">
        <f t="shared" si="362"/>
        <v>0</v>
      </c>
      <c r="T1451" s="1">
        <f t="shared" si="369"/>
        <v>0</v>
      </c>
      <c r="U1451" s="1">
        <f t="shared" si="356"/>
        <v>1.1891182878737838</v>
      </c>
      <c r="V1451" s="1">
        <f t="shared" si="357"/>
        <v>7.830817925153128</v>
      </c>
      <c r="W1451" s="1">
        <f t="shared" si="363"/>
        <v>9.0199362130269094</v>
      </c>
      <c r="X1451" s="1">
        <f t="shared" si="366"/>
        <v>662.7540410362086</v>
      </c>
      <c r="Y1451" s="1">
        <f t="shared" si="367"/>
        <v>60.334728917667377</v>
      </c>
      <c r="Z1451" s="1">
        <f t="shared" si="368"/>
        <v>0.48663194322330228</v>
      </c>
      <c r="AA1451" s="1">
        <f t="shared" si="364"/>
        <v>17.674125084818893</v>
      </c>
      <c r="AB1451" s="1">
        <f t="shared" si="365"/>
        <v>-45.355395490910134</v>
      </c>
      <c r="AC1451" s="1">
        <f t="shared" si="358"/>
        <v>48.677372542596167</v>
      </c>
      <c r="AD1451" s="1">
        <f t="shared" si="370"/>
        <v>-1.1891182878737838</v>
      </c>
      <c r="AE1451" s="1">
        <f t="shared" si="359"/>
        <v>-1.9791820748468725</v>
      </c>
      <c r="AF1451" s="1">
        <f t="shared" si="360"/>
        <v>2.3089313519355765</v>
      </c>
      <c r="AG1451" s="1">
        <f t="shared" si="355"/>
        <v>14.489999999999736</v>
      </c>
      <c r="AH1451" s="1">
        <f>SUM($Z$2:Z1451)</f>
        <v>850.48001428636144</v>
      </c>
    </row>
    <row r="1452" spans="17:34" x14ac:dyDescent="0.3">
      <c r="Q1452" s="1">
        <f t="shared" si="361"/>
        <v>14.499999999999735</v>
      </c>
      <c r="R1452" s="1">
        <f>IF(Q1452&lt;=t_thrust,('D12 Data'!D1452/(m+m_f/2)),0)</f>
        <v>0</v>
      </c>
      <c r="S1452" s="1">
        <f t="shared" si="362"/>
        <v>0</v>
      </c>
      <c r="T1452" s="1">
        <f t="shared" si="369"/>
        <v>0</v>
      </c>
      <c r="U1452" s="1">
        <f t="shared" si="356"/>
        <v>1.1875187443330013</v>
      </c>
      <c r="V1452" s="1">
        <f t="shared" si="357"/>
        <v>7.8376537143160689</v>
      </c>
      <c r="W1452" s="1">
        <f t="shared" si="363"/>
        <v>9.025172458649072</v>
      </c>
      <c r="X1452" s="1">
        <f t="shared" si="366"/>
        <v>662.93078228705679</v>
      </c>
      <c r="Y1452" s="1">
        <f t="shared" si="367"/>
        <v>59.881174962758287</v>
      </c>
      <c r="Z1452" s="1">
        <f t="shared" si="368"/>
        <v>0.48677372542594821</v>
      </c>
      <c r="AA1452" s="1">
        <f t="shared" si="364"/>
        <v>17.662233901940155</v>
      </c>
      <c r="AB1452" s="1">
        <f t="shared" si="365"/>
        <v>-45.3751873116586</v>
      </c>
      <c r="AC1452" s="1">
        <f t="shared" si="358"/>
        <v>48.69149956588879</v>
      </c>
      <c r="AD1452" s="1">
        <f t="shared" si="370"/>
        <v>-1.1875187443330013</v>
      </c>
      <c r="AE1452" s="1">
        <f t="shared" si="359"/>
        <v>-1.9723462856839316</v>
      </c>
      <c r="AF1452" s="1">
        <f t="shared" si="360"/>
        <v>2.302249039264308</v>
      </c>
      <c r="AG1452" s="1">
        <f t="shared" si="355"/>
        <v>14.499999999999735</v>
      </c>
      <c r="AH1452" s="1">
        <f>SUM($Z$2:Z1452)</f>
        <v>850.96678801178734</v>
      </c>
    </row>
    <row r="1453" spans="17:34" x14ac:dyDescent="0.3">
      <c r="Q1453" s="1">
        <f t="shared" si="361"/>
        <v>14.509999999999735</v>
      </c>
      <c r="R1453" s="1">
        <f>IF(Q1453&lt;=t_thrust,('D12 Data'!D1453/(m+m_f/2)),0)</f>
        <v>0</v>
      </c>
      <c r="S1453" s="1">
        <f t="shared" si="362"/>
        <v>0</v>
      </c>
      <c r="T1453" s="1">
        <f t="shared" si="369"/>
        <v>0</v>
      </c>
      <c r="U1453" s="1">
        <f t="shared" si="356"/>
        <v>1.1859224267863702</v>
      </c>
      <c r="V1453" s="1">
        <f t="shared" si="357"/>
        <v>7.844468860582074</v>
      </c>
      <c r="W1453" s="1">
        <f t="shared" si="363"/>
        <v>9.0303912873684453</v>
      </c>
      <c r="X1453" s="1">
        <f t="shared" si="366"/>
        <v>663.10740462607623</v>
      </c>
      <c r="Y1453" s="1">
        <f t="shared" si="367"/>
        <v>59.427423089641714</v>
      </c>
      <c r="Z1453" s="1">
        <f t="shared" si="368"/>
        <v>0.4869149956588919</v>
      </c>
      <c r="AA1453" s="1">
        <f t="shared" si="364"/>
        <v>17.650358714496825</v>
      </c>
      <c r="AB1453" s="1">
        <f t="shared" si="365"/>
        <v>-45.394910774515438</v>
      </c>
      <c r="AC1453" s="1">
        <f t="shared" si="358"/>
        <v>48.705575522486455</v>
      </c>
      <c r="AD1453" s="1">
        <f t="shared" si="370"/>
        <v>-1.1859224267863702</v>
      </c>
      <c r="AE1453" s="1">
        <f t="shared" si="359"/>
        <v>-1.9655311394179265</v>
      </c>
      <c r="AF1453" s="1">
        <f t="shared" si="360"/>
        <v>2.2955880863901532</v>
      </c>
      <c r="AG1453" s="1">
        <f t="shared" si="355"/>
        <v>14.509999999999735</v>
      </c>
      <c r="AH1453" s="1">
        <f>SUM($Z$2:Z1453)</f>
        <v>851.45370300744628</v>
      </c>
    </row>
    <row r="1454" spans="17:34" x14ac:dyDescent="0.3">
      <c r="Q1454" s="1">
        <f t="shared" si="361"/>
        <v>14.519999999999735</v>
      </c>
      <c r="R1454" s="1">
        <f>IF(Q1454&lt;=t_thrust,('D12 Data'!D1454/(m+m_f/2)),0)</f>
        <v>0</v>
      </c>
      <c r="S1454" s="1">
        <f t="shared" si="362"/>
        <v>0</v>
      </c>
      <c r="T1454" s="1">
        <f t="shared" si="369"/>
        <v>0</v>
      </c>
      <c r="U1454" s="1">
        <f t="shared" si="356"/>
        <v>1.1843293265632573</v>
      </c>
      <c r="V1454" s="1">
        <f t="shared" si="357"/>
        <v>7.8512634045315286</v>
      </c>
      <c r="W1454" s="1">
        <f t="shared" si="363"/>
        <v>9.0355927310947841</v>
      </c>
      <c r="X1454" s="1">
        <f t="shared" si="366"/>
        <v>663.28390821322125</v>
      </c>
      <c r="Y1454" s="1">
        <f t="shared" si="367"/>
        <v>58.973473981896568</v>
      </c>
      <c r="Z1454" s="1">
        <f t="shared" si="368"/>
        <v>0.48705575522487571</v>
      </c>
      <c r="AA1454" s="1">
        <f t="shared" si="364"/>
        <v>17.638499490228963</v>
      </c>
      <c r="AB1454" s="1">
        <f t="shared" si="365"/>
        <v>-45.41456608590962</v>
      </c>
      <c r="AC1454" s="1">
        <f t="shared" si="358"/>
        <v>48.71960054267953</v>
      </c>
      <c r="AD1454" s="1">
        <f t="shared" si="370"/>
        <v>-1.1843293265632573</v>
      </c>
      <c r="AE1454" s="1">
        <f t="shared" si="359"/>
        <v>-1.9587365954684719</v>
      </c>
      <c r="AF1454" s="1">
        <f t="shared" si="360"/>
        <v>2.2889484494381254</v>
      </c>
      <c r="AG1454" s="1">
        <f t="shared" si="355"/>
        <v>14.519999999999735</v>
      </c>
      <c r="AH1454" s="1">
        <f>SUM($Z$2:Z1454)</f>
        <v>851.94075876267118</v>
      </c>
    </row>
    <row r="1455" spans="17:34" x14ac:dyDescent="0.3">
      <c r="Q1455" s="1">
        <f t="shared" si="361"/>
        <v>14.529999999999735</v>
      </c>
      <c r="R1455" s="1">
        <f>IF(Q1455&lt;=t_thrust,('D12 Data'!D1455/(m+m_f/2)),0)</f>
        <v>0</v>
      </c>
      <c r="S1455" s="1">
        <f t="shared" si="362"/>
        <v>0</v>
      </c>
      <c r="T1455" s="1">
        <f t="shared" si="369"/>
        <v>0</v>
      </c>
      <c r="U1455" s="1">
        <f t="shared" si="356"/>
        <v>1.1827394350221438</v>
      </c>
      <c r="V1455" s="1">
        <f t="shared" si="357"/>
        <v>7.8580373868342948</v>
      </c>
      <c r="W1455" s="1">
        <f t="shared" si="363"/>
        <v>9.0407768218564417</v>
      </c>
      <c r="X1455" s="1">
        <f t="shared" si="366"/>
        <v>663.46029320812352</v>
      </c>
      <c r="Y1455" s="1">
        <f t="shared" si="367"/>
        <v>58.519328321037484</v>
      </c>
      <c r="Z1455" s="1">
        <f t="shared" si="368"/>
        <v>0.48719600542677421</v>
      </c>
      <c r="AA1455" s="1">
        <f t="shared" si="364"/>
        <v>17.626656196963332</v>
      </c>
      <c r="AB1455" s="1">
        <f t="shared" si="365"/>
        <v>-45.434153451864304</v>
      </c>
      <c r="AC1455" s="1">
        <f t="shared" si="358"/>
        <v>48.733574756768043</v>
      </c>
      <c r="AD1455" s="1">
        <f t="shared" si="370"/>
        <v>-1.1827394350221438</v>
      </c>
      <c r="AE1455" s="1">
        <f t="shared" si="359"/>
        <v>-1.9519626131657057</v>
      </c>
      <c r="AF1455" s="1">
        <f t="shared" si="360"/>
        <v>2.2823300844429122</v>
      </c>
      <c r="AG1455" s="1">
        <f t="shared" si="355"/>
        <v>14.529999999999735</v>
      </c>
      <c r="AH1455" s="1">
        <f>SUM($Z$2:Z1455)</f>
        <v>852.42795476809795</v>
      </c>
    </row>
    <row r="1456" spans="17:34" x14ac:dyDescent="0.3">
      <c r="Q1456" s="1">
        <f t="shared" si="361"/>
        <v>14.539999999999734</v>
      </c>
      <c r="R1456" s="1">
        <f>IF(Q1456&lt;=t_thrust,('D12 Data'!D1456/(m+m_f/2)),0)</f>
        <v>0</v>
      </c>
      <c r="S1456" s="1">
        <f t="shared" si="362"/>
        <v>0</v>
      </c>
      <c r="T1456" s="1">
        <f t="shared" si="369"/>
        <v>0</v>
      </c>
      <c r="U1456" s="1">
        <f t="shared" si="356"/>
        <v>1.1811527435505094</v>
      </c>
      <c r="V1456" s="1">
        <f t="shared" si="357"/>
        <v>7.8647908482480613</v>
      </c>
      <c r="W1456" s="1">
        <f t="shared" si="363"/>
        <v>9.0459435917985722</v>
      </c>
      <c r="X1456" s="1">
        <f t="shared" si="366"/>
        <v>663.63655977009319</v>
      </c>
      <c r="Y1456" s="1">
        <f t="shared" si="367"/>
        <v>58.064986786518851</v>
      </c>
      <c r="Z1456" s="1">
        <f t="shared" si="368"/>
        <v>0.48733574756768416</v>
      </c>
      <c r="AA1456" s="1">
        <f t="shared" si="364"/>
        <v>17.614828802613111</v>
      </c>
      <c r="AB1456" s="1">
        <f t="shared" si="365"/>
        <v>-45.453673077995958</v>
      </c>
      <c r="AC1456" s="1">
        <f t="shared" si="358"/>
        <v>48.747498295058207</v>
      </c>
      <c r="AD1456" s="1">
        <f t="shared" si="370"/>
        <v>-1.1811527435505094</v>
      </c>
      <c r="AE1456" s="1">
        <f t="shared" si="359"/>
        <v>-1.9452091517519392</v>
      </c>
      <c r="AF1456" s="1">
        <f t="shared" si="360"/>
        <v>2.2757329473504559</v>
      </c>
      <c r="AG1456" s="1">
        <f t="shared" si="355"/>
        <v>14.539999999999734</v>
      </c>
      <c r="AH1456" s="1">
        <f>SUM($Z$2:Z1456)</f>
        <v>852.91529051566567</v>
      </c>
    </row>
    <row r="1457" spans="17:34" x14ac:dyDescent="0.3">
      <c r="Q1457" s="1">
        <f t="shared" si="361"/>
        <v>14.549999999999734</v>
      </c>
      <c r="R1457" s="1">
        <f>IF(Q1457&lt;=t_thrust,('D12 Data'!D1457/(m+m_f/2)),0)</f>
        <v>0</v>
      </c>
      <c r="S1457" s="1">
        <f t="shared" si="362"/>
        <v>0</v>
      </c>
      <c r="T1457" s="1">
        <f t="shared" si="369"/>
        <v>0</v>
      </c>
      <c r="U1457" s="1">
        <f t="shared" si="356"/>
        <v>1.1795692435647138</v>
      </c>
      <c r="V1457" s="1">
        <f t="shared" si="357"/>
        <v>7.8715238296166516</v>
      </c>
      <c r="W1457" s="1">
        <f t="shared" si="363"/>
        <v>9.051093073181363</v>
      </c>
      <c r="X1457" s="1">
        <f t="shared" si="366"/>
        <v>663.81270805811937</v>
      </c>
      <c r="Y1457" s="1">
        <f t="shared" si="367"/>
        <v>57.610450055738902</v>
      </c>
      <c r="Z1457" s="1">
        <f t="shared" si="368"/>
        <v>0.48747498295059172</v>
      </c>
      <c r="AA1457" s="1">
        <f t="shared" si="364"/>
        <v>17.603017275177606</v>
      </c>
      <c r="AB1457" s="1">
        <f t="shared" si="365"/>
        <v>-45.47312516951348</v>
      </c>
      <c r="AC1457" s="1">
        <f t="shared" si="358"/>
        <v>48.761371287859014</v>
      </c>
      <c r="AD1457" s="1">
        <f t="shared" si="370"/>
        <v>-1.1795692435647138</v>
      </c>
      <c r="AE1457" s="1">
        <f t="shared" si="359"/>
        <v>-1.9384761703833489</v>
      </c>
      <c r="AF1457" s="1">
        <f t="shared" si="360"/>
        <v>2.2691569940195686</v>
      </c>
      <c r="AG1457" s="1">
        <f t="shared" si="355"/>
        <v>14.549999999999734</v>
      </c>
      <c r="AH1457" s="1">
        <f>SUM($Z$2:Z1457)</f>
        <v>853.4027654986163</v>
      </c>
    </row>
    <row r="1458" spans="17:34" x14ac:dyDescent="0.3">
      <c r="Q1458" s="1">
        <f t="shared" si="361"/>
        <v>14.559999999999734</v>
      </c>
      <c r="R1458" s="1">
        <f>IF(Q1458&lt;=t_thrust,('D12 Data'!D1458/(m+m_f/2)),0)</f>
        <v>0</v>
      </c>
      <c r="S1458" s="1">
        <f t="shared" si="362"/>
        <v>0</v>
      </c>
      <c r="T1458" s="1">
        <f t="shared" si="369"/>
        <v>0</v>
      </c>
      <c r="U1458" s="1">
        <f t="shared" si="356"/>
        <v>1.1779889265098815</v>
      </c>
      <c r="V1458" s="1">
        <f t="shared" si="357"/>
        <v>7.8782363718683666</v>
      </c>
      <c r="W1458" s="1">
        <f t="shared" si="363"/>
        <v>9.0562252983782479</v>
      </c>
      <c r="X1458" s="1">
        <f t="shared" si="366"/>
        <v>663.98873823087115</v>
      </c>
      <c r="Y1458" s="1">
        <f t="shared" si="367"/>
        <v>57.155718804043779</v>
      </c>
      <c r="Z1458" s="1">
        <f t="shared" si="368"/>
        <v>0.48761371287857991</v>
      </c>
      <c r="AA1458" s="1">
        <f t="shared" si="364"/>
        <v>17.591221582741959</v>
      </c>
      <c r="AB1458" s="1">
        <f t="shared" si="365"/>
        <v>-45.492509931217313</v>
      </c>
      <c r="AC1458" s="1">
        <f t="shared" si="358"/>
        <v>48.775193865478712</v>
      </c>
      <c r="AD1458" s="1">
        <f t="shared" si="370"/>
        <v>-1.1779889265098815</v>
      </c>
      <c r="AE1458" s="1">
        <f t="shared" si="359"/>
        <v>-1.9317636281316339</v>
      </c>
      <c r="AF1458" s="1">
        <f t="shared" si="360"/>
        <v>2.2626021802235137</v>
      </c>
      <c r="AG1458" s="1">
        <f t="shared" si="355"/>
        <v>14.559999999999734</v>
      </c>
      <c r="AH1458" s="1">
        <f>SUM($Z$2:Z1458)</f>
        <v>853.89037921149486</v>
      </c>
    </row>
    <row r="1459" spans="17:34" x14ac:dyDescent="0.3">
      <c r="Q1459" s="1">
        <f t="shared" si="361"/>
        <v>14.569999999999734</v>
      </c>
      <c r="R1459" s="1">
        <f>IF(Q1459&lt;=t_thrust,('D12 Data'!D1459/(m+m_f/2)),0)</f>
        <v>0</v>
      </c>
      <c r="S1459" s="1">
        <f t="shared" si="362"/>
        <v>0</v>
      </c>
      <c r="T1459" s="1">
        <f t="shared" si="369"/>
        <v>0</v>
      </c>
      <c r="U1459" s="1">
        <f t="shared" si="356"/>
        <v>1.1764117838597872</v>
      </c>
      <c r="V1459" s="1">
        <f t="shared" si="357"/>
        <v>7.8849285160143534</v>
      </c>
      <c r="W1459" s="1">
        <f t="shared" si="363"/>
        <v>9.061340299874141</v>
      </c>
      <c r="X1459" s="1">
        <f t="shared" si="366"/>
        <v>664.1646504466986</v>
      </c>
      <c r="Y1459" s="1">
        <f t="shared" si="367"/>
        <v>56.700793704731616</v>
      </c>
      <c r="Z1459" s="1">
        <f t="shared" si="368"/>
        <v>0.48775193865478961</v>
      </c>
      <c r="AA1459" s="1">
        <f t="shared" si="364"/>
        <v>17.579441693476859</v>
      </c>
      <c r="AB1459" s="1">
        <f t="shared" si="365"/>
        <v>-45.511827567498628</v>
      </c>
      <c r="AC1459" s="1">
        <f t="shared" si="358"/>
        <v>48.788966158221477</v>
      </c>
      <c r="AD1459" s="1">
        <f t="shared" si="370"/>
        <v>-1.1764117838597872</v>
      </c>
      <c r="AE1459" s="1">
        <f t="shared" si="359"/>
        <v>-1.9250714839856471</v>
      </c>
      <c r="AF1459" s="1">
        <f t="shared" si="360"/>
        <v>2.2560684616515672</v>
      </c>
      <c r="AG1459" s="1">
        <f t="shared" si="355"/>
        <v>14.569999999999734</v>
      </c>
      <c r="AH1459" s="1">
        <f>SUM($Z$2:Z1459)</f>
        <v>854.37813115014967</v>
      </c>
    </row>
    <row r="1460" spans="17:34" x14ac:dyDescent="0.3">
      <c r="Q1460" s="1">
        <f t="shared" si="361"/>
        <v>14.579999999999734</v>
      </c>
      <c r="R1460" s="1">
        <f>IF(Q1460&lt;=t_thrust,('D12 Data'!D1460/(m+m_f/2)),0)</f>
        <v>0</v>
      </c>
      <c r="S1460" s="1">
        <f t="shared" si="362"/>
        <v>0</v>
      </c>
      <c r="T1460" s="1">
        <f t="shared" si="369"/>
        <v>0</v>
      </c>
      <c r="U1460" s="1">
        <f t="shared" si="356"/>
        <v>1.1748378071167382</v>
      </c>
      <c r="V1460" s="1">
        <f t="shared" si="357"/>
        <v>7.8916003031469515</v>
      </c>
      <c r="W1460" s="1">
        <f t="shared" si="363"/>
        <v>9.0664381102636895</v>
      </c>
      <c r="X1460" s="1">
        <f t="shared" si="366"/>
        <v>664.34044486363337</v>
      </c>
      <c r="Y1460" s="1">
        <f t="shared" si="367"/>
        <v>56.245675429056639</v>
      </c>
      <c r="Z1460" s="1">
        <f t="shared" si="368"/>
        <v>0.4878896615822042</v>
      </c>
      <c r="AA1460" s="1">
        <f t="shared" si="364"/>
        <v>17.56767757563826</v>
      </c>
      <c r="AB1460" s="1">
        <f t="shared" si="365"/>
        <v>-45.531078282338484</v>
      </c>
      <c r="AC1460" s="1">
        <f t="shared" si="358"/>
        <v>48.802688296384027</v>
      </c>
      <c r="AD1460" s="1">
        <f t="shared" si="370"/>
        <v>-1.1748378071167382</v>
      </c>
      <c r="AE1460" s="1">
        <f t="shared" si="359"/>
        <v>-1.918399696853049</v>
      </c>
      <c r="AF1460" s="1">
        <f t="shared" si="360"/>
        <v>2.2495557939105972</v>
      </c>
      <c r="AG1460" s="1">
        <f t="shared" si="355"/>
        <v>14.579999999999734</v>
      </c>
      <c r="AH1460" s="1">
        <f>SUM($Z$2:Z1460)</f>
        <v>854.86602081173191</v>
      </c>
    </row>
    <row r="1461" spans="17:34" x14ac:dyDescent="0.3">
      <c r="Q1461" s="1">
        <f t="shared" si="361"/>
        <v>14.589999999999733</v>
      </c>
      <c r="R1461" s="1">
        <f>IF(Q1461&lt;=t_thrust,('D12 Data'!D1461/(m+m_f/2)),0)</f>
        <v>0</v>
      </c>
      <c r="S1461" s="1">
        <f t="shared" si="362"/>
        <v>0</v>
      </c>
      <c r="T1461" s="1">
        <f t="shared" si="369"/>
        <v>0</v>
      </c>
      <c r="U1461" s="1">
        <f t="shared" si="356"/>
        <v>1.1732669878114623</v>
      </c>
      <c r="V1461" s="1">
        <f t="shared" si="357"/>
        <v>7.8982517744380845</v>
      </c>
      <c r="W1461" s="1">
        <f t="shared" si="363"/>
        <v>9.0715187622495481</v>
      </c>
      <c r="X1461" s="1">
        <f t="shared" si="366"/>
        <v>664.51612163938978</v>
      </c>
      <c r="Y1461" s="1">
        <f t="shared" si="367"/>
        <v>55.790364646233265</v>
      </c>
      <c r="Z1461" s="1">
        <f t="shared" si="368"/>
        <v>0.48802688296384261</v>
      </c>
      <c r="AA1461" s="1">
        <f t="shared" si="364"/>
        <v>17.555929197567092</v>
      </c>
      <c r="AB1461" s="1">
        <f t="shared" si="365"/>
        <v>-45.550262279307013</v>
      </c>
      <c r="AC1461" s="1">
        <f t="shared" si="358"/>
        <v>48.816360410252301</v>
      </c>
      <c r="AD1461" s="1">
        <f t="shared" si="370"/>
        <v>-1.1732669878114623</v>
      </c>
      <c r="AE1461" s="1">
        <f t="shared" si="359"/>
        <v>-1.911748225561916</v>
      </c>
      <c r="AF1461" s="1">
        <f t="shared" si="360"/>
        <v>2.2430641325266016</v>
      </c>
      <c r="AG1461" s="1">
        <f t="shared" si="355"/>
        <v>14.589999999999733</v>
      </c>
      <c r="AH1461" s="1">
        <f>SUM($Z$2:Z1461)</f>
        <v>855.35404769469574</v>
      </c>
    </row>
    <row r="1462" spans="17:34" x14ac:dyDescent="0.3">
      <c r="Q1462" s="1">
        <f t="shared" si="361"/>
        <v>14.599999999999733</v>
      </c>
      <c r="R1462" s="1">
        <f>IF(Q1462&lt;=t_thrust,('D12 Data'!D1462/(m+m_f/2)),0)</f>
        <v>0</v>
      </c>
      <c r="S1462" s="1">
        <f t="shared" si="362"/>
        <v>0</v>
      </c>
      <c r="T1462" s="1">
        <f t="shared" si="369"/>
        <v>0</v>
      </c>
      <c r="U1462" s="1">
        <f t="shared" si="356"/>
        <v>1.1716993175029928</v>
      </c>
      <c r="V1462" s="1">
        <f t="shared" si="357"/>
        <v>7.9048829711376367</v>
      </c>
      <c r="W1462" s="1">
        <f t="shared" si="363"/>
        <v>9.0765822886406298</v>
      </c>
      <c r="X1462" s="1">
        <f t="shared" si="366"/>
        <v>664.69168093136545</v>
      </c>
      <c r="Y1462" s="1">
        <f t="shared" si="367"/>
        <v>55.334862023440202</v>
      </c>
      <c r="Z1462" s="1">
        <f t="shared" si="368"/>
        <v>0.48816360410251686</v>
      </c>
      <c r="AA1462" s="1">
        <f t="shared" si="364"/>
        <v>17.544196527688978</v>
      </c>
      <c r="AB1462" s="1">
        <f t="shared" si="365"/>
        <v>-45.569379761562629</v>
      </c>
      <c r="AC1462" s="1">
        <f t="shared" si="358"/>
        <v>48.829982630098158</v>
      </c>
      <c r="AD1462" s="1">
        <f t="shared" si="370"/>
        <v>-1.1716993175029928</v>
      </c>
      <c r="AE1462" s="1">
        <f t="shared" si="359"/>
        <v>-1.9051170288623638</v>
      </c>
      <c r="AF1462" s="1">
        <f t="shared" si="360"/>
        <v>2.2365934329462607</v>
      </c>
      <c r="AG1462" s="1">
        <f t="shared" si="355"/>
        <v>14.599999999999733</v>
      </c>
      <c r="AH1462" s="1">
        <f>SUM($Z$2:Z1462)</f>
        <v>855.84221129879825</v>
      </c>
    </row>
    <row r="1463" spans="17:34" x14ac:dyDescent="0.3">
      <c r="Q1463" s="1">
        <f t="shared" si="361"/>
        <v>14.609999999999733</v>
      </c>
      <c r="R1463" s="1">
        <f>IF(Q1463&lt;=t_thrust,('D12 Data'!D1463/(m+m_f/2)),0)</f>
        <v>0</v>
      </c>
      <c r="S1463" s="1">
        <f t="shared" si="362"/>
        <v>0</v>
      </c>
      <c r="T1463" s="1">
        <f t="shared" si="369"/>
        <v>0</v>
      </c>
      <c r="U1463" s="1">
        <f t="shared" si="356"/>
        <v>1.1701347877785551</v>
      </c>
      <c r="V1463" s="1">
        <f t="shared" si="357"/>
        <v>7.9114939345718565</v>
      </c>
      <c r="W1463" s="1">
        <f t="shared" si="363"/>
        <v>9.0816287223504091</v>
      </c>
      <c r="X1463" s="1">
        <f t="shared" si="366"/>
        <v>664.86712289664229</v>
      </c>
      <c r="Y1463" s="1">
        <f t="shared" si="367"/>
        <v>54.879168225824586</v>
      </c>
      <c r="Z1463" s="1">
        <f t="shared" si="368"/>
        <v>0.48829982630095153</v>
      </c>
      <c r="AA1463" s="1">
        <f t="shared" si="364"/>
        <v>17.53247953451395</v>
      </c>
      <c r="AB1463" s="1">
        <f t="shared" si="365"/>
        <v>-45.588430931851249</v>
      </c>
      <c r="AC1463" s="1">
        <f t="shared" si="358"/>
        <v>48.843555086176131</v>
      </c>
      <c r="AD1463" s="1">
        <f t="shared" si="370"/>
        <v>-1.1701347877785551</v>
      </c>
      <c r="AE1463" s="1">
        <f t="shared" si="359"/>
        <v>-1.898506065428144</v>
      </c>
      <c r="AF1463" s="1">
        <f t="shared" si="360"/>
        <v>2.2301436505384618</v>
      </c>
      <c r="AG1463" s="1">
        <f t="shared" si="355"/>
        <v>14.609999999999733</v>
      </c>
      <c r="AH1463" s="1">
        <f>SUM($Z$2:Z1463)</f>
        <v>856.33051112509918</v>
      </c>
    </row>
    <row r="1464" spans="17:34" x14ac:dyDescent="0.3">
      <c r="Q1464" s="1">
        <f t="shared" si="361"/>
        <v>14.619999999999733</v>
      </c>
      <c r="R1464" s="1">
        <f>IF(Q1464&lt;=t_thrust,('D12 Data'!D1464/(m+m_f/2)),0)</f>
        <v>0</v>
      </c>
      <c r="S1464" s="1">
        <f t="shared" si="362"/>
        <v>0</v>
      </c>
      <c r="T1464" s="1">
        <f t="shared" si="369"/>
        <v>0</v>
      </c>
      <c r="U1464" s="1">
        <f t="shared" si="356"/>
        <v>1.1685733902534527</v>
      </c>
      <c r="V1464" s="1">
        <f t="shared" si="357"/>
        <v>7.9180847061417623</v>
      </c>
      <c r="W1464" s="1">
        <f t="shared" si="363"/>
        <v>9.0866580963952153</v>
      </c>
      <c r="X1464" s="1">
        <f t="shared" si="366"/>
        <v>665.04244769198738</v>
      </c>
      <c r="Y1464" s="1">
        <f t="shared" si="367"/>
        <v>54.42328391650608</v>
      </c>
      <c r="Z1464" s="1">
        <f t="shared" si="368"/>
        <v>0.4884355508617379</v>
      </c>
      <c r="AA1464" s="1">
        <f t="shared" si="364"/>
        <v>17.520778186636164</v>
      </c>
      <c r="AB1464" s="1">
        <f t="shared" si="365"/>
        <v>-45.60741599250553</v>
      </c>
      <c r="AC1464" s="1">
        <f t="shared" si="358"/>
        <v>48.857077908720193</v>
      </c>
      <c r="AD1464" s="1">
        <f t="shared" si="370"/>
        <v>-1.1685733902534527</v>
      </c>
      <c r="AE1464" s="1">
        <f t="shared" si="359"/>
        <v>-1.8919152938582382</v>
      </c>
      <c r="AF1464" s="1">
        <f t="shared" si="360"/>
        <v>2.223714740595824</v>
      </c>
      <c r="AG1464" s="1">
        <f t="shared" si="355"/>
        <v>14.619999999999733</v>
      </c>
      <c r="AH1464" s="1">
        <f>SUM($Z$2:Z1464)</f>
        <v>856.81894667596089</v>
      </c>
    </row>
    <row r="1465" spans="17:34" x14ac:dyDescent="0.3">
      <c r="Q1465" s="1">
        <f t="shared" si="361"/>
        <v>14.629999999999733</v>
      </c>
      <c r="R1465" s="1">
        <f>IF(Q1465&lt;=t_thrust,('D12 Data'!D1465/(m+m_f/2)),0)</f>
        <v>0</v>
      </c>
      <c r="S1465" s="1">
        <f t="shared" si="362"/>
        <v>0</v>
      </c>
      <c r="T1465" s="1">
        <f t="shared" si="369"/>
        <v>0</v>
      </c>
      <c r="U1465" s="1">
        <f t="shared" si="356"/>
        <v>1.1670151165709579</v>
      </c>
      <c r="V1465" s="1">
        <f t="shared" si="357"/>
        <v>7.9246553273215694</v>
      </c>
      <c r="W1465" s="1">
        <f t="shared" si="363"/>
        <v>9.0916704438925269</v>
      </c>
      <c r="X1465" s="1">
        <f t="shared" si="366"/>
        <v>665.21765547385371</v>
      </c>
      <c r="Y1465" s="1">
        <f t="shared" si="367"/>
        <v>53.967209756581035</v>
      </c>
      <c r="Z1465" s="1">
        <f t="shared" si="368"/>
        <v>0.48857077908718222</v>
      </c>
      <c r="AA1465" s="1">
        <f t="shared" si="364"/>
        <v>17.509092452733629</v>
      </c>
      <c r="AB1465" s="1">
        <f t="shared" si="365"/>
        <v>-45.626335145444109</v>
      </c>
      <c r="AC1465" s="1">
        <f t="shared" si="358"/>
        <v>48.870551227940553</v>
      </c>
      <c r="AD1465" s="1">
        <f t="shared" si="370"/>
        <v>-1.1670151165709579</v>
      </c>
      <c r="AE1465" s="1">
        <f t="shared" si="359"/>
        <v>-1.8853446726784311</v>
      </c>
      <c r="AF1465" s="1">
        <f t="shared" si="360"/>
        <v>2.2173066583362049</v>
      </c>
      <c r="AG1465" s="1">
        <f t="shared" si="355"/>
        <v>14.629999999999733</v>
      </c>
      <c r="AH1465" s="1">
        <f>SUM($Z$2:Z1465)</f>
        <v>857.30751745504801</v>
      </c>
    </row>
    <row r="1466" spans="17:34" x14ac:dyDescent="0.3">
      <c r="Q1466" s="1">
        <f t="shared" si="361"/>
        <v>14.639999999999732</v>
      </c>
      <c r="R1466" s="1">
        <f>IF(Q1466&lt;=t_thrust,('D12 Data'!D1466/(m+m_f/2)),0)</f>
        <v>0</v>
      </c>
      <c r="S1466" s="1">
        <f t="shared" si="362"/>
        <v>0</v>
      </c>
      <c r="T1466" s="1">
        <f t="shared" si="369"/>
        <v>0</v>
      </c>
      <c r="U1466" s="1">
        <f t="shared" si="356"/>
        <v>1.1654599584021952</v>
      </c>
      <c r="V1466" s="1">
        <f t="shared" si="357"/>
        <v>7.9312058396571166</v>
      </c>
      <c r="W1466" s="1">
        <f t="shared" si="363"/>
        <v>9.0966657980593126</v>
      </c>
      <c r="X1466" s="1">
        <f t="shared" si="366"/>
        <v>665.39274639838106</v>
      </c>
      <c r="Y1466" s="1">
        <f t="shared" si="367"/>
        <v>53.510946405126603</v>
      </c>
      <c r="Z1466" s="1">
        <f t="shared" si="368"/>
        <v>0.48870551227940284</v>
      </c>
      <c r="AA1466" s="1">
        <f t="shared" si="364"/>
        <v>17.497422301567919</v>
      </c>
      <c r="AB1466" s="1">
        <f t="shared" si="365"/>
        <v>-45.645188592170896</v>
      </c>
      <c r="AC1466" s="1">
        <f t="shared" si="358"/>
        <v>48.88397517402052</v>
      </c>
      <c r="AD1466" s="1">
        <f t="shared" si="370"/>
        <v>-1.1654599584021952</v>
      </c>
      <c r="AE1466" s="1">
        <f t="shared" si="359"/>
        <v>-1.8787941603428839</v>
      </c>
      <c r="AF1466" s="1">
        <f t="shared" si="360"/>
        <v>2.2109193589042024</v>
      </c>
      <c r="AG1466" s="1">
        <f t="shared" si="355"/>
        <v>14.639999999999732</v>
      </c>
      <c r="AH1466" s="1">
        <f>SUM($Z$2:Z1466)</f>
        <v>857.79622296732737</v>
      </c>
    </row>
    <row r="1467" spans="17:34" x14ac:dyDescent="0.3">
      <c r="Q1467" s="1">
        <f t="shared" si="361"/>
        <v>14.649999999999732</v>
      </c>
      <c r="R1467" s="1">
        <f>IF(Q1467&lt;=t_thrust,('D12 Data'!D1467/(m+m_f/2)),0)</f>
        <v>0</v>
      </c>
      <c r="S1467" s="1">
        <f t="shared" si="362"/>
        <v>0</v>
      </c>
      <c r="T1467" s="1">
        <f t="shared" si="369"/>
        <v>0</v>
      </c>
      <c r="U1467" s="1">
        <f t="shared" si="356"/>
        <v>1.1639079074460352</v>
      </c>
      <c r="V1467" s="1">
        <f t="shared" si="357"/>
        <v>7.9377362847643012</v>
      </c>
      <c r="W1467" s="1">
        <f t="shared" si="363"/>
        <v>9.1016441922103368</v>
      </c>
      <c r="X1467" s="1">
        <f t="shared" si="366"/>
        <v>665.56772062139669</v>
      </c>
      <c r="Y1467" s="1">
        <f t="shared" si="367"/>
        <v>53.054494519204901</v>
      </c>
      <c r="Z1467" s="1">
        <f t="shared" si="368"/>
        <v>0.4888397517401788</v>
      </c>
      <c r="AA1467" s="1">
        <f t="shared" si="364"/>
        <v>17.485767701983896</v>
      </c>
      <c r="AB1467" s="1">
        <f t="shared" si="365"/>
        <v>-45.663976533774324</v>
      </c>
      <c r="AC1467" s="1">
        <f t="shared" si="358"/>
        <v>48.897349877113335</v>
      </c>
      <c r="AD1467" s="1">
        <f t="shared" si="370"/>
        <v>-1.1639079074460352</v>
      </c>
      <c r="AE1467" s="1">
        <f t="shared" si="359"/>
        <v>-1.8722637152356993</v>
      </c>
      <c r="AF1467" s="1">
        <f t="shared" si="360"/>
        <v>2.2045527973726537</v>
      </c>
      <c r="AG1467" s="1">
        <f t="shared" si="355"/>
        <v>14.649999999999732</v>
      </c>
      <c r="AH1467" s="1">
        <f>SUM($Z$2:Z1467)</f>
        <v>858.28506271906758</v>
      </c>
    </row>
    <row r="1468" spans="17:34" x14ac:dyDescent="0.3">
      <c r="Q1468" s="1">
        <f t="shared" si="361"/>
        <v>14.659999999999732</v>
      </c>
      <c r="R1468" s="1">
        <f>IF(Q1468&lt;=t_thrust,('D12 Data'!D1468/(m+m_f/2)),0)</f>
        <v>0</v>
      </c>
      <c r="S1468" s="1">
        <f t="shared" si="362"/>
        <v>0</v>
      </c>
      <c r="T1468" s="1">
        <f t="shared" si="369"/>
        <v>0</v>
      </c>
      <c r="U1468" s="1">
        <f t="shared" si="356"/>
        <v>1.1623589554289804</v>
      </c>
      <c r="V1468" s="1">
        <f t="shared" si="357"/>
        <v>7.9442467043275551</v>
      </c>
      <c r="W1468" s="1">
        <f t="shared" si="363"/>
        <v>9.1066056597565339</v>
      </c>
      <c r="X1468" s="1">
        <f t="shared" si="366"/>
        <v>665.74257829841656</v>
      </c>
      <c r="Y1468" s="1">
        <f t="shared" si="367"/>
        <v>52.597854753867168</v>
      </c>
      <c r="Z1468" s="1">
        <f t="shared" si="368"/>
        <v>0.48897349877113633</v>
      </c>
      <c r="AA1468" s="1">
        <f t="shared" si="364"/>
        <v>17.474128622909436</v>
      </c>
      <c r="AB1468" s="1">
        <f t="shared" si="365"/>
        <v>-45.682699170926682</v>
      </c>
      <c r="AC1468" s="1">
        <f t="shared" si="358"/>
        <v>48.910675467339111</v>
      </c>
      <c r="AD1468" s="1">
        <f t="shared" si="370"/>
        <v>-1.1623589554289804</v>
      </c>
      <c r="AE1468" s="1">
        <f t="shared" si="359"/>
        <v>-1.8657532956724454</v>
      </c>
      <c r="AF1468" s="1">
        <f t="shared" si="360"/>
        <v>2.198206928744094</v>
      </c>
      <c r="AG1468" s="1">
        <f t="shared" si="355"/>
        <v>14.659999999999732</v>
      </c>
      <c r="AH1468" s="1">
        <f>SUM($Z$2:Z1468)</f>
        <v>858.77403621783867</v>
      </c>
    </row>
    <row r="1469" spans="17:34" x14ac:dyDescent="0.3">
      <c r="Q1469" s="1">
        <f t="shared" si="361"/>
        <v>14.669999999999732</v>
      </c>
      <c r="R1469" s="1">
        <f>IF(Q1469&lt;=t_thrust,('D12 Data'!D1469/(m+m_f/2)),0)</f>
        <v>0</v>
      </c>
      <c r="S1469" s="1">
        <f t="shared" si="362"/>
        <v>0</v>
      </c>
      <c r="T1469" s="1">
        <f t="shared" si="369"/>
        <v>0</v>
      </c>
      <c r="U1469" s="1">
        <f t="shared" si="356"/>
        <v>1.160813094105055</v>
      </c>
      <c r="V1469" s="1">
        <f t="shared" si="357"/>
        <v>7.9507371400982851</v>
      </c>
      <c r="W1469" s="1">
        <f t="shared" si="363"/>
        <v>9.1115502342033388</v>
      </c>
      <c r="X1469" s="1">
        <f t="shared" si="366"/>
        <v>665.91731958464561</v>
      </c>
      <c r="Y1469" s="1">
        <f t="shared" si="367"/>
        <v>52.141027762157911</v>
      </c>
      <c r="Z1469" s="1">
        <f t="shared" si="368"/>
        <v>0.48910675467336573</v>
      </c>
      <c r="AA1469" s="1">
        <f t="shared" si="364"/>
        <v>17.462505033355146</v>
      </c>
      <c r="AB1469" s="1">
        <f t="shared" si="365"/>
        <v>-45.701356703883405</v>
      </c>
      <c r="AC1469" s="1">
        <f t="shared" si="358"/>
        <v>48.923952074781759</v>
      </c>
      <c r="AD1469" s="1">
        <f t="shared" si="370"/>
        <v>-1.160813094105055</v>
      </c>
      <c r="AE1469" s="1">
        <f t="shared" si="359"/>
        <v>-1.8592628599017154</v>
      </c>
      <c r="AF1469" s="1">
        <f t="shared" si="360"/>
        <v>2.1918817079522466</v>
      </c>
      <c r="AG1469" s="1">
        <f t="shared" si="355"/>
        <v>14.669999999999732</v>
      </c>
      <c r="AH1469" s="1">
        <f>SUM($Z$2:Z1469)</f>
        <v>859.26314297251201</v>
      </c>
    </row>
    <row r="1470" spans="17:34" x14ac:dyDescent="0.3">
      <c r="Q1470" s="1">
        <f t="shared" si="361"/>
        <v>14.679999999999731</v>
      </c>
      <c r="R1470" s="1">
        <f>IF(Q1470&lt;=t_thrust,('D12 Data'!D1470/(m+m_f/2)),0)</f>
        <v>0</v>
      </c>
      <c r="S1470" s="1">
        <f t="shared" si="362"/>
        <v>0</v>
      </c>
      <c r="T1470" s="1">
        <f t="shared" si="369"/>
        <v>0</v>
      </c>
      <c r="U1470" s="1">
        <f t="shared" si="356"/>
        <v>1.1592703152556965</v>
      </c>
      <c r="V1470" s="1">
        <f t="shared" si="357"/>
        <v>7.9572076338933657</v>
      </c>
      <c r="W1470" s="1">
        <f t="shared" si="363"/>
        <v>9.1164779491490613</v>
      </c>
      <c r="X1470" s="1">
        <f t="shared" si="366"/>
        <v>666.0919446349792</v>
      </c>
      <c r="Y1470" s="1">
        <f t="shared" si="367"/>
        <v>51.68401419511909</v>
      </c>
      <c r="Z1470" s="1">
        <f t="shared" si="368"/>
        <v>0.48923952074781879</v>
      </c>
      <c r="AA1470" s="1">
        <f t="shared" si="364"/>
        <v>17.450896902414097</v>
      </c>
      <c r="AB1470" s="1">
        <f t="shared" si="365"/>
        <v>-45.719949332482422</v>
      </c>
      <c r="AC1470" s="1">
        <f t="shared" si="358"/>
        <v>48.937179829485942</v>
      </c>
      <c r="AD1470" s="1">
        <f t="shared" si="370"/>
        <v>-1.1592703152556965</v>
      </c>
      <c r="AE1470" s="1">
        <f t="shared" si="359"/>
        <v>-1.8527923661066348</v>
      </c>
      <c r="AF1470" s="1">
        <f t="shared" si="360"/>
        <v>2.1855770898634677</v>
      </c>
      <c r="AG1470" s="1">
        <f t="shared" si="355"/>
        <v>14.679999999999731</v>
      </c>
      <c r="AH1470" s="1">
        <f>SUM($Z$2:Z1470)</f>
        <v>859.7523824932598</v>
      </c>
    </row>
    <row r="1471" spans="17:34" x14ac:dyDescent="0.3">
      <c r="Q1471" s="1">
        <f t="shared" si="361"/>
        <v>14.689999999999731</v>
      </c>
      <c r="R1471" s="1">
        <f>IF(Q1471&lt;=t_thrust,('D12 Data'!D1471/(m+m_f/2)),0)</f>
        <v>0</v>
      </c>
      <c r="S1471" s="1">
        <f t="shared" si="362"/>
        <v>0</v>
      </c>
      <c r="T1471" s="1">
        <f t="shared" si="369"/>
        <v>0</v>
      </c>
      <c r="U1471" s="1">
        <f t="shared" si="356"/>
        <v>1.1577306106896457</v>
      </c>
      <c r="V1471" s="1">
        <f t="shared" si="357"/>
        <v>7.9636582275936201</v>
      </c>
      <c r="W1471" s="1">
        <f t="shared" si="363"/>
        <v>9.1213888382832629</v>
      </c>
      <c r="X1471" s="1">
        <f t="shared" si="366"/>
        <v>666.26645360400335</v>
      </c>
      <c r="Y1471" s="1">
        <f t="shared" si="367"/>
        <v>51.226814701794275</v>
      </c>
      <c r="Z1471" s="1">
        <f t="shared" si="368"/>
        <v>0.48937179829485244</v>
      </c>
      <c r="AA1471" s="1">
        <f t="shared" si="364"/>
        <v>17.439304199261542</v>
      </c>
      <c r="AB1471" s="1">
        <f t="shared" si="365"/>
        <v>-45.73847725614349</v>
      </c>
      <c r="AC1471" s="1">
        <f t="shared" si="358"/>
        <v>48.950358861454085</v>
      </c>
      <c r="AD1471" s="1">
        <f t="shared" si="370"/>
        <v>-1.1577306106896457</v>
      </c>
      <c r="AE1471" s="1">
        <f t="shared" si="359"/>
        <v>-1.8463417724063804</v>
      </c>
      <c r="AF1471" s="1">
        <f t="shared" si="360"/>
        <v>2.1792930292782002</v>
      </c>
      <c r="AG1471" s="1">
        <f t="shared" si="355"/>
        <v>14.689999999999731</v>
      </c>
      <c r="AH1471" s="1">
        <f>SUM($Z$2:Z1471)</f>
        <v>860.24175429155468</v>
      </c>
    </row>
    <row r="1472" spans="17:34" x14ac:dyDescent="0.3">
      <c r="Q1472" s="1">
        <f t="shared" si="361"/>
        <v>14.699999999999731</v>
      </c>
      <c r="R1472" s="1">
        <f>IF(Q1472&lt;=t_thrust,('D12 Data'!D1472/(m+m_f/2)),0)</f>
        <v>0</v>
      </c>
      <c r="S1472" s="1">
        <f t="shared" si="362"/>
        <v>0</v>
      </c>
      <c r="T1472" s="1">
        <f t="shared" si="369"/>
        <v>0</v>
      </c>
      <c r="U1472" s="1">
        <f t="shared" si="356"/>
        <v>1.156193972242836</v>
      </c>
      <c r="V1472" s="1">
        <f t="shared" si="357"/>
        <v>7.9700889631423033</v>
      </c>
      <c r="W1472" s="1">
        <f t="shared" si="363"/>
        <v>9.126282935385138</v>
      </c>
      <c r="X1472" s="1">
        <f t="shared" si="366"/>
        <v>666.44084664599598</v>
      </c>
      <c r="Y1472" s="1">
        <f t="shared" si="367"/>
        <v>50.769429929232849</v>
      </c>
      <c r="Z1472" s="1">
        <f t="shared" si="368"/>
        <v>0.48950358861453752</v>
      </c>
      <c r="AA1472" s="1">
        <f t="shared" si="364"/>
        <v>17.427726893154645</v>
      </c>
      <c r="AB1472" s="1">
        <f t="shared" si="365"/>
        <v>-45.756940673867554</v>
      </c>
      <c r="AC1472" s="1">
        <f t="shared" si="358"/>
        <v>48.963489300643396</v>
      </c>
      <c r="AD1472" s="1">
        <f t="shared" si="370"/>
        <v>-1.156193972242836</v>
      </c>
      <c r="AE1472" s="1">
        <f t="shared" si="359"/>
        <v>-1.8399110368576972</v>
      </c>
      <c r="AF1472" s="1">
        <f t="shared" si="360"/>
        <v>2.1730294809324229</v>
      </c>
      <c r="AG1472" s="1">
        <f t="shared" si="355"/>
        <v>14.699999999999731</v>
      </c>
      <c r="AH1472" s="1">
        <f>SUM($Z$2:Z1472)</f>
        <v>860.73125788016921</v>
      </c>
    </row>
    <row r="1473" spans="17:34" x14ac:dyDescent="0.3">
      <c r="Q1473" s="1">
        <f t="shared" si="361"/>
        <v>14.709999999999731</v>
      </c>
      <c r="R1473" s="1">
        <f>IF(Q1473&lt;=t_thrust,('D12 Data'!D1473/(m+m_f/2)),0)</f>
        <v>0</v>
      </c>
      <c r="S1473" s="1">
        <f t="shared" si="362"/>
        <v>0</v>
      </c>
      <c r="T1473" s="1">
        <f t="shared" si="369"/>
        <v>0</v>
      </c>
      <c r="U1473" s="1">
        <f t="shared" si="356"/>
        <v>1.1546603917782907</v>
      </c>
      <c r="V1473" s="1">
        <f t="shared" si="357"/>
        <v>7.9764998825436431</v>
      </c>
      <c r="W1473" s="1">
        <f t="shared" si="363"/>
        <v>9.1311602743219389</v>
      </c>
      <c r="X1473" s="1">
        <f t="shared" si="366"/>
        <v>666.61512391492749</v>
      </c>
      <c r="Y1473" s="1">
        <f t="shared" si="367"/>
        <v>50.311860522494186</v>
      </c>
      <c r="Z1473" s="1">
        <f t="shared" si="368"/>
        <v>0.48963489300641294</v>
      </c>
      <c r="AA1473" s="1">
        <f t="shared" si="364"/>
        <v>17.416164953432219</v>
      </c>
      <c r="AB1473" s="1">
        <f t="shared" si="365"/>
        <v>-45.775339784236131</v>
      </c>
      <c r="AC1473" s="1">
        <f t="shared" si="358"/>
        <v>48.97657127696295</v>
      </c>
      <c r="AD1473" s="1">
        <f t="shared" si="370"/>
        <v>-1.1546603917782907</v>
      </c>
      <c r="AE1473" s="1">
        <f t="shared" si="359"/>
        <v>-1.8335001174563574</v>
      </c>
      <c r="AF1473" s="1">
        <f t="shared" si="360"/>
        <v>2.1667863994990535</v>
      </c>
      <c r="AG1473" s="1">
        <f t="shared" ref="AG1473:AG1536" si="371">Q1473</f>
        <v>14.709999999999731</v>
      </c>
      <c r="AH1473" s="1">
        <f>SUM($Z$2:Z1473)</f>
        <v>861.22089277317559</v>
      </c>
    </row>
    <row r="1474" spans="17:34" x14ac:dyDescent="0.3">
      <c r="Q1474" s="1">
        <f t="shared" si="361"/>
        <v>14.719999999999731</v>
      </c>
      <c r="R1474" s="1">
        <f>IF(Q1474&lt;=t_thrust,('D12 Data'!D1474/(m+m_f/2)),0)</f>
        <v>0</v>
      </c>
      <c r="S1474" s="1">
        <f t="shared" si="362"/>
        <v>0</v>
      </c>
      <c r="T1474" s="1">
        <f t="shared" si="369"/>
        <v>0</v>
      </c>
      <c r="U1474" s="1">
        <f t="shared" ref="U1474:U1537" si="372">IF(t&lt;=t_thrust,(0.5*rho*vx^2*C_D*A)/(m+m_f/2),(0.5*rho*vx^2*C_D*A)/m)</f>
        <v>1.1531298611860081</v>
      </c>
      <c r="V1474" s="1">
        <f t="shared" ref="V1474:V1537" si="373">IF(t&lt;=t_thrust,(0.5*rho*vy^2*C_D*A)/(m+m_f/2),(0.5*rho*vy^2*C_D*A)/m)</f>
        <v>7.9828910278613279</v>
      </c>
      <c r="W1474" s="1">
        <f t="shared" si="363"/>
        <v>9.1360208890473356</v>
      </c>
      <c r="X1474" s="1">
        <f t="shared" si="366"/>
        <v>666.78928556446181</v>
      </c>
      <c r="Y1474" s="1">
        <f t="shared" si="367"/>
        <v>49.854107124651833</v>
      </c>
      <c r="Z1474" s="1">
        <f t="shared" si="368"/>
        <v>0.48976571276961828</v>
      </c>
      <c r="AA1474" s="1">
        <f t="shared" si="364"/>
        <v>17.404618349514436</v>
      </c>
      <c r="AB1474" s="1">
        <f t="shared" si="365"/>
        <v>-45.793674785410694</v>
      </c>
      <c r="AC1474" s="1">
        <f t="shared" ref="AC1474:AC1537" si="374">SQRT(vx^2+vy^2)</f>
        <v>48.989604920270729</v>
      </c>
      <c r="AD1474" s="1">
        <f t="shared" si="370"/>
        <v>-1.1531298611860081</v>
      </c>
      <c r="AE1474" s="1">
        <f t="shared" ref="AE1474:AE1537" si="375">IF(t&gt;t_thrust,IF(vy&gt;0,-ady-g,ady-g),aty-ady-g)</f>
        <v>-1.8271089721386726</v>
      </c>
      <c r="AF1474" s="1">
        <f t="shared" ref="AF1474:AF1537" si="376">SQRT(ax^2 + ay^2)</f>
        <v>2.1605637395893922</v>
      </c>
      <c r="AG1474" s="1">
        <f t="shared" si="371"/>
        <v>14.719999999999731</v>
      </c>
      <c r="AH1474" s="1">
        <f>SUM($Z$2:Z1474)</f>
        <v>861.71065848594526</v>
      </c>
    </row>
    <row r="1475" spans="17:34" x14ac:dyDescent="0.3">
      <c r="Q1475" s="1">
        <f t="shared" ref="Q1475:Q1538" si="377">Q1474+h</f>
        <v>14.72999999999973</v>
      </c>
      <c r="R1475" s="1">
        <f>IF(Q1475&lt;=t_thrust,('D12 Data'!D1475/(m+m_f/2)),0)</f>
        <v>0</v>
      </c>
      <c r="S1475" s="1">
        <f t="shared" ref="S1475:S1538" si="378">R1475*COS($D$3)</f>
        <v>0</v>
      </c>
      <c r="T1475" s="1">
        <f t="shared" si="369"/>
        <v>0</v>
      </c>
      <c r="U1475" s="1">
        <f t="shared" si="372"/>
        <v>1.151602372382859</v>
      </c>
      <c r="V1475" s="1">
        <f t="shared" si="373"/>
        <v>7.9892624412170488</v>
      </c>
      <c r="W1475" s="1">
        <f t="shared" ref="W1475:W1538" si="379">IF(Q1475&lt;=t_thrust,(0.5*rho*AC1475^2*C_D*A)/(m+m_f/2),(0.5*rho*AC1475^2*C_D*A)/m)</f>
        <v>9.1408648135999062</v>
      </c>
      <c r="X1475" s="1">
        <f t="shared" si="366"/>
        <v>666.963331747957</v>
      </c>
      <c r="Y1475" s="1">
        <f t="shared" si="367"/>
        <v>49.396170376797734</v>
      </c>
      <c r="Z1475" s="1">
        <f t="shared" si="368"/>
        <v>0.4898960492027169</v>
      </c>
      <c r="AA1475" s="1">
        <f t="shared" ref="AA1475:AA1538" si="380">AA1474+AD1474*(Q1475-Q1474)</f>
        <v>17.393087050902576</v>
      </c>
      <c r="AB1475" s="1">
        <f t="shared" ref="AB1475:AB1538" si="381">AB1474+AE1474*(Q1475-Q1474)</f>
        <v>-45.811945875132082</v>
      </c>
      <c r="AC1475" s="1">
        <f t="shared" si="374"/>
        <v>49.002590360370803</v>
      </c>
      <c r="AD1475" s="1">
        <f t="shared" si="370"/>
        <v>-1.151602372382859</v>
      </c>
      <c r="AE1475" s="1">
        <f t="shared" si="375"/>
        <v>-1.8207375587829517</v>
      </c>
      <c r="AF1475" s="1">
        <f t="shared" si="376"/>
        <v>2.1543614557545192</v>
      </c>
      <c r="AG1475" s="1">
        <f t="shared" si="371"/>
        <v>14.72999999999973</v>
      </c>
      <c r="AH1475" s="1">
        <f>SUM($Z$2:Z1475)</f>
        <v>862.20055453514794</v>
      </c>
    </row>
    <row r="1476" spans="17:34" x14ac:dyDescent="0.3">
      <c r="Q1476" s="1">
        <f t="shared" si="377"/>
        <v>14.73999999999973</v>
      </c>
      <c r="R1476" s="1">
        <f>IF(Q1476&lt;=t_thrust,('D12 Data'!D1476/(m+m_f/2)),0)</f>
        <v>0</v>
      </c>
      <c r="S1476" s="1">
        <f t="shared" si="378"/>
        <v>0</v>
      </c>
      <c r="T1476" s="1">
        <f t="shared" si="369"/>
        <v>0</v>
      </c>
      <c r="U1476" s="1">
        <f t="shared" si="372"/>
        <v>1.1500779173124798</v>
      </c>
      <c r="V1476" s="1">
        <f t="shared" si="373"/>
        <v>7.99561416478904</v>
      </c>
      <c r="W1476" s="1">
        <f t="shared" si="379"/>
        <v>9.1456920821015188</v>
      </c>
      <c r="X1476" s="1">
        <f t="shared" ref="X1476:X1539" si="382">X1475+AA1475*(Q1476-Q1475)</f>
        <v>667.13726261846602</v>
      </c>
      <c r="Y1476" s="1">
        <f t="shared" ref="Y1476:Y1539" si="383">Y1475+AB1475*($Q1476-$Q1475)</f>
        <v>48.938050918046422</v>
      </c>
      <c r="Z1476" s="1">
        <f t="shared" ref="Z1476:Z1539" si="384">SQRT((X1476-X1475)^2+(Y1476-Y1475)^2)</f>
        <v>0.49002590360370007</v>
      </c>
      <c r="AA1476" s="1">
        <f t="shared" si="380"/>
        <v>17.381571027178747</v>
      </c>
      <c r="AB1476" s="1">
        <f t="shared" si="381"/>
        <v>-45.83015325071991</v>
      </c>
      <c r="AC1476" s="1">
        <f t="shared" si="374"/>
        <v>49.015527727010472</v>
      </c>
      <c r="AD1476" s="1">
        <f t="shared" si="370"/>
        <v>-1.1500779173124798</v>
      </c>
      <c r="AE1476" s="1">
        <f t="shared" si="375"/>
        <v>-1.8143858352109605</v>
      </c>
      <c r="AF1476" s="1">
        <f t="shared" si="376"/>
        <v>2.1481795024866952</v>
      </c>
      <c r="AG1476" s="1">
        <f t="shared" si="371"/>
        <v>14.73999999999973</v>
      </c>
      <c r="AH1476" s="1">
        <f>SUM($Z$2:Z1476)</f>
        <v>862.69058043875168</v>
      </c>
    </row>
    <row r="1477" spans="17:34" x14ac:dyDescent="0.3">
      <c r="Q1477" s="1">
        <f t="shared" si="377"/>
        <v>14.74999999999973</v>
      </c>
      <c r="R1477" s="1">
        <f>IF(Q1477&lt;=t_thrust,('D12 Data'!D1477/(m+m_f/2)),0)</f>
        <v>0</v>
      </c>
      <c r="S1477" s="1">
        <f t="shared" si="378"/>
        <v>0</v>
      </c>
      <c r="T1477" s="1">
        <f t="shared" si="369"/>
        <v>0</v>
      </c>
      <c r="U1477" s="1">
        <f t="shared" si="372"/>
        <v>1.1485564879451629</v>
      </c>
      <c r="V1477" s="1">
        <f t="shared" si="373"/>
        <v>8.0019462408106286</v>
      </c>
      <c r="W1477" s="1">
        <f t="shared" si="379"/>
        <v>9.1505027287557912</v>
      </c>
      <c r="X1477" s="1">
        <f t="shared" si="382"/>
        <v>667.31107832873784</v>
      </c>
      <c r="Y1477" s="1">
        <f t="shared" si="383"/>
        <v>48.479749385539229</v>
      </c>
      <c r="Z1477" s="1">
        <f t="shared" si="384"/>
        <v>0.49015527727010683</v>
      </c>
      <c r="AA1477" s="1">
        <f t="shared" si="380"/>
        <v>17.370070248005621</v>
      </c>
      <c r="AB1477" s="1">
        <f t="shared" si="381"/>
        <v>-45.848297109072021</v>
      </c>
      <c r="AC1477" s="1">
        <f t="shared" si="374"/>
        <v>49.028417149877392</v>
      </c>
      <c r="AD1477" s="1">
        <f t="shared" si="370"/>
        <v>-1.1485564879451629</v>
      </c>
      <c r="AE1477" s="1">
        <f t="shared" si="375"/>
        <v>-1.8080537591893719</v>
      </c>
      <c r="AF1477" s="1">
        <f t="shared" si="376"/>
        <v>2.1420178342207485</v>
      </c>
      <c r="AG1477" s="1">
        <f t="shared" si="371"/>
        <v>14.74999999999973</v>
      </c>
      <c r="AH1477" s="1">
        <f>SUM($Z$2:Z1477)</f>
        <v>863.18073571602179</v>
      </c>
    </row>
    <row r="1478" spans="17:34" x14ac:dyDescent="0.3">
      <c r="Q1478" s="1">
        <f t="shared" si="377"/>
        <v>14.75999999999973</v>
      </c>
      <c r="R1478" s="1">
        <f>IF(Q1478&lt;=t_thrust,('D12 Data'!D1478/(m+m_f/2)),0)</f>
        <v>0</v>
      </c>
      <c r="S1478" s="1">
        <f t="shared" si="378"/>
        <v>0</v>
      </c>
      <c r="T1478" s="1">
        <f t="shared" si="369"/>
        <v>0</v>
      </c>
      <c r="U1478" s="1">
        <f t="shared" si="372"/>
        <v>1.1470380762777539</v>
      </c>
      <c r="V1478" s="1">
        <f t="shared" si="373"/>
        <v>8.0082587115688</v>
      </c>
      <c r="W1478" s="1">
        <f t="shared" si="379"/>
        <v>9.1552967878465541</v>
      </c>
      <c r="X1478" s="1">
        <f t="shared" si="382"/>
        <v>667.48477903121784</v>
      </c>
      <c r="Y1478" s="1">
        <f t="shared" si="383"/>
        <v>48.021266414448519</v>
      </c>
      <c r="Z1478" s="1">
        <f t="shared" si="384"/>
        <v>0.49028417149874637</v>
      </c>
      <c r="AA1478" s="1">
        <f t="shared" si="380"/>
        <v>17.358584683126171</v>
      </c>
      <c r="AB1478" s="1">
        <f t="shared" si="381"/>
        <v>-45.866377646663913</v>
      </c>
      <c r="AC1478" s="1">
        <f t="shared" si="374"/>
        <v>49.041258758596861</v>
      </c>
      <c r="AD1478" s="1">
        <f t="shared" si="370"/>
        <v>-1.1470380762777539</v>
      </c>
      <c r="AE1478" s="1">
        <f t="shared" si="375"/>
        <v>-1.8017412884312005</v>
      </c>
      <c r="AF1478" s="1">
        <f t="shared" si="376"/>
        <v>2.135876405335452</v>
      </c>
      <c r="AG1478" s="1">
        <f t="shared" si="371"/>
        <v>14.75999999999973</v>
      </c>
      <c r="AH1478" s="1">
        <f>SUM($Z$2:Z1478)</f>
        <v>863.67101988752052</v>
      </c>
    </row>
    <row r="1479" spans="17:34" x14ac:dyDescent="0.3">
      <c r="Q1479" s="1">
        <f t="shared" si="377"/>
        <v>14.76999999999973</v>
      </c>
      <c r="R1479" s="1">
        <f>IF(Q1479&lt;=t_thrust,('D12 Data'!D1479/(m+m_f/2)),0)</f>
        <v>0</v>
      </c>
      <c r="S1479" s="1">
        <f t="shared" si="378"/>
        <v>0</v>
      </c>
      <c r="T1479" s="1">
        <f t="shared" si="369"/>
        <v>0</v>
      </c>
      <c r="U1479" s="1">
        <f t="shared" si="372"/>
        <v>1.1455226743335458</v>
      </c>
      <c r="V1479" s="1">
        <f t="shared" si="373"/>
        <v>8.0145516194027628</v>
      </c>
      <c r="W1479" s="1">
        <f t="shared" si="379"/>
        <v>9.1600742937363115</v>
      </c>
      <c r="X1479" s="1">
        <f t="shared" si="382"/>
        <v>667.65836487804904</v>
      </c>
      <c r="Y1479" s="1">
        <f t="shared" si="383"/>
        <v>47.56260263798189</v>
      </c>
      <c r="Z1479" s="1">
        <f t="shared" si="384"/>
        <v>0.4904125875859382</v>
      </c>
      <c r="AA1479" s="1">
        <f t="shared" si="380"/>
        <v>17.347114302363394</v>
      </c>
      <c r="AB1479" s="1">
        <f t="shared" si="381"/>
        <v>-45.884395059548226</v>
      </c>
      <c r="AC1479" s="1">
        <f t="shared" si="374"/>
        <v>49.054052682729022</v>
      </c>
      <c r="AD1479" s="1">
        <f t="shared" si="370"/>
        <v>-1.1455226743335458</v>
      </c>
      <c r="AE1479" s="1">
        <f t="shared" si="375"/>
        <v>-1.7954483805972377</v>
      </c>
      <c r="AF1479" s="1">
        <f t="shared" si="376"/>
        <v>2.1297551701548989</v>
      </c>
      <c r="AG1479" s="1">
        <f t="shared" si="371"/>
        <v>14.76999999999973</v>
      </c>
      <c r="AH1479" s="1">
        <f>SUM($Z$2:Z1479)</f>
        <v>864.16143247510649</v>
      </c>
    </row>
    <row r="1480" spans="17:34" x14ac:dyDescent="0.3">
      <c r="Q1480" s="1">
        <f t="shared" si="377"/>
        <v>14.779999999999729</v>
      </c>
      <c r="R1480" s="1">
        <f>IF(Q1480&lt;=t_thrust,('D12 Data'!D1480/(m+m_f/2)),0)</f>
        <v>0</v>
      </c>
      <c r="S1480" s="1">
        <f t="shared" si="378"/>
        <v>0</v>
      </c>
      <c r="T1480" s="1">
        <f t="shared" si="369"/>
        <v>0</v>
      </c>
      <c r="U1480" s="1">
        <f t="shared" si="372"/>
        <v>1.1440102741621727</v>
      </c>
      <c r="V1480" s="1">
        <f t="shared" si="373"/>
        <v>8.0208250067025393</v>
      </c>
      <c r="W1480" s="1">
        <f t="shared" si="379"/>
        <v>9.1648352808647093</v>
      </c>
      <c r="X1480" s="1">
        <f t="shared" si="382"/>
        <v>667.83183602107272</v>
      </c>
      <c r="Y1480" s="1">
        <f t="shared" si="383"/>
        <v>47.103758687386417</v>
      </c>
      <c r="Z1480" s="1">
        <f t="shared" si="384"/>
        <v>0.49054052682729582</v>
      </c>
      <c r="AA1480" s="1">
        <f t="shared" si="380"/>
        <v>17.335659075620057</v>
      </c>
      <c r="AB1480" s="1">
        <f t="shared" si="381"/>
        <v>-45.902349543354198</v>
      </c>
      <c r="AC1480" s="1">
        <f t="shared" si="374"/>
        <v>49.066799051766125</v>
      </c>
      <c r="AD1480" s="1">
        <f t="shared" si="370"/>
        <v>-1.1440102741621727</v>
      </c>
      <c r="AE1480" s="1">
        <f t="shared" si="375"/>
        <v>-1.7891749932974612</v>
      </c>
      <c r="AF1480" s="1">
        <f t="shared" si="376"/>
        <v>2.1236540829498525</v>
      </c>
      <c r="AG1480" s="1">
        <f t="shared" si="371"/>
        <v>14.779999999999729</v>
      </c>
      <c r="AH1480" s="1">
        <f>SUM($Z$2:Z1480)</f>
        <v>864.65197300193381</v>
      </c>
    </row>
    <row r="1481" spans="17:34" x14ac:dyDescent="0.3">
      <c r="Q1481" s="1">
        <f t="shared" si="377"/>
        <v>14.789999999999729</v>
      </c>
      <c r="R1481" s="1">
        <f>IF(Q1481&lt;=t_thrust,('D12 Data'!D1481/(m+m_f/2)),0)</f>
        <v>0</v>
      </c>
      <c r="S1481" s="1">
        <f t="shared" si="378"/>
        <v>0</v>
      </c>
      <c r="T1481" s="1">
        <f t="shared" si="369"/>
        <v>0</v>
      </c>
      <c r="U1481" s="1">
        <f t="shared" si="372"/>
        <v>1.1425008678395083</v>
      </c>
      <c r="V1481" s="1">
        <f t="shared" si="373"/>
        <v>8.0270789159075466</v>
      </c>
      <c r="W1481" s="1">
        <f t="shared" si="379"/>
        <v>9.1695797837470554</v>
      </c>
      <c r="X1481" s="1">
        <f t="shared" si="382"/>
        <v>668.00519261182887</v>
      </c>
      <c r="Y1481" s="1">
        <f t="shared" si="383"/>
        <v>46.644735191952883</v>
      </c>
      <c r="Z1481" s="1">
        <f t="shared" si="384"/>
        <v>0.49066799051763876</v>
      </c>
      <c r="AA1481" s="1">
        <f t="shared" si="380"/>
        <v>17.324218972878437</v>
      </c>
      <c r="AB1481" s="1">
        <f t="shared" si="381"/>
        <v>-45.92024129328717</v>
      </c>
      <c r="AC1481" s="1">
        <f t="shared" si="374"/>
        <v>49.079497995129877</v>
      </c>
      <c r="AD1481" s="1">
        <f t="shared" si="370"/>
        <v>-1.1425008678395083</v>
      </c>
      <c r="AE1481" s="1">
        <f t="shared" si="375"/>
        <v>-1.7829210840924539</v>
      </c>
      <c r="AF1481" s="1">
        <f t="shared" si="376"/>
        <v>2.1175730979391103</v>
      </c>
      <c r="AG1481" s="1">
        <f t="shared" si="371"/>
        <v>14.789999999999729</v>
      </c>
      <c r="AH1481" s="1">
        <f>SUM($Z$2:Z1481)</f>
        <v>865.14264099245145</v>
      </c>
    </row>
    <row r="1482" spans="17:34" x14ac:dyDescent="0.3">
      <c r="Q1482" s="1">
        <f t="shared" si="377"/>
        <v>14.799999999999729</v>
      </c>
      <c r="R1482" s="1">
        <f>IF(Q1482&lt;=t_thrust,('D12 Data'!D1482/(m+m_f/2)),0)</f>
        <v>0</v>
      </c>
      <c r="S1482" s="1">
        <f t="shared" si="378"/>
        <v>0</v>
      </c>
      <c r="T1482" s="1">
        <f t="shared" ref="T1482:T1545" si="385">R1482*SIN($D$3)</f>
        <v>0</v>
      </c>
      <c r="U1482" s="1">
        <f t="shared" si="372"/>
        <v>1.1409944474675582</v>
      </c>
      <c r="V1482" s="1">
        <f t="shared" si="373"/>
        <v>8.0333133895052153</v>
      </c>
      <c r="W1482" s="1">
        <f t="shared" si="379"/>
        <v>9.1743078369727691</v>
      </c>
      <c r="X1482" s="1">
        <f t="shared" si="382"/>
        <v>668.17843480155761</v>
      </c>
      <c r="Y1482" s="1">
        <f t="shared" si="383"/>
        <v>46.185532779020022</v>
      </c>
      <c r="Z1482" s="1">
        <f t="shared" si="384"/>
        <v>0.49079497995127264</v>
      </c>
      <c r="AA1482" s="1">
        <f t="shared" si="380"/>
        <v>17.312793964200043</v>
      </c>
      <c r="AB1482" s="1">
        <f t="shared" si="381"/>
        <v>-45.938070504128092</v>
      </c>
      <c r="AC1482" s="1">
        <f t="shared" si="374"/>
        <v>49.0921496421687</v>
      </c>
      <c r="AD1482" s="1">
        <f t="shared" ref="AD1482:AD1545" si="386">S1482-U1482</f>
        <v>-1.1409944474675582</v>
      </c>
      <c r="AE1482" s="1">
        <f t="shared" si="375"/>
        <v>-1.7766866104947852</v>
      </c>
      <c r="AF1482" s="1">
        <f t="shared" si="376"/>
        <v>2.1115121692908252</v>
      </c>
      <c r="AG1482" s="1">
        <f t="shared" si="371"/>
        <v>14.799999999999729</v>
      </c>
      <c r="AH1482" s="1">
        <f>SUM($Z$2:Z1482)</f>
        <v>865.63343597240271</v>
      </c>
    </row>
    <row r="1483" spans="17:34" x14ac:dyDescent="0.3">
      <c r="Q1483" s="1">
        <f t="shared" si="377"/>
        <v>14.809999999999729</v>
      </c>
      <c r="R1483" s="1">
        <f>IF(Q1483&lt;=t_thrust,('D12 Data'!D1483/(m+m_f/2)),0)</f>
        <v>0</v>
      </c>
      <c r="S1483" s="1">
        <f t="shared" si="378"/>
        <v>0</v>
      </c>
      <c r="T1483" s="1">
        <f t="shared" si="385"/>
        <v>0</v>
      </c>
      <c r="U1483" s="1">
        <f t="shared" si="372"/>
        <v>1.1394910051743601</v>
      </c>
      <c r="V1483" s="1">
        <f t="shared" si="373"/>
        <v>8.0395284700295981</v>
      </c>
      <c r="W1483" s="1">
        <f t="shared" si="379"/>
        <v>9.1790194752039618</v>
      </c>
      <c r="X1483" s="1">
        <f t="shared" si="382"/>
        <v>668.35156274119959</v>
      </c>
      <c r="Y1483" s="1">
        <f t="shared" si="383"/>
        <v>45.726152073978753</v>
      </c>
      <c r="Z1483" s="1">
        <f t="shared" si="384"/>
        <v>0.49092149642166621</v>
      </c>
      <c r="AA1483" s="1">
        <f t="shared" si="380"/>
        <v>17.301384019725369</v>
      </c>
      <c r="AB1483" s="1">
        <f t="shared" si="381"/>
        <v>-45.955837370233041</v>
      </c>
      <c r="AC1483" s="1">
        <f t="shared" si="374"/>
        <v>49.104754122155178</v>
      </c>
      <c r="AD1483" s="1">
        <f t="shared" si="386"/>
        <v>-1.1394910051743601</v>
      </c>
      <c r="AE1483" s="1">
        <f t="shared" si="375"/>
        <v>-1.7704715299704024</v>
      </c>
      <c r="AF1483" s="1">
        <f t="shared" si="376"/>
        <v>2.1054712511238454</v>
      </c>
      <c r="AG1483" s="1">
        <f t="shared" si="371"/>
        <v>14.809999999999729</v>
      </c>
      <c r="AH1483" s="1">
        <f>SUM($Z$2:Z1483)</f>
        <v>866.12435746882443</v>
      </c>
    </row>
    <row r="1484" spans="17:34" x14ac:dyDescent="0.3">
      <c r="Q1484" s="1">
        <f t="shared" si="377"/>
        <v>14.819999999999729</v>
      </c>
      <c r="R1484" s="1">
        <f>IF(Q1484&lt;=t_thrust,('D12 Data'!D1484/(m+m_f/2)),0)</f>
        <v>0</v>
      </c>
      <c r="S1484" s="1">
        <f t="shared" si="378"/>
        <v>0</v>
      </c>
      <c r="T1484" s="1">
        <f t="shared" si="385"/>
        <v>0</v>
      </c>
      <c r="U1484" s="1">
        <f t="shared" si="372"/>
        <v>1.1379905331138789</v>
      </c>
      <c r="V1484" s="1">
        <f t="shared" si="373"/>
        <v>8.0457242000599916</v>
      </c>
      <c r="W1484" s="1">
        <f t="shared" si="379"/>
        <v>9.1837147331738702</v>
      </c>
      <c r="X1484" s="1">
        <f t="shared" si="382"/>
        <v>668.52457658139679</v>
      </c>
      <c r="Y1484" s="1">
        <f t="shared" si="383"/>
        <v>45.266593700276431</v>
      </c>
      <c r="Z1484" s="1">
        <f t="shared" si="384"/>
        <v>0.49104754122152489</v>
      </c>
      <c r="AA1484" s="1">
        <f t="shared" si="380"/>
        <v>17.289989109673627</v>
      </c>
      <c r="AB1484" s="1">
        <f t="shared" si="381"/>
        <v>-45.973542085532742</v>
      </c>
      <c r="AC1484" s="1">
        <f t="shared" si="374"/>
        <v>49.117311564283348</v>
      </c>
      <c r="AD1484" s="1">
        <f t="shared" si="386"/>
        <v>-1.1379905331138789</v>
      </c>
      <c r="AE1484" s="1">
        <f t="shared" si="375"/>
        <v>-1.7642757999400089</v>
      </c>
      <c r="AF1484" s="1">
        <f t="shared" si="376"/>
        <v>2.0994502975090334</v>
      </c>
      <c r="AG1484" s="1">
        <f t="shared" si="371"/>
        <v>14.819999999999729</v>
      </c>
      <c r="AH1484" s="1">
        <f>SUM($Z$2:Z1484)</f>
        <v>866.61540501004595</v>
      </c>
    </row>
    <row r="1485" spans="17:34" x14ac:dyDescent="0.3">
      <c r="Q1485" s="1">
        <f t="shared" si="377"/>
        <v>14.829999999999728</v>
      </c>
      <c r="R1485" s="1">
        <f>IF(Q1485&lt;=t_thrust,('D12 Data'!D1485/(m+m_f/2)),0)</f>
        <v>0</v>
      </c>
      <c r="S1485" s="1">
        <f t="shared" si="378"/>
        <v>0</v>
      </c>
      <c r="T1485" s="1">
        <f t="shared" si="385"/>
        <v>0</v>
      </c>
      <c r="U1485" s="1">
        <f t="shared" si="372"/>
        <v>1.1364930234659043</v>
      </c>
      <c r="V1485" s="1">
        <f t="shared" si="373"/>
        <v>8.0519006222195717</v>
      </c>
      <c r="W1485" s="1">
        <f t="shared" si="379"/>
        <v>9.1883936456854727</v>
      </c>
      <c r="X1485" s="1">
        <f t="shared" si="382"/>
        <v>668.69747647249346</v>
      </c>
      <c r="Y1485" s="1">
        <f t="shared" si="383"/>
        <v>44.806858279421114</v>
      </c>
      <c r="Z1485" s="1">
        <f t="shared" si="384"/>
        <v>0.49117311564280275</v>
      </c>
      <c r="AA1485" s="1">
        <f t="shared" si="380"/>
        <v>17.278609204342487</v>
      </c>
      <c r="AB1485" s="1">
        <f t="shared" si="381"/>
        <v>-45.991184843532139</v>
      </c>
      <c r="AC1485" s="1">
        <f t="shared" si="374"/>
        <v>49.129822097666192</v>
      </c>
      <c r="AD1485" s="1">
        <f t="shared" si="386"/>
        <v>-1.1364930234659043</v>
      </c>
      <c r="AE1485" s="1">
        <f t="shared" si="375"/>
        <v>-1.7580993777804288</v>
      </c>
      <c r="AF1485" s="1">
        <f t="shared" si="376"/>
        <v>2.0934492624705774</v>
      </c>
      <c r="AG1485" s="1">
        <f t="shared" si="371"/>
        <v>14.829999999999728</v>
      </c>
      <c r="AH1485" s="1">
        <f>SUM($Z$2:Z1485)</f>
        <v>867.10657812568877</v>
      </c>
    </row>
    <row r="1486" spans="17:34" x14ac:dyDescent="0.3">
      <c r="Q1486" s="1">
        <f t="shared" si="377"/>
        <v>14.839999999999728</v>
      </c>
      <c r="R1486" s="1">
        <f>IF(Q1486&lt;=t_thrust,('D12 Data'!D1486/(m+m_f/2)),0)</f>
        <v>0</v>
      </c>
      <c r="S1486" s="1">
        <f t="shared" si="378"/>
        <v>0</v>
      </c>
      <c r="T1486" s="1">
        <f t="shared" si="385"/>
        <v>0</v>
      </c>
      <c r="U1486" s="1">
        <f t="shared" si="372"/>
        <v>1.1349984684359506</v>
      </c>
      <c r="V1486" s="1">
        <f t="shared" si="373"/>
        <v>8.0580577791740353</v>
      </c>
      <c r="W1486" s="1">
        <f t="shared" si="379"/>
        <v>9.193056247609988</v>
      </c>
      <c r="X1486" s="1">
        <f t="shared" si="382"/>
        <v>668.87026256453692</v>
      </c>
      <c r="Y1486" s="1">
        <f t="shared" si="383"/>
        <v>44.346946430985803</v>
      </c>
      <c r="Z1486" s="1">
        <f t="shared" si="384"/>
        <v>0.49129822097666215</v>
      </c>
      <c r="AA1486" s="1">
        <f t="shared" si="380"/>
        <v>17.267244274107828</v>
      </c>
      <c r="AB1486" s="1">
        <f t="shared" si="381"/>
        <v>-46.008765837309944</v>
      </c>
      <c r="AC1486" s="1">
        <f t="shared" si="374"/>
        <v>49.14228585133305</v>
      </c>
      <c r="AD1486" s="1">
        <f t="shared" si="386"/>
        <v>-1.1349984684359506</v>
      </c>
      <c r="AE1486" s="1">
        <f t="shared" si="375"/>
        <v>-1.7519422208259652</v>
      </c>
      <c r="AF1486" s="1">
        <f t="shared" si="376"/>
        <v>2.0874680999872952</v>
      </c>
      <c r="AG1486" s="1">
        <f t="shared" si="371"/>
        <v>14.839999999999728</v>
      </c>
      <c r="AH1486" s="1">
        <f>SUM($Z$2:Z1486)</f>
        <v>867.59787634666543</v>
      </c>
    </row>
    <row r="1487" spans="17:34" x14ac:dyDescent="0.3">
      <c r="Q1487" s="1">
        <f t="shared" si="377"/>
        <v>14.849999999999728</v>
      </c>
      <c r="R1487" s="1">
        <f>IF(Q1487&lt;=t_thrust,('D12 Data'!D1487/(m+m_f/2)),0)</f>
        <v>0</v>
      </c>
      <c r="S1487" s="1">
        <f t="shared" si="378"/>
        <v>0</v>
      </c>
      <c r="T1487" s="1">
        <f t="shared" si="385"/>
        <v>0</v>
      </c>
      <c r="U1487" s="1">
        <f t="shared" si="372"/>
        <v>1.1335068602551535</v>
      </c>
      <c r="V1487" s="1">
        <f t="shared" si="373"/>
        <v>8.0641957136302693</v>
      </c>
      <c r="W1487" s="1">
        <f t="shared" si="379"/>
        <v>9.1977025738854223</v>
      </c>
      <c r="X1487" s="1">
        <f t="shared" si="382"/>
        <v>669.04293500727795</v>
      </c>
      <c r="Y1487" s="1">
        <f t="shared" si="383"/>
        <v>43.886858772612712</v>
      </c>
      <c r="Z1487" s="1">
        <f t="shared" si="384"/>
        <v>0.49142285851330608</v>
      </c>
      <c r="AA1487" s="1">
        <f t="shared" si="380"/>
        <v>17.25589428942347</v>
      </c>
      <c r="AB1487" s="1">
        <f t="shared" si="381"/>
        <v>-46.026285259518204</v>
      </c>
      <c r="AC1487" s="1">
        <f t="shared" si="374"/>
        <v>49.154702954227076</v>
      </c>
      <c r="AD1487" s="1">
        <f t="shared" si="386"/>
        <v>-1.1335068602551535</v>
      </c>
      <c r="AE1487" s="1">
        <f t="shared" si="375"/>
        <v>-1.7458042863697312</v>
      </c>
      <c r="AF1487" s="1">
        <f t="shared" si="376"/>
        <v>2.0815067639939158</v>
      </c>
      <c r="AG1487" s="1">
        <f t="shared" si="371"/>
        <v>14.849999999999728</v>
      </c>
      <c r="AH1487" s="1">
        <f>SUM($Z$2:Z1487)</f>
        <v>868.08929920517869</v>
      </c>
    </row>
    <row r="1488" spans="17:34" x14ac:dyDescent="0.3">
      <c r="Q1488" s="1">
        <f t="shared" si="377"/>
        <v>14.859999999999728</v>
      </c>
      <c r="R1488" s="1">
        <f>IF(Q1488&lt;=t_thrust,('D12 Data'!D1488/(m+m_f/2)),0)</f>
        <v>0</v>
      </c>
      <c r="S1488" s="1">
        <f t="shared" si="378"/>
        <v>0</v>
      </c>
      <c r="T1488" s="1">
        <f t="shared" si="385"/>
        <v>0</v>
      </c>
      <c r="U1488" s="1">
        <f t="shared" si="372"/>
        <v>1.1320181911801683</v>
      </c>
      <c r="V1488" s="1">
        <f t="shared" si="373"/>
        <v>8.070314468334999</v>
      </c>
      <c r="W1488" s="1">
        <f t="shared" si="379"/>
        <v>9.202332659515168</v>
      </c>
      <c r="X1488" s="1">
        <f t="shared" si="382"/>
        <v>669.21549395017223</v>
      </c>
      <c r="Y1488" s="1">
        <f t="shared" si="383"/>
        <v>43.42659592001754</v>
      </c>
      <c r="Z1488" s="1">
        <f t="shared" si="384"/>
        <v>0.49154702954227825</v>
      </c>
      <c r="AA1488" s="1">
        <f t="shared" si="380"/>
        <v>17.244559220820918</v>
      </c>
      <c r="AB1488" s="1">
        <f t="shared" si="381"/>
        <v>-46.043743302381898</v>
      </c>
      <c r="AC1488" s="1">
        <f t="shared" si="374"/>
        <v>49.167073535202782</v>
      </c>
      <c r="AD1488" s="1">
        <f t="shared" si="386"/>
        <v>-1.1320181911801683</v>
      </c>
      <c r="AE1488" s="1">
        <f t="shared" si="375"/>
        <v>-1.7396855316650015</v>
      </c>
      <c r="AF1488" s="1">
        <f t="shared" si="376"/>
        <v>2.0755652083823719</v>
      </c>
      <c r="AG1488" s="1">
        <f t="shared" si="371"/>
        <v>14.859999999999728</v>
      </c>
      <c r="AH1488" s="1">
        <f>SUM($Z$2:Z1488)</f>
        <v>868.58084623472098</v>
      </c>
    </row>
    <row r="1489" spans="17:34" x14ac:dyDescent="0.3">
      <c r="Q1489" s="1">
        <f t="shared" si="377"/>
        <v>14.869999999999727</v>
      </c>
      <c r="R1489" s="1">
        <f>IF(Q1489&lt;=t_thrust,('D12 Data'!D1489/(m+m_f/2)),0)</f>
        <v>0</v>
      </c>
      <c r="S1489" s="1">
        <f t="shared" si="378"/>
        <v>0</v>
      </c>
      <c r="T1489" s="1">
        <f t="shared" si="385"/>
        <v>0</v>
      </c>
      <c r="U1489" s="1">
        <f t="shared" si="372"/>
        <v>1.1305324534930725</v>
      </c>
      <c r="V1489" s="1">
        <f t="shared" si="373"/>
        <v>8.0764140860734788</v>
      </c>
      <c r="W1489" s="1">
        <f t="shared" si="379"/>
        <v>9.2069465395665482</v>
      </c>
      <c r="X1489" s="1">
        <f t="shared" si="382"/>
        <v>669.38793954238042</v>
      </c>
      <c r="Y1489" s="1">
        <f t="shared" si="383"/>
        <v>42.966158486993734</v>
      </c>
      <c r="Z1489" s="1">
        <f t="shared" si="384"/>
        <v>0.49167073535200939</v>
      </c>
      <c r="AA1489" s="1">
        <f t="shared" si="380"/>
        <v>17.233239038909115</v>
      </c>
      <c r="AB1489" s="1">
        <f t="shared" si="381"/>
        <v>-46.061140157698546</v>
      </c>
      <c r="AC1489" s="1">
        <f t="shared" si="374"/>
        <v>49.17939772302352</v>
      </c>
      <c r="AD1489" s="1">
        <f t="shared" si="386"/>
        <v>-1.1305324534930725</v>
      </c>
      <c r="AE1489" s="1">
        <f t="shared" si="375"/>
        <v>-1.7335859139265217</v>
      </c>
      <c r="AF1489" s="1">
        <f t="shared" si="376"/>
        <v>2.0696433870030653</v>
      </c>
      <c r="AG1489" s="1">
        <f t="shared" si="371"/>
        <v>14.869999999999727</v>
      </c>
      <c r="AH1489" s="1">
        <f>SUM($Z$2:Z1489)</f>
        <v>869.07251697007302</v>
      </c>
    </row>
    <row r="1490" spans="17:34" x14ac:dyDescent="0.3">
      <c r="Q1490" s="1">
        <f t="shared" si="377"/>
        <v>14.879999999999727</v>
      </c>
      <c r="R1490" s="1">
        <f>IF(Q1490&lt;=t_thrust,('D12 Data'!D1490/(m+m_f/2)),0)</f>
        <v>0</v>
      </c>
      <c r="S1490" s="1">
        <f t="shared" si="378"/>
        <v>0</v>
      </c>
      <c r="T1490" s="1">
        <f t="shared" si="385"/>
        <v>0</v>
      </c>
      <c r="U1490" s="1">
        <f t="shared" si="372"/>
        <v>1.1290496395012628</v>
      </c>
      <c r="V1490" s="1">
        <f t="shared" si="373"/>
        <v>8.0824946096681618</v>
      </c>
      <c r="W1490" s="1">
        <f t="shared" si="379"/>
        <v>9.2115442491694264</v>
      </c>
      <c r="X1490" s="1">
        <f t="shared" si="382"/>
        <v>669.56027193276952</v>
      </c>
      <c r="Y1490" s="1">
        <f t="shared" si="383"/>
        <v>42.505547085416758</v>
      </c>
      <c r="Z1490" s="1">
        <f t="shared" si="384"/>
        <v>0.49179397723023011</v>
      </c>
      <c r="AA1490" s="1">
        <f t="shared" si="380"/>
        <v>17.221933714374185</v>
      </c>
      <c r="AB1490" s="1">
        <f t="shared" si="381"/>
        <v>-46.078476016837811</v>
      </c>
      <c r="AC1490" s="1">
        <f t="shared" si="374"/>
        <v>49.191675646359066</v>
      </c>
      <c r="AD1490" s="1">
        <f t="shared" si="386"/>
        <v>-1.1290496395012628</v>
      </c>
      <c r="AE1490" s="1">
        <f t="shared" si="375"/>
        <v>-1.7275053903318387</v>
      </c>
      <c r="AF1490" s="1">
        <f t="shared" si="376"/>
        <v>2.0637412536661395</v>
      </c>
      <c r="AG1490" s="1">
        <f t="shared" si="371"/>
        <v>14.879999999999727</v>
      </c>
      <c r="AH1490" s="1">
        <f>SUM($Z$2:Z1490)</f>
        <v>869.56431094730328</v>
      </c>
    </row>
    <row r="1491" spans="17:34" x14ac:dyDescent="0.3">
      <c r="Q1491" s="1">
        <f t="shared" si="377"/>
        <v>14.889999999999727</v>
      </c>
      <c r="R1491" s="1">
        <f>IF(Q1491&lt;=t_thrust,('D12 Data'!D1491/(m+m_f/2)),0)</f>
        <v>0</v>
      </c>
      <c r="S1491" s="1">
        <f t="shared" si="378"/>
        <v>0</v>
      </c>
      <c r="T1491" s="1">
        <f t="shared" si="385"/>
        <v>0</v>
      </c>
      <c r="U1491" s="1">
        <f t="shared" si="372"/>
        <v>1.1275697415373565</v>
      </c>
      <c r="V1491" s="1">
        <f t="shared" si="373"/>
        <v>8.088556081977412</v>
      </c>
      <c r="W1491" s="1">
        <f t="shared" si="379"/>
        <v>9.2161258235147709</v>
      </c>
      <c r="X1491" s="1">
        <f t="shared" si="382"/>
        <v>669.73249126991323</v>
      </c>
      <c r="Y1491" s="1">
        <f t="shared" si="383"/>
        <v>42.044762325248392</v>
      </c>
      <c r="Z1491" s="1">
        <f t="shared" si="384"/>
        <v>0.49191675646356509</v>
      </c>
      <c r="AA1491" s="1">
        <f t="shared" si="380"/>
        <v>17.210643217979172</v>
      </c>
      <c r="AB1491" s="1">
        <f t="shared" si="381"/>
        <v>-46.09575107074113</v>
      </c>
      <c r="AC1491" s="1">
        <f t="shared" si="374"/>
        <v>49.203907433783186</v>
      </c>
      <c r="AD1491" s="1">
        <f t="shared" si="386"/>
        <v>-1.1275697415373565</v>
      </c>
      <c r="AE1491" s="1">
        <f t="shared" si="375"/>
        <v>-1.7214439180225884</v>
      </c>
      <c r="AF1491" s="1">
        <f t="shared" si="376"/>
        <v>2.0578587621427231</v>
      </c>
      <c r="AG1491" s="1">
        <f t="shared" si="371"/>
        <v>14.889999999999727</v>
      </c>
      <c r="AH1491" s="1">
        <f>SUM($Z$2:Z1491)</f>
        <v>870.05622770376681</v>
      </c>
    </row>
    <row r="1492" spans="17:34" x14ac:dyDescent="0.3">
      <c r="Q1492" s="1">
        <f t="shared" si="377"/>
        <v>14.899999999999727</v>
      </c>
      <c r="R1492" s="1">
        <f>IF(Q1492&lt;=t_thrust,('D12 Data'!D1492/(m+m_f/2)),0)</f>
        <v>0</v>
      </c>
      <c r="S1492" s="1">
        <f t="shared" si="378"/>
        <v>0</v>
      </c>
      <c r="T1492" s="1">
        <f t="shared" si="385"/>
        <v>0</v>
      </c>
      <c r="U1492" s="1">
        <f t="shared" si="372"/>
        <v>1.1260927519590929</v>
      </c>
      <c r="V1492" s="1">
        <f t="shared" si="373"/>
        <v>8.094598545894204</v>
      </c>
      <c r="W1492" s="1">
        <f t="shared" si="379"/>
        <v>9.2206912978532962</v>
      </c>
      <c r="X1492" s="1">
        <f t="shared" si="382"/>
        <v>669.90459770209304</v>
      </c>
      <c r="Y1492" s="1">
        <f t="shared" si="383"/>
        <v>41.58380481454099</v>
      </c>
      <c r="Z1492" s="1">
        <f t="shared" si="384"/>
        <v>0.49203907433783212</v>
      </c>
      <c r="AA1492" s="1">
        <f t="shared" si="380"/>
        <v>17.199367520563797</v>
      </c>
      <c r="AB1492" s="1">
        <f t="shared" si="381"/>
        <v>-46.112965509921352</v>
      </c>
      <c r="AC1492" s="1">
        <f t="shared" si="374"/>
        <v>49.216093213771252</v>
      </c>
      <c r="AD1492" s="1">
        <f t="shared" si="386"/>
        <v>-1.1260927519590929</v>
      </c>
      <c r="AE1492" s="1">
        <f t="shared" si="375"/>
        <v>-1.7154014541057965</v>
      </c>
      <c r="AF1492" s="1">
        <f t="shared" si="376"/>
        <v>2.0519958661661781</v>
      </c>
      <c r="AG1492" s="1">
        <f t="shared" si="371"/>
        <v>14.899999999999727</v>
      </c>
      <c r="AH1492" s="1">
        <f>SUM($Z$2:Z1492)</f>
        <v>870.54826677810468</v>
      </c>
    </row>
    <row r="1493" spans="17:34" x14ac:dyDescent="0.3">
      <c r="Q1493" s="1">
        <f t="shared" si="377"/>
        <v>14.909999999999727</v>
      </c>
      <c r="R1493" s="1">
        <f>IF(Q1493&lt;=t_thrust,('D12 Data'!D1493/(m+m_f/2)),0)</f>
        <v>0</v>
      </c>
      <c r="S1493" s="1">
        <f t="shared" si="378"/>
        <v>0</v>
      </c>
      <c r="T1493" s="1">
        <f t="shared" si="385"/>
        <v>0</v>
      </c>
      <c r="U1493" s="1">
        <f t="shared" si="372"/>
        <v>1.1246186631492339</v>
      </c>
      <c r="V1493" s="1">
        <f t="shared" si="373"/>
        <v>8.1006220443448331</v>
      </c>
      <c r="W1493" s="1">
        <f t="shared" si="379"/>
        <v>9.2252407074940663</v>
      </c>
      <c r="X1493" s="1">
        <f t="shared" si="382"/>
        <v>670.07659137729866</v>
      </c>
      <c r="Y1493" s="1">
        <f t="shared" si="383"/>
        <v>41.122675159441783</v>
      </c>
      <c r="Z1493" s="1">
        <f t="shared" si="384"/>
        <v>0.49216093213769724</v>
      </c>
      <c r="AA1493" s="1">
        <f t="shared" si="380"/>
        <v>17.188106593044207</v>
      </c>
      <c r="AB1493" s="1">
        <f t="shared" si="381"/>
        <v>-46.130119524462408</v>
      </c>
      <c r="AC1493" s="1">
        <f t="shared" si="374"/>
        <v>49.228233114697886</v>
      </c>
      <c r="AD1493" s="1">
        <f t="shared" si="386"/>
        <v>-1.1246186631492339</v>
      </c>
      <c r="AE1493" s="1">
        <f t="shared" si="375"/>
        <v>-1.7093779556551674</v>
      </c>
      <c r="AF1493" s="1">
        <f t="shared" si="376"/>
        <v>2.046152519433341</v>
      </c>
      <c r="AG1493" s="1">
        <f t="shared" si="371"/>
        <v>14.909999999999727</v>
      </c>
      <c r="AH1493" s="1">
        <f>SUM($Z$2:Z1493)</f>
        <v>871.0404277102424</v>
      </c>
    </row>
    <row r="1494" spans="17:34" x14ac:dyDescent="0.3">
      <c r="Q1494" s="1">
        <f t="shared" si="377"/>
        <v>14.919999999999726</v>
      </c>
      <c r="R1494" s="1">
        <f>IF(Q1494&lt;=t_thrust,('D12 Data'!D1494/(m+m_f/2)),0)</f>
        <v>0</v>
      </c>
      <c r="S1494" s="1">
        <f t="shared" si="378"/>
        <v>0</v>
      </c>
      <c r="T1494" s="1">
        <f t="shared" si="385"/>
        <v>0</v>
      </c>
      <c r="U1494" s="1">
        <f t="shared" si="372"/>
        <v>1.1231474675154647</v>
      </c>
      <c r="V1494" s="1">
        <f t="shared" si="373"/>
        <v>8.1066266202876509</v>
      </c>
      <c r="W1494" s="1">
        <f t="shared" si="379"/>
        <v>9.2297740878031167</v>
      </c>
      <c r="X1494" s="1">
        <f t="shared" si="382"/>
        <v>670.24847244322905</v>
      </c>
      <c r="Y1494" s="1">
        <f t="shared" si="383"/>
        <v>40.661373964197168</v>
      </c>
      <c r="Z1494" s="1">
        <f t="shared" si="384"/>
        <v>0.4922823311469538</v>
      </c>
      <c r="AA1494" s="1">
        <f t="shared" si="380"/>
        <v>17.176860406412715</v>
      </c>
      <c r="AB1494" s="1">
        <f t="shared" si="381"/>
        <v>-46.147213304018962</v>
      </c>
      <c r="AC1494" s="1">
        <f t="shared" si="374"/>
        <v>49.240327264834598</v>
      </c>
      <c r="AD1494" s="1">
        <f t="shared" si="386"/>
        <v>-1.1231474675154647</v>
      </c>
      <c r="AE1494" s="1">
        <f t="shared" si="375"/>
        <v>-1.7033733797123496</v>
      </c>
      <c r="AF1494" s="1">
        <f t="shared" si="376"/>
        <v>2.0403286756057404</v>
      </c>
      <c r="AG1494" s="1">
        <f t="shared" si="371"/>
        <v>14.919999999999726</v>
      </c>
      <c r="AH1494" s="1">
        <f>SUM($Z$2:Z1494)</f>
        <v>871.53271004138935</v>
      </c>
    </row>
    <row r="1495" spans="17:34" x14ac:dyDescent="0.3">
      <c r="Q1495" s="1">
        <f t="shared" si="377"/>
        <v>14.929999999999726</v>
      </c>
      <c r="R1495" s="1">
        <f>IF(Q1495&lt;=t_thrust,('D12 Data'!D1495/(m+m_f/2)),0)</f>
        <v>0</v>
      </c>
      <c r="S1495" s="1">
        <f t="shared" si="378"/>
        <v>0</v>
      </c>
      <c r="T1495" s="1">
        <f t="shared" si="385"/>
        <v>0</v>
      </c>
      <c r="U1495" s="1">
        <f t="shared" si="372"/>
        <v>1.1216791574902989</v>
      </c>
      <c r="V1495" s="1">
        <f t="shared" si="373"/>
        <v>8.1126123167117949</v>
      </c>
      <c r="W1495" s="1">
        <f t="shared" si="379"/>
        <v>9.2342914742020934</v>
      </c>
      <c r="X1495" s="1">
        <f t="shared" si="382"/>
        <v>670.42024104729319</v>
      </c>
      <c r="Y1495" s="1">
        <f t="shared" si="383"/>
        <v>40.199901831156986</v>
      </c>
      <c r="Z1495" s="1">
        <f t="shared" si="384"/>
        <v>0.49240327264834377</v>
      </c>
      <c r="AA1495" s="1">
        <f t="shared" si="380"/>
        <v>17.165628931737562</v>
      </c>
      <c r="AB1495" s="1">
        <f t="shared" si="381"/>
        <v>-46.164247037816082</v>
      </c>
      <c r="AC1495" s="1">
        <f t="shared" si="374"/>
        <v>49.252375792347486</v>
      </c>
      <c r="AD1495" s="1">
        <f t="shared" si="386"/>
        <v>-1.1216791574902989</v>
      </c>
      <c r="AE1495" s="1">
        <f t="shared" si="375"/>
        <v>-1.6973876832882056</v>
      </c>
      <c r="AF1495" s="1">
        <f t="shared" si="376"/>
        <v>2.0345242883108199</v>
      </c>
      <c r="AG1495" s="1">
        <f t="shared" si="371"/>
        <v>14.929999999999726</v>
      </c>
      <c r="AH1495" s="1">
        <f>SUM($Z$2:Z1495)</f>
        <v>872.02511331403764</v>
      </c>
    </row>
    <row r="1496" spans="17:34" x14ac:dyDescent="0.3">
      <c r="Q1496" s="1">
        <f t="shared" si="377"/>
        <v>14.939999999999726</v>
      </c>
      <c r="R1496" s="1">
        <f>IF(Q1496&lt;=t_thrust,('D12 Data'!D1496/(m+m_f/2)),0)</f>
        <v>0</v>
      </c>
      <c r="S1496" s="1">
        <f t="shared" si="378"/>
        <v>0</v>
      </c>
      <c r="T1496" s="1">
        <f t="shared" si="385"/>
        <v>0</v>
      </c>
      <c r="U1496" s="1">
        <f t="shared" si="372"/>
        <v>1.1202137255309772</v>
      </c>
      <c r="V1496" s="1">
        <f t="shared" si="373"/>
        <v>8.1185791766359383</v>
      </c>
      <c r="W1496" s="1">
        <f t="shared" si="379"/>
        <v>9.238792902166912</v>
      </c>
      <c r="X1496" s="1">
        <f t="shared" si="382"/>
        <v>670.5918973366106</v>
      </c>
      <c r="Y1496" s="1">
        <f t="shared" si="383"/>
        <v>39.738259360778834</v>
      </c>
      <c r="Z1496" s="1">
        <f t="shared" si="384"/>
        <v>0.49252375792347891</v>
      </c>
      <c r="AA1496" s="1">
        <f t="shared" si="380"/>
        <v>17.154412140162659</v>
      </c>
      <c r="AB1496" s="1">
        <f t="shared" si="381"/>
        <v>-46.181220914648961</v>
      </c>
      <c r="AC1496" s="1">
        <f t="shared" si="374"/>
        <v>49.264378825294962</v>
      </c>
      <c r="AD1496" s="1">
        <f t="shared" si="386"/>
        <v>-1.1202137255309772</v>
      </c>
      <c r="AE1496" s="1">
        <f t="shared" si="375"/>
        <v>-1.6914208233640622</v>
      </c>
      <c r="AF1496" s="1">
        <f t="shared" si="376"/>
        <v>2.0287393111431427</v>
      </c>
      <c r="AG1496" s="1">
        <f t="shared" si="371"/>
        <v>14.939999999999726</v>
      </c>
      <c r="AH1496" s="1">
        <f>SUM($Z$2:Z1496)</f>
        <v>872.51763707196108</v>
      </c>
    </row>
    <row r="1497" spans="17:34" x14ac:dyDescent="0.3">
      <c r="Q1497" s="1">
        <f t="shared" si="377"/>
        <v>14.949999999999726</v>
      </c>
      <c r="R1497" s="1">
        <f>IF(Q1497&lt;=t_thrust,('D12 Data'!D1497/(m+m_f/2)),0)</f>
        <v>0</v>
      </c>
      <c r="S1497" s="1">
        <f t="shared" si="378"/>
        <v>0</v>
      </c>
      <c r="T1497" s="1">
        <f t="shared" si="385"/>
        <v>0</v>
      </c>
      <c r="U1497" s="1">
        <f t="shared" si="372"/>
        <v>1.1187511641193759</v>
      </c>
      <c r="V1497" s="1">
        <f t="shared" si="373"/>
        <v>8.1245272431070408</v>
      </c>
      <c r="W1497" s="1">
        <f t="shared" si="379"/>
        <v>9.2432784072264127</v>
      </c>
      <c r="X1497" s="1">
        <f t="shared" si="382"/>
        <v>670.76344145801227</v>
      </c>
      <c r="Y1497" s="1">
        <f t="shared" si="383"/>
        <v>39.276447151632354</v>
      </c>
      <c r="Z1497" s="1">
        <f t="shared" si="384"/>
        <v>0.4926437882529543</v>
      </c>
      <c r="AA1497" s="1">
        <f t="shared" si="380"/>
        <v>17.143210002907349</v>
      </c>
      <c r="AB1497" s="1">
        <f t="shared" si="381"/>
        <v>-46.198135122882604</v>
      </c>
      <c r="AC1497" s="1">
        <f t="shared" si="374"/>
        <v>49.276336491625486</v>
      </c>
      <c r="AD1497" s="1">
        <f t="shared" si="386"/>
        <v>-1.1187511641193759</v>
      </c>
      <c r="AE1497" s="1">
        <f t="shared" si="375"/>
        <v>-1.6854727568929597</v>
      </c>
      <c r="AF1497" s="1">
        <f t="shared" si="376"/>
        <v>2.0229736976655954</v>
      </c>
      <c r="AG1497" s="1">
        <f t="shared" si="371"/>
        <v>14.949999999999726</v>
      </c>
      <c r="AH1497" s="1">
        <f>SUM($Z$2:Z1497)</f>
        <v>873.01028086021404</v>
      </c>
    </row>
    <row r="1498" spans="17:34" x14ac:dyDescent="0.3">
      <c r="Q1498" s="1">
        <f t="shared" si="377"/>
        <v>14.959999999999726</v>
      </c>
      <c r="R1498" s="1">
        <f>IF(Q1498&lt;=t_thrust,('D12 Data'!D1498/(m+m_f/2)),0)</f>
        <v>0</v>
      </c>
      <c r="S1498" s="1">
        <f t="shared" si="378"/>
        <v>0</v>
      </c>
      <c r="T1498" s="1">
        <f t="shared" si="385"/>
        <v>0</v>
      </c>
      <c r="U1498" s="1">
        <f t="shared" si="372"/>
        <v>1.1172914657619033</v>
      </c>
      <c r="V1498" s="1">
        <f t="shared" si="373"/>
        <v>8.1304565591991143</v>
      </c>
      <c r="W1498" s="1">
        <f t="shared" si="379"/>
        <v>9.2477480249610196</v>
      </c>
      <c r="X1498" s="1">
        <f t="shared" si="382"/>
        <v>670.93487355804132</v>
      </c>
      <c r="Y1498" s="1">
        <f t="shared" si="383"/>
        <v>38.814465800403539</v>
      </c>
      <c r="Z1498" s="1">
        <f t="shared" si="384"/>
        <v>0.49276336491623646</v>
      </c>
      <c r="AA1498" s="1">
        <f t="shared" si="380"/>
        <v>17.132022491266156</v>
      </c>
      <c r="AB1498" s="1">
        <f t="shared" si="381"/>
        <v>-46.214989850451531</v>
      </c>
      <c r="AC1498" s="1">
        <f t="shared" si="374"/>
        <v>49.288248919175324</v>
      </c>
      <c r="AD1498" s="1">
        <f t="shared" si="386"/>
        <v>-1.1172914657619033</v>
      </c>
      <c r="AE1498" s="1">
        <f t="shared" si="375"/>
        <v>-1.6795434408008862</v>
      </c>
      <c r="AF1498" s="1">
        <f t="shared" si="376"/>
        <v>2.0172274014105751</v>
      </c>
      <c r="AG1498" s="1">
        <f t="shared" si="371"/>
        <v>14.959999999999726</v>
      </c>
      <c r="AH1498" s="1">
        <f>SUM($Z$2:Z1498)</f>
        <v>873.50304422513022</v>
      </c>
    </row>
    <row r="1499" spans="17:34" x14ac:dyDescent="0.3">
      <c r="Q1499" s="1">
        <f t="shared" si="377"/>
        <v>14.969999999999725</v>
      </c>
      <c r="R1499" s="1">
        <f>IF(Q1499&lt;=t_thrust,('D12 Data'!D1499/(m+m_f/2)),0)</f>
        <v>0</v>
      </c>
      <c r="S1499" s="1">
        <f t="shared" si="378"/>
        <v>0</v>
      </c>
      <c r="T1499" s="1">
        <f t="shared" si="385"/>
        <v>0</v>
      </c>
      <c r="U1499" s="1">
        <f t="shared" si="372"/>
        <v>1.1158346229894107</v>
      </c>
      <c r="V1499" s="1">
        <f t="shared" si="373"/>
        <v>8.1363671680120131</v>
      </c>
      <c r="W1499" s="1">
        <f t="shared" si="379"/>
        <v>9.2522017910014274</v>
      </c>
      <c r="X1499" s="1">
        <f t="shared" si="382"/>
        <v>671.10619378295394</v>
      </c>
      <c r="Y1499" s="1">
        <f t="shared" si="383"/>
        <v>38.352315901899033</v>
      </c>
      <c r="Z1499" s="1">
        <f t="shared" si="384"/>
        <v>0.49288248919173044</v>
      </c>
      <c r="AA1499" s="1">
        <f t="shared" si="380"/>
        <v>17.120849576608538</v>
      </c>
      <c r="AB1499" s="1">
        <f t="shared" si="381"/>
        <v>-46.231785284859541</v>
      </c>
      <c r="AC1499" s="1">
        <f t="shared" si="374"/>
        <v>49.300116235666344</v>
      </c>
      <c r="AD1499" s="1">
        <f t="shared" si="386"/>
        <v>-1.1158346229894107</v>
      </c>
      <c r="AE1499" s="1">
        <f t="shared" si="375"/>
        <v>-1.6736328319879874</v>
      </c>
      <c r="AF1499" s="1">
        <f t="shared" si="376"/>
        <v>2.0115003758811607</v>
      </c>
      <c r="AG1499" s="1">
        <f t="shared" si="371"/>
        <v>14.969999999999725</v>
      </c>
      <c r="AH1499" s="1">
        <f>SUM($Z$2:Z1499)</f>
        <v>873.99592671432197</v>
      </c>
    </row>
    <row r="1500" spans="17:34" x14ac:dyDescent="0.3">
      <c r="Q1500" s="1">
        <f t="shared" si="377"/>
        <v>14.979999999999725</v>
      </c>
      <c r="R1500" s="1">
        <f>IF(Q1500&lt;=t_thrust,('D12 Data'!D1500/(m+m_f/2)),0)</f>
        <v>0</v>
      </c>
      <c r="S1500" s="1">
        <f t="shared" si="378"/>
        <v>0</v>
      </c>
      <c r="T1500" s="1">
        <f t="shared" si="385"/>
        <v>0</v>
      </c>
      <c r="U1500" s="1">
        <f t="shared" si="372"/>
        <v>1.1143806283570916</v>
      </c>
      <c r="V1500" s="1">
        <f t="shared" si="373"/>
        <v>8.1422591126701942</v>
      </c>
      <c r="W1500" s="1">
        <f t="shared" si="379"/>
        <v>9.2566397410272838</v>
      </c>
      <c r="X1500" s="1">
        <f t="shared" si="382"/>
        <v>671.27740227872005</v>
      </c>
      <c r="Y1500" s="1">
        <f t="shared" si="383"/>
        <v>37.889998049050448</v>
      </c>
      <c r="Z1500" s="1">
        <f t="shared" si="384"/>
        <v>0.49300116235666203</v>
      </c>
      <c r="AA1500" s="1">
        <f t="shared" si="380"/>
        <v>17.109691230378644</v>
      </c>
      <c r="AB1500" s="1">
        <f t="shared" si="381"/>
        <v>-46.24852161317942</v>
      </c>
      <c r="AC1500" s="1">
        <f t="shared" si="374"/>
        <v>49.311938568703823</v>
      </c>
      <c r="AD1500" s="1">
        <f t="shared" si="386"/>
        <v>-1.1143806283570916</v>
      </c>
      <c r="AE1500" s="1">
        <f t="shared" si="375"/>
        <v>-1.6677408873298063</v>
      </c>
      <c r="AF1500" s="1">
        <f t="shared" si="376"/>
        <v>2.0057925745523031</v>
      </c>
      <c r="AG1500" s="1">
        <f t="shared" si="371"/>
        <v>14.979999999999725</v>
      </c>
      <c r="AH1500" s="1">
        <f>SUM($Z$2:Z1500)</f>
        <v>874.48892787667864</v>
      </c>
    </row>
    <row r="1501" spans="17:34" x14ac:dyDescent="0.3">
      <c r="Q1501" s="1">
        <f t="shared" si="377"/>
        <v>14.989999999999725</v>
      </c>
      <c r="R1501" s="1">
        <f>IF(Q1501&lt;=t_thrust,('D12 Data'!D1501/(m+m_f/2)),0)</f>
        <v>0</v>
      </c>
      <c r="S1501" s="1">
        <f t="shared" si="378"/>
        <v>0</v>
      </c>
      <c r="T1501" s="1">
        <f t="shared" si="385"/>
        <v>0</v>
      </c>
      <c r="U1501" s="1">
        <f t="shared" si="372"/>
        <v>1.1129294744443901</v>
      </c>
      <c r="V1501" s="1">
        <f t="shared" si="373"/>
        <v>8.1481324363215233</v>
      </c>
      <c r="W1501" s="1">
        <f t="shared" si="379"/>
        <v>9.2610619107659158</v>
      </c>
      <c r="X1501" s="1">
        <f t="shared" si="382"/>
        <v>671.44849919102387</v>
      </c>
      <c r="Y1501" s="1">
        <f t="shared" si="383"/>
        <v>37.427512832918666</v>
      </c>
      <c r="Z1501" s="1">
        <f t="shared" si="384"/>
        <v>0.49311938568703967</v>
      </c>
      <c r="AA1501" s="1">
        <f t="shared" si="380"/>
        <v>17.098547424095074</v>
      </c>
      <c r="AB1501" s="1">
        <f t="shared" si="381"/>
        <v>-46.26519902205272</v>
      </c>
      <c r="AC1501" s="1">
        <f t="shared" si="374"/>
        <v>49.323716045774333</v>
      </c>
      <c r="AD1501" s="1">
        <f t="shared" si="386"/>
        <v>-1.1129294744443901</v>
      </c>
      <c r="AE1501" s="1">
        <f t="shared" si="375"/>
        <v>-1.6618675636784772</v>
      </c>
      <c r="AF1501" s="1">
        <f t="shared" si="376"/>
        <v>2.00010395087198</v>
      </c>
      <c r="AG1501" s="1">
        <f t="shared" si="371"/>
        <v>14.989999999999725</v>
      </c>
      <c r="AH1501" s="1">
        <f>SUM($Z$2:Z1501)</f>
        <v>874.98204726236565</v>
      </c>
    </row>
    <row r="1502" spans="17:34" x14ac:dyDescent="0.3">
      <c r="Q1502" s="1">
        <f t="shared" si="377"/>
        <v>14.999999999999725</v>
      </c>
      <c r="R1502" s="1">
        <f>IF(Q1502&lt;=t_thrust,('D12 Data'!D1502/(m+m_f/2)),0)</f>
        <v>0</v>
      </c>
      <c r="S1502" s="1">
        <f t="shared" si="378"/>
        <v>0</v>
      </c>
      <c r="T1502" s="1">
        <f t="shared" si="385"/>
        <v>0</v>
      </c>
      <c r="U1502" s="1">
        <f t="shared" si="372"/>
        <v>1.1114811538549036</v>
      </c>
      <c r="V1502" s="1">
        <f t="shared" si="373"/>
        <v>8.1539871821360919</v>
      </c>
      <c r="W1502" s="1">
        <f t="shared" si="379"/>
        <v>9.2654683359909953</v>
      </c>
      <c r="X1502" s="1">
        <f t="shared" si="382"/>
        <v>671.61948466526485</v>
      </c>
      <c r="Y1502" s="1">
        <f t="shared" si="383"/>
        <v>36.964860842698151</v>
      </c>
      <c r="Z1502" s="1">
        <f t="shared" si="384"/>
        <v>0.49323716045774124</v>
      </c>
      <c r="AA1502" s="1">
        <f t="shared" si="380"/>
        <v>17.087418129350631</v>
      </c>
      <c r="AB1502" s="1">
        <f t="shared" si="381"/>
        <v>-46.281817697689505</v>
      </c>
      <c r="AC1502" s="1">
        <f t="shared" si="374"/>
        <v>49.335448794243533</v>
      </c>
      <c r="AD1502" s="1">
        <f t="shared" si="386"/>
        <v>-1.1114811538549036</v>
      </c>
      <c r="AE1502" s="1">
        <f t="shared" si="375"/>
        <v>-1.6560128178639086</v>
      </c>
      <c r="AF1502" s="1">
        <f t="shared" si="376"/>
        <v>1.9944344582623392</v>
      </c>
      <c r="AG1502" s="1">
        <f t="shared" si="371"/>
        <v>14.999999999999725</v>
      </c>
      <c r="AH1502" s="1">
        <f>SUM($Z$2:Z1502)</f>
        <v>875.47528442282339</v>
      </c>
    </row>
    <row r="1503" spans="17:34" x14ac:dyDescent="0.3">
      <c r="Q1503" s="1">
        <f t="shared" si="377"/>
        <v>15.009999999999724</v>
      </c>
      <c r="R1503" s="1">
        <f>IF(Q1503&lt;=t_thrust,('D12 Data'!D1503/(m+m_f/2)),0)</f>
        <v>0</v>
      </c>
      <c r="S1503" s="1">
        <f t="shared" si="378"/>
        <v>0</v>
      </c>
      <c r="T1503" s="1">
        <f t="shared" si="385"/>
        <v>0</v>
      </c>
      <c r="U1503" s="1">
        <f t="shared" si="372"/>
        <v>1.1100356592162899</v>
      </c>
      <c r="V1503" s="1">
        <f t="shared" si="373"/>
        <v>8.1598233933050057</v>
      </c>
      <c r="W1503" s="1">
        <f t="shared" si="379"/>
        <v>9.2698590525212978</v>
      </c>
      <c r="X1503" s="1">
        <f t="shared" si="382"/>
        <v>671.79035884655832</v>
      </c>
      <c r="Y1503" s="1">
        <f t="shared" si="383"/>
        <v>36.502042665721262</v>
      </c>
      <c r="Z1503" s="1">
        <f t="shared" si="384"/>
        <v>0.49335448794241693</v>
      </c>
      <c r="AA1503" s="1">
        <f t="shared" si="380"/>
        <v>17.076303317812084</v>
      </c>
      <c r="AB1503" s="1">
        <f t="shared" si="381"/>
        <v>-46.298377825868144</v>
      </c>
      <c r="AC1503" s="1">
        <f t="shared" si="374"/>
        <v>49.347136941354144</v>
      </c>
      <c r="AD1503" s="1">
        <f t="shared" si="386"/>
        <v>-1.1100356592162899</v>
      </c>
      <c r="AE1503" s="1">
        <f t="shared" si="375"/>
        <v>-1.6501766066949948</v>
      </c>
      <c r="AF1503" s="1">
        <f t="shared" si="376"/>
        <v>1.9887840501208649</v>
      </c>
      <c r="AG1503" s="1">
        <f t="shared" si="371"/>
        <v>15.009999999999724</v>
      </c>
      <c r="AH1503" s="1">
        <f>SUM($Z$2:Z1503)</f>
        <v>875.96863891076578</v>
      </c>
    </row>
    <row r="1504" spans="17:34" x14ac:dyDescent="0.3">
      <c r="Q1504" s="1">
        <f t="shared" si="377"/>
        <v>15.019999999999724</v>
      </c>
      <c r="R1504" s="1">
        <f>IF(Q1504&lt;=t_thrust,('D12 Data'!D1504/(m+m_f/2)),0)</f>
        <v>0</v>
      </c>
      <c r="S1504" s="1">
        <f t="shared" si="378"/>
        <v>0</v>
      </c>
      <c r="T1504" s="1">
        <f t="shared" si="385"/>
        <v>0</v>
      </c>
      <c r="U1504" s="1">
        <f t="shared" si="372"/>
        <v>1.1085929831801731</v>
      </c>
      <c r="V1504" s="1">
        <f t="shared" si="373"/>
        <v>8.1656411130392303</v>
      </c>
      <c r="W1504" s="1">
        <f t="shared" si="379"/>
        <v>9.2742340962194056</v>
      </c>
      <c r="X1504" s="1">
        <f t="shared" si="382"/>
        <v>671.96112187973642</v>
      </c>
      <c r="Y1504" s="1">
        <f t="shared" si="383"/>
        <v>36.039058887462588</v>
      </c>
      <c r="Z1504" s="1">
        <f t="shared" si="384"/>
        <v>0.49347136941352965</v>
      </c>
      <c r="AA1504" s="1">
        <f t="shared" si="380"/>
        <v>17.065202961219921</v>
      </c>
      <c r="AB1504" s="1">
        <f t="shared" si="381"/>
        <v>-46.314879591935096</v>
      </c>
      <c r="AC1504" s="1">
        <f t="shared" si="374"/>
        <v>49.358780614223804</v>
      </c>
      <c r="AD1504" s="1">
        <f t="shared" si="386"/>
        <v>-1.1085929831801731</v>
      </c>
      <c r="AE1504" s="1">
        <f t="shared" si="375"/>
        <v>-1.6443588869607701</v>
      </c>
      <c r="AF1504" s="1">
        <f t="shared" si="376"/>
        <v>1.9831526798214953</v>
      </c>
      <c r="AG1504" s="1">
        <f t="shared" si="371"/>
        <v>15.019999999999724</v>
      </c>
      <c r="AH1504" s="1">
        <f>SUM($Z$2:Z1504)</f>
        <v>876.46211028017933</v>
      </c>
    </row>
    <row r="1505" spans="17:34" x14ac:dyDescent="0.3">
      <c r="Q1505" s="1">
        <f t="shared" si="377"/>
        <v>15.029999999999724</v>
      </c>
      <c r="R1505" s="1">
        <f>IF(Q1505&lt;=t_thrust,('D12 Data'!D1505/(m+m_f/2)),0)</f>
        <v>0</v>
      </c>
      <c r="S1505" s="1">
        <f t="shared" si="378"/>
        <v>0</v>
      </c>
      <c r="T1505" s="1">
        <f t="shared" si="385"/>
        <v>0</v>
      </c>
      <c r="U1505" s="1">
        <f t="shared" si="372"/>
        <v>1.1071531184220493</v>
      </c>
      <c r="V1505" s="1">
        <f t="shared" si="373"/>
        <v>8.1714403845684096</v>
      </c>
      <c r="W1505" s="1">
        <f t="shared" si="379"/>
        <v>9.2785935029904572</v>
      </c>
      <c r="X1505" s="1">
        <f t="shared" si="382"/>
        <v>672.13177390934857</v>
      </c>
      <c r="Y1505" s="1">
        <f t="shared" si="383"/>
        <v>35.57591009154325</v>
      </c>
      <c r="Z1505" s="1">
        <f t="shared" si="384"/>
        <v>0.49358780614220615</v>
      </c>
      <c r="AA1505" s="1">
        <f t="shared" si="380"/>
        <v>17.05411703138812</v>
      </c>
      <c r="AB1505" s="1">
        <f t="shared" si="381"/>
        <v>-46.331323180804702</v>
      </c>
      <c r="AC1505" s="1">
        <f t="shared" si="374"/>
        <v>49.370379939843012</v>
      </c>
      <c r="AD1505" s="1">
        <f t="shared" si="386"/>
        <v>-1.1071531184220493</v>
      </c>
      <c r="AE1505" s="1">
        <f t="shared" si="375"/>
        <v>-1.6385596154315909</v>
      </c>
      <c r="AF1505" s="1">
        <f t="shared" si="376"/>
        <v>1.9775403007157633</v>
      </c>
      <c r="AG1505" s="1">
        <f t="shared" si="371"/>
        <v>15.029999999999724</v>
      </c>
      <c r="AH1505" s="1">
        <f>SUM($Z$2:Z1505)</f>
        <v>876.95569808632149</v>
      </c>
    </row>
    <row r="1506" spans="17:34" x14ac:dyDescent="0.3">
      <c r="Q1506" s="1">
        <f t="shared" si="377"/>
        <v>15.039999999999724</v>
      </c>
      <c r="R1506" s="1">
        <f>IF(Q1506&lt;=t_thrust,('D12 Data'!D1506/(m+m_f/2)),0)</f>
        <v>0</v>
      </c>
      <c r="S1506" s="1">
        <f t="shared" si="378"/>
        <v>0</v>
      </c>
      <c r="T1506" s="1">
        <f t="shared" si="385"/>
        <v>0</v>
      </c>
      <c r="U1506" s="1">
        <f t="shared" si="372"/>
        <v>1.1057160576411951</v>
      </c>
      <c r="V1506" s="1">
        <f t="shared" si="373"/>
        <v>8.1772212511397129</v>
      </c>
      <c r="W1506" s="1">
        <f t="shared" si="379"/>
        <v>9.2829373087809088</v>
      </c>
      <c r="X1506" s="1">
        <f t="shared" si="382"/>
        <v>672.30231507966243</v>
      </c>
      <c r="Y1506" s="1">
        <f t="shared" si="383"/>
        <v>35.112596859735213</v>
      </c>
      <c r="Z1506" s="1">
        <f t="shared" si="384"/>
        <v>0.49370379939841619</v>
      </c>
      <c r="AA1506" s="1">
        <f t="shared" si="380"/>
        <v>17.043045500203899</v>
      </c>
      <c r="AB1506" s="1">
        <f t="shared" si="381"/>
        <v>-46.347708776959017</v>
      </c>
      <c r="AC1506" s="1">
        <f t="shared" si="374"/>
        <v>49.381935045073156</v>
      </c>
      <c r="AD1506" s="1">
        <f t="shared" si="386"/>
        <v>-1.1057160576411951</v>
      </c>
      <c r="AE1506" s="1">
        <f t="shared" si="375"/>
        <v>-1.6327787488602876</v>
      </c>
      <c r="AF1506" s="1">
        <f t="shared" si="376"/>
        <v>1.971946866133911</v>
      </c>
      <c r="AG1506" s="1">
        <f t="shared" si="371"/>
        <v>15.039999999999724</v>
      </c>
      <c r="AH1506" s="1">
        <f>SUM($Z$2:Z1506)</f>
        <v>877.44940188571991</v>
      </c>
    </row>
    <row r="1507" spans="17:34" x14ac:dyDescent="0.3">
      <c r="Q1507" s="1">
        <f t="shared" si="377"/>
        <v>15.049999999999724</v>
      </c>
      <c r="R1507" s="1">
        <f>IF(Q1507&lt;=t_thrust,('D12 Data'!D1507/(m+m_f/2)),0)</f>
        <v>0</v>
      </c>
      <c r="S1507" s="1">
        <f t="shared" si="378"/>
        <v>0</v>
      </c>
      <c r="T1507" s="1">
        <f t="shared" si="385"/>
        <v>0</v>
      </c>
      <c r="U1507" s="1">
        <f t="shared" si="372"/>
        <v>1.1042817935605747</v>
      </c>
      <c r="V1507" s="1">
        <f t="shared" si="373"/>
        <v>8.1829837560166929</v>
      </c>
      <c r="W1507" s="1">
        <f t="shared" si="379"/>
        <v>9.2872655495772705</v>
      </c>
      <c r="X1507" s="1">
        <f t="shared" si="382"/>
        <v>672.47274553466445</v>
      </c>
      <c r="Y1507" s="1">
        <f t="shared" si="383"/>
        <v>34.64911977196563</v>
      </c>
      <c r="Z1507" s="1">
        <f t="shared" si="384"/>
        <v>0.49381935045071801</v>
      </c>
      <c r="AA1507" s="1">
        <f t="shared" si="380"/>
        <v>17.031988339627489</v>
      </c>
      <c r="AB1507" s="1">
        <f t="shared" si="381"/>
        <v>-46.364036564447616</v>
      </c>
      <c r="AC1507" s="1">
        <f t="shared" si="374"/>
        <v>49.393446056644422</v>
      </c>
      <c r="AD1507" s="1">
        <f t="shared" si="386"/>
        <v>-1.1042817935605747</v>
      </c>
      <c r="AE1507" s="1">
        <f t="shared" si="375"/>
        <v>-1.6270162439833076</v>
      </c>
      <c r="AF1507" s="1">
        <f t="shared" si="376"/>
        <v>1.9663723293859965</v>
      </c>
      <c r="AG1507" s="1">
        <f t="shared" si="371"/>
        <v>15.049999999999724</v>
      </c>
      <c r="AH1507" s="1">
        <f>SUM($Z$2:Z1507)</f>
        <v>877.94322123617064</v>
      </c>
    </row>
    <row r="1508" spans="17:34" x14ac:dyDescent="0.3">
      <c r="Q1508" s="1">
        <f t="shared" si="377"/>
        <v>15.059999999999723</v>
      </c>
      <c r="R1508" s="1">
        <f>IF(Q1508&lt;=t_thrust,('D12 Data'!D1508/(m+m_f/2)),0)</f>
        <v>0</v>
      </c>
      <c r="S1508" s="1">
        <f t="shared" si="378"/>
        <v>0</v>
      </c>
      <c r="T1508" s="1">
        <f t="shared" si="385"/>
        <v>0</v>
      </c>
      <c r="U1508" s="1">
        <f t="shared" si="372"/>
        <v>1.1028503189267458</v>
      </c>
      <c r="V1508" s="1">
        <f t="shared" si="373"/>
        <v>8.1887279424781401</v>
      </c>
      <c r="W1508" s="1">
        <f t="shared" si="379"/>
        <v>9.291578261404883</v>
      </c>
      <c r="X1508" s="1">
        <f t="shared" si="382"/>
        <v>672.6430654180607</v>
      </c>
      <c r="Y1508" s="1">
        <f t="shared" si="383"/>
        <v>34.185479406321164</v>
      </c>
      <c r="Z1508" s="1">
        <f t="shared" si="384"/>
        <v>0.49393446056642437</v>
      </c>
      <c r="AA1508" s="1">
        <f t="shared" si="380"/>
        <v>17.020945521691882</v>
      </c>
      <c r="AB1508" s="1">
        <f t="shared" si="381"/>
        <v>-46.380306726887447</v>
      </c>
      <c r="AC1508" s="1">
        <f t="shared" si="374"/>
        <v>49.404913101153852</v>
      </c>
      <c r="AD1508" s="1">
        <f t="shared" si="386"/>
        <v>-1.1028503189267458</v>
      </c>
      <c r="AE1508" s="1">
        <f t="shared" si="375"/>
        <v>-1.6212720575218604</v>
      </c>
      <c r="AF1508" s="1">
        <f t="shared" si="376"/>
        <v>1.960816643762999</v>
      </c>
      <c r="AG1508" s="1">
        <f t="shared" si="371"/>
        <v>15.059999999999723</v>
      </c>
      <c r="AH1508" s="1">
        <f>SUM($Z$2:Z1508)</f>
        <v>878.43715569673702</v>
      </c>
    </row>
    <row r="1509" spans="17:34" x14ac:dyDescent="0.3">
      <c r="Q1509" s="1">
        <f t="shared" si="377"/>
        <v>15.069999999999723</v>
      </c>
      <c r="R1509" s="1">
        <f>IF(Q1509&lt;=t_thrust,('D12 Data'!D1509/(m+m_f/2)),0)</f>
        <v>0</v>
      </c>
      <c r="S1509" s="1">
        <f t="shared" si="378"/>
        <v>0</v>
      </c>
      <c r="T1509" s="1">
        <f t="shared" si="385"/>
        <v>0</v>
      </c>
      <c r="U1509" s="1">
        <f t="shared" si="372"/>
        <v>1.1014216265097703</v>
      </c>
      <c r="V1509" s="1">
        <f t="shared" si="373"/>
        <v>8.1944538538169454</v>
      </c>
      <c r="W1509" s="1">
        <f t="shared" si="379"/>
        <v>9.2958754803267141</v>
      </c>
      <c r="X1509" s="1">
        <f t="shared" si="382"/>
        <v>672.81327487327758</v>
      </c>
      <c r="Y1509" s="1">
        <f t="shared" si="383"/>
        <v>33.721676339052301</v>
      </c>
      <c r="Z1509" s="1">
        <f t="shared" si="384"/>
        <v>0.49404913101151338</v>
      </c>
      <c r="AA1509" s="1">
        <f t="shared" si="380"/>
        <v>17.009917018502616</v>
      </c>
      <c r="AB1509" s="1">
        <f t="shared" si="381"/>
        <v>-46.396519447462666</v>
      </c>
      <c r="AC1509" s="1">
        <f t="shared" si="374"/>
        <v>49.416336305063389</v>
      </c>
      <c r="AD1509" s="1">
        <f t="shared" si="386"/>
        <v>-1.1014216265097703</v>
      </c>
      <c r="AE1509" s="1">
        <f t="shared" si="375"/>
        <v>-1.6155461461830551</v>
      </c>
      <c r="AF1509" s="1">
        <f t="shared" si="376"/>
        <v>1.9552797625379212</v>
      </c>
      <c r="AG1509" s="1">
        <f t="shared" si="371"/>
        <v>15.069999999999723</v>
      </c>
      <c r="AH1509" s="1">
        <f>SUM($Z$2:Z1509)</f>
        <v>878.9312048277485</v>
      </c>
    </row>
    <row r="1510" spans="17:34" x14ac:dyDescent="0.3">
      <c r="Q1510" s="1">
        <f t="shared" si="377"/>
        <v>15.079999999999723</v>
      </c>
      <c r="R1510" s="1">
        <f>IF(Q1510&lt;=t_thrust,('D12 Data'!D1510/(m+m_f/2)),0)</f>
        <v>0</v>
      </c>
      <c r="S1510" s="1">
        <f t="shared" si="378"/>
        <v>0</v>
      </c>
      <c r="T1510" s="1">
        <f t="shared" si="385"/>
        <v>0</v>
      </c>
      <c r="U1510" s="1">
        <f t="shared" si="372"/>
        <v>1.0999957091031227</v>
      </c>
      <c r="V1510" s="1">
        <f t="shared" si="373"/>
        <v>8.2001615333389974</v>
      </c>
      <c r="W1510" s="1">
        <f t="shared" si="379"/>
        <v>9.3001572424421202</v>
      </c>
      <c r="X1510" s="1">
        <f t="shared" si="382"/>
        <v>672.98337404346262</v>
      </c>
      <c r="Y1510" s="1">
        <f t="shared" si="383"/>
        <v>33.257711144577684</v>
      </c>
      <c r="Z1510" s="1">
        <f t="shared" si="384"/>
        <v>0.49416336305063019</v>
      </c>
      <c r="AA1510" s="1">
        <f t="shared" si="380"/>
        <v>16.99890280223752</v>
      </c>
      <c r="AB1510" s="1">
        <f t="shared" si="381"/>
        <v>-46.412674908924494</v>
      </c>
      <c r="AC1510" s="1">
        <f t="shared" si="374"/>
        <v>49.427715794697896</v>
      </c>
      <c r="AD1510" s="1">
        <f t="shared" si="386"/>
        <v>-1.0999957091031227</v>
      </c>
      <c r="AE1510" s="1">
        <f t="shared" si="375"/>
        <v>-1.6098384666610031</v>
      </c>
      <c r="AF1510" s="1">
        <f t="shared" si="376"/>
        <v>1.9497616389668588</v>
      </c>
      <c r="AG1510" s="1">
        <f t="shared" si="371"/>
        <v>15.079999999999723</v>
      </c>
      <c r="AH1510" s="1">
        <f>SUM($Z$2:Z1510)</f>
        <v>879.42536819079908</v>
      </c>
    </row>
    <row r="1511" spans="17:34" x14ac:dyDescent="0.3">
      <c r="Q1511" s="1">
        <f t="shared" si="377"/>
        <v>15.089999999999723</v>
      </c>
      <c r="R1511" s="1">
        <f>IF(Q1511&lt;=t_thrust,('D12 Data'!D1511/(m+m_f/2)),0)</f>
        <v>0</v>
      </c>
      <c r="S1511" s="1">
        <f t="shared" si="378"/>
        <v>0</v>
      </c>
      <c r="T1511" s="1">
        <f t="shared" si="385"/>
        <v>0</v>
      </c>
      <c r="U1511" s="1">
        <f t="shared" si="372"/>
        <v>1.098572559523596</v>
      </c>
      <c r="V1511" s="1">
        <f t="shared" si="373"/>
        <v>8.2058510243620653</v>
      </c>
      <c r="W1511" s="1">
        <f t="shared" si="379"/>
        <v>9.3044235838856597</v>
      </c>
      <c r="X1511" s="1">
        <f t="shared" si="382"/>
        <v>673.15336307148505</v>
      </c>
      <c r="Y1511" s="1">
        <f t="shared" si="383"/>
        <v>32.793584395488452</v>
      </c>
      <c r="Z1511" s="1">
        <f t="shared" si="384"/>
        <v>0.49427715794698479</v>
      </c>
      <c r="AA1511" s="1">
        <f t="shared" si="380"/>
        <v>16.98790284514649</v>
      </c>
      <c r="AB1511" s="1">
        <f t="shared" si="381"/>
        <v>-46.428773293591107</v>
      </c>
      <c r="AC1511" s="1">
        <f t="shared" si="374"/>
        <v>49.439051696243276</v>
      </c>
      <c r="AD1511" s="1">
        <f t="shared" si="386"/>
        <v>-1.098572559523596</v>
      </c>
      <c r="AE1511" s="1">
        <f t="shared" si="375"/>
        <v>-1.6041489756379352</v>
      </c>
      <c r="AF1511" s="1">
        <f t="shared" si="376"/>
        <v>1.9442622262900808</v>
      </c>
      <c r="AG1511" s="1">
        <f t="shared" si="371"/>
        <v>15.089999999999723</v>
      </c>
      <c r="AH1511" s="1">
        <f>SUM($Z$2:Z1511)</f>
        <v>879.91964534874603</v>
      </c>
    </row>
    <row r="1512" spans="17:34" x14ac:dyDescent="0.3">
      <c r="Q1512" s="1">
        <f t="shared" si="377"/>
        <v>15.099999999999723</v>
      </c>
      <c r="R1512" s="1">
        <f>IF(Q1512&lt;=t_thrust,('D12 Data'!D1512/(m+m_f/2)),0)</f>
        <v>0</v>
      </c>
      <c r="S1512" s="1">
        <f t="shared" si="378"/>
        <v>0</v>
      </c>
      <c r="T1512" s="1">
        <f t="shared" si="385"/>
        <v>0</v>
      </c>
      <c r="U1512" s="1">
        <f t="shared" si="372"/>
        <v>1.0971521706112159</v>
      </c>
      <c r="V1512" s="1">
        <f t="shared" si="373"/>
        <v>8.2115223702146807</v>
      </c>
      <c r="W1512" s="1">
        <f t="shared" si="379"/>
        <v>9.3086745408258977</v>
      </c>
      <c r="X1512" s="1">
        <f t="shared" si="382"/>
        <v>673.32324209993646</v>
      </c>
      <c r="Y1512" s="1">
        <f t="shared" si="383"/>
        <v>32.329296662552551</v>
      </c>
      <c r="Z1512" s="1">
        <f t="shared" si="384"/>
        <v>0.49439051696240743</v>
      </c>
      <c r="AA1512" s="1">
        <f t="shared" si="380"/>
        <v>16.976917119551253</v>
      </c>
      <c r="AB1512" s="1">
        <f t="shared" si="381"/>
        <v>-46.444814783347489</v>
      </c>
      <c r="AC1512" s="1">
        <f t="shared" si="374"/>
        <v>49.450344135744558</v>
      </c>
      <c r="AD1512" s="1">
        <f t="shared" si="386"/>
        <v>-1.0971521706112159</v>
      </c>
      <c r="AE1512" s="1">
        <f t="shared" si="375"/>
        <v>-1.5984776297853198</v>
      </c>
      <c r="AF1512" s="1">
        <f t="shared" si="376"/>
        <v>1.9387814777331138</v>
      </c>
      <c r="AG1512" s="1">
        <f t="shared" si="371"/>
        <v>15.099999999999723</v>
      </c>
      <c r="AH1512" s="1">
        <f>SUM($Z$2:Z1512)</f>
        <v>880.41403586570846</v>
      </c>
    </row>
    <row r="1513" spans="17:34" x14ac:dyDescent="0.3">
      <c r="Q1513" s="1">
        <f t="shared" si="377"/>
        <v>15.109999999999722</v>
      </c>
      <c r="R1513" s="1">
        <f>IF(Q1513&lt;=t_thrust,('D12 Data'!D1513/(m+m_f/2)),0)</f>
        <v>0</v>
      </c>
      <c r="S1513" s="1">
        <f t="shared" si="378"/>
        <v>0</v>
      </c>
      <c r="T1513" s="1">
        <f t="shared" si="385"/>
        <v>0</v>
      </c>
      <c r="U1513" s="1">
        <f t="shared" si="372"/>
        <v>1.0957345352291474</v>
      </c>
      <c r="V1513" s="1">
        <f t="shared" si="373"/>
        <v>8.2171756142350691</v>
      </c>
      <c r="W1513" s="1">
        <f t="shared" si="379"/>
        <v>9.3129101494642157</v>
      </c>
      <c r="X1513" s="1">
        <f t="shared" si="382"/>
        <v>673.49301127113199</v>
      </c>
      <c r="Y1513" s="1">
        <f t="shared" si="383"/>
        <v>31.864848514719085</v>
      </c>
      <c r="Z1513" s="1">
        <f t="shared" si="384"/>
        <v>0.49450344135744123</v>
      </c>
      <c r="AA1513" s="1">
        <f t="shared" si="380"/>
        <v>16.965945597845142</v>
      </c>
      <c r="AB1513" s="1">
        <f t="shared" si="381"/>
        <v>-46.460799559645345</v>
      </c>
      <c r="AC1513" s="1">
        <f t="shared" si="374"/>
        <v>49.461593239104033</v>
      </c>
      <c r="AD1513" s="1">
        <f t="shared" si="386"/>
        <v>-1.0957345352291474</v>
      </c>
      <c r="AE1513" s="1">
        <f t="shared" si="375"/>
        <v>-1.5928243857649313</v>
      </c>
      <c r="AF1513" s="1">
        <f t="shared" si="376"/>
        <v>1.9333193465077791</v>
      </c>
      <c r="AG1513" s="1">
        <f t="shared" si="371"/>
        <v>15.109999999999722</v>
      </c>
      <c r="AH1513" s="1">
        <f>SUM($Z$2:Z1513)</f>
        <v>880.90853930706589</v>
      </c>
    </row>
    <row r="1514" spans="17:34" x14ac:dyDescent="0.3">
      <c r="Q1514" s="1">
        <f t="shared" si="377"/>
        <v>15.119999999999722</v>
      </c>
      <c r="R1514" s="1">
        <f>IF(Q1514&lt;=t_thrust,('D12 Data'!D1514/(m+m_f/2)),0)</f>
        <v>0</v>
      </c>
      <c r="S1514" s="1">
        <f t="shared" si="378"/>
        <v>0</v>
      </c>
      <c r="T1514" s="1">
        <f t="shared" si="385"/>
        <v>0</v>
      </c>
      <c r="U1514" s="1">
        <f t="shared" si="372"/>
        <v>1.0943196462636067</v>
      </c>
      <c r="V1514" s="1">
        <f t="shared" si="373"/>
        <v>8.2228107997700555</v>
      </c>
      <c r="W1514" s="1">
        <f t="shared" si="379"/>
        <v>9.3171304460336639</v>
      </c>
      <c r="X1514" s="1">
        <f t="shared" si="382"/>
        <v>673.66267072711048</v>
      </c>
      <c r="Y1514" s="1">
        <f t="shared" si="383"/>
        <v>31.40024051912264</v>
      </c>
      <c r="Z1514" s="1">
        <f t="shared" si="384"/>
        <v>0.49461593239104584</v>
      </c>
      <c r="AA1514" s="1">
        <f t="shared" si="380"/>
        <v>16.95498825249285</v>
      </c>
      <c r="AB1514" s="1">
        <f t="shared" si="381"/>
        <v>-46.476727803502996</v>
      </c>
      <c r="AC1514" s="1">
        <f t="shared" si="374"/>
        <v>49.47279913207943</v>
      </c>
      <c r="AD1514" s="1">
        <f t="shared" si="386"/>
        <v>-1.0943196462636067</v>
      </c>
      <c r="AE1514" s="1">
        <f t="shared" si="375"/>
        <v>-1.587189200229945</v>
      </c>
      <c r="AF1514" s="1">
        <f t="shared" si="376"/>
        <v>1.9278757858132556</v>
      </c>
      <c r="AG1514" s="1">
        <f t="shared" si="371"/>
        <v>15.119999999999722</v>
      </c>
      <c r="AH1514" s="1">
        <f>SUM($Z$2:Z1514)</f>
        <v>881.40315523945696</v>
      </c>
    </row>
    <row r="1515" spans="17:34" x14ac:dyDescent="0.3">
      <c r="Q1515" s="1">
        <f t="shared" si="377"/>
        <v>15.129999999999722</v>
      </c>
      <c r="R1515" s="1">
        <f>IF(Q1515&lt;=t_thrust,('D12 Data'!D1515/(m+m_f/2)),0)</f>
        <v>0</v>
      </c>
      <c r="S1515" s="1">
        <f t="shared" si="378"/>
        <v>0</v>
      </c>
      <c r="T1515" s="1">
        <f t="shared" si="385"/>
        <v>0</v>
      </c>
      <c r="U1515" s="1">
        <f t="shared" si="372"/>
        <v>1.0929074966237704</v>
      </c>
      <c r="V1515" s="1">
        <f t="shared" si="373"/>
        <v>8.228427970173982</v>
      </c>
      <c r="W1515" s="1">
        <f t="shared" si="379"/>
        <v>9.3213354667977555</v>
      </c>
      <c r="X1515" s="1">
        <f t="shared" si="382"/>
        <v>673.83222060963544</v>
      </c>
      <c r="Y1515" s="1">
        <f t="shared" si="383"/>
        <v>30.935473241087621</v>
      </c>
      <c r="Z1515" s="1">
        <f t="shared" si="384"/>
        <v>0.49472799132079542</v>
      </c>
      <c r="AA1515" s="1">
        <f t="shared" si="380"/>
        <v>16.944045056030212</v>
      </c>
      <c r="AB1515" s="1">
        <f t="shared" si="381"/>
        <v>-46.492599695505298</v>
      </c>
      <c r="AC1515" s="1">
        <f t="shared" si="374"/>
        <v>49.483961940282036</v>
      </c>
      <c r="AD1515" s="1">
        <f t="shared" si="386"/>
        <v>-1.0929074966237704</v>
      </c>
      <c r="AE1515" s="1">
        <f t="shared" si="375"/>
        <v>-1.5815720298260185</v>
      </c>
      <c r="AF1515" s="1">
        <f t="shared" si="376"/>
        <v>1.9224507488371267</v>
      </c>
      <c r="AG1515" s="1">
        <f t="shared" si="371"/>
        <v>15.129999999999722</v>
      </c>
      <c r="AH1515" s="1">
        <f>SUM($Z$2:Z1515)</f>
        <v>881.89788323077778</v>
      </c>
    </row>
    <row r="1516" spans="17:34" x14ac:dyDescent="0.3">
      <c r="Q1516" s="1">
        <f t="shared" si="377"/>
        <v>15.139999999999722</v>
      </c>
      <c r="R1516" s="1">
        <f>IF(Q1516&lt;=t_thrust,('D12 Data'!D1516/(m+m_f/2)),0)</f>
        <v>0</v>
      </c>
      <c r="S1516" s="1">
        <f t="shared" si="378"/>
        <v>0</v>
      </c>
      <c r="T1516" s="1">
        <f t="shared" si="385"/>
        <v>0</v>
      </c>
      <c r="U1516" s="1">
        <f t="shared" si="372"/>
        <v>1.0914980792416888</v>
      </c>
      <c r="V1516" s="1">
        <f t="shared" si="373"/>
        <v>8.2340271688076605</v>
      </c>
      <c r="W1516" s="1">
        <f t="shared" si="379"/>
        <v>9.3255252480493507</v>
      </c>
      <c r="X1516" s="1">
        <f t="shared" si="382"/>
        <v>674.00166106019572</v>
      </c>
      <c r="Y1516" s="1">
        <f t="shared" si="383"/>
        <v>30.470547244132579</v>
      </c>
      <c r="Z1516" s="1">
        <f t="shared" si="384"/>
        <v>0.4948396194028003</v>
      </c>
      <c r="AA1516" s="1">
        <f t="shared" si="380"/>
        <v>16.933115981063974</v>
      </c>
      <c r="AB1516" s="1">
        <f t="shared" si="381"/>
        <v>-46.508415415803555</v>
      </c>
      <c r="AC1516" s="1">
        <f t="shared" si="374"/>
        <v>49.495081789174954</v>
      </c>
      <c r="AD1516" s="1">
        <f t="shared" si="386"/>
        <v>-1.0914980792416888</v>
      </c>
      <c r="AE1516" s="1">
        <f t="shared" si="375"/>
        <v>-1.57597283119234</v>
      </c>
      <c r="AF1516" s="1">
        <f t="shared" si="376"/>
        <v>1.9170441887564031</v>
      </c>
      <c r="AG1516" s="1">
        <f t="shared" si="371"/>
        <v>15.139999999999722</v>
      </c>
      <c r="AH1516" s="1">
        <f>SUM($Z$2:Z1516)</f>
        <v>882.39272285018058</v>
      </c>
    </row>
    <row r="1517" spans="17:34" x14ac:dyDescent="0.3">
      <c r="Q1517" s="1">
        <f t="shared" si="377"/>
        <v>15.149999999999721</v>
      </c>
      <c r="R1517" s="1">
        <f>IF(Q1517&lt;=t_thrust,('D12 Data'!D1517/(m+m_f/2)),0)</f>
        <v>0</v>
      </c>
      <c r="S1517" s="1">
        <f t="shared" si="378"/>
        <v>0</v>
      </c>
      <c r="T1517" s="1">
        <f t="shared" si="385"/>
        <v>0</v>
      </c>
      <c r="U1517" s="1">
        <f t="shared" si="372"/>
        <v>1.0900913870721953</v>
      </c>
      <c r="V1517" s="1">
        <f t="shared" si="373"/>
        <v>8.2396084390372977</v>
      </c>
      <c r="W1517" s="1">
        <f t="shared" si="379"/>
        <v>9.3296998261094934</v>
      </c>
      <c r="X1517" s="1">
        <f t="shared" si="382"/>
        <v>674.17099222000638</v>
      </c>
      <c r="Y1517" s="1">
        <f t="shared" si="383"/>
        <v>30.005463089974555</v>
      </c>
      <c r="Z1517" s="1">
        <f t="shared" si="384"/>
        <v>0.49495081789174833</v>
      </c>
      <c r="AA1517" s="1">
        <f t="shared" si="380"/>
        <v>16.922201000271556</v>
      </c>
      <c r="AB1517" s="1">
        <f t="shared" si="381"/>
        <v>-46.524175144115475</v>
      </c>
      <c r="AC1517" s="1">
        <f t="shared" si="374"/>
        <v>49.506158804071276</v>
      </c>
      <c r="AD1517" s="1">
        <f t="shared" si="386"/>
        <v>-1.0900913870721953</v>
      </c>
      <c r="AE1517" s="1">
        <f t="shared" si="375"/>
        <v>-1.5703915609627028</v>
      </c>
      <c r="AF1517" s="1">
        <f t="shared" si="376"/>
        <v>1.9116560587385631</v>
      </c>
      <c r="AG1517" s="1">
        <f t="shared" si="371"/>
        <v>15.149999999999721</v>
      </c>
      <c r="AH1517" s="1">
        <f>SUM($Z$2:Z1517)</f>
        <v>882.88767366807235</v>
      </c>
    </row>
    <row r="1518" spans="17:34" x14ac:dyDescent="0.3">
      <c r="Q1518" s="1">
        <f t="shared" si="377"/>
        <v>15.159999999999721</v>
      </c>
      <c r="R1518" s="1">
        <f>IF(Q1518&lt;=t_thrust,('D12 Data'!D1518/(m+m_f/2)),0)</f>
        <v>0</v>
      </c>
      <c r="S1518" s="1">
        <f t="shared" si="378"/>
        <v>0</v>
      </c>
      <c r="T1518" s="1">
        <f t="shared" si="385"/>
        <v>0</v>
      </c>
      <c r="U1518" s="1">
        <f t="shared" si="372"/>
        <v>1.0886874130928195</v>
      </c>
      <c r="V1518" s="1">
        <f t="shared" si="373"/>
        <v>8.2451718242334628</v>
      </c>
      <c r="W1518" s="1">
        <f t="shared" si="379"/>
        <v>9.3338592373262799</v>
      </c>
      <c r="X1518" s="1">
        <f t="shared" si="382"/>
        <v>674.34021423000911</v>
      </c>
      <c r="Y1518" s="1">
        <f t="shared" si="383"/>
        <v>29.54022133853341</v>
      </c>
      <c r="Z1518" s="1">
        <f t="shared" si="384"/>
        <v>0.49506158804070721</v>
      </c>
      <c r="AA1518" s="1">
        <f t="shared" si="380"/>
        <v>16.911300086400836</v>
      </c>
      <c r="AB1518" s="1">
        <f t="shared" si="381"/>
        <v>-46.539879059725102</v>
      </c>
      <c r="AC1518" s="1">
        <f t="shared" si="374"/>
        <v>49.517193110132361</v>
      </c>
      <c r="AD1518" s="1">
        <f t="shared" si="386"/>
        <v>-1.0886874130928195</v>
      </c>
      <c r="AE1518" s="1">
        <f t="shared" si="375"/>
        <v>-1.5648281757665377</v>
      </c>
      <c r="AF1518" s="1">
        <f t="shared" si="376"/>
        <v>1.9062863119425595</v>
      </c>
      <c r="AG1518" s="1">
        <f t="shared" si="371"/>
        <v>15.159999999999721</v>
      </c>
      <c r="AH1518" s="1">
        <f>SUM($Z$2:Z1518)</f>
        <v>883.38273525611305</v>
      </c>
    </row>
    <row r="1519" spans="17:34" x14ac:dyDescent="0.3">
      <c r="Q1519" s="1">
        <f t="shared" si="377"/>
        <v>15.169999999999721</v>
      </c>
      <c r="R1519" s="1">
        <f>IF(Q1519&lt;=t_thrust,('D12 Data'!D1519/(m+m_f/2)),0)</f>
        <v>0</v>
      </c>
      <c r="S1519" s="1">
        <f t="shared" si="378"/>
        <v>0</v>
      </c>
      <c r="T1519" s="1">
        <f t="shared" si="385"/>
        <v>0</v>
      </c>
      <c r="U1519" s="1">
        <f t="shared" si="372"/>
        <v>1.087286150303699</v>
      </c>
      <c r="V1519" s="1">
        <f t="shared" si="373"/>
        <v>8.2507173677700365</v>
      </c>
      <c r="W1519" s="1">
        <f t="shared" si="379"/>
        <v>9.3380035180737337</v>
      </c>
      <c r="X1519" s="1">
        <f t="shared" si="382"/>
        <v>674.50932723087317</v>
      </c>
      <c r="Y1519" s="1">
        <f t="shared" si="383"/>
        <v>29.074822547936169</v>
      </c>
      <c r="Z1519" s="1">
        <f t="shared" si="384"/>
        <v>0.49517193110133173</v>
      </c>
      <c r="AA1519" s="1">
        <f t="shared" si="380"/>
        <v>16.900413212269907</v>
      </c>
      <c r="AB1519" s="1">
        <f t="shared" si="381"/>
        <v>-46.555527341482765</v>
      </c>
      <c r="AC1519" s="1">
        <f t="shared" si="374"/>
        <v>49.528184832366065</v>
      </c>
      <c r="AD1519" s="1">
        <f t="shared" si="386"/>
        <v>-1.087286150303699</v>
      </c>
      <c r="AE1519" s="1">
        <f t="shared" si="375"/>
        <v>-1.559282632229964</v>
      </c>
      <c r="AF1519" s="1">
        <f t="shared" si="376"/>
        <v>1.9009349015198398</v>
      </c>
      <c r="AG1519" s="1">
        <f t="shared" si="371"/>
        <v>15.169999999999721</v>
      </c>
      <c r="AH1519" s="1">
        <f>SUM($Z$2:Z1519)</f>
        <v>883.87790718721442</v>
      </c>
    </row>
    <row r="1520" spans="17:34" x14ac:dyDescent="0.3">
      <c r="Q1520" s="1">
        <f t="shared" si="377"/>
        <v>15.179999999999721</v>
      </c>
      <c r="R1520" s="1">
        <f>IF(Q1520&lt;=t_thrust,('D12 Data'!D1520/(m+m_f/2)),0)</f>
        <v>0</v>
      </c>
      <c r="S1520" s="1">
        <f t="shared" si="378"/>
        <v>0</v>
      </c>
      <c r="T1520" s="1">
        <f t="shared" si="385"/>
        <v>0</v>
      </c>
      <c r="U1520" s="1">
        <f t="shared" si="372"/>
        <v>1.0858875917274919</v>
      </c>
      <c r="V1520" s="1">
        <f t="shared" si="373"/>
        <v>8.2562451130231889</v>
      </c>
      <c r="W1520" s="1">
        <f t="shared" si="379"/>
        <v>9.3421327047506821</v>
      </c>
      <c r="X1520" s="1">
        <f t="shared" si="382"/>
        <v>674.67833136299589</v>
      </c>
      <c r="Y1520" s="1">
        <f t="shared" si="383"/>
        <v>28.609267274521351</v>
      </c>
      <c r="Z1520" s="1">
        <f t="shared" si="384"/>
        <v>0.49528184832365973</v>
      </c>
      <c r="AA1520" s="1">
        <f t="shared" si="380"/>
        <v>16.889540350766872</v>
      </c>
      <c r="AB1520" s="1">
        <f t="shared" si="381"/>
        <v>-46.571120167805063</v>
      </c>
      <c r="AC1520" s="1">
        <f t="shared" si="374"/>
        <v>49.539134095625066</v>
      </c>
      <c r="AD1520" s="1">
        <f t="shared" si="386"/>
        <v>-1.0858875917274919</v>
      </c>
      <c r="AE1520" s="1">
        <f t="shared" si="375"/>
        <v>-1.5537548869768116</v>
      </c>
      <c r="AF1520" s="1">
        <f t="shared" si="376"/>
        <v>1.8956017806153425</v>
      </c>
      <c r="AG1520" s="1">
        <f t="shared" si="371"/>
        <v>15.179999999999721</v>
      </c>
      <c r="AH1520" s="1">
        <f>SUM($Z$2:Z1520)</f>
        <v>884.37318903553808</v>
      </c>
    </row>
    <row r="1521" spans="17:34" x14ac:dyDescent="0.3">
      <c r="Q1521" s="1">
        <f t="shared" si="377"/>
        <v>15.189999999999721</v>
      </c>
      <c r="R1521" s="1">
        <f>IF(Q1521&lt;=t_thrust,('D12 Data'!D1521/(m+m_f/2)),0)</f>
        <v>0</v>
      </c>
      <c r="S1521" s="1">
        <f t="shared" si="378"/>
        <v>0</v>
      </c>
      <c r="T1521" s="1">
        <f t="shared" si="385"/>
        <v>0</v>
      </c>
      <c r="U1521" s="1">
        <f t="shared" si="372"/>
        <v>1.0844917304092911</v>
      </c>
      <c r="V1521" s="1">
        <f t="shared" si="373"/>
        <v>8.2617551033703549</v>
      </c>
      <c r="W1521" s="1">
        <f t="shared" si="379"/>
        <v>9.3462468337796469</v>
      </c>
      <c r="X1521" s="1">
        <f t="shared" si="382"/>
        <v>674.84722676650358</v>
      </c>
      <c r="Y1521" s="1">
        <f t="shared" si="383"/>
        <v>28.14355607284331</v>
      </c>
      <c r="Z1521" s="1">
        <f t="shared" si="384"/>
        <v>0.49539134095624826</v>
      </c>
      <c r="AA1521" s="1">
        <f t="shared" si="380"/>
        <v>16.878681474849596</v>
      </c>
      <c r="AB1521" s="1">
        <f t="shared" si="381"/>
        <v>-46.586657716674829</v>
      </c>
      <c r="AC1521" s="1">
        <f t="shared" si="374"/>
        <v>49.550041024605108</v>
      </c>
      <c r="AD1521" s="1">
        <f t="shared" si="386"/>
        <v>-1.0844917304092911</v>
      </c>
      <c r="AE1521" s="1">
        <f t="shared" si="375"/>
        <v>-1.5482448966296456</v>
      </c>
      <c r="AF1521" s="1">
        <f t="shared" si="376"/>
        <v>1.8902869023684952</v>
      </c>
      <c r="AG1521" s="1">
        <f t="shared" si="371"/>
        <v>15.189999999999721</v>
      </c>
      <c r="AH1521" s="1">
        <f>SUM($Z$2:Z1521)</f>
        <v>884.86858037649438</v>
      </c>
    </row>
    <row r="1522" spans="17:34" x14ac:dyDescent="0.3">
      <c r="Q1522" s="1">
        <f t="shared" si="377"/>
        <v>15.19999999999972</v>
      </c>
      <c r="R1522" s="1">
        <f>IF(Q1522&lt;=t_thrust,('D12 Data'!D1522/(m+m_f/2)),0)</f>
        <v>0</v>
      </c>
      <c r="S1522" s="1">
        <f t="shared" si="378"/>
        <v>0</v>
      </c>
      <c r="T1522" s="1">
        <f t="shared" si="385"/>
        <v>0</v>
      </c>
      <c r="U1522" s="1">
        <f t="shared" si="372"/>
        <v>1.083098559416537</v>
      </c>
      <c r="V1522" s="1">
        <f t="shared" si="373"/>
        <v>8.2672473821892307</v>
      </c>
      <c r="W1522" s="1">
        <f t="shared" si="379"/>
        <v>9.3503459416057648</v>
      </c>
      <c r="X1522" s="1">
        <f t="shared" si="382"/>
        <v>675.01601358125208</v>
      </c>
      <c r="Y1522" s="1">
        <f t="shared" si="383"/>
        <v>27.677689495676571</v>
      </c>
      <c r="Z1522" s="1">
        <f t="shared" si="384"/>
        <v>0.4955004102460443</v>
      </c>
      <c r="AA1522" s="1">
        <f t="shared" si="380"/>
        <v>16.867836557545505</v>
      </c>
      <c r="AB1522" s="1">
        <f t="shared" si="381"/>
        <v>-46.602140165641124</v>
      </c>
      <c r="AC1522" s="1">
        <f t="shared" si="374"/>
        <v>49.560905743843406</v>
      </c>
      <c r="AD1522" s="1">
        <f t="shared" si="386"/>
        <v>-1.083098559416537</v>
      </c>
      <c r="AE1522" s="1">
        <f t="shared" si="375"/>
        <v>-1.5427526178107698</v>
      </c>
      <c r="AF1522" s="1">
        <f t="shared" si="376"/>
        <v>1.8849902199141939</v>
      </c>
      <c r="AG1522" s="1">
        <f t="shared" si="371"/>
        <v>15.19999999999972</v>
      </c>
      <c r="AH1522" s="1">
        <f>SUM($Z$2:Z1522)</f>
        <v>885.36408078674037</v>
      </c>
    </row>
    <row r="1523" spans="17:34" x14ac:dyDescent="0.3">
      <c r="Q1523" s="1">
        <f t="shared" si="377"/>
        <v>15.20999999999972</v>
      </c>
      <c r="R1523" s="1">
        <f>IF(Q1523&lt;=t_thrust,('D12 Data'!D1523/(m+m_f/2)),0)</f>
        <v>0</v>
      </c>
      <c r="S1523" s="1">
        <f t="shared" si="378"/>
        <v>0</v>
      </c>
      <c r="T1523" s="1">
        <f t="shared" si="385"/>
        <v>0</v>
      </c>
      <c r="U1523" s="1">
        <f t="shared" si="372"/>
        <v>1.0817080718389303</v>
      </c>
      <c r="V1523" s="1">
        <f t="shared" si="373"/>
        <v>8.2727219928567486</v>
      </c>
      <c r="W1523" s="1">
        <f t="shared" si="379"/>
        <v>9.3544300646956806</v>
      </c>
      <c r="X1523" s="1">
        <f t="shared" si="382"/>
        <v>675.18469194682757</v>
      </c>
      <c r="Y1523" s="1">
        <f t="shared" si="383"/>
        <v>27.211668094020169</v>
      </c>
      <c r="Z1523" s="1">
        <f t="shared" si="384"/>
        <v>0.49560905743843653</v>
      </c>
      <c r="AA1523" s="1">
        <f t="shared" si="380"/>
        <v>16.857005571951341</v>
      </c>
      <c r="AB1523" s="1">
        <f t="shared" si="381"/>
        <v>-46.617567691819232</v>
      </c>
      <c r="AC1523" s="1">
        <f t="shared" si="374"/>
        <v>49.571728377716944</v>
      </c>
      <c r="AD1523" s="1">
        <f t="shared" si="386"/>
        <v>-1.0817080718389303</v>
      </c>
      <c r="AE1523" s="1">
        <f t="shared" si="375"/>
        <v>-1.5372780071432519</v>
      </c>
      <c r="AF1523" s="1">
        <f t="shared" si="376"/>
        <v>1.8797116863837986</v>
      </c>
      <c r="AG1523" s="1">
        <f t="shared" si="371"/>
        <v>15.20999999999972</v>
      </c>
      <c r="AH1523" s="1">
        <f>SUM($Z$2:Z1523)</f>
        <v>885.85968984417877</v>
      </c>
    </row>
    <row r="1524" spans="17:34" x14ac:dyDescent="0.3">
      <c r="Q1524" s="1">
        <f t="shared" si="377"/>
        <v>15.21999999999972</v>
      </c>
      <c r="R1524" s="1">
        <f>IF(Q1524&lt;=t_thrust,('D12 Data'!D1524/(m+m_f/2)),0)</f>
        <v>0</v>
      </c>
      <c r="S1524" s="1">
        <f t="shared" si="378"/>
        <v>0</v>
      </c>
      <c r="T1524" s="1">
        <f t="shared" si="385"/>
        <v>0</v>
      </c>
      <c r="U1524" s="1">
        <f t="shared" si="372"/>
        <v>1.080320260788348</v>
      </c>
      <c r="V1524" s="1">
        <f t="shared" si="373"/>
        <v>8.2781789787481106</v>
      </c>
      <c r="W1524" s="1">
        <f t="shared" si="379"/>
        <v>9.3584992395364566</v>
      </c>
      <c r="X1524" s="1">
        <f t="shared" si="382"/>
        <v>675.35326200254713</v>
      </c>
      <c r="Y1524" s="1">
        <f t="shared" si="383"/>
        <v>26.745492417101985</v>
      </c>
      <c r="Z1524" s="1">
        <f t="shared" si="384"/>
        <v>0.49571728377717555</v>
      </c>
      <c r="AA1524" s="1">
        <f t="shared" si="380"/>
        <v>16.846188491232951</v>
      </c>
      <c r="AB1524" s="1">
        <f t="shared" si="381"/>
        <v>-46.632940471890663</v>
      </c>
      <c r="AC1524" s="1">
        <f t="shared" si="374"/>
        <v>49.582509050440841</v>
      </c>
      <c r="AD1524" s="1">
        <f t="shared" si="386"/>
        <v>-1.080320260788348</v>
      </c>
      <c r="AE1524" s="1">
        <f t="shared" si="375"/>
        <v>-1.5318210212518899</v>
      </c>
      <c r="AF1524" s="1">
        <f t="shared" si="376"/>
        <v>1.8744512549060823</v>
      </c>
      <c r="AG1524" s="1">
        <f t="shared" si="371"/>
        <v>15.21999999999972</v>
      </c>
      <c r="AH1524" s="1">
        <f>SUM($Z$2:Z1524)</f>
        <v>886.35540712795591</v>
      </c>
    </row>
    <row r="1525" spans="17:34" x14ac:dyDescent="0.3">
      <c r="Q1525" s="1">
        <f t="shared" si="377"/>
        <v>15.22999999999972</v>
      </c>
      <c r="R1525" s="1">
        <f>IF(Q1525&lt;=t_thrust,('D12 Data'!D1525/(m+m_f/2)),0)</f>
        <v>0</v>
      </c>
      <c r="S1525" s="1">
        <f t="shared" si="378"/>
        <v>0</v>
      </c>
      <c r="T1525" s="1">
        <f t="shared" si="385"/>
        <v>0</v>
      </c>
      <c r="U1525" s="1">
        <f t="shared" si="372"/>
        <v>1.0789351193987577</v>
      </c>
      <c r="V1525" s="1">
        <f t="shared" si="373"/>
        <v>8.2836183832357762</v>
      </c>
      <c r="W1525" s="1">
        <f t="shared" si="379"/>
        <v>9.3625535026345332</v>
      </c>
      <c r="X1525" s="1">
        <f t="shared" si="382"/>
        <v>675.52172388745942</v>
      </c>
      <c r="Y1525" s="1">
        <f t="shared" si="383"/>
        <v>26.279163012383087</v>
      </c>
      <c r="Z1525" s="1">
        <f t="shared" si="384"/>
        <v>0.49582509050438717</v>
      </c>
      <c r="AA1525" s="1">
        <f t="shared" si="380"/>
        <v>16.835385288625069</v>
      </c>
      <c r="AB1525" s="1">
        <f t="shared" si="381"/>
        <v>-46.648258682103183</v>
      </c>
      <c r="AC1525" s="1">
        <f t="shared" si="374"/>
        <v>49.593247886066791</v>
      </c>
      <c r="AD1525" s="1">
        <f t="shared" si="386"/>
        <v>-1.0789351193987577</v>
      </c>
      <c r="AE1525" s="1">
        <f t="shared" si="375"/>
        <v>-1.5263816167642243</v>
      </c>
      <c r="AF1525" s="1">
        <f t="shared" si="376"/>
        <v>1.8692088786082146</v>
      </c>
      <c r="AG1525" s="1">
        <f t="shared" si="371"/>
        <v>15.22999999999972</v>
      </c>
      <c r="AH1525" s="1">
        <f>SUM($Z$2:Z1525)</f>
        <v>886.85123221846027</v>
      </c>
    </row>
    <row r="1526" spans="17:34" x14ac:dyDescent="0.3">
      <c r="Q1526" s="1">
        <f t="shared" si="377"/>
        <v>15.23999999999972</v>
      </c>
      <c r="R1526" s="1">
        <f>IF(Q1526&lt;=t_thrust,('D12 Data'!D1526/(m+m_f/2)),0)</f>
        <v>0</v>
      </c>
      <c r="S1526" s="1">
        <f t="shared" si="378"/>
        <v>0</v>
      </c>
      <c r="T1526" s="1">
        <f t="shared" si="385"/>
        <v>0</v>
      </c>
      <c r="U1526" s="1">
        <f t="shared" si="372"/>
        <v>1.0775526408261311</v>
      </c>
      <c r="V1526" s="1">
        <f t="shared" si="373"/>
        <v>8.2890402496885081</v>
      </c>
      <c r="W1526" s="1">
        <f t="shared" si="379"/>
        <v>9.3665928905146369</v>
      </c>
      <c r="X1526" s="1">
        <f t="shared" si="382"/>
        <v>675.69007774034571</v>
      </c>
      <c r="Y1526" s="1">
        <f t="shared" si="383"/>
        <v>25.812680425562064</v>
      </c>
      <c r="Z1526" s="1">
        <f t="shared" si="384"/>
        <v>0.49593247886067571</v>
      </c>
      <c r="AA1526" s="1">
        <f t="shared" si="380"/>
        <v>16.824595937431081</v>
      </c>
      <c r="AB1526" s="1">
        <f t="shared" si="381"/>
        <v>-46.663522498270822</v>
      </c>
      <c r="AC1526" s="1">
        <f t="shared" si="374"/>
        <v>49.603945008481425</v>
      </c>
      <c r="AD1526" s="1">
        <f t="shared" si="386"/>
        <v>-1.0775526408261311</v>
      </c>
      <c r="AE1526" s="1">
        <f t="shared" si="375"/>
        <v>-1.5209597503114924</v>
      </c>
      <c r="AF1526" s="1">
        <f t="shared" si="376"/>
        <v>1.8639845106166968</v>
      </c>
      <c r="AG1526" s="1">
        <f t="shared" si="371"/>
        <v>15.23999999999972</v>
      </c>
      <c r="AH1526" s="1">
        <f>SUM($Z$2:Z1526)</f>
        <v>887.34716469732098</v>
      </c>
    </row>
    <row r="1527" spans="17:34" x14ac:dyDescent="0.3">
      <c r="Q1527" s="1">
        <f t="shared" si="377"/>
        <v>15.249999999999719</v>
      </c>
      <c r="R1527" s="1">
        <f>IF(Q1527&lt;=t_thrust,('D12 Data'!D1527/(m+m_f/2)),0)</f>
        <v>0</v>
      </c>
      <c r="S1527" s="1">
        <f t="shared" si="378"/>
        <v>0</v>
      </c>
      <c r="T1527" s="1">
        <f t="shared" si="385"/>
        <v>0</v>
      </c>
      <c r="U1527" s="1">
        <f t="shared" si="372"/>
        <v>1.0761728182483628</v>
      </c>
      <c r="V1527" s="1">
        <f t="shared" si="373"/>
        <v>8.2944446214703849</v>
      </c>
      <c r="W1527" s="1">
        <f t="shared" si="379"/>
        <v>9.3706174397187478</v>
      </c>
      <c r="X1527" s="1">
        <f t="shared" si="382"/>
        <v>675.85832369972002</v>
      </c>
      <c r="Y1527" s="1">
        <f t="shared" si="383"/>
        <v>25.346045200579365</v>
      </c>
      <c r="Z1527" s="1">
        <f t="shared" si="384"/>
        <v>0.49603945008480332</v>
      </c>
      <c r="AA1527" s="1">
        <f t="shared" si="380"/>
        <v>16.813820411022821</v>
      </c>
      <c r="AB1527" s="1">
        <f t="shared" si="381"/>
        <v>-46.678732095773938</v>
      </c>
      <c r="AC1527" s="1">
        <f t="shared" si="374"/>
        <v>49.614600541404776</v>
      </c>
      <c r="AD1527" s="1">
        <f t="shared" si="386"/>
        <v>-1.0761728182483628</v>
      </c>
      <c r="AE1527" s="1">
        <f t="shared" si="375"/>
        <v>-1.5155553785296156</v>
      </c>
      <c r="AF1527" s="1">
        <f t="shared" si="376"/>
        <v>1.8587781040583273</v>
      </c>
      <c r="AG1527" s="1">
        <f t="shared" si="371"/>
        <v>15.249999999999719</v>
      </c>
      <c r="AH1527" s="1">
        <f>SUM($Z$2:Z1527)</f>
        <v>887.8432041474058</v>
      </c>
    </row>
    <row r="1528" spans="17:34" x14ac:dyDescent="0.3">
      <c r="Q1528" s="1">
        <f t="shared" si="377"/>
        <v>15.259999999999719</v>
      </c>
      <c r="R1528" s="1">
        <f>IF(Q1528&lt;=t_thrust,('D12 Data'!D1528/(m+m_f/2)),0)</f>
        <v>0</v>
      </c>
      <c r="S1528" s="1">
        <f t="shared" si="378"/>
        <v>0</v>
      </c>
      <c r="T1528" s="1">
        <f t="shared" si="385"/>
        <v>0</v>
      </c>
      <c r="U1528" s="1">
        <f t="shared" si="372"/>
        <v>1.0747956448651816</v>
      </c>
      <c r="V1528" s="1">
        <f t="shared" si="373"/>
        <v>8.2998315419398541</v>
      </c>
      <c r="W1528" s="1">
        <f t="shared" si="379"/>
        <v>9.3746271868050357</v>
      </c>
      <c r="X1528" s="1">
        <f t="shared" si="382"/>
        <v>676.0264619038303</v>
      </c>
      <c r="Y1528" s="1">
        <f t="shared" si="383"/>
        <v>24.879257879621637</v>
      </c>
      <c r="Z1528" s="1">
        <f t="shared" si="384"/>
        <v>0.49614600541405396</v>
      </c>
      <c r="AA1528" s="1">
        <f t="shared" si="380"/>
        <v>16.803058682840337</v>
      </c>
      <c r="AB1528" s="1">
        <f t="shared" si="381"/>
        <v>-46.693887649559237</v>
      </c>
      <c r="AC1528" s="1">
        <f t="shared" si="374"/>
        <v>49.625214608388717</v>
      </c>
      <c r="AD1528" s="1">
        <f t="shared" si="386"/>
        <v>-1.0747956448651816</v>
      </c>
      <c r="AE1528" s="1">
        <f t="shared" si="375"/>
        <v>-1.5101684580601464</v>
      </c>
      <c r="AF1528" s="1">
        <f t="shared" si="376"/>
        <v>1.8535896120611275</v>
      </c>
      <c r="AG1528" s="1">
        <f t="shared" si="371"/>
        <v>15.259999999999719</v>
      </c>
      <c r="AH1528" s="1">
        <f>SUM($Z$2:Z1528)</f>
        <v>888.33935015281986</v>
      </c>
    </row>
    <row r="1529" spans="17:34" x14ac:dyDescent="0.3">
      <c r="Q1529" s="1">
        <f t="shared" si="377"/>
        <v>15.269999999999719</v>
      </c>
      <c r="R1529" s="1">
        <f>IF(Q1529&lt;=t_thrust,('D12 Data'!D1529/(m+m_f/2)),0)</f>
        <v>0</v>
      </c>
      <c r="S1529" s="1">
        <f t="shared" si="378"/>
        <v>0</v>
      </c>
      <c r="T1529" s="1">
        <f t="shared" si="385"/>
        <v>0</v>
      </c>
      <c r="U1529" s="1">
        <f t="shared" si="372"/>
        <v>1.0734211138980703</v>
      </c>
      <c r="V1529" s="1">
        <f t="shared" si="373"/>
        <v>8.3052010544487587</v>
      </c>
      <c r="W1529" s="1">
        <f t="shared" si="379"/>
        <v>9.378622168346828</v>
      </c>
      <c r="X1529" s="1">
        <f t="shared" si="382"/>
        <v>676.19449249065872</v>
      </c>
      <c r="Y1529" s="1">
        <f t="shared" si="383"/>
        <v>24.412319003126054</v>
      </c>
      <c r="Z1529" s="1">
        <f t="shared" si="384"/>
        <v>0.49625214608388435</v>
      </c>
      <c r="AA1529" s="1">
        <f t="shared" si="380"/>
        <v>16.792310726391687</v>
      </c>
      <c r="AB1529" s="1">
        <f t="shared" si="381"/>
        <v>-46.708989334139837</v>
      </c>
      <c r="AC1529" s="1">
        <f t="shared" si="374"/>
        <v>49.635787332815404</v>
      </c>
      <c r="AD1529" s="1">
        <f t="shared" si="386"/>
        <v>-1.0734211138980703</v>
      </c>
      <c r="AE1529" s="1">
        <f t="shared" si="375"/>
        <v>-1.5047989455512418</v>
      </c>
      <c r="AF1529" s="1">
        <f t="shared" si="376"/>
        <v>1.8484189877552935</v>
      </c>
      <c r="AG1529" s="1">
        <f t="shared" si="371"/>
        <v>15.269999999999719</v>
      </c>
      <c r="AH1529" s="1">
        <f>SUM($Z$2:Z1529)</f>
        <v>888.83560229890372</v>
      </c>
    </row>
    <row r="1530" spans="17:34" x14ac:dyDescent="0.3">
      <c r="Q1530" s="1">
        <f t="shared" si="377"/>
        <v>15.279999999999719</v>
      </c>
      <c r="R1530" s="1">
        <f>IF(Q1530&lt;=t_thrust,('D12 Data'!D1530/(m+m_f/2)),0)</f>
        <v>0</v>
      </c>
      <c r="S1530" s="1">
        <f t="shared" si="378"/>
        <v>0</v>
      </c>
      <c r="T1530" s="1">
        <f t="shared" si="385"/>
        <v>0</v>
      </c>
      <c r="U1530" s="1">
        <f t="shared" si="372"/>
        <v>1.07204921859018</v>
      </c>
      <c r="V1530" s="1">
        <f t="shared" si="373"/>
        <v>8.3105532023414241</v>
      </c>
      <c r="W1530" s="1">
        <f t="shared" si="379"/>
        <v>9.3826024209316046</v>
      </c>
      <c r="X1530" s="1">
        <f t="shared" si="382"/>
        <v>676.36241559792268</v>
      </c>
      <c r="Y1530" s="1">
        <f t="shared" si="383"/>
        <v>23.945229109784666</v>
      </c>
      <c r="Z1530" s="1">
        <f t="shared" si="384"/>
        <v>0.49635787332815878</v>
      </c>
      <c r="AA1530" s="1">
        <f t="shared" si="380"/>
        <v>16.781576515252706</v>
      </c>
      <c r="AB1530" s="1">
        <f t="shared" si="381"/>
        <v>-46.724037323595347</v>
      </c>
      <c r="AC1530" s="1">
        <f t="shared" si="374"/>
        <v>49.646318837895848</v>
      </c>
      <c r="AD1530" s="1">
        <f t="shared" si="386"/>
        <v>-1.07204921859018</v>
      </c>
      <c r="AE1530" s="1">
        <f t="shared" si="375"/>
        <v>-1.4994467976585764</v>
      </c>
      <c r="AF1530" s="1">
        <f t="shared" si="376"/>
        <v>1.8432661842740932</v>
      </c>
      <c r="AG1530" s="1">
        <f t="shared" si="371"/>
        <v>15.279999999999719</v>
      </c>
      <c r="AH1530" s="1">
        <f>SUM($Z$2:Z1530)</f>
        <v>889.3319601722319</v>
      </c>
    </row>
    <row r="1531" spans="17:34" x14ac:dyDescent="0.3">
      <c r="Q1531" s="1">
        <f t="shared" si="377"/>
        <v>15.289999999999718</v>
      </c>
      <c r="R1531" s="1">
        <f>IF(Q1531&lt;=t_thrust,('D12 Data'!D1531/(m+m_f/2)),0)</f>
        <v>0</v>
      </c>
      <c r="S1531" s="1">
        <f t="shared" si="378"/>
        <v>0</v>
      </c>
      <c r="T1531" s="1">
        <f t="shared" si="385"/>
        <v>0</v>
      </c>
      <c r="U1531" s="1">
        <f t="shared" si="372"/>
        <v>1.0706799522062491</v>
      </c>
      <c r="V1531" s="1">
        <f t="shared" si="373"/>
        <v>8.3158880289537063</v>
      </c>
      <c r="W1531" s="1">
        <f t="shared" si="379"/>
        <v>9.3865679811599598</v>
      </c>
      <c r="X1531" s="1">
        <f t="shared" si="382"/>
        <v>676.53023136307525</v>
      </c>
      <c r="Y1531" s="1">
        <f t="shared" si="383"/>
        <v>23.477988736548724</v>
      </c>
      <c r="Z1531" s="1">
        <f t="shared" si="384"/>
        <v>0.49646318837896153</v>
      </c>
      <c r="AA1531" s="1">
        <f t="shared" si="380"/>
        <v>16.770856023066806</v>
      </c>
      <c r="AB1531" s="1">
        <f t="shared" si="381"/>
        <v>-46.739031791571932</v>
      </c>
      <c r="AC1531" s="1">
        <f t="shared" si="374"/>
        <v>49.656809246668359</v>
      </c>
      <c r="AD1531" s="1">
        <f t="shared" si="386"/>
        <v>-1.0706799522062491</v>
      </c>
      <c r="AE1531" s="1">
        <f t="shared" si="375"/>
        <v>-1.4941119710462942</v>
      </c>
      <c r="AF1531" s="1">
        <f t="shared" si="376"/>
        <v>1.8381311547548009</v>
      </c>
      <c r="AG1531" s="1">
        <f t="shared" si="371"/>
        <v>15.289999999999718</v>
      </c>
      <c r="AH1531" s="1">
        <f>SUM($Z$2:Z1531)</f>
        <v>889.82842336061083</v>
      </c>
    </row>
    <row r="1532" spans="17:34" x14ac:dyDescent="0.3">
      <c r="Q1532" s="1">
        <f t="shared" si="377"/>
        <v>15.299999999999718</v>
      </c>
      <c r="R1532" s="1">
        <f>IF(Q1532&lt;=t_thrust,('D12 Data'!D1532/(m+m_f/2)),0)</f>
        <v>0</v>
      </c>
      <c r="S1532" s="1">
        <f t="shared" si="378"/>
        <v>0</v>
      </c>
      <c r="T1532" s="1">
        <f t="shared" si="385"/>
        <v>0</v>
      </c>
      <c r="U1532" s="1">
        <f t="shared" si="372"/>
        <v>1.069313308032519</v>
      </c>
      <c r="V1532" s="1">
        <f t="shared" si="373"/>
        <v>8.3212055776120586</v>
      </c>
      <c r="W1532" s="1">
        <f t="shared" si="379"/>
        <v>9.3905188856445783</v>
      </c>
      <c r="X1532" s="1">
        <f t="shared" si="382"/>
        <v>676.69793992330585</v>
      </c>
      <c r="Y1532" s="1">
        <f t="shared" si="383"/>
        <v>23.010598418633016</v>
      </c>
      <c r="Z1532" s="1">
        <f t="shared" si="384"/>
        <v>0.49656809246665257</v>
      </c>
      <c r="AA1532" s="1">
        <f t="shared" si="380"/>
        <v>16.760149223544744</v>
      </c>
      <c r="AB1532" s="1">
        <f t="shared" si="381"/>
        <v>-46.753972911282396</v>
      </c>
      <c r="AC1532" s="1">
        <f t="shared" si="374"/>
        <v>49.667258681997097</v>
      </c>
      <c r="AD1532" s="1">
        <f t="shared" si="386"/>
        <v>-1.069313308032519</v>
      </c>
      <c r="AE1532" s="1">
        <f t="shared" si="375"/>
        <v>-1.4887944223879419</v>
      </c>
      <c r="AF1532" s="1">
        <f t="shared" si="376"/>
        <v>1.8330138523396091</v>
      </c>
      <c r="AG1532" s="1">
        <f t="shared" si="371"/>
        <v>15.299999999999718</v>
      </c>
      <c r="AH1532" s="1">
        <f>SUM($Z$2:Z1532)</f>
        <v>890.32499145307747</v>
      </c>
    </row>
    <row r="1533" spans="17:34" x14ac:dyDescent="0.3">
      <c r="Q1533" s="1">
        <f t="shared" si="377"/>
        <v>15.309999999999718</v>
      </c>
      <c r="R1533" s="1">
        <f>IF(Q1533&lt;=t_thrust,('D12 Data'!D1533/(m+m_f/2)),0)</f>
        <v>0</v>
      </c>
      <c r="S1533" s="1">
        <f t="shared" si="378"/>
        <v>0</v>
      </c>
      <c r="T1533" s="1">
        <f t="shared" si="385"/>
        <v>0</v>
      </c>
      <c r="U1533" s="1">
        <f t="shared" si="372"/>
        <v>1.0679492793766512</v>
      </c>
      <c r="V1533" s="1">
        <f t="shared" si="373"/>
        <v>8.3265058916326193</v>
      </c>
      <c r="W1533" s="1">
        <f t="shared" si="379"/>
        <v>9.3944551710092732</v>
      </c>
      <c r="X1533" s="1">
        <f t="shared" si="382"/>
        <v>676.86554141554132</v>
      </c>
      <c r="Y1533" s="1">
        <f t="shared" si="383"/>
        <v>22.543058689520201</v>
      </c>
      <c r="Z1533" s="1">
        <f t="shared" si="384"/>
        <v>0.49667258681996751</v>
      </c>
      <c r="AA1533" s="1">
        <f t="shared" si="380"/>
        <v>16.74945609046442</v>
      </c>
      <c r="AB1533" s="1">
        <f t="shared" si="381"/>
        <v>-46.768860855506276</v>
      </c>
      <c r="AC1533" s="1">
        <f t="shared" si="374"/>
        <v>49.67766726657063</v>
      </c>
      <c r="AD1533" s="1">
        <f t="shared" si="386"/>
        <v>-1.0679492793766512</v>
      </c>
      <c r="AE1533" s="1">
        <f t="shared" si="375"/>
        <v>-1.4834941083673812</v>
      </c>
      <c r="AF1533" s="1">
        <f t="shared" si="376"/>
        <v>1.8279142301765254</v>
      </c>
      <c r="AG1533" s="1">
        <f t="shared" si="371"/>
        <v>15.309999999999718</v>
      </c>
      <c r="AH1533" s="1">
        <f>SUM($Z$2:Z1533)</f>
        <v>890.82166403989743</v>
      </c>
    </row>
    <row r="1534" spans="17:34" x14ac:dyDescent="0.3">
      <c r="Q1534" s="1">
        <f t="shared" si="377"/>
        <v>15.319999999999718</v>
      </c>
      <c r="R1534" s="1">
        <f>IF(Q1534&lt;=t_thrust,('D12 Data'!D1534/(m+m_f/2)),0)</f>
        <v>0</v>
      </c>
      <c r="S1534" s="1">
        <f t="shared" si="378"/>
        <v>0</v>
      </c>
      <c r="T1534" s="1">
        <f t="shared" si="385"/>
        <v>0</v>
      </c>
      <c r="U1534" s="1">
        <f t="shared" si="372"/>
        <v>1.0665878595676475</v>
      </c>
      <c r="V1534" s="1">
        <f t="shared" si="373"/>
        <v>8.3317890143203108</v>
      </c>
      <c r="W1534" s="1">
        <f t="shared" si="379"/>
        <v>9.3983768738879601</v>
      </c>
      <c r="X1534" s="1">
        <f t="shared" si="382"/>
        <v>677.03303597644594</v>
      </c>
      <c r="Y1534" s="1">
        <f t="shared" si="383"/>
        <v>22.075370080965147</v>
      </c>
      <c r="Z1534" s="1">
        <f t="shared" si="384"/>
        <v>0.49677667266569314</v>
      </c>
      <c r="AA1534" s="1">
        <f t="shared" si="380"/>
        <v>16.738776597670654</v>
      </c>
      <c r="AB1534" s="1">
        <f t="shared" si="381"/>
        <v>-46.783695796589946</v>
      </c>
      <c r="AC1534" s="1">
        <f t="shared" si="374"/>
        <v>49.688035122900509</v>
      </c>
      <c r="AD1534" s="1">
        <f t="shared" si="386"/>
        <v>-1.0665878595676475</v>
      </c>
      <c r="AE1534" s="1">
        <f t="shared" si="375"/>
        <v>-1.4782109856796897</v>
      </c>
      <c r="AF1534" s="1">
        <f t="shared" si="376"/>
        <v>1.8228322414202618</v>
      </c>
      <c r="AG1534" s="1">
        <f t="shared" si="371"/>
        <v>15.319999999999718</v>
      </c>
      <c r="AH1534" s="1">
        <f>SUM($Z$2:Z1534)</f>
        <v>891.31844071256307</v>
      </c>
    </row>
    <row r="1535" spans="17:34" x14ac:dyDescent="0.3">
      <c r="Q1535" s="1">
        <f t="shared" si="377"/>
        <v>15.329999999999718</v>
      </c>
      <c r="R1535" s="1">
        <f>IF(Q1535&lt;=t_thrust,('D12 Data'!D1535/(m+m_f/2)),0)</f>
        <v>0</v>
      </c>
      <c r="S1535" s="1">
        <f t="shared" si="378"/>
        <v>0</v>
      </c>
      <c r="T1535" s="1">
        <f t="shared" si="385"/>
        <v>0</v>
      </c>
      <c r="U1535" s="1">
        <f t="shared" si="372"/>
        <v>1.0652290419557671</v>
      </c>
      <c r="V1535" s="1">
        <f t="shared" si="373"/>
        <v>8.3370549889679282</v>
      </c>
      <c r="W1535" s="1">
        <f t="shared" si="379"/>
        <v>9.4022840309236972</v>
      </c>
      <c r="X1535" s="1">
        <f t="shared" si="382"/>
        <v>677.20042374242269</v>
      </c>
      <c r="Y1535" s="1">
        <f t="shared" si="383"/>
        <v>21.607533122999257</v>
      </c>
      <c r="Z1535" s="1">
        <f t="shared" si="384"/>
        <v>0.49688035122900776</v>
      </c>
      <c r="AA1535" s="1">
        <f t="shared" si="380"/>
        <v>16.728110719074976</v>
      </c>
      <c r="AB1535" s="1">
        <f t="shared" si="381"/>
        <v>-46.798477906446742</v>
      </c>
      <c r="AC1535" s="1">
        <f t="shared" si="374"/>
        <v>49.69836237331986</v>
      </c>
      <c r="AD1535" s="1">
        <f t="shared" si="386"/>
        <v>-1.0652290419557671</v>
      </c>
      <c r="AE1535" s="1">
        <f t="shared" si="375"/>
        <v>-1.4729450110320723</v>
      </c>
      <c r="AF1535" s="1">
        <f t="shared" si="376"/>
        <v>1.8177678392331273</v>
      </c>
      <c r="AG1535" s="1">
        <f t="shared" si="371"/>
        <v>15.329999999999718</v>
      </c>
      <c r="AH1535" s="1">
        <f>SUM($Z$2:Z1535)</f>
        <v>891.81532106379211</v>
      </c>
    </row>
    <row r="1536" spans="17:34" x14ac:dyDescent="0.3">
      <c r="Q1536" s="1">
        <f t="shared" si="377"/>
        <v>15.339999999999717</v>
      </c>
      <c r="R1536" s="1">
        <f>IF(Q1536&lt;=t_thrust,('D12 Data'!D1536/(m+m_f/2)),0)</f>
        <v>0</v>
      </c>
      <c r="S1536" s="1">
        <f t="shared" si="378"/>
        <v>0</v>
      </c>
      <c r="T1536" s="1">
        <f t="shared" si="385"/>
        <v>0</v>
      </c>
      <c r="U1536" s="1">
        <f t="shared" si="372"/>
        <v>1.063872819912445</v>
      </c>
      <c r="V1536" s="1">
        <f t="shared" si="373"/>
        <v>8.3423038588552405</v>
      </c>
      <c r="W1536" s="1">
        <f t="shared" si="379"/>
        <v>9.4061766787676859</v>
      </c>
      <c r="X1536" s="1">
        <f t="shared" si="382"/>
        <v>677.36770484961346</v>
      </c>
      <c r="Y1536" s="1">
        <f t="shared" si="383"/>
        <v>21.139548343934798</v>
      </c>
      <c r="Z1536" s="1">
        <f t="shared" si="384"/>
        <v>0.49698362373319865</v>
      </c>
      <c r="AA1536" s="1">
        <f t="shared" si="380"/>
        <v>16.717458428655419</v>
      </c>
      <c r="AB1536" s="1">
        <f t="shared" si="381"/>
        <v>-46.813207356557065</v>
      </c>
      <c r="AC1536" s="1">
        <f t="shared" si="374"/>
        <v>49.708649139981979</v>
      </c>
      <c r="AD1536" s="1">
        <f t="shared" si="386"/>
        <v>-1.063872819912445</v>
      </c>
      <c r="AE1536" s="1">
        <f t="shared" si="375"/>
        <v>-1.46769614114476</v>
      </c>
      <c r="AF1536" s="1">
        <f t="shared" si="376"/>
        <v>1.8127209767859136</v>
      </c>
      <c r="AG1536" s="1">
        <f t="shared" si="371"/>
        <v>15.339999999999717</v>
      </c>
      <c r="AH1536" s="1">
        <f>SUM($Z$2:Z1536)</f>
        <v>892.31230468752528</v>
      </c>
    </row>
    <row r="1537" spans="17:34" x14ac:dyDescent="0.3">
      <c r="Q1537" s="1">
        <f t="shared" si="377"/>
        <v>15.349999999999717</v>
      </c>
      <c r="R1537" s="1">
        <f>IF(Q1537&lt;=t_thrust,('D12 Data'!D1537/(m+m_f/2)),0)</f>
        <v>0</v>
      </c>
      <c r="S1537" s="1">
        <f t="shared" si="378"/>
        <v>0</v>
      </c>
      <c r="T1537" s="1">
        <f t="shared" si="385"/>
        <v>0</v>
      </c>
      <c r="U1537" s="1">
        <f t="shared" si="372"/>
        <v>1.062519186830212</v>
      </c>
      <c r="V1537" s="1">
        <f t="shared" si="373"/>
        <v>8.347535667248108</v>
      </c>
      <c r="W1537" s="1">
        <f t="shared" si="379"/>
        <v>9.4100548540783215</v>
      </c>
      <c r="X1537" s="1">
        <f t="shared" si="382"/>
        <v>677.53487943389996</v>
      </c>
      <c r="Y1537" s="1">
        <f t="shared" si="383"/>
        <v>20.671416270369239</v>
      </c>
      <c r="Z1537" s="1">
        <f t="shared" si="384"/>
        <v>0.49708649139979089</v>
      </c>
      <c r="AA1537" s="1">
        <f t="shared" si="380"/>
        <v>16.706819700456297</v>
      </c>
      <c r="AB1537" s="1">
        <f t="shared" si="381"/>
        <v>-46.827884317968511</v>
      </c>
      <c r="AC1537" s="1">
        <f t="shared" si="374"/>
        <v>49.71889554485896</v>
      </c>
      <c r="AD1537" s="1">
        <f t="shared" si="386"/>
        <v>-1.062519186830212</v>
      </c>
      <c r="AE1537" s="1">
        <f t="shared" si="375"/>
        <v>-1.4624643327518925</v>
      </c>
      <c r="AF1537" s="1">
        <f t="shared" si="376"/>
        <v>1.8076916072587639</v>
      </c>
      <c r="AG1537" s="1">
        <f t="shared" ref="AG1537:AG1580" si="387">Q1537</f>
        <v>15.349999999999717</v>
      </c>
      <c r="AH1537" s="1">
        <f>SUM($Z$2:Z1537)</f>
        <v>892.80939117892513</v>
      </c>
    </row>
    <row r="1538" spans="17:34" x14ac:dyDescent="0.3">
      <c r="Q1538" s="1">
        <f t="shared" si="377"/>
        <v>15.359999999999717</v>
      </c>
      <c r="R1538" s="1">
        <f>IF(Q1538&lt;=t_thrust,('D12 Data'!D1538/(m+m_f/2)),0)</f>
        <v>0</v>
      </c>
      <c r="S1538" s="1">
        <f t="shared" si="378"/>
        <v>0</v>
      </c>
      <c r="T1538" s="1">
        <f t="shared" si="385"/>
        <v>0</v>
      </c>
      <c r="U1538" s="1">
        <f t="shared" ref="U1538:U1580" si="388">IF(t&lt;=t_thrust,(0.5*rho*vx^2*C_D*A)/(m+m_f/2),(0.5*rho*vx^2*C_D*A)/m)</f>
        <v>1.0611681361226128</v>
      </c>
      <c r="V1538" s="1">
        <f t="shared" ref="V1538:V1580" si="389">IF(t&lt;=t_thrust,(0.5*rho*vy^2*C_D*A)/(m+m_f/2),(0.5*rho*vy^2*C_D*A)/m)</f>
        <v>8.3527504573976223</v>
      </c>
      <c r="W1538" s="1">
        <f t="shared" si="379"/>
        <v>9.4139185935202363</v>
      </c>
      <c r="X1538" s="1">
        <f t="shared" si="382"/>
        <v>677.70194763090456</v>
      </c>
      <c r="Y1538" s="1">
        <f t="shared" si="383"/>
        <v>20.203137427189564</v>
      </c>
      <c r="Z1538" s="1">
        <f t="shared" si="384"/>
        <v>0.49718895544859137</v>
      </c>
      <c r="AA1538" s="1">
        <f t="shared" si="380"/>
        <v>16.696194508587993</v>
      </c>
      <c r="AB1538" s="1">
        <f t="shared" si="381"/>
        <v>-46.842508961296026</v>
      </c>
      <c r="AC1538" s="1">
        <f t="shared" ref="AC1538:AC1580" si="390">SQRT(vx^2+vy^2)</f>
        <v>49.72910170974037</v>
      </c>
      <c r="AD1538" s="1">
        <f t="shared" si="386"/>
        <v>-1.0611681361226128</v>
      </c>
      <c r="AE1538" s="1">
        <f t="shared" ref="AE1538:AE1580" si="391">IF(t&gt;t_thrust,IF(vy&gt;0,-ady-g,ady-g),aty-ady-g)</f>
        <v>-1.4572495426023782</v>
      </c>
      <c r="AF1538" s="1">
        <f t="shared" ref="AF1538:AF1580" si="392">SQRT(ax^2 + ay^2)</f>
        <v>1.8026796838420243</v>
      </c>
      <c r="AG1538" s="1">
        <f t="shared" si="387"/>
        <v>15.359999999999717</v>
      </c>
      <c r="AH1538" s="1">
        <f>SUM($Z$2:Z1538)</f>
        <v>893.30658013437369</v>
      </c>
    </row>
    <row r="1539" spans="17:34" x14ac:dyDescent="0.3">
      <c r="Q1539" s="1">
        <f t="shared" ref="Q1539:Q1580" si="393">Q1538+h</f>
        <v>15.369999999999717</v>
      </c>
      <c r="R1539" s="1">
        <f>IF(Q1539&lt;=t_thrust,('D12 Data'!D1539/(m+m_f/2)),0)</f>
        <v>0</v>
      </c>
      <c r="S1539" s="1">
        <f t="shared" ref="S1539:S1580" si="394">R1539*COS($D$3)</f>
        <v>0</v>
      </c>
      <c r="T1539" s="1">
        <f t="shared" si="385"/>
        <v>0</v>
      </c>
      <c r="U1539" s="1">
        <f t="shared" si="388"/>
        <v>1.0598196612241289</v>
      </c>
      <c r="V1539" s="1">
        <f t="shared" si="389"/>
        <v>8.3579482725392094</v>
      </c>
      <c r="W1539" s="1">
        <f t="shared" ref="W1539:W1580" si="395">IF(Q1539&lt;=t_thrust,(0.5*rho*AC1539^2*C_D*A)/(m+m_f/2),(0.5*rho*AC1539^2*C_D*A)/m)</f>
        <v>9.4177679337633364</v>
      </c>
      <c r="X1539" s="1">
        <f t="shared" si="382"/>
        <v>677.86890957599041</v>
      </c>
      <c r="Y1539" s="1">
        <f t="shared" si="383"/>
        <v>19.734712337576614</v>
      </c>
      <c r="Z1539" s="1">
        <f t="shared" si="384"/>
        <v>0.49729101709738682</v>
      </c>
      <c r="AA1539" s="1">
        <f t="shared" ref="AA1539:AA1580" si="396">AA1538+AD1538*(Q1539-Q1538)</f>
        <v>16.685582827226767</v>
      </c>
      <c r="AB1539" s="1">
        <f t="shared" ref="AB1539:AB1580" si="397">AB1538+AE1538*(Q1539-Q1538)</f>
        <v>-46.857081456722049</v>
      </c>
      <c r="AC1539" s="1">
        <f t="shared" si="390"/>
        <v>49.739267756231897</v>
      </c>
      <c r="AD1539" s="1">
        <f t="shared" si="386"/>
        <v>-1.0598196612241289</v>
      </c>
      <c r="AE1539" s="1">
        <f t="shared" si="391"/>
        <v>-1.4520517274607911</v>
      </c>
      <c r="AF1539" s="1">
        <f t="shared" si="392"/>
        <v>1.7976851597371257</v>
      </c>
      <c r="AG1539" s="1">
        <f t="shared" si="387"/>
        <v>15.369999999999717</v>
      </c>
      <c r="AH1539" s="1">
        <f>SUM($Z$2:Z1539)</f>
        <v>893.80387115147107</v>
      </c>
    </row>
    <row r="1540" spans="17:34" x14ac:dyDescent="0.3">
      <c r="Q1540" s="1">
        <f t="shared" si="393"/>
        <v>15.379999999999717</v>
      </c>
      <c r="R1540" s="1">
        <f>IF(Q1540&lt;=t_thrust,('D12 Data'!D1540/(m+m_f/2)),0)</f>
        <v>0</v>
      </c>
      <c r="S1540" s="1">
        <f t="shared" si="394"/>
        <v>0</v>
      </c>
      <c r="T1540" s="1">
        <f t="shared" si="385"/>
        <v>0</v>
      </c>
      <c r="U1540" s="1">
        <f t="shared" si="388"/>
        <v>1.0584737555900943</v>
      </c>
      <c r="V1540" s="1">
        <f t="shared" si="389"/>
        <v>8.3631291558917802</v>
      </c>
      <c r="W1540" s="1">
        <f t="shared" si="395"/>
        <v>9.4216029114818731</v>
      </c>
      <c r="X1540" s="1">
        <f t="shared" ref="X1540:X1580" si="398">X1539+AA1539*(Q1540-Q1539)</f>
        <v>678.03576540426263</v>
      </c>
      <c r="Y1540" s="1">
        <f t="shared" ref="Y1540:Y1580" si="399">Y1539+AB1539*($Q1540-$Q1539)</f>
        <v>19.266141523009402</v>
      </c>
      <c r="Z1540" s="1">
        <f t="shared" ref="Z1540:Z1580" si="400">SQRT((X1540-X1539)^2+(Y1540-Y1539)^2)</f>
        <v>0.49739267756229422</v>
      </c>
      <c r="AA1540" s="1">
        <f t="shared" si="396"/>
        <v>16.674984630614524</v>
      </c>
      <c r="AB1540" s="1">
        <f t="shared" si="397"/>
        <v>-46.871601973996654</v>
      </c>
      <c r="AC1540" s="1">
        <f t="shared" si="390"/>
        <v>49.749393805754032</v>
      </c>
      <c r="AD1540" s="1">
        <f t="shared" si="386"/>
        <v>-1.0584737555900943</v>
      </c>
      <c r="AE1540" s="1">
        <f t="shared" si="391"/>
        <v>-1.4468708441082203</v>
      </c>
      <c r="AF1540" s="1">
        <f t="shared" si="392"/>
        <v>1.7927079881574224</v>
      </c>
      <c r="AG1540" s="1">
        <f t="shared" si="387"/>
        <v>15.379999999999717</v>
      </c>
      <c r="AH1540" s="1">
        <f>SUM($Z$2:Z1540)</f>
        <v>894.30126382903336</v>
      </c>
    </row>
    <row r="1541" spans="17:34" x14ac:dyDescent="0.3">
      <c r="Q1541" s="1">
        <f t="shared" si="393"/>
        <v>15.389999999999716</v>
      </c>
      <c r="R1541" s="1">
        <f>IF(Q1541&lt;=t_thrust,('D12 Data'!D1541/(m+m_f/2)),0)</f>
        <v>0</v>
      </c>
      <c r="S1541" s="1">
        <f t="shared" si="394"/>
        <v>0</v>
      </c>
      <c r="T1541" s="1">
        <f t="shared" si="385"/>
        <v>0</v>
      </c>
      <c r="U1541" s="1">
        <f t="shared" si="388"/>
        <v>1.0571304126966199</v>
      </c>
      <c r="V1541" s="1">
        <f t="shared" si="389"/>
        <v>8.3682931506568803</v>
      </c>
      <c r="W1541" s="1">
        <f t="shared" si="395"/>
        <v>9.4254235633534975</v>
      </c>
      <c r="X1541" s="1">
        <f t="shared" si="398"/>
        <v>678.20251525056881</v>
      </c>
      <c r="Y1541" s="1">
        <f t="shared" si="399"/>
        <v>18.797425503269444</v>
      </c>
      <c r="Z1541" s="1">
        <f t="shared" si="400"/>
        <v>0.49749393805754194</v>
      </c>
      <c r="AA1541" s="1">
        <f t="shared" si="396"/>
        <v>16.664399893058622</v>
      </c>
      <c r="AB1541" s="1">
        <f t="shared" si="397"/>
        <v>-46.886070682437733</v>
      </c>
      <c r="AC1541" s="1">
        <f t="shared" si="390"/>
        <v>49.759479979540778</v>
      </c>
      <c r="AD1541" s="1">
        <f t="shared" si="386"/>
        <v>-1.0571304126966199</v>
      </c>
      <c r="AE1541" s="1">
        <f t="shared" si="391"/>
        <v>-1.4417068493431202</v>
      </c>
      <c r="AF1541" s="1">
        <f t="shared" si="392"/>
        <v>1.7877481223290357</v>
      </c>
      <c r="AG1541" s="1">
        <f t="shared" si="387"/>
        <v>15.389999999999716</v>
      </c>
      <c r="AH1541" s="1">
        <f>SUM($Z$2:Z1541)</f>
        <v>894.79875776709093</v>
      </c>
    </row>
    <row r="1542" spans="17:34" x14ac:dyDescent="0.3">
      <c r="Q1542" s="1">
        <f t="shared" si="393"/>
        <v>15.399999999999716</v>
      </c>
      <c r="R1542" s="1">
        <f>IF(Q1542&lt;=t_thrust,('D12 Data'!D1542/(m+m_f/2)),0)</f>
        <v>0</v>
      </c>
      <c r="S1542" s="1">
        <f t="shared" si="394"/>
        <v>0</v>
      </c>
      <c r="T1542" s="1">
        <f t="shared" si="385"/>
        <v>0</v>
      </c>
      <c r="U1542" s="1">
        <f t="shared" si="388"/>
        <v>1.0557896260405129</v>
      </c>
      <c r="V1542" s="1">
        <f t="shared" si="389"/>
        <v>8.3734403000178386</v>
      </c>
      <c r="W1542" s="1">
        <f t="shared" si="395"/>
        <v>9.4292299260583476</v>
      </c>
      <c r="X1542" s="1">
        <f t="shared" si="398"/>
        <v>678.36915924949938</v>
      </c>
      <c r="Y1542" s="1">
        <f t="shared" si="399"/>
        <v>18.328564796445079</v>
      </c>
      <c r="Z1542" s="1">
        <f t="shared" si="400"/>
        <v>0.49759479979539029</v>
      </c>
      <c r="AA1542" s="1">
        <f t="shared" si="396"/>
        <v>16.653828588931656</v>
      </c>
      <c r="AB1542" s="1">
        <f t="shared" si="397"/>
        <v>-46.900487750931163</v>
      </c>
      <c r="AC1542" s="1">
        <f t="shared" si="390"/>
        <v>49.769526398638362</v>
      </c>
      <c r="AD1542" s="1">
        <f t="shared" si="386"/>
        <v>-1.0557896260405129</v>
      </c>
      <c r="AE1542" s="1">
        <f t="shared" si="391"/>
        <v>-1.4365596999821619</v>
      </c>
      <c r="AF1542" s="1">
        <f t="shared" si="392"/>
        <v>1.7828055154916942</v>
      </c>
      <c r="AG1542" s="1">
        <f t="shared" si="387"/>
        <v>15.399999999999716</v>
      </c>
      <c r="AH1542" s="1">
        <f>SUM($Z$2:Z1542)</f>
        <v>895.2963525668863</v>
      </c>
    </row>
    <row r="1543" spans="17:34" x14ac:dyDescent="0.3">
      <c r="Q1543" s="1">
        <f t="shared" si="393"/>
        <v>15.409999999999716</v>
      </c>
      <c r="R1543" s="1">
        <f>IF(Q1543&lt;=t_thrust,('D12 Data'!D1543/(m+m_f/2)),0)</f>
        <v>0</v>
      </c>
      <c r="S1543" s="1">
        <f t="shared" si="394"/>
        <v>0</v>
      </c>
      <c r="T1543" s="1">
        <f t="shared" si="385"/>
        <v>0</v>
      </c>
      <c r="U1543" s="1">
        <f t="shared" si="388"/>
        <v>1.0544513891391976</v>
      </c>
      <c r="V1543" s="1">
        <f t="shared" si="389"/>
        <v>8.3785706471389396</v>
      </c>
      <c r="W1543" s="1">
        <f t="shared" si="395"/>
        <v>9.4330220362781372</v>
      </c>
      <c r="X1543" s="1">
        <f t="shared" si="398"/>
        <v>678.53569753538864</v>
      </c>
      <c r="Y1543" s="1">
        <f t="shared" si="399"/>
        <v>17.859559918935776</v>
      </c>
      <c r="Z1543" s="1">
        <f t="shared" si="400"/>
        <v>0.49769526398635616</v>
      </c>
      <c r="AA1543" s="1">
        <f t="shared" si="396"/>
        <v>16.643270692671251</v>
      </c>
      <c r="AB1543" s="1">
        <f t="shared" si="397"/>
        <v>-46.914853347930986</v>
      </c>
      <c r="AC1543" s="1">
        <f t="shared" si="390"/>
        <v>49.779533183904014</v>
      </c>
      <c r="AD1543" s="1">
        <f t="shared" si="386"/>
        <v>-1.0544513891391976</v>
      </c>
      <c r="AE1543" s="1">
        <f t="shared" si="391"/>
        <v>-1.4314293528610609</v>
      </c>
      <c r="AF1543" s="1">
        <f t="shared" si="392"/>
        <v>1.7778801208995558</v>
      </c>
      <c r="AG1543" s="1">
        <f t="shared" si="387"/>
        <v>15.409999999999716</v>
      </c>
      <c r="AH1543" s="1">
        <f>SUM($Z$2:Z1543)</f>
        <v>895.79404783087261</v>
      </c>
    </row>
    <row r="1544" spans="17:34" x14ac:dyDescent="0.3">
      <c r="Q1544" s="1">
        <f t="shared" si="393"/>
        <v>15.419999999999716</v>
      </c>
      <c r="R1544" s="1">
        <f>IF(Q1544&lt;=t_thrust,('D12 Data'!D1544/(m+m_f/2)),0)</f>
        <v>0</v>
      </c>
      <c r="S1544" s="1">
        <f t="shared" si="394"/>
        <v>0</v>
      </c>
      <c r="T1544" s="1">
        <f t="shared" si="385"/>
        <v>0</v>
      </c>
      <c r="U1544" s="1">
        <f t="shared" si="388"/>
        <v>1.0531156955306373</v>
      </c>
      <c r="V1544" s="1">
        <f t="shared" si="389"/>
        <v>8.3836842351645711</v>
      </c>
      <c r="W1544" s="1">
        <f t="shared" si="395"/>
        <v>9.4367999306952068</v>
      </c>
      <c r="X1544" s="1">
        <f t="shared" si="398"/>
        <v>678.70213024231532</v>
      </c>
      <c r="Y1544" s="1">
        <f t="shared" si="399"/>
        <v>17.390411385456478</v>
      </c>
      <c r="Z1544" s="1">
        <f t="shared" si="400"/>
        <v>0.49779533183902025</v>
      </c>
      <c r="AA1544" s="1">
        <f t="shared" si="396"/>
        <v>16.632726178779858</v>
      </c>
      <c r="AB1544" s="1">
        <f t="shared" si="397"/>
        <v>-46.9291676414596</v>
      </c>
      <c r="AC1544" s="1">
        <f t="shared" si="390"/>
        <v>49.789500456004653</v>
      </c>
      <c r="AD1544" s="1">
        <f t="shared" si="386"/>
        <v>-1.0531156955306373</v>
      </c>
      <c r="AE1544" s="1">
        <f t="shared" si="391"/>
        <v>-1.4263157648354294</v>
      </c>
      <c r="AF1544" s="1">
        <f t="shared" si="392"/>
        <v>1.7729718918220487</v>
      </c>
      <c r="AG1544" s="1">
        <f t="shared" si="387"/>
        <v>15.419999999999716</v>
      </c>
      <c r="AH1544" s="1">
        <f>SUM($Z$2:Z1544)</f>
        <v>896.29184316271164</v>
      </c>
    </row>
    <row r="1545" spans="17:34" x14ac:dyDescent="0.3">
      <c r="Q1545" s="1">
        <f t="shared" si="393"/>
        <v>15.429999999999715</v>
      </c>
      <c r="R1545" s="1">
        <f>IF(Q1545&lt;=t_thrust,('D12 Data'!D1545/(m+m_f/2)),0)</f>
        <v>0</v>
      </c>
      <c r="S1545" s="1">
        <f t="shared" si="394"/>
        <v>0</v>
      </c>
      <c r="T1545" s="1">
        <f t="shared" si="385"/>
        <v>0</v>
      </c>
      <c r="U1545" s="1">
        <f t="shared" si="388"/>
        <v>1.0517825387732576</v>
      </c>
      <c r="V1545" s="1">
        <f t="shared" si="389"/>
        <v>8.3887811072184206</v>
      </c>
      <c r="W1545" s="1">
        <f t="shared" si="395"/>
        <v>9.4405636459916789</v>
      </c>
      <c r="X1545" s="1">
        <f t="shared" si="398"/>
        <v>678.86845750410316</v>
      </c>
      <c r="Y1545" s="1">
        <f t="shared" si="399"/>
        <v>16.921119709041893</v>
      </c>
      <c r="Z1545" s="1">
        <f t="shared" si="400"/>
        <v>0.49789500456005059</v>
      </c>
      <c r="AA1545" s="1">
        <f t="shared" si="396"/>
        <v>16.622195021824552</v>
      </c>
      <c r="AB1545" s="1">
        <f t="shared" si="397"/>
        <v>-46.943430799107951</v>
      </c>
      <c r="AC1545" s="1">
        <f t="shared" si="390"/>
        <v>49.799428335415719</v>
      </c>
      <c r="AD1545" s="1">
        <f t="shared" si="386"/>
        <v>-1.0517825387732576</v>
      </c>
      <c r="AE1545" s="1">
        <f t="shared" si="391"/>
        <v>-1.4212188927815799</v>
      </c>
      <c r="AF1545" s="1">
        <f t="shared" si="392"/>
        <v>1.7680807815446722</v>
      </c>
      <c r="AG1545" s="1">
        <f t="shared" si="387"/>
        <v>15.429999999999715</v>
      </c>
      <c r="AH1545" s="1">
        <f>SUM($Z$2:Z1545)</f>
        <v>896.78973816727171</v>
      </c>
    </row>
    <row r="1546" spans="17:34" x14ac:dyDescent="0.3">
      <c r="Q1546" s="1">
        <f t="shared" si="393"/>
        <v>15.439999999999715</v>
      </c>
      <c r="R1546" s="1">
        <f>IF(Q1546&lt;=t_thrust,('D12 Data'!D1546/(m+m_f/2)),0)</f>
        <v>0</v>
      </c>
      <c r="S1546" s="1">
        <f t="shared" si="394"/>
        <v>0</v>
      </c>
      <c r="T1546" s="1">
        <f t="shared" ref="T1546:T1580" si="401">R1546*SIN($D$3)</f>
        <v>0</v>
      </c>
      <c r="U1546" s="1">
        <f t="shared" si="388"/>
        <v>1.050451912445866</v>
      </c>
      <c r="V1546" s="1">
        <f t="shared" si="389"/>
        <v>8.3938613064026626</v>
      </c>
      <c r="W1546" s="1">
        <f t="shared" si="395"/>
        <v>9.4443132188485279</v>
      </c>
      <c r="X1546" s="1">
        <f t="shared" si="398"/>
        <v>679.03467945432135</v>
      </c>
      <c r="Y1546" s="1">
        <f t="shared" si="399"/>
        <v>16.451685401050824</v>
      </c>
      <c r="Z1546" s="1">
        <f t="shared" si="400"/>
        <v>0.49799428335412754</v>
      </c>
      <c r="AA1546" s="1">
        <f t="shared" si="396"/>
        <v>16.611677196436819</v>
      </c>
      <c r="AB1546" s="1">
        <f t="shared" si="397"/>
        <v>-46.957642988035765</v>
      </c>
      <c r="AC1546" s="1">
        <f t="shared" si="390"/>
        <v>49.809316942419954</v>
      </c>
      <c r="AD1546" s="1">
        <f t="shared" ref="AD1546:AD1580" si="402">S1546-U1546</f>
        <v>-1.050451912445866</v>
      </c>
      <c r="AE1546" s="1">
        <f t="shared" si="391"/>
        <v>-1.4161386935973379</v>
      </c>
      <c r="AF1546" s="1">
        <f t="shared" si="392"/>
        <v>1.7632067433698047</v>
      </c>
      <c r="AG1546" s="1">
        <f t="shared" si="387"/>
        <v>15.439999999999715</v>
      </c>
      <c r="AH1546" s="1">
        <f>SUM($Z$2:Z1546)</f>
        <v>897.28773245062587</v>
      </c>
    </row>
    <row r="1547" spans="17:34" x14ac:dyDescent="0.3">
      <c r="Q1547" s="1">
        <f t="shared" si="393"/>
        <v>15.449999999999715</v>
      </c>
      <c r="R1547" s="1">
        <f>IF(Q1547&lt;=t_thrust,('D12 Data'!D1547/(m+m_f/2)),0)</f>
        <v>0</v>
      </c>
      <c r="S1547" s="1">
        <f t="shared" si="394"/>
        <v>0</v>
      </c>
      <c r="T1547" s="1">
        <f t="shared" si="401"/>
        <v>0</v>
      </c>
      <c r="U1547" s="1">
        <f t="shared" si="388"/>
        <v>1.0491238101475775</v>
      </c>
      <c r="V1547" s="1">
        <f t="shared" si="389"/>
        <v>8.3989248757971389</v>
      </c>
      <c r="W1547" s="1">
        <f t="shared" si="395"/>
        <v>9.4480486859447144</v>
      </c>
      <c r="X1547" s="1">
        <f t="shared" si="398"/>
        <v>679.20079622628566</v>
      </c>
      <c r="Y1547" s="1">
        <f t="shared" si="399"/>
        <v>15.982108971170476</v>
      </c>
      <c r="Z1547" s="1">
        <f t="shared" si="400"/>
        <v>0.49809316942417181</v>
      </c>
      <c r="AA1547" s="1">
        <f t="shared" si="396"/>
        <v>16.601172677312359</v>
      </c>
      <c r="AB1547" s="1">
        <f t="shared" si="397"/>
        <v>-46.97180437497174</v>
      </c>
      <c r="AC1547" s="1">
        <f t="shared" si="390"/>
        <v>49.819166397106208</v>
      </c>
      <c r="AD1547" s="1">
        <f t="shared" si="402"/>
        <v>-1.0491238101475775</v>
      </c>
      <c r="AE1547" s="1">
        <f t="shared" si="391"/>
        <v>-1.4110751242028616</v>
      </c>
      <c r="AF1547" s="1">
        <f t="shared" si="392"/>
        <v>1.758349730617516</v>
      </c>
      <c r="AG1547" s="1">
        <f t="shared" si="387"/>
        <v>15.449999999999715</v>
      </c>
      <c r="AH1547" s="1">
        <f>SUM($Z$2:Z1547)</f>
        <v>897.78582562004999</v>
      </c>
    </row>
    <row r="1548" spans="17:34" x14ac:dyDescent="0.3">
      <c r="Q1548" s="1">
        <f t="shared" si="393"/>
        <v>15.459999999999715</v>
      </c>
      <c r="R1548" s="1">
        <f>IF(Q1548&lt;=t_thrust,('D12 Data'!D1548/(m+m_f/2)),0)</f>
        <v>0</v>
      </c>
      <c r="S1548" s="1">
        <f t="shared" si="394"/>
        <v>0</v>
      </c>
      <c r="T1548" s="1">
        <f t="shared" si="401"/>
        <v>0</v>
      </c>
      <c r="U1548" s="1">
        <f t="shared" si="388"/>
        <v>1.0477982254977354</v>
      </c>
      <c r="V1548" s="1">
        <f t="shared" si="389"/>
        <v>8.403971858458565</v>
      </c>
      <c r="W1548" s="1">
        <f t="shared" si="395"/>
        <v>9.451770083956303</v>
      </c>
      <c r="X1548" s="1">
        <f t="shared" si="398"/>
        <v>679.36680795305881</v>
      </c>
      <c r="Y1548" s="1">
        <f t="shared" si="399"/>
        <v>15.512390927420768</v>
      </c>
      <c r="Z1548" s="1">
        <f t="shared" si="400"/>
        <v>0.49819166397106202</v>
      </c>
      <c r="AA1548" s="1">
        <f t="shared" si="396"/>
        <v>16.590681439210883</v>
      </c>
      <c r="AB1548" s="1">
        <f t="shared" si="397"/>
        <v>-46.985915126213769</v>
      </c>
      <c r="AC1548" s="1">
        <f t="shared" si="390"/>
        <v>49.828976819368272</v>
      </c>
      <c r="AD1548" s="1">
        <f t="shared" si="402"/>
        <v>-1.0477982254977354</v>
      </c>
      <c r="AE1548" s="1">
        <f t="shared" si="391"/>
        <v>-1.4060281415414355</v>
      </c>
      <c r="AF1548" s="1">
        <f t="shared" si="392"/>
        <v>1.7535096966263592</v>
      </c>
      <c r="AG1548" s="1">
        <f t="shared" si="387"/>
        <v>15.459999999999715</v>
      </c>
      <c r="AH1548" s="1">
        <f>SUM($Z$2:Z1548)</f>
        <v>898.28401728402105</v>
      </c>
    </row>
    <row r="1549" spans="17:34" x14ac:dyDescent="0.3">
      <c r="Q1549" s="1">
        <f t="shared" si="393"/>
        <v>15.469999999999715</v>
      </c>
      <c r="R1549" s="1">
        <f>IF(Q1549&lt;=t_thrust,('D12 Data'!D1549/(m+m_f/2)),0)</f>
        <v>0</v>
      </c>
      <c r="S1549" s="1">
        <f t="shared" si="394"/>
        <v>0</v>
      </c>
      <c r="T1549" s="1">
        <f t="shared" si="401"/>
        <v>0</v>
      </c>
      <c r="U1549" s="1">
        <f t="shared" si="388"/>
        <v>1.046475152135836</v>
      </c>
      <c r="V1549" s="1">
        <f t="shared" si="389"/>
        <v>8.4090022974197414</v>
      </c>
      <c r="W1549" s="1">
        <f t="shared" si="395"/>
        <v>9.4554774495555769</v>
      </c>
      <c r="X1549" s="1">
        <f t="shared" si="398"/>
        <v>679.5327147674509</v>
      </c>
      <c r="Y1549" s="1">
        <f t="shared" si="399"/>
        <v>15.04253177615864</v>
      </c>
      <c r="Z1549" s="1">
        <f t="shared" si="400"/>
        <v>0.49828976819366627</v>
      </c>
      <c r="AA1549" s="1">
        <f t="shared" si="396"/>
        <v>16.580203456955907</v>
      </c>
      <c r="AB1549" s="1">
        <f t="shared" si="397"/>
        <v>-46.999975407629179</v>
      </c>
      <c r="AC1549" s="1">
        <f t="shared" si="390"/>
        <v>49.838748328903691</v>
      </c>
      <c r="AD1549" s="1">
        <f t="shared" si="402"/>
        <v>-1.046475152135836</v>
      </c>
      <c r="AE1549" s="1">
        <f t="shared" si="391"/>
        <v>-1.4009977025802591</v>
      </c>
      <c r="AF1549" s="1">
        <f t="shared" si="392"/>
        <v>1.7486865947541559</v>
      </c>
      <c r="AG1549" s="1">
        <f t="shared" si="387"/>
        <v>15.469999999999715</v>
      </c>
      <c r="AH1549" s="1">
        <f>SUM($Z$2:Z1549)</f>
        <v>898.78230705221472</v>
      </c>
    </row>
    <row r="1550" spans="17:34" x14ac:dyDescent="0.3">
      <c r="Q1550" s="1">
        <f t="shared" si="393"/>
        <v>15.479999999999714</v>
      </c>
      <c r="R1550" s="1">
        <f>IF(Q1550&lt;=t_thrust,('D12 Data'!D1550/(m+m_f/2)),0)</f>
        <v>0</v>
      </c>
      <c r="S1550" s="1">
        <f t="shared" si="394"/>
        <v>0</v>
      </c>
      <c r="T1550" s="1">
        <f t="shared" si="401"/>
        <v>0</v>
      </c>
      <c r="U1550" s="1">
        <f t="shared" si="388"/>
        <v>1.0451545837214506</v>
      </c>
      <c r="V1550" s="1">
        <f t="shared" si="389"/>
        <v>8.4140162356887647</v>
      </c>
      <c r="W1550" s="1">
        <f t="shared" si="395"/>
        <v>9.4591708194102182</v>
      </c>
      <c r="X1550" s="1">
        <f t="shared" si="398"/>
        <v>679.69851680202044</v>
      </c>
      <c r="Y1550" s="1">
        <f t="shared" si="399"/>
        <v>14.572532022082358</v>
      </c>
      <c r="Z1550" s="1">
        <f t="shared" si="400"/>
        <v>0.49838748328902049</v>
      </c>
      <c r="AA1550" s="1">
        <f t="shared" si="396"/>
        <v>16.569738705434549</v>
      </c>
      <c r="AB1550" s="1">
        <f t="shared" si="397"/>
        <v>-47.01398538465498</v>
      </c>
      <c r="AC1550" s="1">
        <f t="shared" si="390"/>
        <v>49.848481045212679</v>
      </c>
      <c r="AD1550" s="1">
        <f t="shared" si="402"/>
        <v>-1.0451545837214506</v>
      </c>
      <c r="AE1550" s="1">
        <f t="shared" si="391"/>
        <v>-1.3959837643112358</v>
      </c>
      <c r="AF1550" s="1">
        <f t="shared" si="392"/>
        <v>1.7438803783787828</v>
      </c>
      <c r="AG1550" s="1">
        <f t="shared" si="387"/>
        <v>15.479999999999714</v>
      </c>
      <c r="AH1550" s="1">
        <f>SUM($Z$2:Z1550)</f>
        <v>899.2806945355037</v>
      </c>
    </row>
    <row r="1551" spans="17:34" x14ac:dyDescent="0.3">
      <c r="Q1551" s="1">
        <f t="shared" si="393"/>
        <v>15.489999999999714</v>
      </c>
      <c r="R1551" s="1">
        <f>IF(Q1551&lt;=t_thrust,('D12 Data'!D1551/(m+m_f/2)),0)</f>
        <v>0</v>
      </c>
      <c r="S1551" s="1">
        <f t="shared" si="394"/>
        <v>0</v>
      </c>
      <c r="T1551" s="1">
        <f t="shared" si="401"/>
        <v>0</v>
      </c>
      <c r="U1551" s="1">
        <f t="shared" si="388"/>
        <v>1.0438365139341514</v>
      </c>
      <c r="V1551" s="1">
        <f t="shared" si="389"/>
        <v>8.4190137162482586</v>
      </c>
      <c r="W1551" s="1">
        <f t="shared" si="395"/>
        <v>9.4628502301824096</v>
      </c>
      <c r="X1551" s="1">
        <f t="shared" si="398"/>
        <v>679.8642141890748</v>
      </c>
      <c r="Y1551" s="1">
        <f t="shared" si="399"/>
        <v>14.102392168235818</v>
      </c>
      <c r="Z1551" s="1">
        <f t="shared" si="400"/>
        <v>0.49848481045212389</v>
      </c>
      <c r="AA1551" s="1">
        <f t="shared" si="396"/>
        <v>16.559287159597336</v>
      </c>
      <c r="AB1551" s="1">
        <f t="shared" si="397"/>
        <v>-47.027945222298094</v>
      </c>
      <c r="AC1551" s="1">
        <f t="shared" si="390"/>
        <v>49.858175087596969</v>
      </c>
      <c r="AD1551" s="1">
        <f t="shared" si="402"/>
        <v>-1.0438365139341514</v>
      </c>
      <c r="AE1551" s="1">
        <f t="shared" si="391"/>
        <v>-1.3909862837517419</v>
      </c>
      <c r="AF1551" s="1">
        <f t="shared" si="392"/>
        <v>1.739091000898942</v>
      </c>
      <c r="AG1551" s="1">
        <f t="shared" si="387"/>
        <v>15.489999999999714</v>
      </c>
      <c r="AH1551" s="1">
        <f>SUM($Z$2:Z1551)</f>
        <v>899.77917934595587</v>
      </c>
    </row>
    <row r="1552" spans="17:34" x14ac:dyDescent="0.3">
      <c r="Q1552" s="1">
        <f t="shared" si="393"/>
        <v>15.499999999999714</v>
      </c>
      <c r="R1552" s="1">
        <f>IF(Q1552&lt;=t_thrust,('D12 Data'!D1552/(m+m_f/2)),0)</f>
        <v>0</v>
      </c>
      <c r="S1552" s="1">
        <f t="shared" si="394"/>
        <v>0</v>
      </c>
      <c r="T1552" s="1">
        <f t="shared" si="401"/>
        <v>0</v>
      </c>
      <c r="U1552" s="1">
        <f t="shared" si="388"/>
        <v>1.0425209364734354</v>
      </c>
      <c r="V1552" s="1">
        <f t="shared" si="389"/>
        <v>8.4239947820545904</v>
      </c>
      <c r="W1552" s="1">
        <f t="shared" si="395"/>
        <v>9.4665157185280258</v>
      </c>
      <c r="X1552" s="1">
        <f t="shared" si="398"/>
        <v>680.02980706067081</v>
      </c>
      <c r="Y1552" s="1">
        <f t="shared" si="399"/>
        <v>13.632112716012847</v>
      </c>
      <c r="Z1552" s="1">
        <f t="shared" si="400"/>
        <v>0.49858175087597129</v>
      </c>
      <c r="AA1552" s="1">
        <f t="shared" si="396"/>
        <v>16.548848794457996</v>
      </c>
      <c r="AB1552" s="1">
        <f t="shared" si="397"/>
        <v>-47.041855085135609</v>
      </c>
      <c r="AC1552" s="1">
        <f t="shared" si="390"/>
        <v>49.867830575158699</v>
      </c>
      <c r="AD1552" s="1">
        <f t="shared" si="402"/>
        <v>-1.0425209364734354</v>
      </c>
      <c r="AE1552" s="1">
        <f t="shared" si="391"/>
        <v>-1.3860052179454101</v>
      </c>
      <c r="AF1552" s="1">
        <f t="shared" si="392"/>
        <v>1.7343184157349401</v>
      </c>
      <c r="AG1552" s="1">
        <f t="shared" si="387"/>
        <v>15.499999999999714</v>
      </c>
      <c r="AH1552" s="1">
        <f>SUM($Z$2:Z1552)</f>
        <v>900.2777610968318</v>
      </c>
    </row>
    <row r="1553" spans="17:34" x14ac:dyDescent="0.3">
      <c r="Q1553" s="1">
        <f t="shared" si="393"/>
        <v>15.509999999999714</v>
      </c>
      <c r="R1553" s="1">
        <f>IF(Q1553&lt;=t_thrust,('D12 Data'!D1553/(m+m_f/2)),0)</f>
        <v>0</v>
      </c>
      <c r="S1553" s="1">
        <f t="shared" si="394"/>
        <v>0</v>
      </c>
      <c r="T1553" s="1">
        <f t="shared" si="401"/>
        <v>0</v>
      </c>
      <c r="U1553" s="1">
        <f t="shared" si="388"/>
        <v>1.0412078450586471</v>
      </c>
      <c r="V1553" s="1">
        <f t="shared" si="389"/>
        <v>8.4289594760371287</v>
      </c>
      <c r="W1553" s="1">
        <f t="shared" si="395"/>
        <v>9.4701673210957722</v>
      </c>
      <c r="X1553" s="1">
        <f t="shared" si="398"/>
        <v>680.19529554861538</v>
      </c>
      <c r="Y1553" s="1">
        <f t="shared" si="399"/>
        <v>13.161694165161501</v>
      </c>
      <c r="Z1553" s="1">
        <f t="shared" si="400"/>
        <v>0.49867830575157424</v>
      </c>
      <c r="AA1553" s="1">
        <f t="shared" si="396"/>
        <v>16.538423585093263</v>
      </c>
      <c r="AB1553" s="1">
        <f t="shared" si="397"/>
        <v>-47.055715137315062</v>
      </c>
      <c r="AC1553" s="1">
        <f t="shared" si="390"/>
        <v>49.877447626799338</v>
      </c>
      <c r="AD1553" s="1">
        <f t="shared" si="402"/>
        <v>-1.0412078450586471</v>
      </c>
      <c r="AE1553" s="1">
        <f t="shared" si="391"/>
        <v>-1.3810405239628718</v>
      </c>
      <c r="AF1553" s="1">
        <f t="shared" si="392"/>
        <v>1.7295625763294358</v>
      </c>
      <c r="AG1553" s="1">
        <f t="shared" si="387"/>
        <v>15.509999999999714</v>
      </c>
      <c r="AH1553" s="1">
        <f>SUM($Z$2:Z1553)</f>
        <v>900.77643940258338</v>
      </c>
    </row>
    <row r="1554" spans="17:34" x14ac:dyDescent="0.3">
      <c r="Q1554" s="1">
        <f t="shared" si="393"/>
        <v>15.519999999999714</v>
      </c>
      <c r="R1554" s="1">
        <f>IF(Q1554&lt;=t_thrust,('D12 Data'!D1554/(m+m_f/2)),0)</f>
        <v>0</v>
      </c>
      <c r="S1554" s="1">
        <f t="shared" si="394"/>
        <v>0</v>
      </c>
      <c r="T1554" s="1">
        <f t="shared" si="401"/>
        <v>0</v>
      </c>
      <c r="U1554" s="1">
        <f t="shared" si="388"/>
        <v>1.0398972334289065</v>
      </c>
      <c r="V1554" s="1">
        <f t="shared" si="389"/>
        <v>8.4339078410974704</v>
      </c>
      <c r="W1554" s="1">
        <f t="shared" si="395"/>
        <v>9.4738050745263731</v>
      </c>
      <c r="X1554" s="1">
        <f t="shared" si="398"/>
        <v>680.36067978446636</v>
      </c>
      <c r="Y1554" s="1">
        <f t="shared" si="399"/>
        <v>12.69113701378836</v>
      </c>
      <c r="Z1554" s="1">
        <f t="shared" si="400"/>
        <v>0.49877447626799976</v>
      </c>
      <c r="AA1554" s="1">
        <f t="shared" si="396"/>
        <v>16.528011506642677</v>
      </c>
      <c r="AB1554" s="1">
        <f t="shared" si="397"/>
        <v>-47.069525542554693</v>
      </c>
      <c r="AC1554" s="1">
        <f t="shared" si="390"/>
        <v>49.887026361218616</v>
      </c>
      <c r="AD1554" s="1">
        <f t="shared" si="402"/>
        <v>-1.0398972334289065</v>
      </c>
      <c r="AE1554" s="1">
        <f t="shared" si="391"/>
        <v>-1.3760921589025301</v>
      </c>
      <c r="AF1554" s="1">
        <f t="shared" si="392"/>
        <v>1.7248234361482104</v>
      </c>
      <c r="AG1554" s="1">
        <f t="shared" si="387"/>
        <v>15.519999999999714</v>
      </c>
      <c r="AH1554" s="1">
        <f>SUM($Z$2:Z1554)</f>
        <v>901.27521387885133</v>
      </c>
    </row>
    <row r="1555" spans="17:34" x14ac:dyDescent="0.3">
      <c r="Q1555" s="1">
        <f t="shared" si="393"/>
        <v>15.529999999999713</v>
      </c>
      <c r="R1555" s="1">
        <f>IF(Q1555&lt;=t_thrust,('D12 Data'!D1555/(m+m_f/2)),0)</f>
        <v>0</v>
      </c>
      <c r="S1555" s="1">
        <f t="shared" si="394"/>
        <v>0</v>
      </c>
      <c r="T1555" s="1">
        <f t="shared" si="401"/>
        <v>0</v>
      </c>
      <c r="U1555" s="1">
        <f t="shared" si="388"/>
        <v>1.0385890953430326</v>
      </c>
      <c r="V1555" s="1">
        <f t="shared" si="389"/>
        <v>8.4388399201087072</v>
      </c>
      <c r="W1555" s="1">
        <f t="shared" si="395"/>
        <v>9.4774290154517384</v>
      </c>
      <c r="X1555" s="1">
        <f t="shared" si="398"/>
        <v>680.52595989953284</v>
      </c>
      <c r="Y1555" s="1">
        <f t="shared" si="399"/>
        <v>12.220441758362822</v>
      </c>
      <c r="Z1555" s="1">
        <f t="shared" si="400"/>
        <v>0.49887026361219511</v>
      </c>
      <c r="AA1555" s="1">
        <f t="shared" si="396"/>
        <v>16.517612534308387</v>
      </c>
      <c r="AB1555" s="1">
        <f t="shared" si="397"/>
        <v>-47.083286464143718</v>
      </c>
      <c r="AC1555" s="1">
        <f t="shared" si="390"/>
        <v>49.896566896913463</v>
      </c>
      <c r="AD1555" s="1">
        <f t="shared" si="402"/>
        <v>-1.0385890953430326</v>
      </c>
      <c r="AE1555" s="1">
        <f t="shared" si="391"/>
        <v>-1.3711600798912933</v>
      </c>
      <c r="AF1555" s="1">
        <f t="shared" si="392"/>
        <v>1.7201009486809071</v>
      </c>
      <c r="AG1555" s="1">
        <f t="shared" si="387"/>
        <v>15.529999999999713</v>
      </c>
      <c r="AH1555" s="1">
        <f>SUM($Z$2:Z1555)</f>
        <v>901.77408414246349</v>
      </c>
    </row>
    <row r="1556" spans="17:34" x14ac:dyDescent="0.3">
      <c r="Q1556" s="1">
        <f t="shared" si="393"/>
        <v>15.539999999999713</v>
      </c>
      <c r="R1556" s="1">
        <f>IF(Q1556&lt;=t_thrust,('D12 Data'!D1556/(m+m_f/2)),0)</f>
        <v>0</v>
      </c>
      <c r="S1556" s="1">
        <f t="shared" si="394"/>
        <v>0</v>
      </c>
      <c r="T1556" s="1">
        <f t="shared" si="401"/>
        <v>0</v>
      </c>
      <c r="U1556" s="1">
        <f t="shared" si="388"/>
        <v>1.0372834245794695</v>
      </c>
      <c r="V1556" s="1">
        <f t="shared" si="389"/>
        <v>8.4437557559146814</v>
      </c>
      <c r="W1556" s="1">
        <f t="shared" si="395"/>
        <v>9.4810391804941521</v>
      </c>
      <c r="X1556" s="1">
        <f t="shared" si="398"/>
        <v>680.69113602487596</v>
      </c>
      <c r="Y1556" s="1">
        <f t="shared" si="399"/>
        <v>11.749608893721396</v>
      </c>
      <c r="Z1556" s="1">
        <f t="shared" si="400"/>
        <v>0.49896566896913769</v>
      </c>
      <c r="AA1556" s="1">
        <f t="shared" si="396"/>
        <v>16.507226643354958</v>
      </c>
      <c r="AB1556" s="1">
        <f t="shared" si="397"/>
        <v>-47.096998064942632</v>
      </c>
      <c r="AC1556" s="1">
        <f t="shared" si="390"/>
        <v>49.906069352176978</v>
      </c>
      <c r="AD1556" s="1">
        <f t="shared" si="402"/>
        <v>-1.0372834245794695</v>
      </c>
      <c r="AE1556" s="1">
        <f t="shared" si="391"/>
        <v>-1.3662442440853191</v>
      </c>
      <c r="AF1556" s="1">
        <f t="shared" si="392"/>
        <v>1.7153950674417766</v>
      </c>
      <c r="AG1556" s="1">
        <f t="shared" si="387"/>
        <v>15.539999999999713</v>
      </c>
      <c r="AH1556" s="1">
        <f>SUM($Z$2:Z1556)</f>
        <v>902.27304981143266</v>
      </c>
    </row>
    <row r="1557" spans="17:34" x14ac:dyDescent="0.3">
      <c r="Q1557" s="1">
        <f t="shared" si="393"/>
        <v>15.549999999999713</v>
      </c>
      <c r="R1557" s="1">
        <f>IF(Q1557&lt;=t_thrust,('D12 Data'!D1557/(m+m_f/2)),0)</f>
        <v>0</v>
      </c>
      <c r="S1557" s="1">
        <f t="shared" si="394"/>
        <v>0</v>
      </c>
      <c r="T1557" s="1">
        <f t="shared" si="401"/>
        <v>0</v>
      </c>
      <c r="U1557" s="1">
        <f t="shared" si="388"/>
        <v>1.0359802149362123</v>
      </c>
      <c r="V1557" s="1">
        <f t="shared" si="389"/>
        <v>8.4486553913292504</v>
      </c>
      <c r="W1557" s="1">
        <f t="shared" si="395"/>
        <v>9.4846356062654635</v>
      </c>
      <c r="X1557" s="1">
        <f t="shared" si="398"/>
        <v>680.85620829130949</v>
      </c>
      <c r="Y1557" s="1">
        <f t="shared" si="399"/>
        <v>11.27863891307198</v>
      </c>
      <c r="Z1557" s="1">
        <f t="shared" si="400"/>
        <v>0.49906069352175236</v>
      </c>
      <c r="AA1557" s="1">
        <f t="shared" si="396"/>
        <v>16.496853809109165</v>
      </c>
      <c r="AB1557" s="1">
        <f t="shared" si="397"/>
        <v>-47.110660507383486</v>
      </c>
      <c r="AC1557" s="1">
        <f t="shared" si="390"/>
        <v>49.915533845097372</v>
      </c>
      <c r="AD1557" s="1">
        <f t="shared" si="402"/>
        <v>-1.0359802149362123</v>
      </c>
      <c r="AE1557" s="1">
        <f t="shared" si="391"/>
        <v>-1.3613446086707501</v>
      </c>
      <c r="AF1557" s="1">
        <f t="shared" si="392"/>
        <v>1.7107057459704162</v>
      </c>
      <c r="AG1557" s="1">
        <f t="shared" si="387"/>
        <v>15.549999999999713</v>
      </c>
      <c r="AH1557" s="1">
        <f>SUM($Z$2:Z1557)</f>
        <v>902.77211050495441</v>
      </c>
    </row>
    <row r="1558" spans="17:34" x14ac:dyDescent="0.3">
      <c r="Q1558" s="1">
        <f t="shared" si="393"/>
        <v>15.559999999999713</v>
      </c>
      <c r="R1558" s="1">
        <f>IF(Q1558&lt;=t_thrust,('D12 Data'!D1558/(m+m_f/2)),0)</f>
        <v>0</v>
      </c>
      <c r="S1558" s="1">
        <f t="shared" si="394"/>
        <v>0</v>
      </c>
      <c r="T1558" s="1">
        <f t="shared" si="401"/>
        <v>0</v>
      </c>
      <c r="U1558" s="1">
        <f t="shared" si="388"/>
        <v>1.0346794602307323</v>
      </c>
      <c r="V1558" s="1">
        <f t="shared" si="389"/>
        <v>8.4535388691355742</v>
      </c>
      <c r="W1558" s="1">
        <f t="shared" si="395"/>
        <v>9.4882183293663083</v>
      </c>
      <c r="X1558" s="1">
        <f t="shared" si="398"/>
        <v>681.02117682940059</v>
      </c>
      <c r="Y1558" s="1">
        <f t="shared" si="399"/>
        <v>10.807532307998155</v>
      </c>
      <c r="Z1558" s="1">
        <f t="shared" si="400"/>
        <v>0.49915533845096766</v>
      </c>
      <c r="AA1558" s="1">
        <f t="shared" si="396"/>
        <v>16.486494006959802</v>
      </c>
      <c r="AB1558" s="1">
        <f t="shared" si="397"/>
        <v>-47.124273953470194</v>
      </c>
      <c r="AC1558" s="1">
        <f t="shared" si="390"/>
        <v>49.924960493557037</v>
      </c>
      <c r="AD1558" s="1">
        <f t="shared" si="402"/>
        <v>-1.0346794602307323</v>
      </c>
      <c r="AE1558" s="1">
        <f t="shared" si="391"/>
        <v>-1.3564611308644263</v>
      </c>
      <c r="AF1558" s="1">
        <f t="shared" si="392"/>
        <v>1.7060329378324903</v>
      </c>
      <c r="AG1558" s="1">
        <f t="shared" si="387"/>
        <v>15.559999999999713</v>
      </c>
      <c r="AH1558" s="1">
        <f>SUM($Z$2:Z1558)</f>
        <v>903.27126584340533</v>
      </c>
    </row>
    <row r="1559" spans="17:34" x14ac:dyDescent="0.3">
      <c r="Q1559" s="1">
        <f t="shared" si="393"/>
        <v>15.569999999999713</v>
      </c>
      <c r="R1559" s="1">
        <f>IF(Q1559&lt;=t_thrust,('D12 Data'!D1559/(m+m_f/2)),0)</f>
        <v>0</v>
      </c>
      <c r="S1559" s="1">
        <f t="shared" si="394"/>
        <v>0</v>
      </c>
      <c r="T1559" s="1">
        <f t="shared" si="401"/>
        <v>0</v>
      </c>
      <c r="U1559" s="1">
        <f t="shared" si="388"/>
        <v>1.0333811542999078</v>
      </c>
      <c r="V1559" s="1">
        <f t="shared" si="389"/>
        <v>8.458406232085375</v>
      </c>
      <c r="W1559" s="1">
        <f t="shared" si="395"/>
        <v>9.4917873863852851</v>
      </c>
      <c r="X1559" s="1">
        <f t="shared" si="398"/>
        <v>681.18604176947019</v>
      </c>
      <c r="Y1559" s="1">
        <f t="shared" si="399"/>
        <v>10.336289568463464</v>
      </c>
      <c r="Z1559" s="1">
        <f t="shared" si="400"/>
        <v>0.49924960493556297</v>
      </c>
      <c r="AA1559" s="1">
        <f t="shared" si="396"/>
        <v>16.476147212357496</v>
      </c>
      <c r="AB1559" s="1">
        <f t="shared" si="397"/>
        <v>-47.137838564778839</v>
      </c>
      <c r="AC1559" s="1">
        <f t="shared" si="390"/>
        <v>49.934349415231466</v>
      </c>
      <c r="AD1559" s="1">
        <f t="shared" si="402"/>
        <v>-1.0333811542999078</v>
      </c>
      <c r="AE1559" s="1">
        <f t="shared" si="391"/>
        <v>-1.3515937679146255</v>
      </c>
      <c r="AF1559" s="1">
        <f t="shared" si="392"/>
        <v>1.7013765966204732</v>
      </c>
      <c r="AG1559" s="1">
        <f t="shared" si="387"/>
        <v>15.569999999999713</v>
      </c>
      <c r="AH1559" s="1">
        <f>SUM($Z$2:Z1559)</f>
        <v>903.77051544834092</v>
      </c>
    </row>
    <row r="1560" spans="17:34" x14ac:dyDescent="0.3">
      <c r="Q1560" s="1">
        <f t="shared" si="393"/>
        <v>15.579999999999712</v>
      </c>
      <c r="R1560" s="1">
        <f>IF(Q1560&lt;=t_thrust,('D12 Data'!D1560/(m+m_f/2)),0)</f>
        <v>0</v>
      </c>
      <c r="S1560" s="1">
        <f t="shared" si="394"/>
        <v>0</v>
      </c>
      <c r="T1560" s="1">
        <f t="shared" si="401"/>
        <v>0</v>
      </c>
      <c r="U1560" s="1">
        <f t="shared" si="388"/>
        <v>1.0320852909999443</v>
      </c>
      <c r="V1560" s="1">
        <f t="shared" si="389"/>
        <v>8.4632575228982496</v>
      </c>
      <c r="W1560" s="1">
        <f t="shared" si="395"/>
        <v>9.4953428138981959</v>
      </c>
      <c r="X1560" s="1">
        <f t="shared" si="398"/>
        <v>681.35080324159378</v>
      </c>
      <c r="Y1560" s="1">
        <f t="shared" si="399"/>
        <v>9.8649111828156855</v>
      </c>
      <c r="Z1560" s="1">
        <f t="shared" si="400"/>
        <v>0.499343494152309</v>
      </c>
      <c r="AA1560" s="1">
        <f t="shared" si="396"/>
        <v>16.465813400814497</v>
      </c>
      <c r="AB1560" s="1">
        <f t="shared" si="397"/>
        <v>-47.151354502457984</v>
      </c>
      <c r="AC1560" s="1">
        <f t="shared" si="390"/>
        <v>49.943700727588329</v>
      </c>
      <c r="AD1560" s="1">
        <f t="shared" si="402"/>
        <v>-1.0320852909999443</v>
      </c>
      <c r="AE1560" s="1">
        <f t="shared" si="391"/>
        <v>-1.3467424771017509</v>
      </c>
      <c r="AF1560" s="1">
        <f t="shared" si="392"/>
        <v>1.696736675954345</v>
      </c>
      <c r="AG1560" s="1">
        <f t="shared" si="387"/>
        <v>15.579999999999712</v>
      </c>
      <c r="AH1560" s="1">
        <f>SUM($Z$2:Z1560)</f>
        <v>904.26985894249322</v>
      </c>
    </row>
    <row r="1561" spans="17:34" x14ac:dyDescent="0.3">
      <c r="Q1561" s="1">
        <f t="shared" si="393"/>
        <v>15.589999999999712</v>
      </c>
      <c r="R1561" s="1">
        <f>IF(Q1561&lt;=t_thrust,('D12 Data'!D1561/(m+m_f/2)),0)</f>
        <v>0</v>
      </c>
      <c r="S1561" s="1">
        <f t="shared" si="394"/>
        <v>0</v>
      </c>
      <c r="T1561" s="1">
        <f t="shared" si="401"/>
        <v>0</v>
      </c>
      <c r="U1561" s="1">
        <f t="shared" si="388"/>
        <v>1.0307918642063083</v>
      </c>
      <c r="V1561" s="1">
        <f t="shared" si="389"/>
        <v>8.468092784260957</v>
      </c>
      <c r="W1561" s="1">
        <f t="shared" si="395"/>
        <v>9.4988846484672624</v>
      </c>
      <c r="X1561" s="1">
        <f t="shared" si="398"/>
        <v>681.51546137560194</v>
      </c>
      <c r="Y1561" s="1">
        <f t="shared" si="399"/>
        <v>9.3933976377911161</v>
      </c>
      <c r="Z1561" s="1">
        <f t="shared" si="400"/>
        <v>0.49943700727587959</v>
      </c>
      <c r="AA1561" s="1">
        <f t="shared" si="396"/>
        <v>16.455492547904498</v>
      </c>
      <c r="AB1561" s="1">
        <f t="shared" si="397"/>
        <v>-47.164821927228999</v>
      </c>
      <c r="AC1561" s="1">
        <f t="shared" si="390"/>
        <v>49.953014547886518</v>
      </c>
      <c r="AD1561" s="1">
        <f t="shared" si="402"/>
        <v>-1.0307918642063083</v>
      </c>
      <c r="AE1561" s="1">
        <f t="shared" si="391"/>
        <v>-1.3419072157390435</v>
      </c>
      <c r="AF1561" s="1">
        <f t="shared" si="392"/>
        <v>1.6921131294823135</v>
      </c>
      <c r="AG1561" s="1">
        <f t="shared" si="387"/>
        <v>15.589999999999712</v>
      </c>
      <c r="AH1561" s="1">
        <f>SUM($Z$2:Z1561)</f>
        <v>904.76929594976912</v>
      </c>
    </row>
    <row r="1562" spans="17:34" x14ac:dyDescent="0.3">
      <c r="Q1562" s="1">
        <f t="shared" si="393"/>
        <v>15.599999999999712</v>
      </c>
      <c r="R1562" s="1">
        <f>IF(Q1562&lt;=t_thrust,('D12 Data'!D1562/(m+m_f/2)),0)</f>
        <v>0</v>
      </c>
      <c r="S1562" s="1">
        <f t="shared" si="394"/>
        <v>0</v>
      </c>
      <c r="T1562" s="1">
        <f t="shared" si="401"/>
        <v>0</v>
      </c>
      <c r="U1562" s="1">
        <f t="shared" si="388"/>
        <v>1.0295008678136512</v>
      </c>
      <c r="V1562" s="1">
        <f t="shared" si="389"/>
        <v>8.4729120588267133</v>
      </c>
      <c r="W1562" s="1">
        <f t="shared" si="395"/>
        <v>9.5024129266403605</v>
      </c>
      <c r="X1562" s="1">
        <f t="shared" si="398"/>
        <v>681.68001630108097</v>
      </c>
      <c r="Y1562" s="1">
        <f t="shared" si="399"/>
        <v>8.9217494185188357</v>
      </c>
      <c r="Z1562" s="1">
        <f t="shared" si="400"/>
        <v>0.49953014547884916</v>
      </c>
      <c r="AA1562" s="1">
        <f t="shared" si="396"/>
        <v>16.445184629262435</v>
      </c>
      <c r="AB1562" s="1">
        <f t="shared" si="397"/>
        <v>-47.178240999386389</v>
      </c>
      <c r="AC1562" s="1">
        <f t="shared" si="390"/>
        <v>49.962290993175166</v>
      </c>
      <c r="AD1562" s="1">
        <f t="shared" si="402"/>
        <v>-1.0295008678136512</v>
      </c>
      <c r="AE1562" s="1">
        <f t="shared" si="391"/>
        <v>-1.3370879411732872</v>
      </c>
      <c r="AF1562" s="1">
        <f t="shared" si="392"/>
        <v>1.6875059108815238</v>
      </c>
      <c r="AG1562" s="1">
        <f t="shared" si="387"/>
        <v>15.599999999999712</v>
      </c>
      <c r="AH1562" s="1">
        <f>SUM($Z$2:Z1562)</f>
        <v>905.26882609524796</v>
      </c>
    </row>
    <row r="1563" spans="17:34" x14ac:dyDescent="0.3">
      <c r="Q1563" s="1">
        <f t="shared" si="393"/>
        <v>15.609999999999712</v>
      </c>
      <c r="R1563" s="1">
        <f>IF(Q1563&lt;=t_thrust,('D12 Data'!D1563/(m+m_f/2)),0)</f>
        <v>0</v>
      </c>
      <c r="S1563" s="1">
        <f t="shared" si="394"/>
        <v>0</v>
      </c>
      <c r="T1563" s="1">
        <f t="shared" si="401"/>
        <v>0</v>
      </c>
      <c r="U1563" s="1">
        <f t="shared" si="388"/>
        <v>1.0282122957357382</v>
      </c>
      <c r="V1563" s="1">
        <f t="shared" si="389"/>
        <v>8.4777153892145112</v>
      </c>
      <c r="W1563" s="1">
        <f t="shared" si="395"/>
        <v>9.505927684950251</v>
      </c>
      <c r="X1563" s="1">
        <f t="shared" si="398"/>
        <v>681.84446814737362</v>
      </c>
      <c r="Y1563" s="1">
        <f t="shared" si="399"/>
        <v>8.4499670085249825</v>
      </c>
      <c r="Z1563" s="1">
        <f t="shared" si="400"/>
        <v>0.49962290993174996</v>
      </c>
      <c r="AA1563" s="1">
        <f t="shared" si="396"/>
        <v>16.4348896205843</v>
      </c>
      <c r="AB1563" s="1">
        <f t="shared" si="397"/>
        <v>-47.19161187879812</v>
      </c>
      <c r="AC1563" s="1">
        <f t="shared" si="390"/>
        <v>49.971530180292753</v>
      </c>
      <c r="AD1563" s="1">
        <f t="shared" si="402"/>
        <v>-1.0282122957357382</v>
      </c>
      <c r="AE1563" s="1">
        <f t="shared" si="391"/>
        <v>-1.3322846107854893</v>
      </c>
      <c r="AF1563" s="1">
        <f t="shared" si="392"/>
        <v>1.6829149738587508</v>
      </c>
      <c r="AG1563" s="1">
        <f t="shared" si="387"/>
        <v>15.609999999999712</v>
      </c>
      <c r="AH1563" s="1">
        <f>SUM($Z$2:Z1563)</f>
        <v>905.76844900517972</v>
      </c>
    </row>
    <row r="1564" spans="17:34" x14ac:dyDescent="0.3">
      <c r="Q1564" s="1">
        <f t="shared" si="393"/>
        <v>15.619999999999711</v>
      </c>
      <c r="R1564" s="1">
        <f>IF(Q1564&lt;=t_thrust,('D12 Data'!D1564/(m+m_f/2)),0)</f>
        <v>0</v>
      </c>
      <c r="S1564" s="1">
        <f t="shared" si="394"/>
        <v>0</v>
      </c>
      <c r="T1564" s="1">
        <f t="shared" si="401"/>
        <v>0</v>
      </c>
      <c r="U1564" s="1">
        <f t="shared" si="388"/>
        <v>1.0269261419053759</v>
      </c>
      <c r="V1564" s="1">
        <f t="shared" si="389"/>
        <v>8.4825028180084505</v>
      </c>
      <c r="W1564" s="1">
        <f t="shared" si="395"/>
        <v>9.5094289599138282</v>
      </c>
      <c r="X1564" s="1">
        <f t="shared" si="398"/>
        <v>682.00881704357948</v>
      </c>
      <c r="Y1564" s="1">
        <f t="shared" si="399"/>
        <v>7.9780508897370117</v>
      </c>
      <c r="Z1564" s="1">
        <f t="shared" si="400"/>
        <v>0.49971530180292506</v>
      </c>
      <c r="AA1564" s="1">
        <f t="shared" si="396"/>
        <v>16.424607497626944</v>
      </c>
      <c r="AB1564" s="1">
        <f t="shared" si="397"/>
        <v>-47.204934724905975</v>
      </c>
      <c r="AC1564" s="1">
        <f t="shared" si="390"/>
        <v>49.980732225866177</v>
      </c>
      <c r="AD1564" s="1">
        <f t="shared" si="402"/>
        <v>-1.0269261419053759</v>
      </c>
      <c r="AE1564" s="1">
        <f t="shared" si="391"/>
        <v>-1.32749718199155</v>
      </c>
      <c r="AF1564" s="1">
        <f t="shared" si="392"/>
        <v>1.6783402721510816</v>
      </c>
      <c r="AG1564" s="1">
        <f t="shared" si="387"/>
        <v>15.619999999999711</v>
      </c>
      <c r="AH1564" s="1">
        <f>SUM($Z$2:Z1564)</f>
        <v>906.26816430698261</v>
      </c>
    </row>
    <row r="1565" spans="17:34" x14ac:dyDescent="0.3">
      <c r="Q1565" s="1">
        <f t="shared" si="393"/>
        <v>15.629999999999711</v>
      </c>
      <c r="R1565" s="1">
        <f>IF(Q1565&lt;=t_thrust,('D12 Data'!D1565/(m+m_f/2)),0)</f>
        <v>0</v>
      </c>
      <c r="S1565" s="1">
        <f t="shared" si="394"/>
        <v>0</v>
      </c>
      <c r="T1565" s="1">
        <f t="shared" si="401"/>
        <v>0</v>
      </c>
      <c r="U1565" s="1">
        <f t="shared" si="388"/>
        <v>1.0256424002743423</v>
      </c>
      <c r="V1565" s="1">
        <f t="shared" si="389"/>
        <v>8.4872743877570347</v>
      </c>
      <c r="W1565" s="1">
        <f t="shared" si="395"/>
        <v>9.5129167880313723</v>
      </c>
      <c r="X1565" s="1">
        <f t="shared" si="398"/>
        <v>682.17306311855577</v>
      </c>
      <c r="Y1565" s="1">
        <f t="shared" si="399"/>
        <v>7.5060015424879616</v>
      </c>
      <c r="Z1565" s="1">
        <f t="shared" si="400"/>
        <v>0.49980732225865948</v>
      </c>
      <c r="AA1565" s="1">
        <f t="shared" si="396"/>
        <v>16.41433823620789</v>
      </c>
      <c r="AB1565" s="1">
        <f t="shared" si="397"/>
        <v>-47.218209696725893</v>
      </c>
      <c r="AC1565" s="1">
        <f t="shared" si="390"/>
        <v>49.98989724630983</v>
      </c>
      <c r="AD1565" s="1">
        <f t="shared" si="402"/>
        <v>-1.0256424002743423</v>
      </c>
      <c r="AE1565" s="1">
        <f t="shared" si="391"/>
        <v>-1.3227256122429658</v>
      </c>
      <c r="AF1565" s="1">
        <f t="shared" si="392"/>
        <v>1.6737817595266244</v>
      </c>
      <c r="AG1565" s="1">
        <f t="shared" si="387"/>
        <v>15.629999999999711</v>
      </c>
      <c r="AH1565" s="1">
        <f>SUM($Z$2:Z1565)</f>
        <v>906.76797162924129</v>
      </c>
    </row>
    <row r="1566" spans="17:34" x14ac:dyDescent="0.3">
      <c r="Q1566" s="1">
        <f t="shared" si="393"/>
        <v>15.639999999999711</v>
      </c>
      <c r="R1566" s="1">
        <f>IF(Q1566&lt;=t_thrust,('D12 Data'!D1566/(m+m_f/2)),0)</f>
        <v>0</v>
      </c>
      <c r="S1566" s="1">
        <f t="shared" si="394"/>
        <v>0</v>
      </c>
      <c r="T1566" s="1">
        <f t="shared" si="401"/>
        <v>0</v>
      </c>
      <c r="U1566" s="1">
        <f t="shared" si="388"/>
        <v>1.0243610648133139</v>
      </c>
      <c r="V1566" s="1">
        <f t="shared" si="389"/>
        <v>8.4920301409725116</v>
      </c>
      <c r="W1566" s="1">
        <f t="shared" si="395"/>
        <v>9.516391205785828</v>
      </c>
      <c r="X1566" s="1">
        <f t="shared" si="398"/>
        <v>682.33720650091789</v>
      </c>
      <c r="Y1566" s="1">
        <f t="shared" si="399"/>
        <v>7.033819445520713</v>
      </c>
      <c r="Z1566" s="1">
        <f t="shared" si="400"/>
        <v>0.49989897246309967</v>
      </c>
      <c r="AA1566" s="1">
        <f t="shared" si="396"/>
        <v>16.404081812205145</v>
      </c>
      <c r="AB1566" s="1">
        <f t="shared" si="397"/>
        <v>-47.23143695284832</v>
      </c>
      <c r="AC1566" s="1">
        <f t="shared" si="390"/>
        <v>49.999025357824777</v>
      </c>
      <c r="AD1566" s="1">
        <f t="shared" si="402"/>
        <v>-1.0243610648133139</v>
      </c>
      <c r="AE1566" s="1">
        <f t="shared" si="391"/>
        <v>-1.3179698590274889</v>
      </c>
      <c r="AF1566" s="1">
        <f t="shared" si="392"/>
        <v>1.6692393897851816</v>
      </c>
      <c r="AG1566" s="1">
        <f t="shared" si="387"/>
        <v>15.639999999999711</v>
      </c>
      <c r="AH1566" s="1">
        <f>SUM($Z$2:Z1566)</f>
        <v>907.26787060170443</v>
      </c>
    </row>
    <row r="1567" spans="17:34" x14ac:dyDescent="0.3">
      <c r="Q1567" s="1">
        <f t="shared" si="393"/>
        <v>15.649999999999711</v>
      </c>
      <c r="R1567" s="1">
        <f>IF(Q1567&lt;=t_thrust,('D12 Data'!D1567/(m+m_f/2)),0)</f>
        <v>0</v>
      </c>
      <c r="S1567" s="1">
        <f t="shared" si="394"/>
        <v>0</v>
      </c>
      <c r="T1567" s="1">
        <f t="shared" si="401"/>
        <v>0</v>
      </c>
      <c r="U1567" s="1">
        <f t="shared" si="388"/>
        <v>1.0230821295117973</v>
      </c>
      <c r="V1567" s="1">
        <f t="shared" si="389"/>
        <v>8.4967701201302415</v>
      </c>
      <c r="W1567" s="1">
        <f t="shared" si="395"/>
        <v>9.5198522496420388</v>
      </c>
      <c r="X1567" s="1">
        <f t="shared" si="398"/>
        <v>682.50124731903998</v>
      </c>
      <c r="Y1567" s="1">
        <f t="shared" si="399"/>
        <v>6.5615050759922395</v>
      </c>
      <c r="Z1567" s="1">
        <f t="shared" si="400"/>
        <v>0.499990253578251</v>
      </c>
      <c r="AA1567" s="1">
        <f t="shared" si="396"/>
        <v>16.393838201557013</v>
      </c>
      <c r="AB1567" s="1">
        <f t="shared" si="397"/>
        <v>-47.244616651438598</v>
      </c>
      <c r="AC1567" s="1">
        <f t="shared" si="390"/>
        <v>50.00811667639784</v>
      </c>
      <c r="AD1567" s="1">
        <f t="shared" si="402"/>
        <v>-1.0230821295117973</v>
      </c>
      <c r="AE1567" s="1">
        <f t="shared" si="391"/>
        <v>-1.313229879869759</v>
      </c>
      <c r="AF1567" s="1">
        <f t="shared" si="392"/>
        <v>1.6647131167589015</v>
      </c>
      <c r="AG1567" s="1">
        <f t="shared" si="387"/>
        <v>15.649999999999711</v>
      </c>
      <c r="AH1567" s="1">
        <f>SUM($Z$2:Z1567)</f>
        <v>907.76786085528272</v>
      </c>
    </row>
    <row r="1568" spans="17:34" x14ac:dyDescent="0.3">
      <c r="Q1568" s="1">
        <f t="shared" si="393"/>
        <v>15.659999999999711</v>
      </c>
      <c r="R1568" s="1">
        <f>IF(Q1568&lt;=t_thrust,('D12 Data'!D1568/(m+m_f/2)),0)</f>
        <v>0</v>
      </c>
      <c r="S1568" s="1">
        <f t="shared" si="394"/>
        <v>0</v>
      </c>
      <c r="T1568" s="1">
        <f t="shared" si="401"/>
        <v>0</v>
      </c>
      <c r="U1568" s="1">
        <f t="shared" si="388"/>
        <v>1.0218055883780552</v>
      </c>
      <c r="V1568" s="1">
        <f t="shared" si="389"/>
        <v>8.5014943676679842</v>
      </c>
      <c r="W1568" s="1">
        <f t="shared" si="395"/>
        <v>9.5232999560460385</v>
      </c>
      <c r="X1568" s="1">
        <f t="shared" si="398"/>
        <v>682.66518570105552</v>
      </c>
      <c r="Y1568" s="1">
        <f t="shared" si="399"/>
        <v>6.0890589094778633</v>
      </c>
      <c r="Z1568" s="1">
        <f t="shared" si="400"/>
        <v>0.50008116676396075</v>
      </c>
      <c r="AA1568" s="1">
        <f t="shared" si="396"/>
        <v>16.383607380261896</v>
      </c>
      <c r="AB1568" s="1">
        <f t="shared" si="397"/>
        <v>-47.257748950237293</v>
      </c>
      <c r="AC1568" s="1">
        <f t="shared" si="390"/>
        <v>50.01717131780071</v>
      </c>
      <c r="AD1568" s="1">
        <f t="shared" si="402"/>
        <v>-1.0218055883780552</v>
      </c>
      <c r="AE1568" s="1">
        <f t="shared" si="391"/>
        <v>-1.3085056323320163</v>
      </c>
      <c r="AF1568" s="1">
        <f t="shared" si="392"/>
        <v>1.6602028943129914</v>
      </c>
      <c r="AG1568" s="1">
        <f t="shared" si="387"/>
        <v>15.659999999999711</v>
      </c>
      <c r="AH1568" s="1">
        <f>SUM($Z$2:Z1568)</f>
        <v>908.26794202204667</v>
      </c>
    </row>
    <row r="1569" spans="17:34" x14ac:dyDescent="0.3">
      <c r="Q1569" s="1">
        <f t="shared" si="393"/>
        <v>15.66999999999971</v>
      </c>
      <c r="R1569" s="1">
        <f>IF(Q1569&lt;=t_thrust,('D12 Data'!D1569/(m+m_f/2)),0)</f>
        <v>0</v>
      </c>
      <c r="S1569" s="1">
        <f t="shared" si="394"/>
        <v>0</v>
      </c>
      <c r="T1569" s="1">
        <f t="shared" si="401"/>
        <v>0</v>
      </c>
      <c r="U1569" s="1">
        <f t="shared" si="388"/>
        <v>1.0205314354390391</v>
      </c>
      <c r="V1569" s="1">
        <f t="shared" si="389"/>
        <v>8.5062029259853116</v>
      </c>
      <c r="W1569" s="1">
        <f t="shared" si="395"/>
        <v>9.5267343614243511</v>
      </c>
      <c r="X1569" s="1">
        <f t="shared" si="398"/>
        <v>682.82902177485812</v>
      </c>
      <c r="Y1569" s="1">
        <f t="shared" si="399"/>
        <v>5.6164814199755009</v>
      </c>
      <c r="Z1569" s="1">
        <f t="shared" si="400"/>
        <v>0.50017171317799081</v>
      </c>
      <c r="AA1569" s="1">
        <f t="shared" si="396"/>
        <v>16.373389324378117</v>
      </c>
      <c r="AB1569" s="1">
        <f t="shared" si="397"/>
        <v>-47.270834006560612</v>
      </c>
      <c r="AC1569" s="1">
        <f t="shared" si="390"/>
        <v>50.026189397589206</v>
      </c>
      <c r="AD1569" s="1">
        <f t="shared" si="402"/>
        <v>-1.0205314354390391</v>
      </c>
      <c r="AE1569" s="1">
        <f t="shared" si="391"/>
        <v>-1.3037970740146889</v>
      </c>
      <c r="AF1569" s="1">
        <f t="shared" si="392"/>
        <v>1.655708676346334</v>
      </c>
      <c r="AG1569" s="1">
        <f t="shared" si="387"/>
        <v>15.66999999999971</v>
      </c>
      <c r="AH1569" s="1">
        <f>SUM($Z$2:Z1569)</f>
        <v>908.76811373522469</v>
      </c>
    </row>
    <row r="1570" spans="17:34" x14ac:dyDescent="0.3">
      <c r="Q1570" s="1">
        <f t="shared" si="393"/>
        <v>15.67999999999971</v>
      </c>
      <c r="R1570" s="1">
        <f>IF(Q1570&lt;=t_thrust,('D12 Data'!D1570/(m+m_f/2)),0)</f>
        <v>0</v>
      </c>
      <c r="S1570" s="1">
        <f t="shared" si="394"/>
        <v>0</v>
      </c>
      <c r="T1570" s="1">
        <f t="shared" si="401"/>
        <v>0</v>
      </c>
      <c r="U1570" s="1">
        <f t="shared" si="388"/>
        <v>1.0192596647403185</v>
      </c>
      <c r="V1570" s="1">
        <f t="shared" si="389"/>
        <v>8.51089583744292</v>
      </c>
      <c r="W1570" s="1">
        <f t="shared" si="395"/>
        <v>9.5301555021832396</v>
      </c>
      <c r="X1570" s="1">
        <f t="shared" si="398"/>
        <v>682.99275566810195</v>
      </c>
      <c r="Y1570" s="1">
        <f t="shared" si="399"/>
        <v>5.1437730799099048</v>
      </c>
      <c r="Z1570" s="1">
        <f t="shared" si="400"/>
        <v>0.50026189397589838</v>
      </c>
      <c r="AA1570" s="1">
        <f t="shared" si="396"/>
        <v>16.363184010023726</v>
      </c>
      <c r="AB1570" s="1">
        <f t="shared" si="397"/>
        <v>-47.283871977300755</v>
      </c>
      <c r="AC1570" s="1">
        <f t="shared" si="390"/>
        <v>50.035171031102351</v>
      </c>
      <c r="AD1570" s="1">
        <f t="shared" si="402"/>
        <v>-1.0192596647403185</v>
      </c>
      <c r="AE1570" s="1">
        <f t="shared" si="391"/>
        <v>-1.2991041625570805</v>
      </c>
      <c r="AF1570" s="1">
        <f t="shared" si="392"/>
        <v>1.651230416792181</v>
      </c>
      <c r="AG1570" s="1">
        <f t="shared" si="387"/>
        <v>15.67999999999971</v>
      </c>
      <c r="AH1570" s="1">
        <f>SUM($Z$2:Z1570)</f>
        <v>909.26837562920059</v>
      </c>
    </row>
    <row r="1571" spans="17:34" x14ac:dyDescent="0.3">
      <c r="Q1571" s="1">
        <f t="shared" si="393"/>
        <v>15.68999999999971</v>
      </c>
      <c r="R1571" s="1">
        <f>IF(Q1571&lt;=t_thrust,('D12 Data'!D1571/(m+m_f/2)),0)</f>
        <v>0</v>
      </c>
      <c r="S1571" s="1">
        <f t="shared" si="394"/>
        <v>0</v>
      </c>
      <c r="T1571" s="1">
        <f t="shared" si="401"/>
        <v>0</v>
      </c>
      <c r="U1571" s="1">
        <f t="shared" si="388"/>
        <v>1.0179902703460109</v>
      </c>
      <c r="V1571" s="1">
        <f t="shared" si="389"/>
        <v>8.5155731443620297</v>
      </c>
      <c r="W1571" s="1">
        <f t="shared" si="395"/>
        <v>9.5335634147080413</v>
      </c>
      <c r="X1571" s="1">
        <f t="shared" si="398"/>
        <v>683.15638750820222</v>
      </c>
      <c r="Y1571" s="1">
        <f t="shared" si="399"/>
        <v>4.6709343601369078</v>
      </c>
      <c r="Z1571" s="1">
        <f t="shared" si="400"/>
        <v>0.50035171031102277</v>
      </c>
      <c r="AA1571" s="1">
        <f t="shared" si="396"/>
        <v>16.352991413376323</v>
      </c>
      <c r="AB1571" s="1">
        <f t="shared" si="397"/>
        <v>-47.296863018926324</v>
      </c>
      <c r="AC1571" s="1">
        <f t="shared" si="390"/>
        <v>50.044116333461623</v>
      </c>
      <c r="AD1571" s="1">
        <f t="shared" si="402"/>
        <v>-1.0179902703460109</v>
      </c>
      <c r="AE1571" s="1">
        <f t="shared" si="391"/>
        <v>-1.2944268556379708</v>
      </c>
      <c r="AF1571" s="1">
        <f t="shared" si="392"/>
        <v>1.6467680696187756</v>
      </c>
      <c r="AG1571" s="1">
        <f t="shared" si="387"/>
        <v>15.68999999999971</v>
      </c>
      <c r="AH1571" s="1">
        <f>SUM($Z$2:Z1571)</f>
        <v>909.76872733951166</v>
      </c>
    </row>
    <row r="1572" spans="17:34" x14ac:dyDescent="0.3">
      <c r="Q1572" s="1">
        <f t="shared" si="393"/>
        <v>15.69999999999971</v>
      </c>
      <c r="R1572" s="1">
        <f>IF(Q1572&lt;=t_thrust,('D12 Data'!D1572/(m+m_f/2)),0)</f>
        <v>0</v>
      </c>
      <c r="S1572" s="1">
        <f t="shared" si="394"/>
        <v>0</v>
      </c>
      <c r="T1572" s="1">
        <f t="shared" si="401"/>
        <v>0</v>
      </c>
      <c r="U1572" s="1">
        <f t="shared" si="388"/>
        <v>1.0167232463387128</v>
      </c>
      <c r="V1572" s="1">
        <f t="shared" si="389"/>
        <v>8.5202348890237278</v>
      </c>
      <c r="W1572" s="1">
        <f t="shared" si="395"/>
        <v>9.5369581353624415</v>
      </c>
      <c r="X1572" s="1">
        <f t="shared" si="398"/>
        <v>683.31991742233595</v>
      </c>
      <c r="Y1572" s="1">
        <f t="shared" si="399"/>
        <v>4.1979657299476543</v>
      </c>
      <c r="Z1572" s="1">
        <f t="shared" si="400"/>
        <v>0.50044116333459709</v>
      </c>
      <c r="AA1572" s="1">
        <f t="shared" si="396"/>
        <v>16.342811510672863</v>
      </c>
      <c r="AB1572" s="1">
        <f t="shared" si="397"/>
        <v>-47.309807287482705</v>
      </c>
      <c r="AC1572" s="1">
        <f t="shared" si="390"/>
        <v>50.053025419570126</v>
      </c>
      <c r="AD1572" s="1">
        <f t="shared" si="402"/>
        <v>-1.0167232463387128</v>
      </c>
      <c r="AE1572" s="1">
        <f t="shared" si="391"/>
        <v>-1.2897651109762727</v>
      </c>
      <c r="AF1572" s="1">
        <f t="shared" si="392"/>
        <v>1.642321588830022</v>
      </c>
      <c r="AG1572" s="1">
        <f t="shared" si="387"/>
        <v>15.69999999999971</v>
      </c>
      <c r="AH1572" s="1">
        <f>SUM($Z$2:Z1572)</f>
        <v>910.26916850284624</v>
      </c>
    </row>
    <row r="1573" spans="17:34" x14ac:dyDescent="0.3">
      <c r="Q1573" s="1">
        <f t="shared" si="393"/>
        <v>15.70999999999971</v>
      </c>
      <c r="R1573" s="1">
        <f>IF(Q1573&lt;=t_thrust,('D12 Data'!D1573/(m+m_f/2)),0)</f>
        <v>0</v>
      </c>
      <c r="S1573" s="1">
        <f t="shared" si="394"/>
        <v>0</v>
      </c>
      <c r="T1573" s="1">
        <f t="shared" si="401"/>
        <v>0</v>
      </c>
      <c r="U1573" s="1">
        <f t="shared" si="388"/>
        <v>1.0154585868194308</v>
      </c>
      <c r="V1573" s="1">
        <f t="shared" si="389"/>
        <v>8.524881113668366</v>
      </c>
      <c r="W1573" s="1">
        <f t="shared" si="395"/>
        <v>9.540339700487797</v>
      </c>
      <c r="X1573" s="1">
        <f t="shared" si="398"/>
        <v>683.48334553744269</v>
      </c>
      <c r="Y1573" s="1">
        <f t="shared" si="399"/>
        <v>3.7248676570728372</v>
      </c>
      <c r="Z1573" s="1">
        <f t="shared" si="400"/>
        <v>0.50053025419569552</v>
      </c>
      <c r="AA1573" s="1">
        <f t="shared" si="396"/>
        <v>16.332644278209475</v>
      </c>
      <c r="AB1573" s="1">
        <f t="shared" si="397"/>
        <v>-47.322704938592466</v>
      </c>
      <c r="AC1573" s="1">
        <f t="shared" si="390"/>
        <v>50.061898404111808</v>
      </c>
      <c r="AD1573" s="1">
        <f t="shared" si="402"/>
        <v>-1.0154585868194308</v>
      </c>
      <c r="AE1573" s="1">
        <f t="shared" si="391"/>
        <v>-1.2851188863316345</v>
      </c>
      <c r="AF1573" s="1">
        <f t="shared" si="392"/>
        <v>1.6378909284661101</v>
      </c>
      <c r="AG1573" s="1">
        <f t="shared" si="387"/>
        <v>15.70999999999971</v>
      </c>
      <c r="AH1573" s="1">
        <f>SUM($Z$2:Z1573)</f>
        <v>910.76969875704197</v>
      </c>
    </row>
    <row r="1574" spans="17:34" x14ac:dyDescent="0.3">
      <c r="Q1574" s="1">
        <f t="shared" si="393"/>
        <v>15.719999999999709</v>
      </c>
      <c r="R1574" s="1">
        <f>IF(Q1574&lt;=t_thrust,('D12 Data'!D1574/(m+m_f/2)),0)</f>
        <v>0</v>
      </c>
      <c r="S1574" s="1">
        <f t="shared" si="394"/>
        <v>0</v>
      </c>
      <c r="T1574" s="1">
        <f t="shared" si="401"/>
        <v>0</v>
      </c>
      <c r="U1574" s="1">
        <f t="shared" si="388"/>
        <v>1.0141962859075131</v>
      </c>
      <c r="V1574" s="1">
        <f t="shared" si="389"/>
        <v>8.529511860494944</v>
      </c>
      <c r="W1574" s="1">
        <f t="shared" si="395"/>
        <v>9.5437081464024551</v>
      </c>
      <c r="X1574" s="1">
        <f t="shared" si="398"/>
        <v>683.64667198022482</v>
      </c>
      <c r="Y1574" s="1">
        <f t="shared" si="399"/>
        <v>3.2516406076869226</v>
      </c>
      <c r="Z1574" s="1">
        <f t="shared" si="400"/>
        <v>0.50061898404112193</v>
      </c>
      <c r="AA1574" s="1">
        <f t="shared" si="396"/>
        <v>16.322489692341282</v>
      </c>
      <c r="AB1574" s="1">
        <f t="shared" si="397"/>
        <v>-47.335556127455781</v>
      </c>
      <c r="AC1574" s="1">
        <f t="shared" si="390"/>
        <v>50.070735401550714</v>
      </c>
      <c r="AD1574" s="1">
        <f t="shared" si="402"/>
        <v>-1.0141962859075131</v>
      </c>
      <c r="AE1574" s="1">
        <f t="shared" si="391"/>
        <v>-1.2804881395050565</v>
      </c>
      <c r="AF1574" s="1">
        <f t="shared" si="392"/>
        <v>1.6334760426041501</v>
      </c>
      <c r="AG1574" s="1">
        <f t="shared" si="387"/>
        <v>15.719999999999709</v>
      </c>
      <c r="AH1574" s="1">
        <f>SUM($Z$2:Z1574)</f>
        <v>911.27031774108309</v>
      </c>
    </row>
    <row r="1575" spans="17:34" x14ac:dyDescent="0.3">
      <c r="Q1575" s="1">
        <f t="shared" si="393"/>
        <v>15.729999999999709</v>
      </c>
      <c r="R1575" s="1">
        <f>IF(Q1575&lt;=t_thrust,('D12 Data'!D1575/(m+m_f/2)),0)</f>
        <v>0</v>
      </c>
      <c r="S1575" s="1">
        <f t="shared" si="394"/>
        <v>0</v>
      </c>
      <c r="T1575" s="1">
        <f t="shared" si="401"/>
        <v>0</v>
      </c>
      <c r="U1575" s="1">
        <f t="shared" si="388"/>
        <v>1.0129363377405807</v>
      </c>
      <c r="V1575" s="1">
        <f t="shared" si="389"/>
        <v>8.5341271716604901</v>
      </c>
      <c r="W1575" s="1">
        <f t="shared" si="395"/>
        <v>9.5470635094010738</v>
      </c>
      <c r="X1575" s="1">
        <f t="shared" si="398"/>
        <v>683.80989687714828</v>
      </c>
      <c r="Y1575" s="1">
        <f t="shared" si="399"/>
        <v>2.7782850464123747</v>
      </c>
      <c r="Z1575" s="1">
        <f t="shared" si="400"/>
        <v>0.5007073540155107</v>
      </c>
      <c r="AA1575" s="1">
        <f t="shared" si="396"/>
        <v>16.312347729482209</v>
      </c>
      <c r="AB1575" s="1">
        <f t="shared" si="397"/>
        <v>-47.34836100885083</v>
      </c>
      <c r="AC1575" s="1">
        <f t="shared" si="390"/>
        <v>50.079536526130205</v>
      </c>
      <c r="AD1575" s="1">
        <f t="shared" si="402"/>
        <v>-1.0129363377405807</v>
      </c>
      <c r="AE1575" s="1">
        <f t="shared" si="391"/>
        <v>-1.2758728283395104</v>
      </c>
      <c r="AF1575" s="1">
        <f t="shared" si="392"/>
        <v>1.62907688535881</v>
      </c>
      <c r="AG1575" s="1">
        <f t="shared" si="387"/>
        <v>15.729999999999709</v>
      </c>
      <c r="AH1575" s="1">
        <f>SUM($Z$2:Z1575)</f>
        <v>911.77102509509859</v>
      </c>
    </row>
    <row r="1576" spans="17:34" x14ac:dyDescent="0.3">
      <c r="Q1576" s="1">
        <f t="shared" si="393"/>
        <v>15.739999999999709</v>
      </c>
      <c r="R1576" s="1">
        <f>IF(Q1576&lt;=t_thrust,('D12 Data'!D1576/(m+m_f/2)),0)</f>
        <v>0</v>
      </c>
      <c r="S1576" s="1">
        <f t="shared" si="394"/>
        <v>0</v>
      </c>
      <c r="T1576" s="1">
        <f t="shared" si="401"/>
        <v>0</v>
      </c>
      <c r="U1576" s="1">
        <f t="shared" si="388"/>
        <v>1.0116787364744586</v>
      </c>
      <c r="V1576" s="1">
        <f t="shared" si="389"/>
        <v>8.538727089279476</v>
      </c>
      <c r="W1576" s="1">
        <f t="shared" si="395"/>
        <v>9.5504058257539342</v>
      </c>
      <c r="X1576" s="1">
        <f t="shared" si="398"/>
        <v>683.97302035444307</v>
      </c>
      <c r="Y1576" s="1">
        <f t="shared" si="399"/>
        <v>2.3048014363238765</v>
      </c>
      <c r="Z1576" s="1">
        <f t="shared" si="400"/>
        <v>0.50079536526128177</v>
      </c>
      <c r="AA1576" s="1">
        <f t="shared" si="396"/>
        <v>16.302218366104803</v>
      </c>
      <c r="AB1576" s="1">
        <f t="shared" si="397"/>
        <v>-47.361119737134224</v>
      </c>
      <c r="AC1576" s="1">
        <f t="shared" si="390"/>
        <v>50.08830189187222</v>
      </c>
      <c r="AD1576" s="1">
        <f t="shared" si="402"/>
        <v>-1.0116787364744586</v>
      </c>
      <c r="AE1576" s="1">
        <f t="shared" si="391"/>
        <v>-1.2712729107205245</v>
      </c>
      <c r="AF1576" s="1">
        <f t="shared" si="392"/>
        <v>1.6246934108829245</v>
      </c>
      <c r="AG1576" s="1">
        <f t="shared" si="387"/>
        <v>15.739999999999709</v>
      </c>
      <c r="AH1576" s="1">
        <f>SUM($Z$2:Z1576)</f>
        <v>912.27182046035989</v>
      </c>
    </row>
    <row r="1577" spans="17:34" x14ac:dyDescent="0.3">
      <c r="Q1577" s="1">
        <f t="shared" si="393"/>
        <v>15.749999999999709</v>
      </c>
      <c r="R1577" s="1">
        <f>IF(Q1577&lt;=t_thrust,('D12 Data'!D1577/(m+m_f/2)),0)</f>
        <v>0</v>
      </c>
      <c r="S1577" s="1">
        <f t="shared" si="394"/>
        <v>0</v>
      </c>
      <c r="T1577" s="1">
        <f t="shared" si="401"/>
        <v>0</v>
      </c>
      <c r="U1577" s="1">
        <f t="shared" si="388"/>
        <v>1.0104234762831097</v>
      </c>
      <c r="V1577" s="1">
        <f t="shared" si="389"/>
        <v>8.5433116554232065</v>
      </c>
      <c r="W1577" s="1">
        <f t="shared" si="395"/>
        <v>9.5537351317063131</v>
      </c>
      <c r="X1577" s="1">
        <f t="shared" si="398"/>
        <v>684.13604253810411</v>
      </c>
      <c r="Y1577" s="1">
        <f t="shared" si="399"/>
        <v>1.8311902389525443</v>
      </c>
      <c r="Z1577" s="1">
        <f t="shared" si="400"/>
        <v>0.50088301891871057</v>
      </c>
      <c r="AA1577" s="1">
        <f t="shared" si="396"/>
        <v>16.292101578740059</v>
      </c>
      <c r="AB1577" s="1">
        <f t="shared" si="397"/>
        <v>-47.373832466241431</v>
      </c>
      <c r="AC1577" s="1">
        <f t="shared" si="390"/>
        <v>50.097031612576558</v>
      </c>
      <c r="AD1577" s="1">
        <f t="shared" si="402"/>
        <v>-1.0104234762831097</v>
      </c>
      <c r="AE1577" s="1">
        <f t="shared" si="391"/>
        <v>-1.266688344576794</v>
      </c>
      <c r="AF1577" s="1">
        <f t="shared" si="392"/>
        <v>1.620325573368125</v>
      </c>
      <c r="AG1577" s="1">
        <f t="shared" si="387"/>
        <v>15.749999999999709</v>
      </c>
      <c r="AH1577" s="1">
        <f>SUM($Z$2:Z1577)</f>
        <v>912.77270347927856</v>
      </c>
    </row>
    <row r="1578" spans="17:34" x14ac:dyDescent="0.3">
      <c r="Q1578" s="1">
        <f t="shared" si="393"/>
        <v>15.759999999999708</v>
      </c>
      <c r="R1578" s="1">
        <f>IF(Q1578&lt;=t_thrust,('D12 Data'!D1578/(m+m_f/2)),0)</f>
        <v>0</v>
      </c>
      <c r="S1578" s="1">
        <f t="shared" si="394"/>
        <v>0</v>
      </c>
      <c r="T1578" s="1">
        <f t="shared" si="401"/>
        <v>0</v>
      </c>
      <c r="U1578" s="1">
        <f t="shared" si="388"/>
        <v>1.009170551358566</v>
      </c>
      <c r="V1578" s="1">
        <f t="shared" si="389"/>
        <v>8.5478809121192327</v>
      </c>
      <c r="W1578" s="1">
        <f t="shared" si="395"/>
        <v>9.5570514634777979</v>
      </c>
      <c r="X1578" s="1">
        <f t="shared" si="398"/>
        <v>684.29896355389155</v>
      </c>
      <c r="Y1578" s="1">
        <f t="shared" si="399"/>
        <v>1.35745191429014</v>
      </c>
      <c r="Z1578" s="1">
        <f t="shared" si="400"/>
        <v>0.50097031612577114</v>
      </c>
      <c r="AA1578" s="1">
        <f t="shared" si="396"/>
        <v>16.281997343977228</v>
      </c>
      <c r="AB1578" s="1">
        <f t="shared" si="397"/>
        <v>-47.386499349687199</v>
      </c>
      <c r="AC1578" s="1">
        <f t="shared" si="390"/>
        <v>50.105725801820164</v>
      </c>
      <c r="AD1578" s="1">
        <f t="shared" si="402"/>
        <v>-1.009170551358566</v>
      </c>
      <c r="AE1578" s="1">
        <f t="shared" si="391"/>
        <v>-1.2621190878807678</v>
      </c>
      <c r="AF1578" s="1">
        <f t="shared" si="392"/>
        <v>1.6159733270454477</v>
      </c>
      <c r="AG1578" s="1">
        <f t="shared" si="387"/>
        <v>15.759999999999708</v>
      </c>
      <c r="AH1578" s="1">
        <f>SUM($Z$2:Z1578)</f>
        <v>913.27367379540431</v>
      </c>
    </row>
    <row r="1579" spans="17:34" x14ac:dyDescent="0.3">
      <c r="Q1579" s="1">
        <f t="shared" si="393"/>
        <v>15.769999999999708</v>
      </c>
      <c r="R1579" s="1">
        <f>IF(Q1579&lt;=t_thrust,('D12 Data'!D1579/(m+m_f/2)),0)</f>
        <v>0</v>
      </c>
      <c r="S1579" s="1">
        <f t="shared" si="394"/>
        <v>0</v>
      </c>
      <c r="T1579" s="1">
        <f t="shared" si="401"/>
        <v>0</v>
      </c>
      <c r="U1579" s="1">
        <f t="shared" si="388"/>
        <v>1.0079199559108625</v>
      </c>
      <c r="V1579" s="1">
        <f t="shared" si="389"/>
        <v>8.5524349013507859</v>
      </c>
      <c r="W1579" s="1">
        <f t="shared" si="395"/>
        <v>9.560354857261645</v>
      </c>
      <c r="X1579" s="1">
        <f t="shared" si="398"/>
        <v>684.46178352733136</v>
      </c>
      <c r="Y1579" s="1">
        <f>Y1578+AB1578*($Q1579-$Q1578)</f>
        <v>0.88358692079327805</v>
      </c>
      <c r="Z1579" s="1">
        <f t="shared" si="400"/>
        <v>0.50105725801820422</v>
      </c>
      <c r="AA1579" s="1">
        <f t="shared" si="396"/>
        <v>16.271905638463643</v>
      </c>
      <c r="AB1579" s="1">
        <f t="shared" si="397"/>
        <v>-47.39912054056601</v>
      </c>
      <c r="AC1579" s="1">
        <f t="shared" si="390"/>
        <v>50.114384572956411</v>
      </c>
      <c r="AD1579" s="1">
        <f t="shared" si="402"/>
        <v>-1.0079199559108625</v>
      </c>
      <c r="AE1579" s="1">
        <f t="shared" si="391"/>
        <v>-1.2575650986492146</v>
      </c>
      <c r="AF1579" s="1">
        <f t="shared" si="392"/>
        <v>1.611636626185929</v>
      </c>
      <c r="AG1579" s="1">
        <f t="shared" si="387"/>
        <v>15.769999999999708</v>
      </c>
      <c r="AH1579" s="1">
        <f>SUM($Z$2:Z1579)</f>
        <v>913.77473105342256</v>
      </c>
    </row>
    <row r="1580" spans="17:34" x14ac:dyDescent="0.3">
      <c r="Q1580" s="1">
        <f t="shared" si="393"/>
        <v>15.779999999999708</v>
      </c>
      <c r="R1580" s="1">
        <f>IF(Q1580&lt;=t_thrust,('D12 Data'!D1580/(m+m_f/2)),0)</f>
        <v>0</v>
      </c>
      <c r="S1580" s="1">
        <f t="shared" si="394"/>
        <v>0</v>
      </c>
      <c r="T1580" s="1">
        <f t="shared" si="401"/>
        <v>0</v>
      </c>
      <c r="U1580" s="1">
        <f t="shared" si="388"/>
        <v>1.0066716841679684</v>
      </c>
      <c r="V1580" s="1">
        <f t="shared" si="389"/>
        <v>8.556973665056173</v>
      </c>
      <c r="W1580" s="1">
        <f t="shared" si="395"/>
        <v>9.5636453492241422</v>
      </c>
      <c r="X1580" s="1">
        <f t="shared" si="398"/>
        <v>684.62450258371598</v>
      </c>
      <c r="Y1580" s="1">
        <f t="shared" si="399"/>
        <v>0.40959571538762807</v>
      </c>
      <c r="Z1580" s="1">
        <f t="shared" si="400"/>
        <v>0.50114384572954829</v>
      </c>
      <c r="AA1580" s="1">
        <f t="shared" si="396"/>
        <v>16.261826438904535</v>
      </c>
      <c r="AB1580" s="1">
        <f t="shared" si="397"/>
        <v>-47.411696191552501</v>
      </c>
      <c r="AC1580" s="1">
        <f t="shared" si="390"/>
        <v>50.123008039114417</v>
      </c>
      <c r="AD1580" s="1">
        <f t="shared" si="402"/>
        <v>-1.0066716841679684</v>
      </c>
      <c r="AE1580" s="1">
        <f t="shared" si="391"/>
        <v>-1.2530263349438275</v>
      </c>
      <c r="AF1580" s="1">
        <f t="shared" si="392"/>
        <v>1.607315425101226</v>
      </c>
      <c r="AG1580" s="1">
        <f t="shared" si="387"/>
        <v>15.779999999999708</v>
      </c>
      <c r="AH1580" s="1">
        <f>SUM($Z$2:Z1580)</f>
        <v>914.27587489915209</v>
      </c>
    </row>
    <row r="1912" spans="33:33" x14ac:dyDescent="0.3">
      <c r="AG1912" s="1">
        <f t="shared" ref="AG1912:AG1943" si="403">Q1912</f>
        <v>0</v>
      </c>
    </row>
    <row r="1913" spans="33:33" x14ac:dyDescent="0.3">
      <c r="AG1913" s="1">
        <f t="shared" si="403"/>
        <v>0</v>
      </c>
    </row>
    <row r="1914" spans="33:33" x14ac:dyDescent="0.3">
      <c r="AG1914" s="1">
        <f t="shared" si="403"/>
        <v>0</v>
      </c>
    </row>
    <row r="1915" spans="33:33" x14ac:dyDescent="0.3">
      <c r="AG1915" s="1">
        <f t="shared" si="403"/>
        <v>0</v>
      </c>
    </row>
    <row r="1916" spans="33:33" x14ac:dyDescent="0.3">
      <c r="AG1916" s="1">
        <f t="shared" si="403"/>
        <v>0</v>
      </c>
    </row>
    <row r="1917" spans="33:33" x14ac:dyDescent="0.3">
      <c r="AG1917" s="1">
        <f t="shared" si="403"/>
        <v>0</v>
      </c>
    </row>
    <row r="1918" spans="33:33" x14ac:dyDescent="0.3">
      <c r="AG1918" s="1">
        <f t="shared" si="403"/>
        <v>0</v>
      </c>
    </row>
    <row r="1919" spans="33:33" x14ac:dyDescent="0.3">
      <c r="AG1919" s="1">
        <f t="shared" si="403"/>
        <v>0</v>
      </c>
    </row>
    <row r="1920" spans="33:33" x14ac:dyDescent="0.3">
      <c r="AG1920" s="1">
        <f t="shared" si="403"/>
        <v>0</v>
      </c>
    </row>
    <row r="1921" spans="33:33" x14ac:dyDescent="0.3">
      <c r="AG1921" s="1">
        <f t="shared" si="403"/>
        <v>0</v>
      </c>
    </row>
    <row r="1922" spans="33:33" x14ac:dyDescent="0.3">
      <c r="AG1922" s="1">
        <f t="shared" si="403"/>
        <v>0</v>
      </c>
    </row>
    <row r="1923" spans="33:33" x14ac:dyDescent="0.3">
      <c r="AG1923" s="1">
        <f t="shared" si="403"/>
        <v>0</v>
      </c>
    </row>
    <row r="1924" spans="33:33" x14ac:dyDescent="0.3">
      <c r="AG1924" s="1">
        <f t="shared" si="403"/>
        <v>0</v>
      </c>
    </row>
    <row r="1925" spans="33:33" x14ac:dyDescent="0.3">
      <c r="AG1925" s="1">
        <f t="shared" si="403"/>
        <v>0</v>
      </c>
    </row>
    <row r="1926" spans="33:33" x14ac:dyDescent="0.3">
      <c r="AG1926" s="1">
        <f t="shared" si="403"/>
        <v>0</v>
      </c>
    </row>
    <row r="1927" spans="33:33" x14ac:dyDescent="0.3">
      <c r="AG1927" s="1">
        <f t="shared" si="403"/>
        <v>0</v>
      </c>
    </row>
    <row r="1928" spans="33:33" x14ac:dyDescent="0.3">
      <c r="AG1928" s="1">
        <f t="shared" si="403"/>
        <v>0</v>
      </c>
    </row>
    <row r="1929" spans="33:33" x14ac:dyDescent="0.3">
      <c r="AG1929" s="1">
        <f t="shared" si="403"/>
        <v>0</v>
      </c>
    </row>
    <row r="1930" spans="33:33" x14ac:dyDescent="0.3">
      <c r="AG1930" s="1">
        <f t="shared" si="403"/>
        <v>0</v>
      </c>
    </row>
    <row r="1931" spans="33:33" x14ac:dyDescent="0.3">
      <c r="AG1931" s="1">
        <f t="shared" si="403"/>
        <v>0</v>
      </c>
    </row>
    <row r="1932" spans="33:33" x14ac:dyDescent="0.3">
      <c r="AG1932" s="1">
        <f t="shared" si="403"/>
        <v>0</v>
      </c>
    </row>
    <row r="1933" spans="33:33" x14ac:dyDescent="0.3">
      <c r="AG1933" s="1">
        <f t="shared" si="403"/>
        <v>0</v>
      </c>
    </row>
    <row r="1934" spans="33:33" x14ac:dyDescent="0.3">
      <c r="AG1934" s="1">
        <f t="shared" si="403"/>
        <v>0</v>
      </c>
    </row>
    <row r="1935" spans="33:33" x14ac:dyDescent="0.3">
      <c r="AG1935" s="1">
        <f t="shared" si="403"/>
        <v>0</v>
      </c>
    </row>
    <row r="1936" spans="33:33" x14ac:dyDescent="0.3">
      <c r="AG1936" s="1">
        <f t="shared" si="403"/>
        <v>0</v>
      </c>
    </row>
    <row r="1937" spans="33:33" x14ac:dyDescent="0.3">
      <c r="AG1937" s="1">
        <f t="shared" si="403"/>
        <v>0</v>
      </c>
    </row>
    <row r="1938" spans="33:33" x14ac:dyDescent="0.3">
      <c r="AG1938" s="1">
        <f t="shared" si="403"/>
        <v>0</v>
      </c>
    </row>
    <row r="1939" spans="33:33" x14ac:dyDescent="0.3">
      <c r="AG1939" s="1">
        <f t="shared" si="403"/>
        <v>0</v>
      </c>
    </row>
    <row r="1940" spans="33:33" x14ac:dyDescent="0.3">
      <c r="AG1940" s="1">
        <f t="shared" si="403"/>
        <v>0</v>
      </c>
    </row>
    <row r="1941" spans="33:33" x14ac:dyDescent="0.3">
      <c r="AG1941" s="1">
        <f t="shared" si="403"/>
        <v>0</v>
      </c>
    </row>
    <row r="1942" spans="33:33" x14ac:dyDescent="0.3">
      <c r="AG1942" s="1">
        <f t="shared" si="403"/>
        <v>0</v>
      </c>
    </row>
    <row r="1943" spans="33:33" x14ac:dyDescent="0.3">
      <c r="AG1943" s="1">
        <f t="shared" si="403"/>
        <v>0</v>
      </c>
    </row>
    <row r="1944" spans="33:33" x14ac:dyDescent="0.3">
      <c r="AG1944" s="1">
        <f t="shared" ref="AG1944:AG1975" si="404">Q1944</f>
        <v>0</v>
      </c>
    </row>
    <row r="1945" spans="33:33" x14ac:dyDescent="0.3">
      <c r="AG1945" s="1">
        <f t="shared" si="404"/>
        <v>0</v>
      </c>
    </row>
    <row r="1946" spans="33:33" x14ac:dyDescent="0.3">
      <c r="AG1946" s="1">
        <f t="shared" si="404"/>
        <v>0</v>
      </c>
    </row>
    <row r="1947" spans="33:33" x14ac:dyDescent="0.3">
      <c r="AG1947" s="1">
        <f t="shared" si="404"/>
        <v>0</v>
      </c>
    </row>
    <row r="1948" spans="33:33" x14ac:dyDescent="0.3">
      <c r="AG1948" s="1">
        <f t="shared" si="404"/>
        <v>0</v>
      </c>
    </row>
    <row r="1949" spans="33:33" x14ac:dyDescent="0.3">
      <c r="AG1949" s="1">
        <f t="shared" si="404"/>
        <v>0</v>
      </c>
    </row>
    <row r="1950" spans="33:33" x14ac:dyDescent="0.3">
      <c r="AG1950" s="1">
        <f t="shared" si="404"/>
        <v>0</v>
      </c>
    </row>
    <row r="1951" spans="33:33" x14ac:dyDescent="0.3">
      <c r="AG1951" s="1">
        <f t="shared" si="404"/>
        <v>0</v>
      </c>
    </row>
    <row r="1952" spans="33:33" x14ac:dyDescent="0.3">
      <c r="AG1952" s="1">
        <f t="shared" si="404"/>
        <v>0</v>
      </c>
    </row>
    <row r="1953" spans="33:33" x14ac:dyDescent="0.3">
      <c r="AG1953" s="1">
        <f t="shared" si="404"/>
        <v>0</v>
      </c>
    </row>
    <row r="1954" spans="33:33" x14ac:dyDescent="0.3">
      <c r="AG1954" s="1">
        <f t="shared" si="404"/>
        <v>0</v>
      </c>
    </row>
    <row r="1955" spans="33:33" x14ac:dyDescent="0.3">
      <c r="AG1955" s="1">
        <f t="shared" si="404"/>
        <v>0</v>
      </c>
    </row>
    <row r="1956" spans="33:33" x14ac:dyDescent="0.3">
      <c r="AG1956" s="1">
        <f t="shared" si="404"/>
        <v>0</v>
      </c>
    </row>
    <row r="1957" spans="33:33" x14ac:dyDescent="0.3">
      <c r="AG1957" s="1">
        <f t="shared" si="404"/>
        <v>0</v>
      </c>
    </row>
    <row r="1958" spans="33:33" x14ac:dyDescent="0.3">
      <c r="AG1958" s="1">
        <f t="shared" si="404"/>
        <v>0</v>
      </c>
    </row>
    <row r="1959" spans="33:33" x14ac:dyDescent="0.3">
      <c r="AG1959" s="1">
        <f t="shared" si="404"/>
        <v>0</v>
      </c>
    </row>
    <row r="1960" spans="33:33" x14ac:dyDescent="0.3">
      <c r="AG1960" s="1">
        <f t="shared" si="404"/>
        <v>0</v>
      </c>
    </row>
    <row r="1961" spans="33:33" x14ac:dyDescent="0.3">
      <c r="AG1961" s="1">
        <f t="shared" si="404"/>
        <v>0</v>
      </c>
    </row>
    <row r="1962" spans="33:33" x14ac:dyDescent="0.3">
      <c r="AG1962" s="1">
        <f t="shared" si="404"/>
        <v>0</v>
      </c>
    </row>
    <row r="1963" spans="33:33" x14ac:dyDescent="0.3">
      <c r="AG1963" s="1">
        <f t="shared" si="404"/>
        <v>0</v>
      </c>
    </row>
    <row r="1964" spans="33:33" x14ac:dyDescent="0.3">
      <c r="AG1964" s="1">
        <f t="shared" si="404"/>
        <v>0</v>
      </c>
    </row>
    <row r="1965" spans="33:33" x14ac:dyDescent="0.3">
      <c r="AG1965" s="1">
        <f t="shared" si="404"/>
        <v>0</v>
      </c>
    </row>
    <row r="1966" spans="33:33" x14ac:dyDescent="0.3">
      <c r="AG1966" s="1">
        <f t="shared" si="404"/>
        <v>0</v>
      </c>
    </row>
    <row r="1967" spans="33:33" x14ac:dyDescent="0.3">
      <c r="AG1967" s="1">
        <f t="shared" si="404"/>
        <v>0</v>
      </c>
    </row>
    <row r="1968" spans="33:33" x14ac:dyDescent="0.3">
      <c r="AG1968" s="1">
        <f t="shared" si="404"/>
        <v>0</v>
      </c>
    </row>
    <row r="1969" spans="33:33" x14ac:dyDescent="0.3">
      <c r="AG1969" s="1">
        <f t="shared" si="404"/>
        <v>0</v>
      </c>
    </row>
    <row r="1970" spans="33:33" x14ac:dyDescent="0.3">
      <c r="AG1970" s="1">
        <f t="shared" si="404"/>
        <v>0</v>
      </c>
    </row>
    <row r="1971" spans="33:33" x14ac:dyDescent="0.3">
      <c r="AG1971" s="1">
        <f t="shared" si="404"/>
        <v>0</v>
      </c>
    </row>
    <row r="1972" spans="33:33" x14ac:dyDescent="0.3">
      <c r="AG1972" s="1">
        <f t="shared" si="404"/>
        <v>0</v>
      </c>
    </row>
    <row r="1973" spans="33:33" x14ac:dyDescent="0.3">
      <c r="AG1973" s="1">
        <f t="shared" si="404"/>
        <v>0</v>
      </c>
    </row>
    <row r="1974" spans="33:33" x14ac:dyDescent="0.3">
      <c r="AG1974" s="1">
        <f t="shared" si="404"/>
        <v>0</v>
      </c>
    </row>
    <row r="1975" spans="33:33" x14ac:dyDescent="0.3">
      <c r="AG1975" s="1">
        <f t="shared" si="404"/>
        <v>0</v>
      </c>
    </row>
    <row r="1976" spans="33:33" x14ac:dyDescent="0.3">
      <c r="AG1976" s="1">
        <f t="shared" ref="AG1976:AG2007" si="405">Q1976</f>
        <v>0</v>
      </c>
    </row>
    <row r="1977" spans="33:33" x14ac:dyDescent="0.3">
      <c r="AG1977" s="1">
        <f t="shared" si="405"/>
        <v>0</v>
      </c>
    </row>
    <row r="1978" spans="33:33" x14ac:dyDescent="0.3">
      <c r="AG1978" s="1">
        <f t="shared" si="405"/>
        <v>0</v>
      </c>
    </row>
    <row r="1979" spans="33:33" x14ac:dyDescent="0.3">
      <c r="AG1979" s="1">
        <f t="shared" si="405"/>
        <v>0</v>
      </c>
    </row>
    <row r="1980" spans="33:33" x14ac:dyDescent="0.3">
      <c r="AG1980" s="1">
        <f t="shared" si="405"/>
        <v>0</v>
      </c>
    </row>
    <row r="1981" spans="33:33" x14ac:dyDescent="0.3">
      <c r="AG1981" s="1">
        <f t="shared" si="405"/>
        <v>0</v>
      </c>
    </row>
    <row r="1982" spans="33:33" x14ac:dyDescent="0.3">
      <c r="AG1982" s="1">
        <f t="shared" si="405"/>
        <v>0</v>
      </c>
    </row>
    <row r="1983" spans="33:33" x14ac:dyDescent="0.3">
      <c r="AG1983" s="1">
        <f t="shared" si="405"/>
        <v>0</v>
      </c>
    </row>
    <row r="1984" spans="33:33" x14ac:dyDescent="0.3">
      <c r="AG1984" s="1">
        <f t="shared" si="405"/>
        <v>0</v>
      </c>
    </row>
    <row r="1985" spans="33:33" x14ac:dyDescent="0.3">
      <c r="AG1985" s="1">
        <f t="shared" si="405"/>
        <v>0</v>
      </c>
    </row>
    <row r="1986" spans="33:33" x14ac:dyDescent="0.3">
      <c r="AG1986" s="1">
        <f t="shared" si="405"/>
        <v>0</v>
      </c>
    </row>
    <row r="1987" spans="33:33" x14ac:dyDescent="0.3">
      <c r="AG1987" s="1">
        <f t="shared" si="405"/>
        <v>0</v>
      </c>
    </row>
    <row r="1988" spans="33:33" x14ac:dyDescent="0.3">
      <c r="AG1988" s="1">
        <f t="shared" si="405"/>
        <v>0</v>
      </c>
    </row>
    <row r="1989" spans="33:33" x14ac:dyDescent="0.3">
      <c r="AG1989" s="1">
        <f t="shared" si="405"/>
        <v>0</v>
      </c>
    </row>
    <row r="1990" spans="33:33" x14ac:dyDescent="0.3">
      <c r="AG1990" s="1">
        <f t="shared" si="405"/>
        <v>0</v>
      </c>
    </row>
    <row r="1991" spans="33:33" x14ac:dyDescent="0.3">
      <c r="AG1991" s="1">
        <f t="shared" si="405"/>
        <v>0</v>
      </c>
    </row>
    <row r="1992" spans="33:33" x14ac:dyDescent="0.3">
      <c r="AG1992" s="1">
        <f t="shared" si="405"/>
        <v>0</v>
      </c>
    </row>
    <row r="1993" spans="33:33" x14ac:dyDescent="0.3">
      <c r="AG1993" s="1">
        <f t="shared" si="405"/>
        <v>0</v>
      </c>
    </row>
    <row r="1994" spans="33:33" x14ac:dyDescent="0.3">
      <c r="AG1994" s="1">
        <f t="shared" si="405"/>
        <v>0</v>
      </c>
    </row>
    <row r="1995" spans="33:33" x14ac:dyDescent="0.3">
      <c r="AG1995" s="1">
        <f t="shared" si="405"/>
        <v>0</v>
      </c>
    </row>
    <row r="1996" spans="33:33" x14ac:dyDescent="0.3">
      <c r="AG1996" s="1">
        <f t="shared" si="405"/>
        <v>0</v>
      </c>
    </row>
    <row r="1997" spans="33:33" x14ac:dyDescent="0.3">
      <c r="AG1997" s="1">
        <f t="shared" si="405"/>
        <v>0</v>
      </c>
    </row>
    <row r="1998" spans="33:33" x14ac:dyDescent="0.3">
      <c r="AG1998" s="1">
        <f t="shared" si="405"/>
        <v>0</v>
      </c>
    </row>
    <row r="1999" spans="33:33" x14ac:dyDescent="0.3">
      <c r="AG1999" s="1">
        <f t="shared" si="405"/>
        <v>0</v>
      </c>
    </row>
    <row r="2000" spans="33:33" x14ac:dyDescent="0.3">
      <c r="AG2000" s="1">
        <f t="shared" si="405"/>
        <v>0</v>
      </c>
    </row>
    <row r="2001" spans="33:33" x14ac:dyDescent="0.3">
      <c r="AG2001" s="1">
        <f t="shared" si="405"/>
        <v>0</v>
      </c>
    </row>
    <row r="2002" spans="33:33" x14ac:dyDescent="0.3">
      <c r="AG2002" s="1">
        <f t="shared" si="405"/>
        <v>0</v>
      </c>
    </row>
    <row r="2003" spans="33:33" x14ac:dyDescent="0.3">
      <c r="AG2003" s="1">
        <f t="shared" si="405"/>
        <v>0</v>
      </c>
    </row>
    <row r="2004" spans="33:33" x14ac:dyDescent="0.3">
      <c r="AG2004" s="1">
        <f t="shared" si="405"/>
        <v>0</v>
      </c>
    </row>
    <row r="2005" spans="33:33" x14ac:dyDescent="0.3">
      <c r="AG2005" s="1">
        <f t="shared" si="405"/>
        <v>0</v>
      </c>
    </row>
    <row r="2006" spans="33:33" x14ac:dyDescent="0.3">
      <c r="AG2006" s="1">
        <f t="shared" si="405"/>
        <v>0</v>
      </c>
    </row>
    <row r="2007" spans="33:33" x14ac:dyDescent="0.3">
      <c r="AG2007" s="1">
        <f t="shared" si="405"/>
        <v>0</v>
      </c>
    </row>
    <row r="2008" spans="33:33" x14ac:dyDescent="0.3">
      <c r="AG2008" s="1">
        <f t="shared" ref="AG2008:AG2043" si="406">Q2008</f>
        <v>0</v>
      </c>
    </row>
    <row r="2009" spans="33:33" x14ac:dyDescent="0.3">
      <c r="AG2009" s="1">
        <f t="shared" si="406"/>
        <v>0</v>
      </c>
    </row>
    <row r="2010" spans="33:33" x14ac:dyDescent="0.3">
      <c r="AG2010" s="1">
        <f t="shared" si="406"/>
        <v>0</v>
      </c>
    </row>
    <row r="2011" spans="33:33" x14ac:dyDescent="0.3">
      <c r="AG2011" s="1">
        <f t="shared" si="406"/>
        <v>0</v>
      </c>
    </row>
    <row r="2012" spans="33:33" x14ac:dyDescent="0.3">
      <c r="AG2012" s="1">
        <f t="shared" si="406"/>
        <v>0</v>
      </c>
    </row>
    <row r="2013" spans="33:33" x14ac:dyDescent="0.3">
      <c r="AG2013" s="1">
        <f t="shared" si="406"/>
        <v>0</v>
      </c>
    </row>
    <row r="2014" spans="33:33" x14ac:dyDescent="0.3">
      <c r="AG2014" s="1">
        <f t="shared" si="406"/>
        <v>0</v>
      </c>
    </row>
    <row r="2015" spans="33:33" x14ac:dyDescent="0.3">
      <c r="AG2015" s="1">
        <f t="shared" si="406"/>
        <v>0</v>
      </c>
    </row>
    <row r="2016" spans="33:33" x14ac:dyDescent="0.3">
      <c r="AG2016" s="1">
        <f t="shared" si="406"/>
        <v>0</v>
      </c>
    </row>
    <row r="2017" spans="33:33" x14ac:dyDescent="0.3">
      <c r="AG2017" s="1">
        <f t="shared" si="406"/>
        <v>0</v>
      </c>
    </row>
    <row r="2018" spans="33:33" x14ac:dyDescent="0.3">
      <c r="AG2018" s="1">
        <f t="shared" si="406"/>
        <v>0</v>
      </c>
    </row>
    <row r="2019" spans="33:33" x14ac:dyDescent="0.3">
      <c r="AG2019" s="1">
        <f t="shared" si="406"/>
        <v>0</v>
      </c>
    </row>
    <row r="2020" spans="33:33" x14ac:dyDescent="0.3">
      <c r="AG2020" s="1">
        <f t="shared" si="406"/>
        <v>0</v>
      </c>
    </row>
    <row r="2021" spans="33:33" x14ac:dyDescent="0.3">
      <c r="AG2021" s="1">
        <f t="shared" si="406"/>
        <v>0</v>
      </c>
    </row>
    <row r="2022" spans="33:33" x14ac:dyDescent="0.3">
      <c r="AG2022" s="1">
        <f t="shared" si="406"/>
        <v>0</v>
      </c>
    </row>
    <row r="2023" spans="33:33" x14ac:dyDescent="0.3">
      <c r="AG2023" s="1">
        <f t="shared" si="406"/>
        <v>0</v>
      </c>
    </row>
    <row r="2024" spans="33:33" x14ac:dyDescent="0.3">
      <c r="AG2024" s="1">
        <f t="shared" si="406"/>
        <v>0</v>
      </c>
    </row>
    <row r="2025" spans="33:33" x14ac:dyDescent="0.3">
      <c r="AG2025" s="1">
        <f t="shared" si="406"/>
        <v>0</v>
      </c>
    </row>
    <row r="2026" spans="33:33" x14ac:dyDescent="0.3">
      <c r="AG2026" s="1">
        <f t="shared" si="406"/>
        <v>0</v>
      </c>
    </row>
    <row r="2027" spans="33:33" x14ac:dyDescent="0.3">
      <c r="AG2027" s="1">
        <f t="shared" si="406"/>
        <v>0</v>
      </c>
    </row>
    <row r="2028" spans="33:33" x14ac:dyDescent="0.3">
      <c r="AG2028" s="1">
        <f t="shared" si="406"/>
        <v>0</v>
      </c>
    </row>
    <row r="2029" spans="33:33" x14ac:dyDescent="0.3">
      <c r="AG2029" s="1">
        <f t="shared" si="406"/>
        <v>0</v>
      </c>
    </row>
    <row r="2030" spans="33:33" x14ac:dyDescent="0.3">
      <c r="AG2030" s="1">
        <f t="shared" si="406"/>
        <v>0</v>
      </c>
    </row>
    <row r="2031" spans="33:33" x14ac:dyDescent="0.3">
      <c r="AG2031" s="1">
        <f t="shared" si="406"/>
        <v>0</v>
      </c>
    </row>
    <row r="2032" spans="33:33" x14ac:dyDescent="0.3">
      <c r="AG2032" s="1">
        <f t="shared" si="406"/>
        <v>0</v>
      </c>
    </row>
    <row r="2033" spans="33:33" x14ac:dyDescent="0.3">
      <c r="AG2033" s="1">
        <f t="shared" si="406"/>
        <v>0</v>
      </c>
    </row>
    <row r="2034" spans="33:33" x14ac:dyDescent="0.3">
      <c r="AG2034" s="1">
        <f t="shared" si="406"/>
        <v>0</v>
      </c>
    </row>
    <row r="2035" spans="33:33" x14ac:dyDescent="0.3">
      <c r="AG2035" s="1">
        <f t="shared" si="406"/>
        <v>0</v>
      </c>
    </row>
    <row r="2036" spans="33:33" x14ac:dyDescent="0.3">
      <c r="AG2036" s="1">
        <f t="shared" si="406"/>
        <v>0</v>
      </c>
    </row>
    <row r="2037" spans="33:33" x14ac:dyDescent="0.3">
      <c r="AG2037" s="1">
        <f t="shared" si="406"/>
        <v>0</v>
      </c>
    </row>
    <row r="2038" spans="33:33" x14ac:dyDescent="0.3">
      <c r="AG2038" s="1">
        <f t="shared" si="406"/>
        <v>0</v>
      </c>
    </row>
    <row r="2039" spans="33:33" x14ac:dyDescent="0.3">
      <c r="AG2039" s="1">
        <f t="shared" si="406"/>
        <v>0</v>
      </c>
    </row>
    <row r="2040" spans="33:33" x14ac:dyDescent="0.3">
      <c r="AG2040" s="1">
        <f t="shared" si="406"/>
        <v>0</v>
      </c>
    </row>
    <row r="2041" spans="33:33" x14ac:dyDescent="0.3">
      <c r="AG2041" s="1">
        <f t="shared" si="406"/>
        <v>0</v>
      </c>
    </row>
    <row r="2042" spans="33:33" x14ac:dyDescent="0.3">
      <c r="AG2042" s="1">
        <f t="shared" si="406"/>
        <v>0</v>
      </c>
    </row>
    <row r="2043" spans="33:33" x14ac:dyDescent="0.3">
      <c r="AG2043" s="1">
        <f t="shared" si="406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FDE0-4692-4938-801A-4AEFE96716E2}">
  <dimension ref="A1"/>
  <sheetViews>
    <sheetView workbookViewId="0">
      <selection activeCell="F23" sqref="F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43A2-A924-4F5B-8815-7D1C0124AE0E}">
  <dimension ref="A1"/>
  <sheetViews>
    <sheetView workbookViewId="0">
      <selection activeCell="I21" sqref="I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442-C72F-4FC9-ACF2-C8B6BEEEB4EB}">
  <dimension ref="A1"/>
  <sheetViews>
    <sheetView workbookViewId="0">
      <selection activeCell="J14" sqref="J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67BA-7EAB-4E7D-877E-1C28DAC81280}">
  <dimension ref="A1:D167"/>
  <sheetViews>
    <sheetView topLeftCell="C1" workbookViewId="0">
      <selection activeCell="I11" sqref="I11"/>
    </sheetView>
  </sheetViews>
  <sheetFormatPr defaultRowHeight="14.4" x14ac:dyDescent="0.3"/>
  <cols>
    <col min="1" max="2" width="0" hidden="1" customWidth="1"/>
    <col min="4" max="4" width="9.33203125" bestFit="1" customWidth="1"/>
  </cols>
  <sheetData>
    <row r="1" spans="1:4" x14ac:dyDescent="0.3">
      <c r="A1" t="s">
        <v>2</v>
      </c>
      <c r="B1" t="s">
        <v>34</v>
      </c>
      <c r="C1" t="s">
        <v>2</v>
      </c>
      <c r="D1" t="s">
        <v>34</v>
      </c>
    </row>
    <row r="2" spans="1:4" x14ac:dyDescent="0.3">
      <c r="A2">
        <v>0</v>
      </c>
      <c r="B2">
        <v>0</v>
      </c>
      <c r="C2">
        <v>0</v>
      </c>
      <c r="D2" s="9">
        <v>0</v>
      </c>
    </row>
    <row r="3" spans="1:4" x14ac:dyDescent="0.3">
      <c r="A3">
        <v>4.9000000000000002E-2</v>
      </c>
      <c r="B3">
        <v>2.569</v>
      </c>
      <c r="C3">
        <f t="shared" ref="C3:C34" si="0">C2+h</f>
        <v>0.01</v>
      </c>
      <c r="D3" s="9">
        <f>FORECAST(C3, INDEX($B$2:$B$22,MATCH(C3,$A$2:$A$22,1)):INDEX($B$2:$B$22,MATCH(C3,$A$2:$A$22,1)+1),INDEX($A$2:$A$22,MATCH(C3,$A$2:$A$22,1)):INDEX($A$2:$A$22,MATCH(C3,$A$2:$A$22,1)+1))</f>
        <v>0.52428571428571435</v>
      </c>
    </row>
    <row r="4" spans="1:4" x14ac:dyDescent="0.3">
      <c r="A4">
        <v>0.11600000000000001</v>
      </c>
      <c r="B4">
        <v>9.3689999999999998</v>
      </c>
      <c r="C4">
        <f t="shared" si="0"/>
        <v>0.02</v>
      </c>
      <c r="D4" s="9">
        <f>FORECAST(C4, INDEX($B$2:$B$22,MATCH(C4,$A$2:$A$22,1)):INDEX($B$2:$B$22,MATCH(C4,$A$2:$A$22,1)+1),INDEX($A$2:$A$22,MATCH(C4,$A$2:$A$22,1)):INDEX($A$2:$A$22,MATCH(C4,$A$2:$A$22,1)+1))</f>
        <v>1.0485714285714285</v>
      </c>
    </row>
    <row r="5" spans="1:4" x14ac:dyDescent="0.3">
      <c r="A5">
        <v>0.184</v>
      </c>
      <c r="B5">
        <v>17.274999999999999</v>
      </c>
      <c r="C5">
        <f t="shared" si="0"/>
        <v>0.03</v>
      </c>
      <c r="D5" s="9">
        <f>FORECAST(C5, INDEX($B$2:$B$22,MATCH(C5,$A$2:$A$22,1)):INDEX($B$2:$B$22,MATCH(C5,$A$2:$A$22,1)+1),INDEX($A$2:$A$22,MATCH(C5,$A$2:$A$22,1)):INDEX($A$2:$A$22,MATCH(C5,$A$2:$A$22,1)+1))</f>
        <v>1.5728571428571427</v>
      </c>
    </row>
    <row r="6" spans="1:4" x14ac:dyDescent="0.3">
      <c r="A6">
        <v>0.23699999999999999</v>
      </c>
      <c r="B6">
        <v>24.257999999999999</v>
      </c>
      <c r="C6">
        <f t="shared" si="0"/>
        <v>0.04</v>
      </c>
      <c r="D6" s="9">
        <f>FORECAST(C6, INDEX($B$2:$B$22,MATCH(C6,$A$2:$A$22,1)):INDEX($B$2:$B$22,MATCH(C6,$A$2:$A$22,1)+1),INDEX($A$2:$A$22,MATCH(C6,$A$2:$A$22,1)):INDEX($A$2:$A$22,MATCH(C6,$A$2:$A$22,1)+1))</f>
        <v>2.097142857142857</v>
      </c>
    </row>
    <row r="7" spans="1:4" x14ac:dyDescent="0.3">
      <c r="A7">
        <v>0.28199999999999997</v>
      </c>
      <c r="B7">
        <v>29.73</v>
      </c>
      <c r="C7">
        <f t="shared" si="0"/>
        <v>0.05</v>
      </c>
      <c r="D7" s="9">
        <f>FORECAST(C7, INDEX($B$2:$B$22,MATCH(C7,$A$2:$A$22,1)):INDEX($B$2:$B$22,MATCH(C7,$A$2:$A$22,1)+1),INDEX($A$2:$A$22,MATCH(C7,$A$2:$A$22,1)):INDEX($A$2:$A$22,MATCH(C7,$A$2:$A$22,1)+1))</f>
        <v>2.6704925373134323</v>
      </c>
    </row>
    <row r="8" spans="1:4" x14ac:dyDescent="0.3">
      <c r="A8">
        <v>0.29699999999999999</v>
      </c>
      <c r="B8">
        <v>27.01</v>
      </c>
      <c r="C8">
        <f t="shared" si="0"/>
        <v>6.0000000000000005E-2</v>
      </c>
      <c r="D8" s="9">
        <f>FORECAST(C8, INDEX($B$2:$B$22,MATCH(C8,$A$2:$A$22,1)):INDEX($B$2:$B$22,MATCH(C8,$A$2:$A$22,1)+1),INDEX($A$2:$A$22,MATCH(C8,$A$2:$A$22,1)):INDEX($A$2:$A$22,MATCH(C8,$A$2:$A$22,1)+1))</f>
        <v>3.6854179104477609</v>
      </c>
    </row>
    <row r="9" spans="1:4" x14ac:dyDescent="0.3">
      <c r="A9">
        <v>0.311</v>
      </c>
      <c r="B9">
        <v>22.588999999999999</v>
      </c>
      <c r="C9">
        <f t="shared" si="0"/>
        <v>7.0000000000000007E-2</v>
      </c>
      <c r="D9" s="9">
        <f>FORECAST(C9, INDEX($B$2:$B$22,MATCH(C9,$A$2:$A$22,1)):INDEX($B$2:$B$22,MATCH(C9,$A$2:$A$22,1)+1),INDEX($A$2:$A$22,MATCH(C9,$A$2:$A$22,1)):INDEX($A$2:$A$22,MATCH(C9,$A$2:$A$22,1)+1))</f>
        <v>4.7003432835820886</v>
      </c>
    </row>
    <row r="10" spans="1:4" x14ac:dyDescent="0.3">
      <c r="A10">
        <v>0.32200000000000001</v>
      </c>
      <c r="B10">
        <v>17.989999999999998</v>
      </c>
      <c r="C10">
        <f t="shared" si="0"/>
        <v>0.08</v>
      </c>
      <c r="D10" s="9">
        <f>FORECAST(C10, INDEX($B$2:$B$22,MATCH(C10,$A$2:$A$22,1)):INDEX($B$2:$B$22,MATCH(C10,$A$2:$A$22,1)+1),INDEX($A$2:$A$22,MATCH(C10,$A$2:$A$22,1)):INDEX($A$2:$A$22,MATCH(C10,$A$2:$A$22,1)+1))</f>
        <v>5.7152686567164164</v>
      </c>
    </row>
    <row r="11" spans="1:4" x14ac:dyDescent="0.3">
      <c r="A11">
        <v>0.34799999999999998</v>
      </c>
      <c r="B11">
        <v>14.125999999999999</v>
      </c>
      <c r="C11">
        <f t="shared" si="0"/>
        <v>0.09</v>
      </c>
      <c r="D11" s="9">
        <f>FORECAST(C11, INDEX($B$2:$B$22,MATCH(C11,$A$2:$A$22,1)):INDEX($B$2:$B$22,MATCH(C11,$A$2:$A$22,1)+1),INDEX($A$2:$A$22,MATCH(C11,$A$2:$A$22,1)):INDEX($A$2:$A$22,MATCH(C11,$A$2:$A$22,1)+1))</f>
        <v>6.730194029850745</v>
      </c>
    </row>
    <row r="12" spans="1:4" x14ac:dyDescent="0.3">
      <c r="A12">
        <v>0.38600000000000001</v>
      </c>
      <c r="B12">
        <v>12.099</v>
      </c>
      <c r="C12">
        <f t="shared" si="0"/>
        <v>9.9999999999999992E-2</v>
      </c>
      <c r="D12" s="9">
        <f>FORECAST(C12, INDEX($B$2:$B$22,MATCH(C12,$A$2:$A$22,1)):INDEX($B$2:$B$22,MATCH(C12,$A$2:$A$22,1)+1),INDEX($A$2:$A$22,MATCH(C12,$A$2:$A$22,1)):INDEX($A$2:$A$22,MATCH(C12,$A$2:$A$22,1)+1))</f>
        <v>7.7451194029850718</v>
      </c>
    </row>
    <row r="13" spans="1:4" x14ac:dyDescent="0.3">
      <c r="A13">
        <v>0.442</v>
      </c>
      <c r="B13">
        <v>10.808</v>
      </c>
      <c r="C13">
        <f t="shared" si="0"/>
        <v>0.10999999999999999</v>
      </c>
      <c r="D13" s="9">
        <f>FORECAST(C13, INDEX($B$2:$B$22,MATCH(C13,$A$2:$A$22,1)):INDEX($B$2:$B$22,MATCH(C13,$A$2:$A$22,1)+1),INDEX($A$2:$A$22,MATCH(C13,$A$2:$A$22,1)):INDEX($A$2:$A$22,MATCH(C13,$A$2:$A$22,1)+1))</f>
        <v>8.7600447761194005</v>
      </c>
    </row>
    <row r="14" spans="1:4" x14ac:dyDescent="0.3">
      <c r="A14">
        <v>0.54600000000000004</v>
      </c>
      <c r="B14">
        <v>9.8759999999999994</v>
      </c>
      <c r="C14">
        <f t="shared" si="0"/>
        <v>0.11999999999999998</v>
      </c>
      <c r="D14" s="9">
        <f>FORECAST(C14, INDEX($B$2:$B$22,MATCH(C14,$A$2:$A$22,1)):INDEX($B$2:$B$22,MATCH(C14,$A$2:$A$22,1)+1),INDEX($A$2:$A$22,MATCH(C14,$A$2:$A$22,1)):INDEX($A$2:$A$22,MATCH(C14,$A$2:$A$22,1)+1))</f>
        <v>9.8340588235294106</v>
      </c>
    </row>
    <row r="15" spans="1:4" x14ac:dyDescent="0.3">
      <c r="A15">
        <v>0.71799999999999997</v>
      </c>
      <c r="B15">
        <v>9.3059999999999992</v>
      </c>
      <c r="C15">
        <f t="shared" si="0"/>
        <v>0.12999999999999998</v>
      </c>
      <c r="D15" s="9">
        <f>FORECAST(C15, INDEX($B$2:$B$22,MATCH(C15,$A$2:$A$22,1)):INDEX($B$2:$B$22,MATCH(C15,$A$2:$A$22,1)+1),INDEX($A$2:$A$22,MATCH(C15,$A$2:$A$22,1)):INDEX($A$2:$A$22,MATCH(C15,$A$2:$A$22,1)+1))</f>
        <v>10.99670588235294</v>
      </c>
    </row>
    <row r="16" spans="1:4" x14ac:dyDescent="0.3">
      <c r="A16">
        <v>0.879</v>
      </c>
      <c r="B16">
        <v>9.1050000000000004</v>
      </c>
      <c r="C16">
        <f t="shared" si="0"/>
        <v>0.13999999999999999</v>
      </c>
      <c r="D16" s="9">
        <f>FORECAST(C16, INDEX($B$2:$B$22,MATCH(C16,$A$2:$A$22,1)):INDEX($B$2:$B$22,MATCH(C16,$A$2:$A$22,1)+1),INDEX($A$2:$A$22,MATCH(C16,$A$2:$A$22,1)):INDEX($A$2:$A$22,MATCH(C16,$A$2:$A$22,1)+1))</f>
        <v>12.159352941176468</v>
      </c>
    </row>
    <row r="17" spans="1:4" x14ac:dyDescent="0.3">
      <c r="A17">
        <v>1.0660000000000001</v>
      </c>
      <c r="B17">
        <v>8.9009999999999998</v>
      </c>
      <c r="C17">
        <f t="shared" si="0"/>
        <v>0.15</v>
      </c>
      <c r="D17" s="9">
        <f>FORECAST(C17, INDEX($B$2:$B$22,MATCH(C17,$A$2:$A$22,1)):INDEX($B$2:$B$22,MATCH(C17,$A$2:$A$22,1)+1),INDEX($A$2:$A$22,MATCH(C17,$A$2:$A$22,1)):INDEX($A$2:$A$22,MATCH(C17,$A$2:$A$22,1)+1))</f>
        <v>13.321999999999999</v>
      </c>
    </row>
    <row r="18" spans="1:4" x14ac:dyDescent="0.3">
      <c r="A18">
        <v>1.2569999999999999</v>
      </c>
      <c r="B18">
        <v>8.6980000000000004</v>
      </c>
      <c r="C18">
        <f t="shared" si="0"/>
        <v>0.16</v>
      </c>
      <c r="D18" s="9">
        <f>FORECAST(C18, INDEX($B$2:$B$22,MATCH(C18,$A$2:$A$22,1)):INDEX($B$2:$B$22,MATCH(C18,$A$2:$A$22,1)+1),INDEX($A$2:$A$22,MATCH(C18,$A$2:$A$22,1)):INDEX($A$2:$A$22,MATCH(C18,$A$2:$A$22,1)+1))</f>
        <v>14.48464705882353</v>
      </c>
    </row>
    <row r="19" spans="1:4" x14ac:dyDescent="0.3">
      <c r="A19">
        <v>1.4359999999999999</v>
      </c>
      <c r="B19">
        <v>8.31</v>
      </c>
      <c r="C19">
        <f t="shared" si="0"/>
        <v>0.17</v>
      </c>
      <c r="D19" s="9">
        <f>FORECAST(C19, INDEX($B$2:$B$22,MATCH(C19,$A$2:$A$22,1)):INDEX($B$2:$B$22,MATCH(C19,$A$2:$A$22,1)+1),INDEX($A$2:$A$22,MATCH(C19,$A$2:$A$22,1)):INDEX($A$2:$A$22,MATCH(C19,$A$2:$A$22,1)+1))</f>
        <v>15.647294117647061</v>
      </c>
    </row>
    <row r="20" spans="1:4" x14ac:dyDescent="0.3">
      <c r="A20">
        <v>1.59</v>
      </c>
      <c r="B20">
        <v>8.2940000000000005</v>
      </c>
      <c r="C20">
        <f t="shared" si="0"/>
        <v>0.18000000000000002</v>
      </c>
      <c r="D20" s="9">
        <f>FORECAST(C20, INDEX($B$2:$B$22,MATCH(C20,$A$2:$A$22,1)):INDEX($B$2:$B$22,MATCH(C20,$A$2:$A$22,1)+1),INDEX($A$2:$A$22,MATCH(C20,$A$2:$A$22,1)):INDEX($A$2:$A$22,MATCH(C20,$A$2:$A$22,1)+1))</f>
        <v>16.809941176470591</v>
      </c>
    </row>
    <row r="21" spans="1:4" x14ac:dyDescent="0.3">
      <c r="A21">
        <v>1.6120000000000001</v>
      </c>
      <c r="B21">
        <v>4.6130000000000004</v>
      </c>
      <c r="C21">
        <f t="shared" si="0"/>
        <v>0.19000000000000003</v>
      </c>
      <c r="D21" s="9">
        <f>FORECAST(C21, INDEX($B$2:$B$22,MATCH(C21,$A$2:$A$22,1)):INDEX($B$2:$B$22,MATCH(C21,$A$2:$A$22,1)+1),INDEX($A$2:$A$22,MATCH(C21,$A$2:$A$22,1)):INDEX($A$2:$A$22,MATCH(C21,$A$2:$A$22,1)+1))</f>
        <v>18.065528301886797</v>
      </c>
    </row>
    <row r="22" spans="1:4" x14ac:dyDescent="0.3">
      <c r="A22">
        <v>1.65</v>
      </c>
      <c r="B22">
        <v>0</v>
      </c>
      <c r="C22">
        <f t="shared" si="0"/>
        <v>0.20000000000000004</v>
      </c>
      <c r="D22" s="9">
        <f>FORECAST(C22, INDEX($B$2:$B$22,MATCH(C22,$A$2:$A$22,1)):INDEX($B$2:$B$22,MATCH(C22,$A$2:$A$22,1)+1),INDEX($A$2:$A$22,MATCH(C22,$A$2:$A$22,1)):INDEX($A$2:$A$22,MATCH(C22,$A$2:$A$22,1)+1))</f>
        <v>19.38307547169812</v>
      </c>
    </row>
    <row r="23" spans="1:4" x14ac:dyDescent="0.3">
      <c r="C23">
        <f t="shared" si="0"/>
        <v>0.21000000000000005</v>
      </c>
      <c r="D23" s="9">
        <f>FORECAST(C23, INDEX($B$2:$B$22,MATCH(C23,$A$2:$A$22,1)):INDEX($B$2:$B$22,MATCH(C23,$A$2:$A$22,1)+1),INDEX($A$2:$A$22,MATCH(C23,$A$2:$A$22,1)):INDEX($A$2:$A$22,MATCH(C23,$A$2:$A$22,1)+1))</f>
        <v>20.70062264150944</v>
      </c>
    </row>
    <row r="24" spans="1:4" x14ac:dyDescent="0.3">
      <c r="C24">
        <f t="shared" si="0"/>
        <v>0.22000000000000006</v>
      </c>
      <c r="D24" s="9">
        <f>FORECAST(C24, INDEX($B$2:$B$22,MATCH(C24,$A$2:$A$22,1)):INDEX($B$2:$B$22,MATCH(C24,$A$2:$A$22,1)+1),INDEX($A$2:$A$22,MATCH(C24,$A$2:$A$22,1)):INDEX($A$2:$A$22,MATCH(C24,$A$2:$A$22,1)+1))</f>
        <v>22.018169811320764</v>
      </c>
    </row>
    <row r="25" spans="1:4" x14ac:dyDescent="0.3">
      <c r="C25">
        <f t="shared" si="0"/>
        <v>0.23000000000000007</v>
      </c>
      <c r="D25" s="9">
        <f>FORECAST(C25, INDEX($B$2:$B$22,MATCH(C25,$A$2:$A$22,1)):INDEX($B$2:$B$22,MATCH(C25,$A$2:$A$22,1)+1),INDEX($A$2:$A$22,MATCH(C25,$A$2:$A$22,1)):INDEX($A$2:$A$22,MATCH(C25,$A$2:$A$22,1)+1))</f>
        <v>23.335716981132087</v>
      </c>
    </row>
    <row r="26" spans="1:4" x14ac:dyDescent="0.3">
      <c r="C26">
        <f t="shared" si="0"/>
        <v>0.24000000000000007</v>
      </c>
      <c r="D26" s="9">
        <f>FORECAST(C26, INDEX($B$2:$B$22,MATCH(C26,$A$2:$A$22,1)):INDEX($B$2:$B$22,MATCH(C26,$A$2:$A$22,1)+1),INDEX($A$2:$A$22,MATCH(C26,$A$2:$A$22,1)):INDEX($A$2:$A$22,MATCH(C26,$A$2:$A$22,1)+1))</f>
        <v>24.622800000000016</v>
      </c>
    </row>
    <row r="27" spans="1:4" x14ac:dyDescent="0.3">
      <c r="C27">
        <f t="shared" si="0"/>
        <v>0.25000000000000006</v>
      </c>
      <c r="D27" s="9">
        <f>FORECAST(C27, INDEX($B$2:$B$22,MATCH(C27,$A$2:$A$22,1)):INDEX($B$2:$B$22,MATCH(C27,$A$2:$A$22,1)+1),INDEX($A$2:$A$22,MATCH(C27,$A$2:$A$22,1)):INDEX($A$2:$A$22,MATCH(C27,$A$2:$A$22,1)+1))</f>
        <v>25.838800000000013</v>
      </c>
    </row>
    <row r="28" spans="1:4" x14ac:dyDescent="0.3">
      <c r="C28">
        <f t="shared" si="0"/>
        <v>0.26000000000000006</v>
      </c>
      <c r="D28" s="9">
        <f>FORECAST(C28, INDEX($B$2:$B$22,MATCH(C28,$A$2:$A$22,1)):INDEX($B$2:$B$22,MATCH(C28,$A$2:$A$22,1)+1),INDEX($A$2:$A$22,MATCH(C28,$A$2:$A$22,1)):INDEX($A$2:$A$22,MATCH(C28,$A$2:$A$22,1)+1))</f>
        <v>27.054800000000014</v>
      </c>
    </row>
    <row r="29" spans="1:4" x14ac:dyDescent="0.3">
      <c r="C29">
        <f t="shared" si="0"/>
        <v>0.27000000000000007</v>
      </c>
      <c r="D29" s="9">
        <f>FORECAST(C29, INDEX($B$2:$B$22,MATCH(C29,$A$2:$A$22,1)):INDEX($B$2:$B$22,MATCH(C29,$A$2:$A$22,1)+1),INDEX($A$2:$A$22,MATCH(C29,$A$2:$A$22,1)):INDEX($A$2:$A$22,MATCH(C29,$A$2:$A$22,1)+1))</f>
        <v>28.270800000000019</v>
      </c>
    </row>
    <row r="30" spans="1:4" x14ac:dyDescent="0.3">
      <c r="C30">
        <f t="shared" si="0"/>
        <v>0.28000000000000008</v>
      </c>
      <c r="D30" s="9">
        <f>FORECAST(C30, INDEX($B$2:$B$22,MATCH(C30,$A$2:$A$22,1)):INDEX($B$2:$B$22,MATCH(C30,$A$2:$A$22,1)+1),INDEX($A$2:$A$22,MATCH(C30,$A$2:$A$22,1)):INDEX($A$2:$A$22,MATCH(C30,$A$2:$A$22,1)+1))</f>
        <v>29.48680000000002</v>
      </c>
    </row>
    <row r="31" spans="1:4" x14ac:dyDescent="0.3">
      <c r="C31">
        <f t="shared" si="0"/>
        <v>0.29000000000000009</v>
      </c>
      <c r="D31" s="9">
        <f>FORECAST(C31, INDEX($B$2:$B$22,MATCH(C31,$A$2:$A$22,1)):INDEX($B$2:$B$22,MATCH(C31,$A$2:$A$22,1)+1),INDEX($A$2:$A$22,MATCH(C31,$A$2:$A$22,1)):INDEX($A$2:$A$22,MATCH(C31,$A$2:$A$22,1)+1))</f>
        <v>28.279333333333319</v>
      </c>
    </row>
    <row r="32" spans="1:4" x14ac:dyDescent="0.3">
      <c r="C32">
        <f t="shared" si="0"/>
        <v>0.3000000000000001</v>
      </c>
      <c r="D32" s="9">
        <f>FORECAST(C32, INDEX($B$2:$B$22,MATCH(C32,$A$2:$A$22,1)):INDEX($B$2:$B$22,MATCH(C32,$A$2:$A$22,1)+1),INDEX($A$2:$A$22,MATCH(C32,$A$2:$A$22,1)):INDEX($A$2:$A$22,MATCH(C32,$A$2:$A$22,1)+1))</f>
        <v>26.062642857142833</v>
      </c>
    </row>
    <row r="33" spans="3:4" x14ac:dyDescent="0.3">
      <c r="C33">
        <f t="shared" si="0"/>
        <v>0.31000000000000011</v>
      </c>
      <c r="D33" s="9">
        <f>FORECAST(C33, INDEX($B$2:$B$22,MATCH(C33,$A$2:$A$22,1)):INDEX($B$2:$B$22,MATCH(C33,$A$2:$A$22,1)+1),INDEX($A$2:$A$22,MATCH(C33,$A$2:$A$22,1)):INDEX($A$2:$A$22,MATCH(C33,$A$2:$A$22,1)+1))</f>
        <v>22.90478571428568</v>
      </c>
    </row>
    <row r="34" spans="3:4" x14ac:dyDescent="0.3">
      <c r="C34">
        <f t="shared" si="0"/>
        <v>0.32000000000000012</v>
      </c>
      <c r="D34" s="9">
        <f>FORECAST(C34, INDEX($B$2:$B$22,MATCH(C34,$A$2:$A$22,1)):INDEX($B$2:$B$22,MATCH(C34,$A$2:$A$22,1)+1),INDEX($A$2:$A$22,MATCH(C34,$A$2:$A$22,1)):INDEX($A$2:$A$22,MATCH(C34,$A$2:$A$22,1)+1))</f>
        <v>18.826181818181794</v>
      </c>
    </row>
    <row r="35" spans="3:4" x14ac:dyDescent="0.3">
      <c r="C35">
        <f t="shared" ref="C35:C66" si="1">C34+h</f>
        <v>0.33000000000000013</v>
      </c>
      <c r="D35" s="9">
        <f>FORECAST(C35, INDEX($B$2:$B$22,MATCH(C35,$A$2:$A$22,1)):INDEX($B$2:$B$22,MATCH(C35,$A$2:$A$22,1)+1),INDEX($A$2:$A$22,MATCH(C35,$A$2:$A$22,1)):INDEX($A$2:$A$22,MATCH(C35,$A$2:$A$22,1)+1))</f>
        <v>16.801076923076899</v>
      </c>
    </row>
    <row r="36" spans="3:4" x14ac:dyDescent="0.3">
      <c r="C36">
        <f t="shared" si="1"/>
        <v>0.34000000000000014</v>
      </c>
      <c r="D36" s="9">
        <f>FORECAST(C36, INDEX($B$2:$B$22,MATCH(C36,$A$2:$A$22,1)):INDEX($B$2:$B$22,MATCH(C36,$A$2:$A$22,1)+1),INDEX($A$2:$A$22,MATCH(C36,$A$2:$A$22,1)):INDEX($A$2:$A$22,MATCH(C36,$A$2:$A$22,1)+1))</f>
        <v>15.314923076923051</v>
      </c>
    </row>
    <row r="37" spans="3:4" x14ac:dyDescent="0.3">
      <c r="C37">
        <f t="shared" si="1"/>
        <v>0.35000000000000014</v>
      </c>
      <c r="D37" s="9">
        <f>FORECAST(C37, INDEX($B$2:$B$22,MATCH(C37,$A$2:$A$22,1)):INDEX($B$2:$B$22,MATCH(C37,$A$2:$A$22,1)+1),INDEX($A$2:$A$22,MATCH(C37,$A$2:$A$22,1)):INDEX($A$2:$A$22,MATCH(C37,$A$2:$A$22,1)+1))</f>
        <v>14.019315789473669</v>
      </c>
    </row>
    <row r="38" spans="3:4" x14ac:dyDescent="0.3">
      <c r="C38">
        <f t="shared" si="1"/>
        <v>0.36000000000000015</v>
      </c>
      <c r="D38" s="9">
        <f>FORECAST(C38, INDEX($B$2:$B$22,MATCH(C38,$A$2:$A$22,1)):INDEX($B$2:$B$22,MATCH(C38,$A$2:$A$22,1)+1),INDEX($A$2:$A$22,MATCH(C38,$A$2:$A$22,1)):INDEX($A$2:$A$22,MATCH(C38,$A$2:$A$22,1)+1))</f>
        <v>13.485894736842091</v>
      </c>
    </row>
    <row r="39" spans="3:4" x14ac:dyDescent="0.3">
      <c r="C39">
        <f t="shared" si="1"/>
        <v>0.37000000000000016</v>
      </c>
      <c r="D39" s="9">
        <f>FORECAST(C39, INDEX($B$2:$B$22,MATCH(C39,$A$2:$A$22,1)):INDEX($B$2:$B$22,MATCH(C39,$A$2:$A$22,1)+1),INDEX($A$2:$A$22,MATCH(C39,$A$2:$A$22,1)):INDEX($A$2:$A$22,MATCH(C39,$A$2:$A$22,1)+1))</f>
        <v>12.952473684210513</v>
      </c>
    </row>
    <row r="40" spans="3:4" x14ac:dyDescent="0.3">
      <c r="C40">
        <f t="shared" si="1"/>
        <v>0.38000000000000017</v>
      </c>
      <c r="D40" s="9">
        <f>FORECAST(C40, INDEX($B$2:$B$22,MATCH(C40,$A$2:$A$22,1)):INDEX($B$2:$B$22,MATCH(C40,$A$2:$A$22,1)+1),INDEX($A$2:$A$22,MATCH(C40,$A$2:$A$22,1)):INDEX($A$2:$A$22,MATCH(C40,$A$2:$A$22,1)+1))</f>
        <v>12.419052631578936</v>
      </c>
    </row>
    <row r="41" spans="3:4" x14ac:dyDescent="0.3">
      <c r="C41">
        <f t="shared" si="1"/>
        <v>0.39000000000000018</v>
      </c>
      <c r="D41" s="9">
        <f>FORECAST(C41, INDEX($B$2:$B$22,MATCH(C41,$A$2:$A$22,1)):INDEX($B$2:$B$22,MATCH(C41,$A$2:$A$22,1)+1),INDEX($A$2:$A$22,MATCH(C41,$A$2:$A$22,1)):INDEX($A$2:$A$22,MATCH(C41,$A$2:$A$22,1)+1))</f>
        <v>12.006785714285714</v>
      </c>
    </row>
    <row r="42" spans="3:4" x14ac:dyDescent="0.3">
      <c r="C42">
        <f t="shared" si="1"/>
        <v>0.40000000000000019</v>
      </c>
      <c r="D42" s="9">
        <f>FORECAST(C42, INDEX($B$2:$B$22,MATCH(C42,$A$2:$A$22,1)):INDEX($B$2:$B$22,MATCH(C42,$A$2:$A$22,1)+1),INDEX($A$2:$A$22,MATCH(C42,$A$2:$A$22,1)):INDEX($A$2:$A$22,MATCH(C42,$A$2:$A$22,1)+1))</f>
        <v>11.776249999999999</v>
      </c>
    </row>
    <row r="43" spans="3:4" x14ac:dyDescent="0.3">
      <c r="C43">
        <f t="shared" si="1"/>
        <v>0.4100000000000002</v>
      </c>
      <c r="D43" s="9">
        <f>FORECAST(C43, INDEX($B$2:$B$22,MATCH(C43,$A$2:$A$22,1)):INDEX($B$2:$B$22,MATCH(C43,$A$2:$A$22,1)+1),INDEX($A$2:$A$22,MATCH(C43,$A$2:$A$22,1)):INDEX($A$2:$A$22,MATCH(C43,$A$2:$A$22,1)+1))</f>
        <v>11.545714285714284</v>
      </c>
    </row>
    <row r="44" spans="3:4" x14ac:dyDescent="0.3">
      <c r="C44">
        <f t="shared" si="1"/>
        <v>0.42000000000000021</v>
      </c>
      <c r="D44" s="9">
        <f>FORECAST(C44, INDEX($B$2:$B$22,MATCH(C44,$A$2:$A$22,1)):INDEX($B$2:$B$22,MATCH(C44,$A$2:$A$22,1)+1),INDEX($A$2:$A$22,MATCH(C44,$A$2:$A$22,1)):INDEX($A$2:$A$22,MATCH(C44,$A$2:$A$22,1)+1))</f>
        <v>11.31517857142857</v>
      </c>
    </row>
    <row r="45" spans="3:4" x14ac:dyDescent="0.3">
      <c r="C45">
        <f t="shared" si="1"/>
        <v>0.43000000000000022</v>
      </c>
      <c r="D45" s="9">
        <f>FORECAST(C45, INDEX($B$2:$B$22,MATCH(C45,$A$2:$A$22,1)):INDEX($B$2:$B$22,MATCH(C45,$A$2:$A$22,1)+1),INDEX($A$2:$A$22,MATCH(C45,$A$2:$A$22,1)):INDEX($A$2:$A$22,MATCH(C45,$A$2:$A$22,1)+1))</f>
        <v>11.084642857142855</v>
      </c>
    </row>
    <row r="46" spans="3:4" x14ac:dyDescent="0.3">
      <c r="C46">
        <f t="shared" si="1"/>
        <v>0.44000000000000022</v>
      </c>
      <c r="D46" s="9">
        <f>FORECAST(C46, INDEX($B$2:$B$22,MATCH(C46,$A$2:$A$22,1)):INDEX($B$2:$B$22,MATCH(C46,$A$2:$A$22,1)+1),INDEX($A$2:$A$22,MATCH(C46,$A$2:$A$22,1)):INDEX($A$2:$A$22,MATCH(C46,$A$2:$A$22,1)+1))</f>
        <v>10.85410714285714</v>
      </c>
    </row>
    <row r="47" spans="3:4" x14ac:dyDescent="0.3">
      <c r="C47">
        <f t="shared" si="1"/>
        <v>0.45000000000000023</v>
      </c>
      <c r="D47" s="9">
        <f>FORECAST(C47, INDEX($B$2:$B$22,MATCH(C47,$A$2:$A$22,1)):INDEX($B$2:$B$22,MATCH(C47,$A$2:$A$22,1)+1),INDEX($A$2:$A$22,MATCH(C47,$A$2:$A$22,1)):INDEX($A$2:$A$22,MATCH(C47,$A$2:$A$22,1)+1))</f>
        <v>10.736307692307689</v>
      </c>
    </row>
    <row r="48" spans="3:4" x14ac:dyDescent="0.3">
      <c r="C48">
        <f t="shared" si="1"/>
        <v>0.46000000000000024</v>
      </c>
      <c r="D48" s="9">
        <f>FORECAST(C48, INDEX($B$2:$B$22,MATCH(C48,$A$2:$A$22,1)):INDEX($B$2:$B$22,MATCH(C48,$A$2:$A$22,1)+1),INDEX($A$2:$A$22,MATCH(C48,$A$2:$A$22,1)):INDEX($A$2:$A$22,MATCH(C48,$A$2:$A$22,1)+1))</f>
        <v>10.646692307692303</v>
      </c>
    </row>
    <row r="49" spans="3:4" x14ac:dyDescent="0.3">
      <c r="C49">
        <f t="shared" si="1"/>
        <v>0.47000000000000025</v>
      </c>
      <c r="D49" s="9">
        <f>FORECAST(C49, INDEX($B$2:$B$22,MATCH(C49,$A$2:$A$22,1)):INDEX($B$2:$B$22,MATCH(C49,$A$2:$A$22,1)+1),INDEX($A$2:$A$22,MATCH(C49,$A$2:$A$22,1)):INDEX($A$2:$A$22,MATCH(C49,$A$2:$A$22,1)+1))</f>
        <v>10.55707692307692</v>
      </c>
    </row>
    <row r="50" spans="3:4" x14ac:dyDescent="0.3">
      <c r="C50">
        <f t="shared" si="1"/>
        <v>0.48000000000000026</v>
      </c>
      <c r="D50" s="9">
        <f>FORECAST(C50, INDEX($B$2:$B$22,MATCH(C50,$A$2:$A$22,1)):INDEX($B$2:$B$22,MATCH(C50,$A$2:$A$22,1)+1),INDEX($A$2:$A$22,MATCH(C50,$A$2:$A$22,1)):INDEX($A$2:$A$22,MATCH(C50,$A$2:$A$22,1)+1))</f>
        <v>10.467461538461535</v>
      </c>
    </row>
    <row r="51" spans="3:4" x14ac:dyDescent="0.3">
      <c r="C51">
        <f t="shared" si="1"/>
        <v>0.49000000000000027</v>
      </c>
      <c r="D51" s="9">
        <f>FORECAST(C51, INDEX($B$2:$B$22,MATCH(C51,$A$2:$A$22,1)):INDEX($B$2:$B$22,MATCH(C51,$A$2:$A$22,1)+1),INDEX($A$2:$A$22,MATCH(C51,$A$2:$A$22,1)):INDEX($A$2:$A$22,MATCH(C51,$A$2:$A$22,1)+1))</f>
        <v>10.37784615384615</v>
      </c>
    </row>
    <row r="52" spans="3:4" x14ac:dyDescent="0.3">
      <c r="C52">
        <f t="shared" si="1"/>
        <v>0.50000000000000022</v>
      </c>
      <c r="D52" s="9">
        <f>FORECAST(C52, INDEX($B$2:$B$22,MATCH(C52,$A$2:$A$22,1)):INDEX($B$2:$B$22,MATCH(C52,$A$2:$A$22,1)+1),INDEX($A$2:$A$22,MATCH(C52,$A$2:$A$22,1)):INDEX($A$2:$A$22,MATCH(C52,$A$2:$A$22,1)+1))</f>
        <v>10.288230769230765</v>
      </c>
    </row>
    <row r="53" spans="3:4" x14ac:dyDescent="0.3">
      <c r="C53">
        <f t="shared" si="1"/>
        <v>0.51000000000000023</v>
      </c>
      <c r="D53" s="9">
        <f>FORECAST(C53, INDEX($B$2:$B$22,MATCH(C53,$A$2:$A$22,1)):INDEX($B$2:$B$22,MATCH(C53,$A$2:$A$22,1)+1),INDEX($A$2:$A$22,MATCH(C53,$A$2:$A$22,1)):INDEX($A$2:$A$22,MATCH(C53,$A$2:$A$22,1)+1))</f>
        <v>10.19861538461538</v>
      </c>
    </row>
    <row r="54" spans="3:4" x14ac:dyDescent="0.3">
      <c r="C54">
        <f t="shared" si="1"/>
        <v>0.52000000000000024</v>
      </c>
      <c r="D54" s="9">
        <f>FORECAST(C54, INDEX($B$2:$B$22,MATCH(C54,$A$2:$A$22,1)):INDEX($B$2:$B$22,MATCH(C54,$A$2:$A$22,1)+1),INDEX($A$2:$A$22,MATCH(C54,$A$2:$A$22,1)):INDEX($A$2:$A$22,MATCH(C54,$A$2:$A$22,1)+1))</f>
        <v>10.108999999999996</v>
      </c>
    </row>
    <row r="55" spans="3:4" x14ac:dyDescent="0.3">
      <c r="C55">
        <f t="shared" si="1"/>
        <v>0.53000000000000025</v>
      </c>
      <c r="D55" s="9">
        <f>FORECAST(C55, INDEX($B$2:$B$22,MATCH(C55,$A$2:$A$22,1)):INDEX($B$2:$B$22,MATCH(C55,$A$2:$A$22,1)+1),INDEX($A$2:$A$22,MATCH(C55,$A$2:$A$22,1)):INDEX($A$2:$A$22,MATCH(C55,$A$2:$A$22,1)+1))</f>
        <v>10.019384615384611</v>
      </c>
    </row>
    <row r="56" spans="3:4" x14ac:dyDescent="0.3">
      <c r="C56">
        <f t="shared" si="1"/>
        <v>0.54000000000000026</v>
      </c>
      <c r="D56" s="9">
        <f>FORECAST(C56, INDEX($B$2:$B$22,MATCH(C56,$A$2:$A$22,1)):INDEX($B$2:$B$22,MATCH(C56,$A$2:$A$22,1)+1),INDEX($A$2:$A$22,MATCH(C56,$A$2:$A$22,1)):INDEX($A$2:$A$22,MATCH(C56,$A$2:$A$22,1)+1))</f>
        <v>9.929769230769228</v>
      </c>
    </row>
    <row r="57" spans="3:4" x14ac:dyDescent="0.3">
      <c r="C57">
        <f t="shared" si="1"/>
        <v>0.55000000000000027</v>
      </c>
      <c r="D57" s="9">
        <f>FORECAST(C57, INDEX($B$2:$B$22,MATCH(C57,$A$2:$A$22,1)):INDEX($B$2:$B$22,MATCH(C57,$A$2:$A$22,1)+1),INDEX($A$2:$A$22,MATCH(C57,$A$2:$A$22,1)):INDEX($A$2:$A$22,MATCH(C57,$A$2:$A$22,1)+1))</f>
        <v>9.8627441860465108</v>
      </c>
    </row>
    <row r="58" spans="3:4" x14ac:dyDescent="0.3">
      <c r="C58">
        <f t="shared" si="1"/>
        <v>0.56000000000000028</v>
      </c>
      <c r="D58" s="9">
        <f>FORECAST(C58, INDEX($B$2:$B$22,MATCH(C58,$A$2:$A$22,1)):INDEX($B$2:$B$22,MATCH(C58,$A$2:$A$22,1)+1),INDEX($A$2:$A$22,MATCH(C58,$A$2:$A$22,1)):INDEX($A$2:$A$22,MATCH(C58,$A$2:$A$22,1)+1))</f>
        <v>9.8296046511627893</v>
      </c>
    </row>
    <row r="59" spans="3:4" x14ac:dyDescent="0.3">
      <c r="C59">
        <f t="shared" si="1"/>
        <v>0.57000000000000028</v>
      </c>
      <c r="D59" s="9">
        <f>FORECAST(C59, INDEX($B$2:$B$22,MATCH(C59,$A$2:$A$22,1)):INDEX($B$2:$B$22,MATCH(C59,$A$2:$A$22,1)+1),INDEX($A$2:$A$22,MATCH(C59,$A$2:$A$22,1)):INDEX($A$2:$A$22,MATCH(C59,$A$2:$A$22,1)+1))</f>
        <v>9.7964651162790695</v>
      </c>
    </row>
    <row r="60" spans="3:4" x14ac:dyDescent="0.3">
      <c r="C60">
        <f t="shared" si="1"/>
        <v>0.58000000000000029</v>
      </c>
      <c r="D60" s="9">
        <f>FORECAST(C60, INDEX($B$2:$B$22,MATCH(C60,$A$2:$A$22,1)):INDEX($B$2:$B$22,MATCH(C60,$A$2:$A$22,1)+1),INDEX($A$2:$A$22,MATCH(C60,$A$2:$A$22,1)):INDEX($A$2:$A$22,MATCH(C60,$A$2:$A$22,1)+1))</f>
        <v>9.7633255813953479</v>
      </c>
    </row>
    <row r="61" spans="3:4" x14ac:dyDescent="0.3">
      <c r="C61">
        <f t="shared" si="1"/>
        <v>0.5900000000000003</v>
      </c>
      <c r="D61" s="9">
        <f>FORECAST(C61, INDEX($B$2:$B$22,MATCH(C61,$A$2:$A$22,1)):INDEX($B$2:$B$22,MATCH(C61,$A$2:$A$22,1)+1),INDEX($A$2:$A$22,MATCH(C61,$A$2:$A$22,1)):INDEX($A$2:$A$22,MATCH(C61,$A$2:$A$22,1)+1))</f>
        <v>9.7301860465116263</v>
      </c>
    </row>
    <row r="62" spans="3:4" x14ac:dyDescent="0.3">
      <c r="C62">
        <f t="shared" si="1"/>
        <v>0.60000000000000031</v>
      </c>
      <c r="D62" s="9">
        <f>FORECAST(C62, INDEX($B$2:$B$22,MATCH(C62,$A$2:$A$22,1)):INDEX($B$2:$B$22,MATCH(C62,$A$2:$A$22,1)+1),INDEX($A$2:$A$22,MATCH(C62,$A$2:$A$22,1)):INDEX($A$2:$A$22,MATCH(C62,$A$2:$A$22,1)+1))</f>
        <v>9.6970465116279065</v>
      </c>
    </row>
    <row r="63" spans="3:4" x14ac:dyDescent="0.3">
      <c r="C63">
        <f t="shared" si="1"/>
        <v>0.61000000000000032</v>
      </c>
      <c r="D63" s="9">
        <f>FORECAST(C63, INDEX($B$2:$B$22,MATCH(C63,$A$2:$A$22,1)):INDEX($B$2:$B$22,MATCH(C63,$A$2:$A$22,1)+1),INDEX($A$2:$A$22,MATCH(C63,$A$2:$A$22,1)):INDEX($A$2:$A$22,MATCH(C63,$A$2:$A$22,1)+1))</f>
        <v>9.663906976744185</v>
      </c>
    </row>
    <row r="64" spans="3:4" x14ac:dyDescent="0.3">
      <c r="C64">
        <f t="shared" si="1"/>
        <v>0.62000000000000033</v>
      </c>
      <c r="D64" s="9">
        <f>FORECAST(C64, INDEX($B$2:$B$22,MATCH(C64,$A$2:$A$22,1)):INDEX($B$2:$B$22,MATCH(C64,$A$2:$A$22,1)+1),INDEX($A$2:$A$22,MATCH(C64,$A$2:$A$22,1)):INDEX($A$2:$A$22,MATCH(C64,$A$2:$A$22,1)+1))</f>
        <v>9.6307674418604634</v>
      </c>
    </row>
    <row r="65" spans="3:4" x14ac:dyDescent="0.3">
      <c r="C65">
        <f t="shared" si="1"/>
        <v>0.63000000000000034</v>
      </c>
      <c r="D65" s="9">
        <f>FORECAST(C65, INDEX($B$2:$B$22,MATCH(C65,$A$2:$A$22,1)):INDEX($B$2:$B$22,MATCH(C65,$A$2:$A$22,1)+1),INDEX($A$2:$A$22,MATCH(C65,$A$2:$A$22,1)):INDEX($A$2:$A$22,MATCH(C65,$A$2:$A$22,1)+1))</f>
        <v>9.5976279069767436</v>
      </c>
    </row>
    <row r="66" spans="3:4" x14ac:dyDescent="0.3">
      <c r="C66">
        <f t="shared" si="1"/>
        <v>0.64000000000000035</v>
      </c>
      <c r="D66" s="9">
        <f>FORECAST(C66, INDEX($B$2:$B$22,MATCH(C66,$A$2:$A$22,1)):INDEX($B$2:$B$22,MATCH(C66,$A$2:$A$22,1)+1),INDEX($A$2:$A$22,MATCH(C66,$A$2:$A$22,1)):INDEX($A$2:$A$22,MATCH(C66,$A$2:$A$22,1)+1))</f>
        <v>9.5644883720930221</v>
      </c>
    </row>
    <row r="67" spans="3:4" x14ac:dyDescent="0.3">
      <c r="C67">
        <f t="shared" ref="C67:C98" si="2">C66+h</f>
        <v>0.65000000000000036</v>
      </c>
      <c r="D67" s="9">
        <f>FORECAST(C67, INDEX($B$2:$B$22,MATCH(C67,$A$2:$A$22,1)):INDEX($B$2:$B$22,MATCH(C67,$A$2:$A$22,1)+1),INDEX($A$2:$A$22,MATCH(C67,$A$2:$A$22,1)):INDEX($A$2:$A$22,MATCH(C67,$A$2:$A$22,1)+1))</f>
        <v>9.5313488372093005</v>
      </c>
    </row>
    <row r="68" spans="3:4" x14ac:dyDescent="0.3">
      <c r="C68">
        <f t="shared" si="2"/>
        <v>0.66000000000000036</v>
      </c>
      <c r="D68" s="9">
        <f>FORECAST(C68, INDEX($B$2:$B$22,MATCH(C68,$A$2:$A$22,1)):INDEX($B$2:$B$22,MATCH(C68,$A$2:$A$22,1)+1),INDEX($A$2:$A$22,MATCH(C68,$A$2:$A$22,1)):INDEX($A$2:$A$22,MATCH(C68,$A$2:$A$22,1)+1))</f>
        <v>9.4982093023255807</v>
      </c>
    </row>
    <row r="69" spans="3:4" x14ac:dyDescent="0.3">
      <c r="C69">
        <f t="shared" si="2"/>
        <v>0.67000000000000037</v>
      </c>
      <c r="D69" s="9">
        <f>FORECAST(C69, INDEX($B$2:$B$22,MATCH(C69,$A$2:$A$22,1)):INDEX($B$2:$B$22,MATCH(C69,$A$2:$A$22,1)+1),INDEX($A$2:$A$22,MATCH(C69,$A$2:$A$22,1)):INDEX($A$2:$A$22,MATCH(C69,$A$2:$A$22,1)+1))</f>
        <v>9.4650697674418591</v>
      </c>
    </row>
    <row r="70" spans="3:4" x14ac:dyDescent="0.3">
      <c r="C70">
        <f t="shared" si="2"/>
        <v>0.68000000000000038</v>
      </c>
      <c r="D70" s="9">
        <f>FORECAST(C70, INDEX($B$2:$B$22,MATCH(C70,$A$2:$A$22,1)):INDEX($B$2:$B$22,MATCH(C70,$A$2:$A$22,1)+1),INDEX($A$2:$A$22,MATCH(C70,$A$2:$A$22,1)):INDEX($A$2:$A$22,MATCH(C70,$A$2:$A$22,1)+1))</f>
        <v>9.4319302325581376</v>
      </c>
    </row>
    <row r="71" spans="3:4" x14ac:dyDescent="0.3">
      <c r="C71">
        <f t="shared" si="2"/>
        <v>0.69000000000000039</v>
      </c>
      <c r="D71" s="9">
        <f>FORECAST(C71, INDEX($B$2:$B$22,MATCH(C71,$A$2:$A$22,1)):INDEX($B$2:$B$22,MATCH(C71,$A$2:$A$22,1)+1),INDEX($A$2:$A$22,MATCH(C71,$A$2:$A$22,1)):INDEX($A$2:$A$22,MATCH(C71,$A$2:$A$22,1)+1))</f>
        <v>9.3987906976744178</v>
      </c>
    </row>
    <row r="72" spans="3:4" x14ac:dyDescent="0.3">
      <c r="C72">
        <f t="shared" si="2"/>
        <v>0.7000000000000004</v>
      </c>
      <c r="D72" s="9">
        <f>FORECAST(C72, INDEX($B$2:$B$22,MATCH(C72,$A$2:$A$22,1)):INDEX($B$2:$B$22,MATCH(C72,$A$2:$A$22,1)+1),INDEX($A$2:$A$22,MATCH(C72,$A$2:$A$22,1)):INDEX($A$2:$A$22,MATCH(C72,$A$2:$A$22,1)+1))</f>
        <v>9.3656511627906962</v>
      </c>
    </row>
    <row r="73" spans="3:4" x14ac:dyDescent="0.3">
      <c r="C73">
        <f t="shared" si="2"/>
        <v>0.71000000000000041</v>
      </c>
      <c r="D73" s="9">
        <f>FORECAST(C73, INDEX($B$2:$B$22,MATCH(C73,$A$2:$A$22,1)):INDEX($B$2:$B$22,MATCH(C73,$A$2:$A$22,1)+1),INDEX($A$2:$A$22,MATCH(C73,$A$2:$A$22,1)):INDEX($A$2:$A$22,MATCH(C73,$A$2:$A$22,1)+1))</f>
        <v>9.3325116279069746</v>
      </c>
    </row>
    <row r="74" spans="3:4" x14ac:dyDescent="0.3">
      <c r="C74">
        <f t="shared" si="2"/>
        <v>0.72000000000000042</v>
      </c>
      <c r="D74" s="9">
        <f>FORECAST(C74, INDEX($B$2:$B$22,MATCH(C74,$A$2:$A$22,1)):INDEX($B$2:$B$22,MATCH(C74,$A$2:$A$22,1)+1),INDEX($A$2:$A$22,MATCH(C74,$A$2:$A$22,1)):INDEX($A$2:$A$22,MATCH(C74,$A$2:$A$22,1)+1))</f>
        <v>9.3035031055900603</v>
      </c>
    </row>
    <row r="75" spans="3:4" x14ac:dyDescent="0.3">
      <c r="C75">
        <f t="shared" si="2"/>
        <v>0.73000000000000043</v>
      </c>
      <c r="D75" s="9">
        <f>FORECAST(C75, INDEX($B$2:$B$22,MATCH(C75,$A$2:$A$22,1)):INDEX($B$2:$B$22,MATCH(C75,$A$2:$A$22,1)+1),INDEX($A$2:$A$22,MATCH(C75,$A$2:$A$22,1)):INDEX($A$2:$A$22,MATCH(C75,$A$2:$A$22,1)+1))</f>
        <v>9.2910186335403715</v>
      </c>
    </row>
    <row r="76" spans="3:4" x14ac:dyDescent="0.3">
      <c r="C76">
        <f t="shared" si="2"/>
        <v>0.74000000000000044</v>
      </c>
      <c r="D76" s="9">
        <f>FORECAST(C76, INDEX($B$2:$B$22,MATCH(C76,$A$2:$A$22,1)):INDEX($B$2:$B$22,MATCH(C76,$A$2:$A$22,1)+1),INDEX($A$2:$A$22,MATCH(C76,$A$2:$A$22,1)):INDEX($A$2:$A$22,MATCH(C76,$A$2:$A$22,1)+1))</f>
        <v>9.2785341614906827</v>
      </c>
    </row>
    <row r="77" spans="3:4" x14ac:dyDescent="0.3">
      <c r="C77">
        <f t="shared" si="2"/>
        <v>0.75000000000000044</v>
      </c>
      <c r="D77" s="9">
        <f>FORECAST(C77, INDEX($B$2:$B$22,MATCH(C77,$A$2:$A$22,1)):INDEX($B$2:$B$22,MATCH(C77,$A$2:$A$22,1)+1),INDEX($A$2:$A$22,MATCH(C77,$A$2:$A$22,1)):INDEX($A$2:$A$22,MATCH(C77,$A$2:$A$22,1)+1))</f>
        <v>9.2660496894409921</v>
      </c>
    </row>
    <row r="78" spans="3:4" x14ac:dyDescent="0.3">
      <c r="C78">
        <f t="shared" si="2"/>
        <v>0.76000000000000045</v>
      </c>
      <c r="D78" s="9">
        <f>FORECAST(C78, INDEX($B$2:$B$22,MATCH(C78,$A$2:$A$22,1)):INDEX($B$2:$B$22,MATCH(C78,$A$2:$A$22,1)+1),INDEX($A$2:$A$22,MATCH(C78,$A$2:$A$22,1)):INDEX($A$2:$A$22,MATCH(C78,$A$2:$A$22,1)+1))</f>
        <v>9.2535652173913032</v>
      </c>
    </row>
    <row r="79" spans="3:4" x14ac:dyDescent="0.3">
      <c r="C79">
        <f t="shared" si="2"/>
        <v>0.77000000000000046</v>
      </c>
      <c r="D79" s="9">
        <f>FORECAST(C79, INDEX($B$2:$B$22,MATCH(C79,$A$2:$A$22,1)):INDEX($B$2:$B$22,MATCH(C79,$A$2:$A$22,1)+1),INDEX($A$2:$A$22,MATCH(C79,$A$2:$A$22,1)):INDEX($A$2:$A$22,MATCH(C79,$A$2:$A$22,1)+1))</f>
        <v>9.2410807453416144</v>
      </c>
    </row>
    <row r="80" spans="3:4" x14ac:dyDescent="0.3">
      <c r="C80">
        <f t="shared" si="2"/>
        <v>0.78000000000000047</v>
      </c>
      <c r="D80" s="9">
        <f>FORECAST(C80, INDEX($B$2:$B$22,MATCH(C80,$A$2:$A$22,1)):INDEX($B$2:$B$22,MATCH(C80,$A$2:$A$22,1)+1),INDEX($A$2:$A$22,MATCH(C80,$A$2:$A$22,1)):INDEX($A$2:$A$22,MATCH(C80,$A$2:$A$22,1)+1))</f>
        <v>9.2285962732919238</v>
      </c>
    </row>
    <row r="81" spans="3:4" x14ac:dyDescent="0.3">
      <c r="C81">
        <f t="shared" si="2"/>
        <v>0.79000000000000048</v>
      </c>
      <c r="D81" s="9">
        <f>FORECAST(C81, INDEX($B$2:$B$22,MATCH(C81,$A$2:$A$22,1)):INDEX($B$2:$B$22,MATCH(C81,$A$2:$A$22,1)+1),INDEX($A$2:$A$22,MATCH(C81,$A$2:$A$22,1)):INDEX($A$2:$A$22,MATCH(C81,$A$2:$A$22,1)+1))</f>
        <v>9.2161118012422349</v>
      </c>
    </row>
    <row r="82" spans="3:4" x14ac:dyDescent="0.3">
      <c r="C82">
        <f t="shared" si="2"/>
        <v>0.80000000000000049</v>
      </c>
      <c r="D82" s="9">
        <f>FORECAST(C82, INDEX($B$2:$B$22,MATCH(C82,$A$2:$A$22,1)):INDEX($B$2:$B$22,MATCH(C82,$A$2:$A$22,1)+1),INDEX($A$2:$A$22,MATCH(C82,$A$2:$A$22,1)):INDEX($A$2:$A$22,MATCH(C82,$A$2:$A$22,1)+1))</f>
        <v>9.2036273291925461</v>
      </c>
    </row>
    <row r="83" spans="3:4" x14ac:dyDescent="0.3">
      <c r="C83">
        <f t="shared" si="2"/>
        <v>0.8100000000000005</v>
      </c>
      <c r="D83" s="9">
        <f>FORECAST(C83, INDEX($B$2:$B$22,MATCH(C83,$A$2:$A$22,1)):INDEX($B$2:$B$22,MATCH(C83,$A$2:$A$22,1)+1),INDEX($A$2:$A$22,MATCH(C83,$A$2:$A$22,1)):INDEX($A$2:$A$22,MATCH(C83,$A$2:$A$22,1)+1))</f>
        <v>9.1911428571428573</v>
      </c>
    </row>
    <row r="84" spans="3:4" x14ac:dyDescent="0.3">
      <c r="C84">
        <f t="shared" si="2"/>
        <v>0.82000000000000051</v>
      </c>
      <c r="D84" s="9">
        <f>FORECAST(C84, INDEX($B$2:$B$22,MATCH(C84,$A$2:$A$22,1)):INDEX($B$2:$B$22,MATCH(C84,$A$2:$A$22,1)+1),INDEX($A$2:$A$22,MATCH(C84,$A$2:$A$22,1)):INDEX($A$2:$A$22,MATCH(C84,$A$2:$A$22,1)+1))</f>
        <v>9.1786583850931667</v>
      </c>
    </row>
    <row r="85" spans="3:4" x14ac:dyDescent="0.3">
      <c r="C85">
        <f t="shared" si="2"/>
        <v>0.83000000000000052</v>
      </c>
      <c r="D85" s="9">
        <f>FORECAST(C85, INDEX($B$2:$B$22,MATCH(C85,$A$2:$A$22,1)):INDEX($B$2:$B$22,MATCH(C85,$A$2:$A$22,1)+1),INDEX($A$2:$A$22,MATCH(C85,$A$2:$A$22,1)):INDEX($A$2:$A$22,MATCH(C85,$A$2:$A$22,1)+1))</f>
        <v>9.1661739130434778</v>
      </c>
    </row>
    <row r="86" spans="3:4" x14ac:dyDescent="0.3">
      <c r="C86">
        <f t="shared" si="2"/>
        <v>0.84000000000000052</v>
      </c>
      <c r="D86" s="9">
        <f>FORECAST(C86, INDEX($B$2:$B$22,MATCH(C86,$A$2:$A$22,1)):INDEX($B$2:$B$22,MATCH(C86,$A$2:$A$22,1)+1),INDEX($A$2:$A$22,MATCH(C86,$A$2:$A$22,1)):INDEX($A$2:$A$22,MATCH(C86,$A$2:$A$22,1)+1))</f>
        <v>9.153689440993789</v>
      </c>
    </row>
    <row r="87" spans="3:4" x14ac:dyDescent="0.3">
      <c r="C87">
        <f t="shared" si="2"/>
        <v>0.85000000000000053</v>
      </c>
      <c r="D87" s="9">
        <f>FORECAST(C87, INDEX($B$2:$B$22,MATCH(C87,$A$2:$A$22,1)):INDEX($B$2:$B$22,MATCH(C87,$A$2:$A$22,1)+1),INDEX($A$2:$A$22,MATCH(C87,$A$2:$A$22,1)):INDEX($A$2:$A$22,MATCH(C87,$A$2:$A$22,1)+1))</f>
        <v>9.1412049689440984</v>
      </c>
    </row>
    <row r="88" spans="3:4" x14ac:dyDescent="0.3">
      <c r="C88">
        <f t="shared" si="2"/>
        <v>0.86000000000000054</v>
      </c>
      <c r="D88" s="9">
        <f>FORECAST(C88, INDEX($B$2:$B$22,MATCH(C88,$A$2:$A$22,1)):INDEX($B$2:$B$22,MATCH(C88,$A$2:$A$22,1)+1),INDEX($A$2:$A$22,MATCH(C88,$A$2:$A$22,1)):INDEX($A$2:$A$22,MATCH(C88,$A$2:$A$22,1)+1))</f>
        <v>9.1287204968944096</v>
      </c>
    </row>
    <row r="89" spans="3:4" x14ac:dyDescent="0.3">
      <c r="C89">
        <f t="shared" si="2"/>
        <v>0.87000000000000055</v>
      </c>
      <c r="D89" s="9">
        <f>FORECAST(C89, INDEX($B$2:$B$22,MATCH(C89,$A$2:$A$22,1)):INDEX($B$2:$B$22,MATCH(C89,$A$2:$A$22,1)+1),INDEX($A$2:$A$22,MATCH(C89,$A$2:$A$22,1)):INDEX($A$2:$A$22,MATCH(C89,$A$2:$A$22,1)+1))</f>
        <v>9.1162360248447207</v>
      </c>
    </row>
    <row r="90" spans="3:4" x14ac:dyDescent="0.3">
      <c r="C90">
        <f t="shared" si="2"/>
        <v>0.88000000000000056</v>
      </c>
      <c r="D90" s="9">
        <f>FORECAST(C90, INDEX($B$2:$B$22,MATCH(C90,$A$2:$A$22,1)):INDEX($B$2:$B$22,MATCH(C90,$A$2:$A$22,1)+1),INDEX($A$2:$A$22,MATCH(C90,$A$2:$A$22,1)):INDEX($A$2:$A$22,MATCH(C90,$A$2:$A$22,1)+1))</f>
        <v>9.1039090909090916</v>
      </c>
    </row>
    <row r="91" spans="3:4" x14ac:dyDescent="0.3">
      <c r="C91">
        <f t="shared" si="2"/>
        <v>0.89000000000000057</v>
      </c>
      <c r="D91" s="9">
        <f>FORECAST(C91, INDEX($B$2:$B$22,MATCH(C91,$A$2:$A$22,1)):INDEX($B$2:$B$22,MATCH(C91,$A$2:$A$22,1)+1),INDEX($A$2:$A$22,MATCH(C91,$A$2:$A$22,1)):INDEX($A$2:$A$22,MATCH(C91,$A$2:$A$22,1)+1))</f>
        <v>9.093</v>
      </c>
    </row>
    <row r="92" spans="3:4" x14ac:dyDescent="0.3">
      <c r="C92">
        <f t="shared" si="2"/>
        <v>0.90000000000000058</v>
      </c>
      <c r="D92" s="9">
        <f>FORECAST(C92, INDEX($B$2:$B$22,MATCH(C92,$A$2:$A$22,1)):INDEX($B$2:$B$22,MATCH(C92,$A$2:$A$22,1)+1),INDEX($A$2:$A$22,MATCH(C92,$A$2:$A$22,1)):INDEX($A$2:$A$22,MATCH(C92,$A$2:$A$22,1)+1))</f>
        <v>9.0820909090909083</v>
      </c>
    </row>
    <row r="93" spans="3:4" x14ac:dyDescent="0.3">
      <c r="C93">
        <f t="shared" si="2"/>
        <v>0.91000000000000059</v>
      </c>
      <c r="D93" s="9">
        <f>FORECAST(C93, INDEX($B$2:$B$22,MATCH(C93,$A$2:$A$22,1)):INDEX($B$2:$B$22,MATCH(C93,$A$2:$A$22,1)+1),INDEX($A$2:$A$22,MATCH(C93,$A$2:$A$22,1)):INDEX($A$2:$A$22,MATCH(C93,$A$2:$A$22,1)+1))</f>
        <v>9.0711818181818185</v>
      </c>
    </row>
    <row r="94" spans="3:4" x14ac:dyDescent="0.3">
      <c r="C94">
        <f t="shared" si="2"/>
        <v>0.9200000000000006</v>
      </c>
      <c r="D94" s="9">
        <f>FORECAST(C94, INDEX($B$2:$B$22,MATCH(C94,$A$2:$A$22,1)):INDEX($B$2:$B$22,MATCH(C94,$A$2:$A$22,1)+1),INDEX($A$2:$A$22,MATCH(C94,$A$2:$A$22,1)):INDEX($A$2:$A$22,MATCH(C94,$A$2:$A$22,1)+1))</f>
        <v>9.0602727272727268</v>
      </c>
    </row>
    <row r="95" spans="3:4" x14ac:dyDescent="0.3">
      <c r="C95">
        <f t="shared" si="2"/>
        <v>0.9300000000000006</v>
      </c>
      <c r="D95" s="9">
        <f>FORECAST(C95, INDEX($B$2:$B$22,MATCH(C95,$A$2:$A$22,1)):INDEX($B$2:$B$22,MATCH(C95,$A$2:$A$22,1)+1),INDEX($A$2:$A$22,MATCH(C95,$A$2:$A$22,1)):INDEX($A$2:$A$22,MATCH(C95,$A$2:$A$22,1)+1))</f>
        <v>9.0493636363636369</v>
      </c>
    </row>
    <row r="96" spans="3:4" x14ac:dyDescent="0.3">
      <c r="C96">
        <f t="shared" si="2"/>
        <v>0.94000000000000061</v>
      </c>
      <c r="D96" s="9">
        <f>FORECAST(C96, INDEX($B$2:$B$22,MATCH(C96,$A$2:$A$22,1)):INDEX($B$2:$B$22,MATCH(C96,$A$2:$A$22,1)+1),INDEX($A$2:$A$22,MATCH(C96,$A$2:$A$22,1)):INDEX($A$2:$A$22,MATCH(C96,$A$2:$A$22,1)+1))</f>
        <v>9.0384545454545453</v>
      </c>
    </row>
    <row r="97" spans="3:4" x14ac:dyDescent="0.3">
      <c r="C97">
        <f t="shared" si="2"/>
        <v>0.95000000000000062</v>
      </c>
      <c r="D97" s="9">
        <f>FORECAST(C97, INDEX($B$2:$B$22,MATCH(C97,$A$2:$A$22,1)):INDEX($B$2:$B$22,MATCH(C97,$A$2:$A$22,1)+1),INDEX($A$2:$A$22,MATCH(C97,$A$2:$A$22,1)):INDEX($A$2:$A$22,MATCH(C97,$A$2:$A$22,1)+1))</f>
        <v>9.0275454545454537</v>
      </c>
    </row>
    <row r="98" spans="3:4" x14ac:dyDescent="0.3">
      <c r="C98">
        <f t="shared" si="2"/>
        <v>0.96000000000000063</v>
      </c>
      <c r="D98" s="9">
        <f>FORECAST(C98, INDEX($B$2:$B$22,MATCH(C98,$A$2:$A$22,1)):INDEX($B$2:$B$22,MATCH(C98,$A$2:$A$22,1)+1),INDEX($A$2:$A$22,MATCH(C98,$A$2:$A$22,1)):INDEX($A$2:$A$22,MATCH(C98,$A$2:$A$22,1)+1))</f>
        <v>9.0166363636363638</v>
      </c>
    </row>
    <row r="99" spans="3:4" x14ac:dyDescent="0.3">
      <c r="C99">
        <f t="shared" ref="C99:C130" si="3">C98+h</f>
        <v>0.97000000000000064</v>
      </c>
      <c r="D99" s="9">
        <f>FORECAST(C99, INDEX($B$2:$B$22,MATCH(C99,$A$2:$A$22,1)):INDEX($B$2:$B$22,MATCH(C99,$A$2:$A$22,1)+1),INDEX($A$2:$A$22,MATCH(C99,$A$2:$A$22,1)):INDEX($A$2:$A$22,MATCH(C99,$A$2:$A$22,1)+1))</f>
        <v>9.0057272727272721</v>
      </c>
    </row>
    <row r="100" spans="3:4" x14ac:dyDescent="0.3">
      <c r="C100">
        <f t="shared" si="3"/>
        <v>0.98000000000000065</v>
      </c>
      <c r="D100" s="9">
        <f>FORECAST(C100, INDEX($B$2:$B$22,MATCH(C100,$A$2:$A$22,1)):INDEX($B$2:$B$22,MATCH(C100,$A$2:$A$22,1)+1),INDEX($A$2:$A$22,MATCH(C100,$A$2:$A$22,1)):INDEX($A$2:$A$22,MATCH(C100,$A$2:$A$22,1)+1))</f>
        <v>8.9948181818181823</v>
      </c>
    </row>
    <row r="101" spans="3:4" x14ac:dyDescent="0.3">
      <c r="C101">
        <f t="shared" si="3"/>
        <v>0.99000000000000066</v>
      </c>
      <c r="D101" s="9">
        <f>FORECAST(C101, INDEX($B$2:$B$22,MATCH(C101,$A$2:$A$22,1)):INDEX($B$2:$B$22,MATCH(C101,$A$2:$A$22,1)+1),INDEX($A$2:$A$22,MATCH(C101,$A$2:$A$22,1)):INDEX($A$2:$A$22,MATCH(C101,$A$2:$A$22,1)+1))</f>
        <v>8.9839090909090906</v>
      </c>
    </row>
    <row r="102" spans="3:4" x14ac:dyDescent="0.3">
      <c r="C102">
        <f t="shared" si="3"/>
        <v>1.0000000000000007</v>
      </c>
      <c r="D102" s="9">
        <f>FORECAST(C102, INDEX($B$2:$B$22,MATCH(C102,$A$2:$A$22,1)):INDEX($B$2:$B$22,MATCH(C102,$A$2:$A$22,1)+1),INDEX($A$2:$A$22,MATCH(C102,$A$2:$A$22,1)):INDEX($A$2:$A$22,MATCH(C102,$A$2:$A$22,1)+1))</f>
        <v>8.972999999999999</v>
      </c>
    </row>
    <row r="103" spans="3:4" x14ac:dyDescent="0.3">
      <c r="C103">
        <f t="shared" si="3"/>
        <v>1.0100000000000007</v>
      </c>
      <c r="D103" s="9">
        <f>FORECAST(C103, INDEX($B$2:$B$22,MATCH(C103,$A$2:$A$22,1)):INDEX($B$2:$B$22,MATCH(C103,$A$2:$A$22,1)+1),INDEX($A$2:$A$22,MATCH(C103,$A$2:$A$22,1)):INDEX($A$2:$A$22,MATCH(C103,$A$2:$A$22,1)+1))</f>
        <v>8.9620909090909091</v>
      </c>
    </row>
    <row r="104" spans="3:4" x14ac:dyDescent="0.3">
      <c r="C104">
        <f t="shared" si="3"/>
        <v>1.0200000000000007</v>
      </c>
      <c r="D104" s="9">
        <f>FORECAST(C104, INDEX($B$2:$B$22,MATCH(C104,$A$2:$A$22,1)):INDEX($B$2:$B$22,MATCH(C104,$A$2:$A$22,1)+1),INDEX($A$2:$A$22,MATCH(C104,$A$2:$A$22,1)):INDEX($A$2:$A$22,MATCH(C104,$A$2:$A$22,1)+1))</f>
        <v>8.9511818181818175</v>
      </c>
    </row>
    <row r="105" spans="3:4" x14ac:dyDescent="0.3">
      <c r="C105">
        <f t="shared" si="3"/>
        <v>1.0300000000000007</v>
      </c>
      <c r="D105" s="9">
        <f>FORECAST(C105, INDEX($B$2:$B$22,MATCH(C105,$A$2:$A$22,1)):INDEX($B$2:$B$22,MATCH(C105,$A$2:$A$22,1)+1),INDEX($A$2:$A$22,MATCH(C105,$A$2:$A$22,1)):INDEX($A$2:$A$22,MATCH(C105,$A$2:$A$22,1)+1))</f>
        <v>8.9402727272727276</v>
      </c>
    </row>
    <row r="106" spans="3:4" x14ac:dyDescent="0.3">
      <c r="C106">
        <f t="shared" si="3"/>
        <v>1.0400000000000007</v>
      </c>
      <c r="D106" s="9">
        <f>FORECAST(C106, INDEX($B$2:$B$22,MATCH(C106,$A$2:$A$22,1)):INDEX($B$2:$B$22,MATCH(C106,$A$2:$A$22,1)+1),INDEX($A$2:$A$22,MATCH(C106,$A$2:$A$22,1)):INDEX($A$2:$A$22,MATCH(C106,$A$2:$A$22,1)+1))</f>
        <v>8.9293636363636359</v>
      </c>
    </row>
    <row r="107" spans="3:4" x14ac:dyDescent="0.3">
      <c r="C107">
        <f t="shared" si="3"/>
        <v>1.0500000000000007</v>
      </c>
      <c r="D107" s="9">
        <f>FORECAST(C107, INDEX($B$2:$B$22,MATCH(C107,$A$2:$A$22,1)):INDEX($B$2:$B$22,MATCH(C107,$A$2:$A$22,1)+1),INDEX($A$2:$A$22,MATCH(C107,$A$2:$A$22,1)):INDEX($A$2:$A$22,MATCH(C107,$A$2:$A$22,1)+1))</f>
        <v>8.9184545454545443</v>
      </c>
    </row>
    <row r="108" spans="3:4" x14ac:dyDescent="0.3">
      <c r="C108">
        <f t="shared" si="3"/>
        <v>1.0600000000000007</v>
      </c>
      <c r="D108" s="9">
        <f>FORECAST(C108, INDEX($B$2:$B$22,MATCH(C108,$A$2:$A$22,1)):INDEX($B$2:$B$22,MATCH(C108,$A$2:$A$22,1)+1),INDEX($A$2:$A$22,MATCH(C108,$A$2:$A$22,1)):INDEX($A$2:$A$22,MATCH(C108,$A$2:$A$22,1)+1))</f>
        <v>8.9075454545454544</v>
      </c>
    </row>
    <row r="109" spans="3:4" x14ac:dyDescent="0.3">
      <c r="C109">
        <f t="shared" si="3"/>
        <v>1.0700000000000007</v>
      </c>
      <c r="D109" s="9">
        <f>FORECAST(C109, INDEX($B$2:$B$22,MATCH(C109,$A$2:$A$22,1)):INDEX($B$2:$B$22,MATCH(C109,$A$2:$A$22,1)+1),INDEX($A$2:$A$22,MATCH(C109,$A$2:$A$22,1)):INDEX($A$2:$A$22,MATCH(C109,$A$2:$A$22,1)+1))</f>
        <v>8.8967486910994751</v>
      </c>
    </row>
    <row r="110" spans="3:4" x14ac:dyDescent="0.3">
      <c r="C110">
        <f t="shared" si="3"/>
        <v>1.0800000000000007</v>
      </c>
      <c r="D110" s="9">
        <f>FORECAST(C110, INDEX($B$2:$B$22,MATCH(C110,$A$2:$A$22,1)):INDEX($B$2:$B$22,MATCH(C110,$A$2:$A$22,1)+1),INDEX($A$2:$A$22,MATCH(C110,$A$2:$A$22,1)):INDEX($A$2:$A$22,MATCH(C110,$A$2:$A$22,1)+1))</f>
        <v>8.8861204188481668</v>
      </c>
    </row>
    <row r="111" spans="3:4" x14ac:dyDescent="0.3">
      <c r="C111">
        <f t="shared" si="3"/>
        <v>1.0900000000000007</v>
      </c>
      <c r="D111" s="9">
        <f>FORECAST(C111, INDEX($B$2:$B$22,MATCH(C111,$A$2:$A$22,1)):INDEX($B$2:$B$22,MATCH(C111,$A$2:$A$22,1)+1),INDEX($A$2:$A$22,MATCH(C111,$A$2:$A$22,1)):INDEX($A$2:$A$22,MATCH(C111,$A$2:$A$22,1)+1))</f>
        <v>8.8754921465968586</v>
      </c>
    </row>
    <row r="112" spans="3:4" x14ac:dyDescent="0.3">
      <c r="C112">
        <f t="shared" si="3"/>
        <v>1.1000000000000008</v>
      </c>
      <c r="D112" s="9">
        <f>FORECAST(C112, INDEX($B$2:$B$22,MATCH(C112,$A$2:$A$22,1)):INDEX($B$2:$B$22,MATCH(C112,$A$2:$A$22,1)+1),INDEX($A$2:$A$22,MATCH(C112,$A$2:$A$22,1)):INDEX($A$2:$A$22,MATCH(C112,$A$2:$A$22,1)+1))</f>
        <v>8.8648638743455486</v>
      </c>
    </row>
    <row r="113" spans="3:4" x14ac:dyDescent="0.3">
      <c r="C113">
        <f t="shared" si="3"/>
        <v>1.1100000000000008</v>
      </c>
      <c r="D113" s="9">
        <f>FORECAST(C113, INDEX($B$2:$B$22,MATCH(C113,$A$2:$A$22,1)):INDEX($B$2:$B$22,MATCH(C113,$A$2:$A$22,1)+1),INDEX($A$2:$A$22,MATCH(C113,$A$2:$A$22,1)):INDEX($A$2:$A$22,MATCH(C113,$A$2:$A$22,1)+1))</f>
        <v>8.8542356020942403</v>
      </c>
    </row>
    <row r="114" spans="3:4" x14ac:dyDescent="0.3">
      <c r="C114">
        <f t="shared" si="3"/>
        <v>1.1200000000000008</v>
      </c>
      <c r="D114" s="9">
        <f>FORECAST(C114, INDEX($B$2:$B$22,MATCH(C114,$A$2:$A$22,1)):INDEX($B$2:$B$22,MATCH(C114,$A$2:$A$22,1)+1),INDEX($A$2:$A$22,MATCH(C114,$A$2:$A$22,1)):INDEX($A$2:$A$22,MATCH(C114,$A$2:$A$22,1)+1))</f>
        <v>8.8436073298429321</v>
      </c>
    </row>
    <row r="115" spans="3:4" x14ac:dyDescent="0.3">
      <c r="C115">
        <f t="shared" si="3"/>
        <v>1.1300000000000008</v>
      </c>
      <c r="D115" s="9">
        <f>FORECAST(C115, INDEX($B$2:$B$22,MATCH(C115,$A$2:$A$22,1)):INDEX($B$2:$B$22,MATCH(C115,$A$2:$A$22,1)+1),INDEX($A$2:$A$22,MATCH(C115,$A$2:$A$22,1)):INDEX($A$2:$A$22,MATCH(C115,$A$2:$A$22,1)+1))</f>
        <v>8.8329790575916221</v>
      </c>
    </row>
    <row r="116" spans="3:4" x14ac:dyDescent="0.3">
      <c r="C116">
        <f t="shared" si="3"/>
        <v>1.1400000000000008</v>
      </c>
      <c r="D116" s="9">
        <f>FORECAST(C116, INDEX($B$2:$B$22,MATCH(C116,$A$2:$A$22,1)):INDEX($B$2:$B$22,MATCH(C116,$A$2:$A$22,1)+1),INDEX($A$2:$A$22,MATCH(C116,$A$2:$A$22,1)):INDEX($A$2:$A$22,MATCH(C116,$A$2:$A$22,1)+1))</f>
        <v>8.8223507853403138</v>
      </c>
    </row>
    <row r="117" spans="3:4" x14ac:dyDescent="0.3">
      <c r="C117">
        <f t="shared" si="3"/>
        <v>1.1500000000000008</v>
      </c>
      <c r="D117" s="9">
        <f>FORECAST(C117, INDEX($B$2:$B$22,MATCH(C117,$A$2:$A$22,1)):INDEX($B$2:$B$22,MATCH(C117,$A$2:$A$22,1)+1),INDEX($A$2:$A$22,MATCH(C117,$A$2:$A$22,1)):INDEX($A$2:$A$22,MATCH(C117,$A$2:$A$22,1)+1))</f>
        <v>8.8117225130890056</v>
      </c>
    </row>
    <row r="118" spans="3:4" x14ac:dyDescent="0.3">
      <c r="C118">
        <f t="shared" si="3"/>
        <v>1.1600000000000008</v>
      </c>
      <c r="D118" s="9">
        <f>FORECAST(C118, INDEX($B$2:$B$22,MATCH(C118,$A$2:$A$22,1)):INDEX($B$2:$B$22,MATCH(C118,$A$2:$A$22,1)+1),INDEX($A$2:$A$22,MATCH(C118,$A$2:$A$22,1)):INDEX($A$2:$A$22,MATCH(C118,$A$2:$A$22,1)+1))</f>
        <v>8.8010942408376955</v>
      </c>
    </row>
    <row r="119" spans="3:4" x14ac:dyDescent="0.3">
      <c r="C119">
        <f t="shared" si="3"/>
        <v>1.1700000000000008</v>
      </c>
      <c r="D119" s="9">
        <f>FORECAST(C119, INDEX($B$2:$B$22,MATCH(C119,$A$2:$A$22,1)):INDEX($B$2:$B$22,MATCH(C119,$A$2:$A$22,1)+1),INDEX($A$2:$A$22,MATCH(C119,$A$2:$A$22,1)):INDEX($A$2:$A$22,MATCH(C119,$A$2:$A$22,1)+1))</f>
        <v>8.7904659685863873</v>
      </c>
    </row>
    <row r="120" spans="3:4" x14ac:dyDescent="0.3">
      <c r="C120">
        <f t="shared" si="3"/>
        <v>1.1800000000000008</v>
      </c>
      <c r="D120" s="9">
        <f>FORECAST(C120, INDEX($B$2:$B$22,MATCH(C120,$A$2:$A$22,1)):INDEX($B$2:$B$22,MATCH(C120,$A$2:$A$22,1)+1),INDEX($A$2:$A$22,MATCH(C120,$A$2:$A$22,1)):INDEX($A$2:$A$22,MATCH(C120,$A$2:$A$22,1)+1))</f>
        <v>8.779837696335079</v>
      </c>
    </row>
    <row r="121" spans="3:4" x14ac:dyDescent="0.3">
      <c r="C121">
        <f t="shared" si="3"/>
        <v>1.1900000000000008</v>
      </c>
      <c r="D121" s="9">
        <f>FORECAST(C121, INDEX($B$2:$B$22,MATCH(C121,$A$2:$A$22,1)):INDEX($B$2:$B$22,MATCH(C121,$A$2:$A$22,1)+1),INDEX($A$2:$A$22,MATCH(C121,$A$2:$A$22,1)):INDEX($A$2:$A$22,MATCH(C121,$A$2:$A$22,1)+1))</f>
        <v>8.769209424083769</v>
      </c>
    </row>
    <row r="122" spans="3:4" x14ac:dyDescent="0.3">
      <c r="C122">
        <f t="shared" si="3"/>
        <v>1.2000000000000008</v>
      </c>
      <c r="D122" s="9">
        <f>FORECAST(C122, INDEX($B$2:$B$22,MATCH(C122,$A$2:$A$22,1)):INDEX($B$2:$B$22,MATCH(C122,$A$2:$A$22,1)+1),INDEX($A$2:$A$22,MATCH(C122,$A$2:$A$22,1)):INDEX($A$2:$A$22,MATCH(C122,$A$2:$A$22,1)+1))</f>
        <v>8.7585811518324608</v>
      </c>
    </row>
    <row r="123" spans="3:4" x14ac:dyDescent="0.3">
      <c r="C123">
        <f t="shared" si="3"/>
        <v>1.2100000000000009</v>
      </c>
      <c r="D123" s="9">
        <f>FORECAST(C123, INDEX($B$2:$B$22,MATCH(C123,$A$2:$A$22,1)):INDEX($B$2:$B$22,MATCH(C123,$A$2:$A$22,1)+1),INDEX($A$2:$A$22,MATCH(C123,$A$2:$A$22,1)):INDEX($A$2:$A$22,MATCH(C123,$A$2:$A$22,1)+1))</f>
        <v>8.7479528795811508</v>
      </c>
    </row>
    <row r="124" spans="3:4" x14ac:dyDescent="0.3">
      <c r="C124">
        <f t="shared" si="3"/>
        <v>1.2200000000000009</v>
      </c>
      <c r="D124" s="9">
        <f>FORECAST(C124, INDEX($B$2:$B$22,MATCH(C124,$A$2:$A$22,1)):INDEX($B$2:$B$22,MATCH(C124,$A$2:$A$22,1)+1),INDEX($A$2:$A$22,MATCH(C124,$A$2:$A$22,1)):INDEX($A$2:$A$22,MATCH(C124,$A$2:$A$22,1)+1))</f>
        <v>8.7373246073298425</v>
      </c>
    </row>
    <row r="125" spans="3:4" x14ac:dyDescent="0.3">
      <c r="C125">
        <f t="shared" si="3"/>
        <v>1.2300000000000009</v>
      </c>
      <c r="D125" s="9">
        <f>FORECAST(C125, INDEX($B$2:$B$22,MATCH(C125,$A$2:$A$22,1)):INDEX($B$2:$B$22,MATCH(C125,$A$2:$A$22,1)+1),INDEX($A$2:$A$22,MATCH(C125,$A$2:$A$22,1)):INDEX($A$2:$A$22,MATCH(C125,$A$2:$A$22,1)+1))</f>
        <v>8.7266963350785343</v>
      </c>
    </row>
    <row r="126" spans="3:4" x14ac:dyDescent="0.3">
      <c r="C126">
        <f t="shared" si="3"/>
        <v>1.2400000000000009</v>
      </c>
      <c r="D126" s="9">
        <f>FORECAST(C126, INDEX($B$2:$B$22,MATCH(C126,$A$2:$A$22,1)):INDEX($B$2:$B$22,MATCH(C126,$A$2:$A$22,1)+1),INDEX($A$2:$A$22,MATCH(C126,$A$2:$A$22,1)):INDEX($A$2:$A$22,MATCH(C126,$A$2:$A$22,1)+1))</f>
        <v>8.7160680628272242</v>
      </c>
    </row>
    <row r="127" spans="3:4" x14ac:dyDescent="0.3">
      <c r="C127">
        <f t="shared" si="3"/>
        <v>1.2500000000000009</v>
      </c>
      <c r="D127" s="9">
        <f>FORECAST(C127, INDEX($B$2:$B$22,MATCH(C127,$A$2:$A$22,1)):INDEX($B$2:$B$22,MATCH(C127,$A$2:$A$22,1)+1),INDEX($A$2:$A$22,MATCH(C127,$A$2:$A$22,1)):INDEX($A$2:$A$22,MATCH(C127,$A$2:$A$22,1)+1))</f>
        <v>8.705439790575916</v>
      </c>
    </row>
    <row r="128" spans="3:4" x14ac:dyDescent="0.3">
      <c r="C128">
        <f t="shared" si="3"/>
        <v>1.2600000000000009</v>
      </c>
      <c r="D128" s="9">
        <f>FORECAST(C128, INDEX($B$2:$B$22,MATCH(C128,$A$2:$A$22,1)):INDEX($B$2:$B$22,MATCH(C128,$A$2:$A$22,1)+1),INDEX($A$2:$A$22,MATCH(C128,$A$2:$A$22,1)):INDEX($A$2:$A$22,MATCH(C128,$A$2:$A$22,1)+1))</f>
        <v>8.6914972067039091</v>
      </c>
    </row>
    <row r="129" spans="3:4" x14ac:dyDescent="0.3">
      <c r="C129">
        <f t="shared" si="3"/>
        <v>1.2700000000000009</v>
      </c>
      <c r="D129" s="9">
        <f>FORECAST(C129, INDEX($B$2:$B$22,MATCH(C129,$A$2:$A$22,1)):INDEX($B$2:$B$22,MATCH(C129,$A$2:$A$22,1)+1),INDEX($A$2:$A$22,MATCH(C129,$A$2:$A$22,1)):INDEX($A$2:$A$22,MATCH(C129,$A$2:$A$22,1)+1))</f>
        <v>8.6698212290502781</v>
      </c>
    </row>
    <row r="130" spans="3:4" x14ac:dyDescent="0.3">
      <c r="C130">
        <f t="shared" si="3"/>
        <v>1.2800000000000009</v>
      </c>
      <c r="D130" s="9">
        <f>FORECAST(C130, INDEX($B$2:$B$22,MATCH(C130,$A$2:$A$22,1)):INDEX($B$2:$B$22,MATCH(C130,$A$2:$A$22,1)+1),INDEX($A$2:$A$22,MATCH(C130,$A$2:$A$22,1)):INDEX($A$2:$A$22,MATCH(C130,$A$2:$A$22,1)+1))</f>
        <v>8.6481452513966452</v>
      </c>
    </row>
    <row r="131" spans="3:4" x14ac:dyDescent="0.3">
      <c r="C131">
        <f t="shared" ref="C131:C167" si="4">C130+h</f>
        <v>1.2900000000000009</v>
      </c>
      <c r="D131" s="9">
        <f>FORECAST(C131, INDEX($B$2:$B$22,MATCH(C131,$A$2:$A$22,1)):INDEX($B$2:$B$22,MATCH(C131,$A$2:$A$22,1)+1),INDEX($A$2:$A$22,MATCH(C131,$A$2:$A$22,1)):INDEX($A$2:$A$22,MATCH(C131,$A$2:$A$22,1)+1))</f>
        <v>8.626469273743016</v>
      </c>
    </row>
    <row r="132" spans="3:4" x14ac:dyDescent="0.3">
      <c r="C132">
        <f t="shared" si="4"/>
        <v>1.3000000000000009</v>
      </c>
      <c r="D132" s="9">
        <f>FORECAST(C132, INDEX($B$2:$B$22,MATCH(C132,$A$2:$A$22,1)):INDEX($B$2:$B$22,MATCH(C132,$A$2:$A$22,1)+1),INDEX($A$2:$A$22,MATCH(C132,$A$2:$A$22,1)):INDEX($A$2:$A$22,MATCH(C132,$A$2:$A$22,1)+1))</f>
        <v>8.6047932960893831</v>
      </c>
    </row>
    <row r="133" spans="3:4" x14ac:dyDescent="0.3">
      <c r="C133">
        <f t="shared" si="4"/>
        <v>1.3100000000000009</v>
      </c>
      <c r="D133" s="9">
        <f>FORECAST(C133, INDEX($B$2:$B$22,MATCH(C133,$A$2:$A$22,1)):INDEX($B$2:$B$22,MATCH(C133,$A$2:$A$22,1)+1),INDEX($A$2:$A$22,MATCH(C133,$A$2:$A$22,1)):INDEX($A$2:$A$22,MATCH(C133,$A$2:$A$22,1)+1))</f>
        <v>8.5831173184357521</v>
      </c>
    </row>
    <row r="134" spans="3:4" x14ac:dyDescent="0.3">
      <c r="C134">
        <f t="shared" si="4"/>
        <v>1.320000000000001</v>
      </c>
      <c r="D134" s="9">
        <f>FORECAST(C134, INDEX($B$2:$B$22,MATCH(C134,$A$2:$A$22,1)):INDEX($B$2:$B$22,MATCH(C134,$A$2:$A$22,1)+1),INDEX($A$2:$A$22,MATCH(C134,$A$2:$A$22,1)):INDEX($A$2:$A$22,MATCH(C134,$A$2:$A$22,1)+1))</f>
        <v>8.561441340782121</v>
      </c>
    </row>
    <row r="135" spans="3:4" x14ac:dyDescent="0.3">
      <c r="C135">
        <f t="shared" si="4"/>
        <v>1.330000000000001</v>
      </c>
      <c r="D135" s="9">
        <f>FORECAST(C135, INDEX($B$2:$B$22,MATCH(C135,$A$2:$A$22,1)):INDEX($B$2:$B$22,MATCH(C135,$A$2:$A$22,1)+1),INDEX($A$2:$A$22,MATCH(C135,$A$2:$A$22,1)):INDEX($A$2:$A$22,MATCH(C135,$A$2:$A$22,1)+1))</f>
        <v>8.53976536312849</v>
      </c>
    </row>
    <row r="136" spans="3:4" x14ac:dyDescent="0.3">
      <c r="C136">
        <f t="shared" si="4"/>
        <v>1.340000000000001</v>
      </c>
      <c r="D136" s="9">
        <f>FORECAST(C136, INDEX($B$2:$B$22,MATCH(C136,$A$2:$A$22,1)):INDEX($B$2:$B$22,MATCH(C136,$A$2:$A$22,1)+1),INDEX($A$2:$A$22,MATCH(C136,$A$2:$A$22,1)):INDEX($A$2:$A$22,MATCH(C136,$A$2:$A$22,1)+1))</f>
        <v>8.5180893854748589</v>
      </c>
    </row>
    <row r="137" spans="3:4" x14ac:dyDescent="0.3">
      <c r="C137">
        <f t="shared" si="4"/>
        <v>1.350000000000001</v>
      </c>
      <c r="D137" s="9">
        <f>FORECAST(C137, INDEX($B$2:$B$22,MATCH(C137,$A$2:$A$22,1)):INDEX($B$2:$B$22,MATCH(C137,$A$2:$A$22,1)+1),INDEX($A$2:$A$22,MATCH(C137,$A$2:$A$22,1)):INDEX($A$2:$A$22,MATCH(C137,$A$2:$A$22,1)+1))</f>
        <v>8.4964134078212261</v>
      </c>
    </row>
    <row r="138" spans="3:4" x14ac:dyDescent="0.3">
      <c r="C138">
        <f t="shared" si="4"/>
        <v>1.360000000000001</v>
      </c>
      <c r="D138" s="9">
        <f>FORECAST(C138, INDEX($B$2:$B$22,MATCH(C138,$A$2:$A$22,1)):INDEX($B$2:$B$22,MATCH(C138,$A$2:$A$22,1)+1),INDEX($A$2:$A$22,MATCH(C138,$A$2:$A$22,1)):INDEX($A$2:$A$22,MATCH(C138,$A$2:$A$22,1)+1))</f>
        <v>8.4747374301675968</v>
      </c>
    </row>
    <row r="139" spans="3:4" x14ac:dyDescent="0.3">
      <c r="C139">
        <f t="shared" si="4"/>
        <v>1.370000000000001</v>
      </c>
      <c r="D139" s="9">
        <f>FORECAST(C139, INDEX($B$2:$B$22,MATCH(C139,$A$2:$A$22,1)):INDEX($B$2:$B$22,MATCH(C139,$A$2:$A$22,1)+1),INDEX($A$2:$A$22,MATCH(C139,$A$2:$A$22,1)):INDEX($A$2:$A$22,MATCH(C139,$A$2:$A$22,1)+1))</f>
        <v>8.453061452513964</v>
      </c>
    </row>
    <row r="140" spans="3:4" x14ac:dyDescent="0.3">
      <c r="C140">
        <f t="shared" si="4"/>
        <v>1.380000000000001</v>
      </c>
      <c r="D140" s="9">
        <f>FORECAST(C140, INDEX($B$2:$B$22,MATCH(C140,$A$2:$A$22,1)):INDEX($B$2:$B$22,MATCH(C140,$A$2:$A$22,1)+1),INDEX($A$2:$A$22,MATCH(C140,$A$2:$A$22,1)):INDEX($A$2:$A$22,MATCH(C140,$A$2:$A$22,1)+1))</f>
        <v>8.431385474860333</v>
      </c>
    </row>
    <row r="141" spans="3:4" x14ac:dyDescent="0.3">
      <c r="C141">
        <f t="shared" si="4"/>
        <v>1.390000000000001</v>
      </c>
      <c r="D141" s="9">
        <f>FORECAST(C141, INDEX($B$2:$B$22,MATCH(C141,$A$2:$A$22,1)):INDEX($B$2:$B$22,MATCH(C141,$A$2:$A$22,1)+1),INDEX($A$2:$A$22,MATCH(C141,$A$2:$A$22,1)):INDEX($A$2:$A$22,MATCH(C141,$A$2:$A$22,1)+1))</f>
        <v>8.4097094972067019</v>
      </c>
    </row>
    <row r="142" spans="3:4" x14ac:dyDescent="0.3">
      <c r="C142">
        <f t="shared" si="4"/>
        <v>1.400000000000001</v>
      </c>
      <c r="D142" s="9">
        <f>FORECAST(C142, INDEX($B$2:$B$22,MATCH(C142,$A$2:$A$22,1)):INDEX($B$2:$B$22,MATCH(C142,$A$2:$A$22,1)+1),INDEX($A$2:$A$22,MATCH(C142,$A$2:$A$22,1)):INDEX($A$2:$A$22,MATCH(C142,$A$2:$A$22,1)+1))</f>
        <v>8.3880335195530709</v>
      </c>
    </row>
    <row r="143" spans="3:4" x14ac:dyDescent="0.3">
      <c r="C143">
        <f t="shared" si="4"/>
        <v>1.410000000000001</v>
      </c>
      <c r="D143" s="9">
        <f>FORECAST(C143, INDEX($B$2:$B$22,MATCH(C143,$A$2:$A$22,1)):INDEX($B$2:$B$22,MATCH(C143,$A$2:$A$22,1)+1),INDEX($A$2:$A$22,MATCH(C143,$A$2:$A$22,1)):INDEX($A$2:$A$22,MATCH(C143,$A$2:$A$22,1)+1))</f>
        <v>8.3663575418994398</v>
      </c>
    </row>
    <row r="144" spans="3:4" x14ac:dyDescent="0.3">
      <c r="C144">
        <f t="shared" si="4"/>
        <v>1.420000000000001</v>
      </c>
      <c r="D144" s="9">
        <f>FORECAST(C144, INDEX($B$2:$B$22,MATCH(C144,$A$2:$A$22,1)):INDEX($B$2:$B$22,MATCH(C144,$A$2:$A$22,1)+1),INDEX($A$2:$A$22,MATCH(C144,$A$2:$A$22,1)):INDEX($A$2:$A$22,MATCH(C144,$A$2:$A$22,1)+1))</f>
        <v>8.3446815642458088</v>
      </c>
    </row>
    <row r="145" spans="3:4" x14ac:dyDescent="0.3">
      <c r="C145">
        <f t="shared" si="4"/>
        <v>1.430000000000001</v>
      </c>
      <c r="D145" s="9">
        <f>FORECAST(C145, INDEX($B$2:$B$22,MATCH(C145,$A$2:$A$22,1)):INDEX($B$2:$B$22,MATCH(C145,$A$2:$A$22,1)+1),INDEX($A$2:$A$22,MATCH(C145,$A$2:$A$22,1)):INDEX($A$2:$A$22,MATCH(C145,$A$2:$A$22,1)+1))</f>
        <v>8.3230055865921777</v>
      </c>
    </row>
    <row r="146" spans="3:4" x14ac:dyDescent="0.3">
      <c r="C146">
        <f t="shared" si="4"/>
        <v>1.4400000000000011</v>
      </c>
      <c r="D146" s="9">
        <f>FORECAST(C146, INDEX($B$2:$B$22,MATCH(C146,$A$2:$A$22,1)):INDEX($B$2:$B$22,MATCH(C146,$A$2:$A$22,1)+1),INDEX($A$2:$A$22,MATCH(C146,$A$2:$A$22,1)):INDEX($A$2:$A$22,MATCH(C146,$A$2:$A$22,1)+1))</f>
        <v>8.3095844155844159</v>
      </c>
    </row>
    <row r="147" spans="3:4" x14ac:dyDescent="0.3">
      <c r="C147">
        <f t="shared" si="4"/>
        <v>1.4500000000000011</v>
      </c>
      <c r="D147" s="9">
        <f>FORECAST(C147, INDEX($B$2:$B$22,MATCH(C147,$A$2:$A$22,1)):INDEX($B$2:$B$22,MATCH(C147,$A$2:$A$22,1)+1),INDEX($A$2:$A$22,MATCH(C147,$A$2:$A$22,1)):INDEX($A$2:$A$22,MATCH(C147,$A$2:$A$22,1)+1))</f>
        <v>8.3085454545454542</v>
      </c>
    </row>
    <row r="148" spans="3:4" x14ac:dyDescent="0.3">
      <c r="C148">
        <f t="shared" si="4"/>
        <v>1.4600000000000011</v>
      </c>
      <c r="D148" s="9">
        <f>FORECAST(C148, INDEX($B$2:$B$22,MATCH(C148,$A$2:$A$22,1)):INDEX($B$2:$B$22,MATCH(C148,$A$2:$A$22,1)+1),INDEX($A$2:$A$22,MATCH(C148,$A$2:$A$22,1)):INDEX($A$2:$A$22,MATCH(C148,$A$2:$A$22,1)+1))</f>
        <v>8.3075064935064926</v>
      </c>
    </row>
    <row r="149" spans="3:4" x14ac:dyDescent="0.3">
      <c r="C149">
        <f t="shared" si="4"/>
        <v>1.4700000000000011</v>
      </c>
      <c r="D149" s="9">
        <f>FORECAST(C149, INDEX($B$2:$B$22,MATCH(C149,$A$2:$A$22,1)):INDEX($B$2:$B$22,MATCH(C149,$A$2:$A$22,1)+1),INDEX($A$2:$A$22,MATCH(C149,$A$2:$A$22,1)):INDEX($A$2:$A$22,MATCH(C149,$A$2:$A$22,1)+1))</f>
        <v>8.3064675324675328</v>
      </c>
    </row>
    <row r="150" spans="3:4" x14ac:dyDescent="0.3">
      <c r="C150">
        <f t="shared" si="4"/>
        <v>1.4800000000000011</v>
      </c>
      <c r="D150" s="9">
        <f>FORECAST(C150, INDEX($B$2:$B$22,MATCH(C150,$A$2:$A$22,1)):INDEX($B$2:$B$22,MATCH(C150,$A$2:$A$22,1)+1),INDEX($A$2:$A$22,MATCH(C150,$A$2:$A$22,1)):INDEX($A$2:$A$22,MATCH(C150,$A$2:$A$22,1)+1))</f>
        <v>8.3054285714285712</v>
      </c>
    </row>
    <row r="151" spans="3:4" x14ac:dyDescent="0.3">
      <c r="C151">
        <f t="shared" si="4"/>
        <v>1.4900000000000011</v>
      </c>
      <c r="D151" s="9">
        <f>FORECAST(C151, INDEX($B$2:$B$22,MATCH(C151,$A$2:$A$22,1)):INDEX($B$2:$B$22,MATCH(C151,$A$2:$A$22,1)+1),INDEX($A$2:$A$22,MATCH(C151,$A$2:$A$22,1)):INDEX($A$2:$A$22,MATCH(C151,$A$2:$A$22,1)+1))</f>
        <v>8.3043896103896095</v>
      </c>
    </row>
    <row r="152" spans="3:4" x14ac:dyDescent="0.3">
      <c r="C152">
        <f t="shared" si="4"/>
        <v>1.5000000000000011</v>
      </c>
      <c r="D152" s="9">
        <f>FORECAST(C152, INDEX($B$2:$B$22,MATCH(C152,$A$2:$A$22,1)):INDEX($B$2:$B$22,MATCH(C152,$A$2:$A$22,1)+1),INDEX($A$2:$A$22,MATCH(C152,$A$2:$A$22,1)):INDEX($A$2:$A$22,MATCH(C152,$A$2:$A$22,1)+1))</f>
        <v>8.3033506493506497</v>
      </c>
    </row>
    <row r="153" spans="3:4" x14ac:dyDescent="0.3">
      <c r="C153">
        <f t="shared" si="4"/>
        <v>1.5100000000000011</v>
      </c>
      <c r="D153" s="9">
        <f>FORECAST(C153, INDEX($B$2:$B$22,MATCH(C153,$A$2:$A$22,1)):INDEX($B$2:$B$22,MATCH(C153,$A$2:$A$22,1)+1),INDEX($A$2:$A$22,MATCH(C153,$A$2:$A$22,1)):INDEX($A$2:$A$22,MATCH(C153,$A$2:$A$22,1)+1))</f>
        <v>8.3023116883116881</v>
      </c>
    </row>
    <row r="154" spans="3:4" x14ac:dyDescent="0.3">
      <c r="C154">
        <f t="shared" si="4"/>
        <v>1.5200000000000011</v>
      </c>
      <c r="D154" s="9">
        <f>FORECAST(C154, INDEX($B$2:$B$22,MATCH(C154,$A$2:$A$22,1)):INDEX($B$2:$B$22,MATCH(C154,$A$2:$A$22,1)+1),INDEX($A$2:$A$22,MATCH(C154,$A$2:$A$22,1)):INDEX($A$2:$A$22,MATCH(C154,$A$2:$A$22,1)+1))</f>
        <v>8.3012727272727265</v>
      </c>
    </row>
    <row r="155" spans="3:4" x14ac:dyDescent="0.3">
      <c r="C155">
        <f t="shared" si="4"/>
        <v>1.5300000000000011</v>
      </c>
      <c r="D155" s="9">
        <f>FORECAST(C155, INDEX($B$2:$B$22,MATCH(C155,$A$2:$A$22,1)):INDEX($B$2:$B$22,MATCH(C155,$A$2:$A$22,1)+1),INDEX($A$2:$A$22,MATCH(C155,$A$2:$A$22,1)):INDEX($A$2:$A$22,MATCH(C155,$A$2:$A$22,1)+1))</f>
        <v>8.3002337662337666</v>
      </c>
    </row>
    <row r="156" spans="3:4" x14ac:dyDescent="0.3">
      <c r="C156">
        <f t="shared" si="4"/>
        <v>1.5400000000000011</v>
      </c>
      <c r="D156" s="9">
        <f>FORECAST(C156, INDEX($B$2:$B$22,MATCH(C156,$A$2:$A$22,1)):INDEX($B$2:$B$22,MATCH(C156,$A$2:$A$22,1)+1),INDEX($A$2:$A$22,MATCH(C156,$A$2:$A$22,1)):INDEX($A$2:$A$22,MATCH(C156,$A$2:$A$22,1)+1))</f>
        <v>8.299194805194805</v>
      </c>
    </row>
    <row r="157" spans="3:4" x14ac:dyDescent="0.3">
      <c r="C157">
        <f t="shared" si="4"/>
        <v>1.5500000000000012</v>
      </c>
      <c r="D157" s="9">
        <f>FORECAST(C157, INDEX($B$2:$B$22,MATCH(C157,$A$2:$A$22,1)):INDEX($B$2:$B$22,MATCH(C157,$A$2:$A$22,1)+1),INDEX($A$2:$A$22,MATCH(C157,$A$2:$A$22,1)):INDEX($A$2:$A$22,MATCH(C157,$A$2:$A$22,1)+1))</f>
        <v>8.2981558441558434</v>
      </c>
    </row>
    <row r="158" spans="3:4" x14ac:dyDescent="0.3">
      <c r="C158">
        <f t="shared" si="4"/>
        <v>1.5600000000000012</v>
      </c>
      <c r="D158" s="9">
        <f>FORECAST(C158, INDEX($B$2:$B$22,MATCH(C158,$A$2:$A$22,1)):INDEX($B$2:$B$22,MATCH(C158,$A$2:$A$22,1)+1),INDEX($A$2:$A$22,MATCH(C158,$A$2:$A$22,1)):INDEX($A$2:$A$22,MATCH(C158,$A$2:$A$22,1)+1))</f>
        <v>8.2971168831168836</v>
      </c>
    </row>
    <row r="159" spans="3:4" x14ac:dyDescent="0.3">
      <c r="C159">
        <f t="shared" si="4"/>
        <v>1.5700000000000012</v>
      </c>
      <c r="D159" s="9">
        <f>FORECAST(C159, INDEX($B$2:$B$22,MATCH(C159,$A$2:$A$22,1)):INDEX($B$2:$B$22,MATCH(C159,$A$2:$A$22,1)+1),INDEX($A$2:$A$22,MATCH(C159,$A$2:$A$22,1)):INDEX($A$2:$A$22,MATCH(C159,$A$2:$A$22,1)+1))</f>
        <v>8.2960779220779219</v>
      </c>
    </row>
    <row r="160" spans="3:4" x14ac:dyDescent="0.3">
      <c r="C160">
        <f t="shared" si="4"/>
        <v>1.5800000000000012</v>
      </c>
      <c r="D160" s="9">
        <f>FORECAST(C160, INDEX($B$2:$B$22,MATCH(C160,$A$2:$A$22,1)):INDEX($B$2:$B$22,MATCH(C160,$A$2:$A$22,1)+1),INDEX($A$2:$A$22,MATCH(C160,$A$2:$A$22,1)):INDEX($A$2:$A$22,MATCH(C160,$A$2:$A$22,1)+1))</f>
        <v>8.2950389610389603</v>
      </c>
    </row>
    <row r="161" spans="3:4" x14ac:dyDescent="0.3">
      <c r="C161">
        <f t="shared" si="4"/>
        <v>1.5900000000000012</v>
      </c>
      <c r="D161" s="9">
        <f>FORECAST(C161, INDEX($B$2:$B$22,MATCH(C161,$A$2:$A$22,1)):INDEX($B$2:$B$22,MATCH(C161,$A$2:$A$22,1)+1),INDEX($A$2:$A$22,MATCH(C161,$A$2:$A$22,1)):INDEX($A$2:$A$22,MATCH(C161,$A$2:$A$22,1)+1))</f>
        <v>8.2939999999998122</v>
      </c>
    </row>
    <row r="162" spans="3:4" x14ac:dyDescent="0.3">
      <c r="C162">
        <f t="shared" si="4"/>
        <v>1.6000000000000012</v>
      </c>
      <c r="D162" s="9">
        <f>FORECAST(C162, INDEX($B$2:$B$22,MATCH(C162,$A$2:$A$22,1)):INDEX($B$2:$B$22,MATCH(C162,$A$2:$A$22,1)+1),INDEX($A$2:$A$22,MATCH(C162,$A$2:$A$22,1)):INDEX($A$2:$A$22,MATCH(C162,$A$2:$A$22,1)+1))</f>
        <v>6.620818181817981</v>
      </c>
    </row>
    <row r="163" spans="3:4" x14ac:dyDescent="0.3">
      <c r="C163">
        <f t="shared" si="4"/>
        <v>1.6100000000000012</v>
      </c>
      <c r="D163" s="9">
        <f>FORECAST(C163, INDEX($B$2:$B$22,MATCH(C163,$A$2:$A$22,1)):INDEX($B$2:$B$22,MATCH(C163,$A$2:$A$22,1)+1),INDEX($A$2:$A$22,MATCH(C163,$A$2:$A$22,1)):INDEX($A$2:$A$22,MATCH(C163,$A$2:$A$22,1)+1))</f>
        <v>4.9476363636362066</v>
      </c>
    </row>
    <row r="164" spans="3:4" x14ac:dyDescent="0.3">
      <c r="C164">
        <f t="shared" si="4"/>
        <v>1.6200000000000012</v>
      </c>
      <c r="D164" s="9">
        <f>FORECAST(C164, INDEX($B$2:$B$22,MATCH(C164,$A$2:$A$22,1)):INDEX($B$2:$B$22,MATCH(C164,$A$2:$A$22,1)+1),INDEX($A$2:$A$22,MATCH(C164,$A$2:$A$22,1)):INDEX($A$2:$A$22,MATCH(C164,$A$2:$A$22,1)+1))</f>
        <v>3.6418421052630094</v>
      </c>
    </row>
    <row r="165" spans="3:4" x14ac:dyDescent="0.3">
      <c r="C165">
        <f t="shared" si="4"/>
        <v>1.6300000000000012</v>
      </c>
      <c r="D165" s="9">
        <f>FORECAST(C165, INDEX($B$2:$B$22,MATCH(C165,$A$2:$A$22,1)):INDEX($B$2:$B$22,MATCH(C165,$A$2:$A$22,1)+1),INDEX($A$2:$A$22,MATCH(C165,$A$2:$A$22,1)):INDEX($A$2:$A$22,MATCH(C165,$A$2:$A$22,1)+1))</f>
        <v>2.4278947368419495</v>
      </c>
    </row>
    <row r="166" spans="3:4" x14ac:dyDescent="0.3">
      <c r="C166">
        <f t="shared" si="4"/>
        <v>1.6400000000000012</v>
      </c>
      <c r="D166" s="9">
        <f>FORECAST(C166, INDEX($B$2:$B$22,MATCH(C166,$A$2:$A$22,1)):INDEX($B$2:$B$22,MATCH(C166,$A$2:$A$22,1)+1),INDEX($A$2:$A$22,MATCH(C166,$A$2:$A$22,1)):INDEX($A$2:$A$22,MATCH(C166,$A$2:$A$22,1)+1))</f>
        <v>1.2139473684208895</v>
      </c>
    </row>
    <row r="167" spans="3:4" x14ac:dyDescent="0.3">
      <c r="C167">
        <f t="shared" si="4"/>
        <v>1.6500000000000012</v>
      </c>
      <c r="D167" s="9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6E10-8248-4E44-BDD0-166642BC6233}">
  <dimension ref="A1:J24"/>
  <sheetViews>
    <sheetView workbookViewId="0">
      <selection activeCell="D26" sqref="D26"/>
    </sheetView>
  </sheetViews>
  <sheetFormatPr defaultRowHeight="14.4" x14ac:dyDescent="0.3"/>
  <cols>
    <col min="1" max="1" width="23.109375" style="1" bestFit="1" customWidth="1"/>
    <col min="2" max="3" width="8.88671875" style="1"/>
    <col min="4" max="4" width="12.109375" style="1" bestFit="1" customWidth="1"/>
    <col min="5" max="5" width="11.33203125" style="1" bestFit="1" customWidth="1"/>
    <col min="6" max="6" width="12.109375" style="1" bestFit="1" customWidth="1"/>
    <col min="7" max="16384" width="8.88671875" style="1"/>
  </cols>
  <sheetData>
    <row r="1" spans="1:10" x14ac:dyDescent="0.3">
      <c r="A1" s="14" t="s">
        <v>21</v>
      </c>
      <c r="B1" s="14">
        <f>(89-43.1)/1000</f>
        <v>4.5899999999999996E-2</v>
      </c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 t="s">
        <v>25</v>
      </c>
      <c r="B2" s="15">
        <f>0.089*9.81/4.448*16</f>
        <v>3.1406115107913668</v>
      </c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 t="s">
        <v>22</v>
      </c>
      <c r="B3" s="15">
        <f>'Estes Graphs'!B3</f>
        <v>4.5206984927431675</v>
      </c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4" t="s">
        <v>23</v>
      </c>
      <c r="B4" s="14">
        <f>1200+450</f>
        <v>1650</v>
      </c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 t="s">
        <v>28</v>
      </c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">
      <c r="A6" s="14" t="s">
        <v>31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16.2" x14ac:dyDescent="0.3">
      <c r="A7" s="14" t="s">
        <v>32</v>
      </c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4" t="s">
        <v>24</v>
      </c>
      <c r="B8" s="14"/>
      <c r="C8" s="14"/>
      <c r="D8" s="14"/>
      <c r="E8" s="14"/>
      <c r="F8" s="14"/>
      <c r="G8" s="14"/>
      <c r="H8" s="16" t="s">
        <v>26</v>
      </c>
      <c r="I8" s="14"/>
      <c r="J8" s="14"/>
    </row>
    <row r="9" spans="1:10" x14ac:dyDescent="0.3">
      <c r="A9" s="14" t="s">
        <v>27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 t="s">
        <v>29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 ht="16.2" x14ac:dyDescent="0.3">
      <c r="A11" s="14" t="s">
        <v>30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4"/>
      <c r="B17" s="14" t="s">
        <v>38</v>
      </c>
      <c r="C17" s="14" t="s">
        <v>39</v>
      </c>
      <c r="D17" s="14" t="s">
        <v>40</v>
      </c>
      <c r="E17" s="14"/>
      <c r="F17" s="14"/>
      <c r="G17" s="14" t="s">
        <v>41</v>
      </c>
      <c r="H17" s="14" t="s">
        <v>40</v>
      </c>
      <c r="I17" s="14"/>
      <c r="J17" s="14"/>
    </row>
    <row r="18" spans="1:10" x14ac:dyDescent="0.3">
      <c r="A18" s="14" t="s">
        <v>35</v>
      </c>
      <c r="B18" s="17">
        <f>'Altitude, h=0.01'!B15</f>
        <v>270.0809897410175</v>
      </c>
      <c r="C18" s="14">
        <v>437</v>
      </c>
      <c r="D18" s="18">
        <f>ABS(C18-B18)/C18</f>
        <v>0.38196569853314072</v>
      </c>
      <c r="E18" s="14"/>
      <c r="F18" s="14"/>
      <c r="G18" s="14">
        <f>B4*12*2.54/100</f>
        <v>502.92</v>
      </c>
      <c r="H18" s="18">
        <f>ABS(G18-B18)/G18</f>
        <v>0.46297425089275135</v>
      </c>
      <c r="I18" s="14"/>
      <c r="J18" s="14"/>
    </row>
    <row r="19" spans="1:10" x14ac:dyDescent="0.3">
      <c r="A19" s="14" t="s">
        <v>36</v>
      </c>
      <c r="B19" s="17">
        <f>'Altitude, h=0.01'!B18</f>
        <v>158.53191383062835</v>
      </c>
      <c r="C19" s="14">
        <v>146</v>
      </c>
      <c r="D19" s="18">
        <f>ABS(C19-B19)/C19</f>
        <v>8.5835026237180506E-2</v>
      </c>
      <c r="E19" s="14"/>
      <c r="F19" s="14"/>
      <c r="G19" s="14">
        <f>600*12*2.54/100</f>
        <v>182.88</v>
      </c>
      <c r="H19" s="18">
        <f>ABS(G19-B19)/G19</f>
        <v>0.13313695411948623</v>
      </c>
      <c r="I19" s="14"/>
      <c r="J19" s="14"/>
    </row>
    <row r="20" spans="1:10" x14ac:dyDescent="0.3">
      <c r="A20" s="14" t="s">
        <v>37</v>
      </c>
      <c r="B20" s="17">
        <f>'Altitude, h=0.01'!B19</f>
        <v>363.22374637830143</v>
      </c>
      <c r="C20" s="14">
        <v>337</v>
      </c>
      <c r="D20" s="18">
        <f>ABS(C20-B20)/C20</f>
        <v>7.7815271152229762E-2</v>
      </c>
      <c r="E20" s="14" t="s">
        <v>42</v>
      </c>
      <c r="F20" s="18" t="s">
        <v>42</v>
      </c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</sheetData>
  <hyperlinks>
    <hyperlink ref="H8" r:id="rId1" location="estes-amazon-specifications" xr:uid="{E44E1BD2-99C5-48B6-B44C-7786799156E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8C98-1ECA-4B3E-BAF4-2F0D3E3FF7FB}">
  <dimension ref="A1:B5"/>
  <sheetViews>
    <sheetView workbookViewId="0">
      <selection activeCell="E27" sqref="E27"/>
    </sheetView>
  </sheetViews>
  <sheetFormatPr defaultRowHeight="14.4" x14ac:dyDescent="0.3"/>
  <cols>
    <col min="1" max="1" width="19.77734375" bestFit="1" customWidth="1"/>
    <col min="2" max="2" width="7" bestFit="1" customWidth="1"/>
  </cols>
  <sheetData>
    <row r="1" spans="1:2" x14ac:dyDescent="0.3">
      <c r="A1" s="1" t="s">
        <v>21</v>
      </c>
      <c r="B1" s="3">
        <f>(89-43.1)/1000</f>
        <v>4.5899999999999996E-2</v>
      </c>
    </row>
    <row r="2" spans="1:2" x14ac:dyDescent="0.3">
      <c r="A2" s="1" t="s">
        <v>43</v>
      </c>
      <c r="B2" s="3">
        <f>0.089*9.81/4.448*16</f>
        <v>3.1406115107913668</v>
      </c>
    </row>
    <row r="3" spans="1:2" ht="16.2" x14ac:dyDescent="0.3">
      <c r="A3" s="2" t="s">
        <v>20</v>
      </c>
      <c r="B3" s="5">
        <f>'Altitude, h=0.01'!g*('Altitude, h=0.01'!m+'Altitude, h=0.01'!m_f/2)/('Altitude, h=0.01'!C_D*'Altitude, h=0.01'!A)/4.448*16*(1/100*2.54)^2</f>
        <v>4.5206984927431675</v>
      </c>
    </row>
    <row r="4" spans="1:2" x14ac:dyDescent="0.3">
      <c r="A4" s="1" t="s">
        <v>44</v>
      </c>
      <c r="B4" s="1">
        <f>1200+450</f>
        <v>1650</v>
      </c>
    </row>
    <row r="5" spans="1:2" x14ac:dyDescent="0.3">
      <c r="A5" s="1" t="s">
        <v>45</v>
      </c>
      <c r="B5" s="1">
        <f>B4*12*2.54/100</f>
        <v>502.92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Altitude, h=0.01</vt:lpstr>
      <vt:lpstr>S-T</vt:lpstr>
      <vt:lpstr>V-T</vt:lpstr>
      <vt:lpstr>A-T</vt:lpstr>
      <vt:lpstr>D12 Data</vt:lpstr>
      <vt:lpstr>Cross Checks</vt:lpstr>
      <vt:lpstr>Estes Graphs</vt:lpstr>
      <vt:lpstr>'Altitude, h=0.01'!A</vt:lpstr>
      <vt:lpstr>'Altitude, h=0.01'!a_c</vt:lpstr>
      <vt:lpstr>'Altitude, h=0.01'!a_D</vt:lpstr>
      <vt:lpstr>adx</vt:lpstr>
      <vt:lpstr>ady</vt:lpstr>
      <vt:lpstr>atx</vt:lpstr>
      <vt:lpstr>aty</vt:lpstr>
      <vt:lpstr>ax</vt:lpstr>
      <vt:lpstr>ay</vt:lpstr>
      <vt:lpstr>'Altitude, h=0.01'!C_D</vt:lpstr>
      <vt:lpstr>'Altitude, h=0.01'!g</vt:lpstr>
      <vt:lpstr>h</vt:lpstr>
      <vt:lpstr>'Altitude, h=0.01'!I</vt:lpstr>
      <vt:lpstr>'Altitude, h=0.01'!m</vt:lpstr>
      <vt:lpstr>'Altitude, h=0.01'!m_f</vt:lpstr>
      <vt:lpstr>'Altitude, h=0.01'!rho</vt:lpstr>
      <vt:lpstr>s</vt:lpstr>
      <vt:lpstr>t</vt:lpstr>
      <vt:lpstr>'Altitude, h=0.01'!t_thrust</vt:lpstr>
      <vt:lpstr>v</vt:lpstr>
      <vt:lpstr>vx</vt:lpstr>
      <vt:lpstr>vy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Aagaard</dc:creator>
  <cp:lastModifiedBy>Luke Aagaard</cp:lastModifiedBy>
  <dcterms:created xsi:type="dcterms:W3CDTF">2023-04-07T15:50:32Z</dcterms:created>
  <dcterms:modified xsi:type="dcterms:W3CDTF">2024-04-22T13:50:00Z</dcterms:modified>
</cp:coreProperties>
</file>