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alliso\Documents\GitHub\WVS_Analysis_Leigh_Allison\"/>
    </mc:Choice>
  </mc:AlternateContent>
  <bookViews>
    <workbookView xWindow="0" yWindow="0" windowWidth="19200" windowHeight="11460"/>
  </bookViews>
  <sheets>
    <sheet name="Renewable_Resourc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5" i="1"/>
  <c r="M6" i="1"/>
  <c r="M7" i="1"/>
  <c r="M8" i="1"/>
  <c r="M9" i="1"/>
  <c r="M10" i="1"/>
  <c r="M11" i="1"/>
  <c r="M12" i="1"/>
  <c r="M13" i="1"/>
  <c r="M14" i="1"/>
  <c r="M16" i="1"/>
  <c r="M17" i="1"/>
  <c r="M18" i="1"/>
  <c r="M19" i="1"/>
  <c r="M20" i="1"/>
  <c r="M21" i="1"/>
  <c r="M22" i="1"/>
  <c r="M23" i="1"/>
  <c r="M26" i="1"/>
  <c r="M27" i="1"/>
  <c r="M28" i="1"/>
  <c r="M29" i="1"/>
  <c r="M30" i="1"/>
  <c r="M31" i="1"/>
  <c r="M32" i="1"/>
  <c r="M33" i="1"/>
  <c r="M35" i="1"/>
  <c r="M36" i="1"/>
  <c r="M37" i="1"/>
  <c r="M38" i="1"/>
  <c r="M39" i="1"/>
  <c r="M41" i="1"/>
  <c r="M42" i="1"/>
  <c r="M43" i="1"/>
  <c r="M44" i="1"/>
  <c r="M45" i="1"/>
  <c r="M47" i="1"/>
  <c r="M48" i="1"/>
  <c r="M49" i="1"/>
  <c r="M51" i="1"/>
  <c r="M53" i="1"/>
  <c r="M2" i="1"/>
  <c r="E48" i="1"/>
  <c r="E44" i="1"/>
  <c r="E43" i="1"/>
  <c r="E31" i="1"/>
  <c r="E16" i="1"/>
  <c r="E12" i="1"/>
  <c r="E33" i="1"/>
  <c r="E17" i="1"/>
  <c r="E50" i="1"/>
  <c r="E54" i="1"/>
  <c r="E42" i="1"/>
  <c r="E45" i="1"/>
  <c r="E40" i="1"/>
  <c r="E36" i="1"/>
  <c r="E29" i="1"/>
  <c r="E32" i="1"/>
  <c r="E21" i="1"/>
  <c r="E5" i="1"/>
  <c r="E24" i="1"/>
  <c r="E47" i="1"/>
  <c r="E30" i="1"/>
  <c r="E27" i="1"/>
  <c r="E2" i="1"/>
  <c r="E53" i="1"/>
  <c r="E28" i="1"/>
  <c r="E26" i="1"/>
  <c r="E22" i="1"/>
  <c r="E20" i="1"/>
  <c r="E51" i="1"/>
  <c r="E46" i="1"/>
  <c r="E35" i="1"/>
  <c r="E13" i="1"/>
  <c r="E11" i="1"/>
  <c r="E9" i="1"/>
  <c r="E8" i="1"/>
  <c r="E3" i="1"/>
  <c r="E52" i="1"/>
  <c r="E49" i="1"/>
  <c r="E39" i="1"/>
  <c r="E25" i="1"/>
  <c r="E23" i="1"/>
  <c r="E15" i="1"/>
  <c r="E7" i="1"/>
  <c r="E6" i="1"/>
  <c r="E4" i="1"/>
  <c r="E41" i="1"/>
  <c r="E38" i="1"/>
  <c r="E37" i="1"/>
  <c r="E14" i="1"/>
  <c r="E18" i="1"/>
  <c r="E10" i="1"/>
</calcChain>
</file>

<file path=xl/sharedStrings.xml><?xml version="1.0" encoding="utf-8"?>
<sst xmlns="http://schemas.openxmlformats.org/spreadsheetml/2006/main" count="119" uniqueCount="82">
  <si>
    <t>Country.Code</t>
  </si>
  <si>
    <t>Country.Name</t>
  </si>
  <si>
    <t>RE_Generation</t>
  </si>
  <si>
    <t>Region</t>
  </si>
  <si>
    <t>Wind</t>
  </si>
  <si>
    <t>Solar</t>
  </si>
  <si>
    <t>Tidal</t>
  </si>
  <si>
    <t>BioEnergy</t>
  </si>
  <si>
    <t>Geothermal</t>
  </si>
  <si>
    <t>China</t>
  </si>
  <si>
    <t>CHN</t>
  </si>
  <si>
    <t>Hong Kong SAR, China</t>
  </si>
  <si>
    <t>Estonia</t>
  </si>
  <si>
    <t>EEU</t>
  </si>
  <si>
    <t>Poland</t>
  </si>
  <si>
    <t>Romania</t>
  </si>
  <si>
    <t>Slovenia</t>
  </si>
  <si>
    <t>Armenia</t>
  </si>
  <si>
    <t>FSU</t>
  </si>
  <si>
    <t>Azerbaijan</t>
  </si>
  <si>
    <t>Belarus</t>
  </si>
  <si>
    <t>Georgia</t>
  </si>
  <si>
    <t>Kazakhstan</t>
  </si>
  <si>
    <t>Kyrgyz Republic</t>
  </si>
  <si>
    <t>Russian Federation</t>
  </si>
  <si>
    <t>Ukraine</t>
  </si>
  <si>
    <t>Uzbekistan</t>
  </si>
  <si>
    <t>Argentina</t>
  </si>
  <si>
    <t>LAC</t>
  </si>
  <si>
    <t>Brazil</t>
  </si>
  <si>
    <t>Chile</t>
  </si>
  <si>
    <t>Colombia</t>
  </si>
  <si>
    <t>Ecuador</t>
  </si>
  <si>
    <t>Peru</t>
  </si>
  <si>
    <t>Trinidad and Tobago</t>
  </si>
  <si>
    <t>Uruguay</t>
  </si>
  <si>
    <t>Iraq</t>
  </si>
  <si>
    <t>MEE</t>
  </si>
  <si>
    <t>Jordan</t>
  </si>
  <si>
    <t>Lebanon</t>
  </si>
  <si>
    <t>Malaysia</t>
  </si>
  <si>
    <t>Yemen, Rep.</t>
  </si>
  <si>
    <t>Algeria</t>
  </si>
  <si>
    <t>NAF</t>
  </si>
  <si>
    <t>Libya</t>
  </si>
  <si>
    <t>Morocco</t>
  </si>
  <si>
    <t>Tunisia</t>
  </si>
  <si>
    <t>Korea, Dem. People’s Rep.</t>
  </si>
  <si>
    <t>OAE</t>
  </si>
  <si>
    <t>Australia</t>
  </si>
  <si>
    <t>OCN</t>
  </si>
  <si>
    <t>Japan</t>
  </si>
  <si>
    <t>JPN</t>
  </si>
  <si>
    <t>New Zealand</t>
  </si>
  <si>
    <t>Mexico</t>
  </si>
  <si>
    <t>Philippines</t>
  </si>
  <si>
    <t>PAS</t>
  </si>
  <si>
    <t>Singapore</t>
  </si>
  <si>
    <t>Thailand</t>
  </si>
  <si>
    <t>South Africa</t>
  </si>
  <si>
    <t>SAF</t>
  </si>
  <si>
    <t>Zimbabwe</t>
  </si>
  <si>
    <t>India</t>
  </si>
  <si>
    <t>IND</t>
  </si>
  <si>
    <t>Pakistan</t>
  </si>
  <si>
    <t>OSA</t>
  </si>
  <si>
    <t>United States</t>
  </si>
  <si>
    <t>USA</t>
  </si>
  <si>
    <t>Ghana</t>
  </si>
  <si>
    <t>WCA</t>
  </si>
  <si>
    <t>Nigeria</t>
  </si>
  <si>
    <t>Cyprus</t>
  </si>
  <si>
    <t>WEU</t>
  </si>
  <si>
    <t>Germany</t>
  </si>
  <si>
    <t>Netherlands</t>
  </si>
  <si>
    <t>Spain</t>
  </si>
  <si>
    <t>Sweden</t>
  </si>
  <si>
    <t>Turkey</t>
  </si>
  <si>
    <t>Nation Commitments</t>
  </si>
  <si>
    <t>by</t>
  </si>
  <si>
    <t>Share (2012)</t>
  </si>
  <si>
    <t xml:space="preserve">Policy Target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</si>
</sst>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1" xfId="0" applyBorder="1"/>
    <xf numFmtId="0" fontId="0" fillId="0" borderId="1" xfId="0" applyFont="1" applyBorder="1"/>
    <xf numFmtId="0" fontId="1" fillId="0" borderId="1" xfId="0" applyFont="1" applyBorder="1"/>
    <xf numFmtId="2" fontId="0" fillId="0" borderId="0" xfId="0" applyNumberForma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J8" sqref="J8"/>
    </sheetView>
  </sheetViews>
  <sheetFormatPr defaultRowHeight="15" x14ac:dyDescent="0.25"/>
  <cols>
    <col min="1" max="1" width="13.28515625" bestFit="1" customWidth="1"/>
    <col min="2" max="2" width="24.85546875" bestFit="1" customWidth="1"/>
    <col min="3" max="3" width="14.28515625" customWidth="1"/>
    <col min="4" max="4" width="7.140625" bestFit="1" customWidth="1"/>
    <col min="5" max="5" width="5.7109375" style="1" customWidth="1"/>
    <col min="6" max="6" width="8.5703125" customWidth="1"/>
    <col min="7" max="7" width="5.28515625" customWidth="1"/>
    <col min="8" max="8" width="9.85546875" customWidth="1"/>
    <col min="9" max="10" width="11.5703125" customWidth="1"/>
    <col min="11" max="11" width="20.28515625" bestFit="1" customWidth="1"/>
    <col min="13" max="13" width="12.710937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80</v>
      </c>
      <c r="K1" s="2" t="s">
        <v>78</v>
      </c>
      <c r="L1" s="2" t="s">
        <v>79</v>
      </c>
      <c r="M1" s="6" t="s">
        <v>81</v>
      </c>
    </row>
    <row r="2" spans="1:13" ht="15.75" x14ac:dyDescent="0.25">
      <c r="A2" s="2">
        <v>12</v>
      </c>
      <c r="B2" s="2" t="s">
        <v>42</v>
      </c>
      <c r="C2" s="2">
        <v>0</v>
      </c>
      <c r="D2" s="2" t="s">
        <v>43</v>
      </c>
      <c r="E2" s="4">
        <f>(27.5+29.1)/2</f>
        <v>28.3</v>
      </c>
      <c r="F2" s="2">
        <v>48709</v>
      </c>
      <c r="G2" s="2"/>
      <c r="H2" s="2">
        <v>12</v>
      </c>
      <c r="I2" s="2"/>
      <c r="J2" s="2">
        <v>0.8</v>
      </c>
      <c r="K2" s="2">
        <v>5</v>
      </c>
      <c r="L2" s="2">
        <v>2017</v>
      </c>
      <c r="M2" s="5">
        <f>IF(L2=2012, 0, (K2-J2)/(L2-2012))</f>
        <v>0.84000000000000008</v>
      </c>
    </row>
    <row r="3" spans="1:13" ht="15.75" x14ac:dyDescent="0.25">
      <c r="A3" s="2">
        <v>32</v>
      </c>
      <c r="B3" s="2" t="s">
        <v>27</v>
      </c>
      <c r="C3" s="2">
        <v>2.1232871790000001</v>
      </c>
      <c r="D3" s="2" t="s">
        <v>28</v>
      </c>
      <c r="E3" s="4">
        <f>(257.5+278.5)/2</f>
        <v>268</v>
      </c>
      <c r="F3" s="2">
        <v>28831</v>
      </c>
      <c r="G3" s="2"/>
      <c r="H3" s="2">
        <v>210</v>
      </c>
      <c r="I3" s="2"/>
      <c r="J3" s="2"/>
      <c r="K3" s="2">
        <v>8</v>
      </c>
      <c r="L3" s="2">
        <v>2016</v>
      </c>
      <c r="M3" s="5">
        <f t="shared" ref="M3:M53" si="0">IF(L3=2012, 0, (K3-J3)/(L3-2012))</f>
        <v>2</v>
      </c>
    </row>
    <row r="4" spans="1:13" ht="15.75" x14ac:dyDescent="0.25">
      <c r="A4" s="2">
        <v>51</v>
      </c>
      <c r="B4" s="2" t="s">
        <v>17</v>
      </c>
      <c r="C4" s="2">
        <v>5.1880674000000002E-2</v>
      </c>
      <c r="D4" s="2" t="s">
        <v>18</v>
      </c>
      <c r="E4" s="4">
        <f>(83.4+88.8)/2</f>
        <v>86.1</v>
      </c>
      <c r="F4" s="2">
        <v>8587</v>
      </c>
      <c r="G4" s="2"/>
      <c r="H4" s="2">
        <v>117</v>
      </c>
      <c r="I4" s="2"/>
      <c r="J4" s="2"/>
      <c r="K4" s="2"/>
      <c r="L4" s="2"/>
      <c r="M4" s="5"/>
    </row>
    <row r="5" spans="1:13" ht="15.75" x14ac:dyDescent="0.25">
      <c r="A5" s="2">
        <v>36</v>
      </c>
      <c r="B5" s="2" t="s">
        <v>49</v>
      </c>
      <c r="C5" s="2">
        <v>7.4054226119999997</v>
      </c>
      <c r="D5" s="2" t="s">
        <v>50</v>
      </c>
      <c r="E5" s="4">
        <f>(289.1+315.5)/2</f>
        <v>302.3</v>
      </c>
      <c r="F5" s="2">
        <v>55501</v>
      </c>
      <c r="G5" s="2"/>
      <c r="H5" s="2">
        <v>40</v>
      </c>
      <c r="I5" s="2"/>
      <c r="J5" s="2">
        <v>9.6</v>
      </c>
      <c r="K5" s="2">
        <v>20</v>
      </c>
      <c r="L5" s="2">
        <v>2020</v>
      </c>
      <c r="M5" s="5">
        <f t="shared" si="0"/>
        <v>1.3</v>
      </c>
    </row>
    <row r="6" spans="1:13" ht="15.75" x14ac:dyDescent="0.25">
      <c r="A6" s="2">
        <v>31</v>
      </c>
      <c r="B6" s="2" t="s">
        <v>19</v>
      </c>
      <c r="C6" s="2">
        <v>0.29545259899999998</v>
      </c>
      <c r="D6" s="2" t="s">
        <v>18</v>
      </c>
      <c r="E6" s="4">
        <f>(83.4+88.8)/2</f>
        <v>86.1</v>
      </c>
      <c r="F6" s="2">
        <v>8587</v>
      </c>
      <c r="G6" s="2"/>
      <c r="H6" s="2">
        <v>117</v>
      </c>
      <c r="I6" s="2"/>
      <c r="J6" s="2"/>
      <c r="K6" s="2">
        <v>20</v>
      </c>
      <c r="L6" s="2">
        <v>2020</v>
      </c>
      <c r="M6" s="5">
        <f t="shared" si="0"/>
        <v>2.5</v>
      </c>
    </row>
    <row r="7" spans="1:13" ht="15.75" x14ac:dyDescent="0.25">
      <c r="A7" s="2">
        <v>112</v>
      </c>
      <c r="B7" s="2" t="s">
        <v>20</v>
      </c>
      <c r="C7" s="2">
        <v>0.40625892699999999</v>
      </c>
      <c r="D7" s="2" t="s">
        <v>18</v>
      </c>
      <c r="E7" s="4">
        <f>(83.4+88.8)/2</f>
        <v>86.1</v>
      </c>
      <c r="F7" s="2">
        <v>8587</v>
      </c>
      <c r="G7" s="2"/>
      <c r="H7" s="2">
        <v>117</v>
      </c>
      <c r="I7" s="2"/>
      <c r="J7" s="2">
        <v>0.5</v>
      </c>
      <c r="K7" s="2">
        <v>0</v>
      </c>
      <c r="L7" s="2">
        <v>2012</v>
      </c>
      <c r="M7" s="5">
        <f t="shared" si="0"/>
        <v>0</v>
      </c>
    </row>
    <row r="8" spans="1:13" ht="15.75" x14ac:dyDescent="0.25">
      <c r="A8" s="2">
        <v>76</v>
      </c>
      <c r="B8" s="2" t="s">
        <v>29</v>
      </c>
      <c r="C8" s="2">
        <v>8.2443642179999994</v>
      </c>
      <c r="D8" s="2" t="s">
        <v>28</v>
      </c>
      <c r="E8" s="4">
        <f>(257.5+278.5)/2</f>
        <v>268</v>
      </c>
      <c r="F8" s="2">
        <v>28831</v>
      </c>
      <c r="G8" s="2"/>
      <c r="H8" s="2">
        <v>210</v>
      </c>
      <c r="I8" s="2"/>
      <c r="J8" s="2">
        <v>85</v>
      </c>
      <c r="K8" s="2">
        <v>0</v>
      </c>
      <c r="L8" s="2">
        <v>2012</v>
      </c>
      <c r="M8" s="5">
        <f t="shared" si="0"/>
        <v>0</v>
      </c>
    </row>
    <row r="9" spans="1:13" ht="15.75" x14ac:dyDescent="0.25">
      <c r="A9" s="2">
        <v>152</v>
      </c>
      <c r="B9" s="2" t="s">
        <v>30</v>
      </c>
      <c r="C9" s="2">
        <v>9.8206248780000003</v>
      </c>
      <c r="D9" s="2" t="s">
        <v>28</v>
      </c>
      <c r="E9" s="4">
        <f>(257.5+278.5)/2</f>
        <v>268</v>
      </c>
      <c r="F9" s="2">
        <v>28831</v>
      </c>
      <c r="G9" s="2"/>
      <c r="H9" s="2">
        <v>210</v>
      </c>
      <c r="I9" s="2"/>
      <c r="J9" s="2">
        <v>38</v>
      </c>
      <c r="K9" s="2">
        <v>20</v>
      </c>
      <c r="L9" s="2">
        <v>2025</v>
      </c>
      <c r="M9" s="5">
        <f t="shared" si="0"/>
        <v>-1.3846153846153846</v>
      </c>
    </row>
    <row r="10" spans="1:13" x14ac:dyDescent="0.25">
      <c r="A10" s="2">
        <v>156</v>
      </c>
      <c r="B10" s="2" t="s">
        <v>9</v>
      </c>
      <c r="C10" s="2">
        <v>3.5630430139999998</v>
      </c>
      <c r="D10" s="2" t="s">
        <v>10</v>
      </c>
      <c r="E10" s="3">
        <f>(33.8+36.2)/2</f>
        <v>35</v>
      </c>
      <c r="F10" s="2">
        <v>11271</v>
      </c>
      <c r="G10" s="2"/>
      <c r="H10" s="2">
        <v>37</v>
      </c>
      <c r="I10" s="2"/>
      <c r="J10" s="2">
        <v>21</v>
      </c>
      <c r="K10" s="2">
        <v>0</v>
      </c>
      <c r="L10" s="2">
        <v>2012</v>
      </c>
      <c r="M10" s="5">
        <f t="shared" si="0"/>
        <v>0</v>
      </c>
    </row>
    <row r="11" spans="1:13" ht="15.75" x14ac:dyDescent="0.25">
      <c r="A11" s="2">
        <v>170</v>
      </c>
      <c r="B11" s="2" t="s">
        <v>31</v>
      </c>
      <c r="C11" s="2">
        <v>3.1444207400000002</v>
      </c>
      <c r="D11" s="2" t="s">
        <v>28</v>
      </c>
      <c r="E11" s="4">
        <f>(257.5+278.5)/2</f>
        <v>268</v>
      </c>
      <c r="F11" s="2">
        <v>28831</v>
      </c>
      <c r="G11" s="2"/>
      <c r="H11" s="2">
        <v>210</v>
      </c>
      <c r="I11" s="2"/>
      <c r="J11" s="2">
        <v>81</v>
      </c>
      <c r="K11" s="2">
        <v>0</v>
      </c>
      <c r="L11" s="2">
        <v>2012</v>
      </c>
      <c r="M11" s="5">
        <f t="shared" si="0"/>
        <v>0</v>
      </c>
    </row>
    <row r="12" spans="1:13" x14ac:dyDescent="0.25">
      <c r="A12" s="2">
        <v>196</v>
      </c>
      <c r="B12" s="2" t="s">
        <v>71</v>
      </c>
      <c r="C12" s="2">
        <v>7.6223776220000001</v>
      </c>
      <c r="D12" s="2" t="s">
        <v>72</v>
      </c>
      <c r="E12" s="3">
        <f>(100.8+109.9)/2</f>
        <v>105.35</v>
      </c>
      <c r="F12" s="3">
        <v>664</v>
      </c>
      <c r="G12" s="2"/>
      <c r="H12" s="2">
        <v>25</v>
      </c>
      <c r="I12" s="2"/>
      <c r="J12" s="2">
        <v>4.9000000000000004</v>
      </c>
      <c r="K12" s="2">
        <v>16</v>
      </c>
      <c r="L12" s="2">
        <v>2020</v>
      </c>
      <c r="M12" s="5">
        <f t="shared" si="0"/>
        <v>1.3875</v>
      </c>
    </row>
    <row r="13" spans="1:13" ht="15.75" x14ac:dyDescent="0.25">
      <c r="A13" s="2">
        <v>218</v>
      </c>
      <c r="B13" s="2" t="s">
        <v>32</v>
      </c>
      <c r="C13" s="2">
        <v>1.5262908980000001</v>
      </c>
      <c r="D13" s="2" t="s">
        <v>28</v>
      </c>
      <c r="E13" s="4">
        <f>(257.5+278.5)/2</f>
        <v>268</v>
      </c>
      <c r="F13" s="2">
        <v>28831</v>
      </c>
      <c r="G13" s="2"/>
      <c r="H13" s="2">
        <v>210</v>
      </c>
      <c r="I13" s="2"/>
      <c r="J13" s="2">
        <v>55</v>
      </c>
      <c r="K13" s="2">
        <v>0</v>
      </c>
      <c r="L13" s="2">
        <v>2012</v>
      </c>
      <c r="M13" s="5">
        <f t="shared" si="0"/>
        <v>0</v>
      </c>
    </row>
    <row r="14" spans="1:13" x14ac:dyDescent="0.25">
      <c r="A14" s="2">
        <v>233</v>
      </c>
      <c r="B14" s="2" t="s">
        <v>12</v>
      </c>
      <c r="C14" s="2">
        <v>10.79234973</v>
      </c>
      <c r="D14" s="2" t="s">
        <v>13</v>
      </c>
      <c r="E14" s="3">
        <f>(5.6+6.1)/2</f>
        <v>5.85</v>
      </c>
      <c r="F14" s="2">
        <v>7</v>
      </c>
      <c r="G14" s="2"/>
      <c r="H14" s="2">
        <v>7</v>
      </c>
      <c r="I14" s="2"/>
      <c r="J14" s="2">
        <v>12</v>
      </c>
      <c r="K14" s="2">
        <v>18</v>
      </c>
      <c r="L14" s="2">
        <v>2015</v>
      </c>
      <c r="M14" s="5">
        <f t="shared" si="0"/>
        <v>2</v>
      </c>
    </row>
    <row r="15" spans="1:13" ht="15.75" x14ac:dyDescent="0.25">
      <c r="A15" s="2">
        <v>268</v>
      </c>
      <c r="B15" s="2" t="s">
        <v>21</v>
      </c>
      <c r="C15" s="2">
        <v>0</v>
      </c>
      <c r="D15" s="2" t="s">
        <v>18</v>
      </c>
      <c r="E15" s="4">
        <f>(83.4+88.8)/2</f>
        <v>86.1</v>
      </c>
      <c r="F15" s="2">
        <v>8587</v>
      </c>
      <c r="G15" s="2"/>
      <c r="H15" s="2">
        <v>117</v>
      </c>
      <c r="I15" s="2"/>
      <c r="J15" s="2"/>
      <c r="K15" s="2"/>
      <c r="L15" s="2"/>
      <c r="M15" s="5"/>
    </row>
    <row r="16" spans="1:13" x14ac:dyDescent="0.25">
      <c r="A16" s="2">
        <v>276</v>
      </c>
      <c r="B16" s="2" t="s">
        <v>73</v>
      </c>
      <c r="C16" s="2">
        <v>23.020881930000002</v>
      </c>
      <c r="D16" s="2" t="s">
        <v>72</v>
      </c>
      <c r="E16" s="3">
        <f>(100.8+109.9)/2</f>
        <v>105.35</v>
      </c>
      <c r="F16" s="3">
        <v>664</v>
      </c>
      <c r="G16" s="2"/>
      <c r="H16" s="2">
        <v>25</v>
      </c>
      <c r="I16" s="2"/>
      <c r="J16" s="2">
        <v>25</v>
      </c>
      <c r="K16" s="2">
        <v>45</v>
      </c>
      <c r="L16" s="2">
        <v>2025</v>
      </c>
      <c r="M16" s="5">
        <f t="shared" si="0"/>
        <v>1.5384615384615385</v>
      </c>
    </row>
    <row r="17" spans="1:13" x14ac:dyDescent="0.25">
      <c r="A17" s="2">
        <v>288</v>
      </c>
      <c r="B17" s="2" t="s">
        <v>68</v>
      </c>
      <c r="C17" s="2">
        <v>2.3308211999999998E-2</v>
      </c>
      <c r="D17" s="2" t="s">
        <v>69</v>
      </c>
      <c r="E17" s="3">
        <f>(77.2+84.4)/2</f>
        <v>80.800000000000011</v>
      </c>
      <c r="F17" s="3">
        <v>45614</v>
      </c>
      <c r="G17" s="2"/>
      <c r="H17" s="2">
        <v>84</v>
      </c>
      <c r="I17" s="2"/>
      <c r="J17" s="2">
        <v>0</v>
      </c>
      <c r="K17" s="2">
        <v>10</v>
      </c>
      <c r="L17" s="2">
        <v>2020</v>
      </c>
      <c r="M17" s="5">
        <f t="shared" si="0"/>
        <v>1.25</v>
      </c>
    </row>
    <row r="18" spans="1:13" x14ac:dyDescent="0.25">
      <c r="A18" s="2">
        <v>344</v>
      </c>
      <c r="B18" s="2" t="s">
        <v>11</v>
      </c>
      <c r="C18" s="2">
        <v>0.23496360599999999</v>
      </c>
      <c r="D18" s="2" t="s">
        <v>10</v>
      </c>
      <c r="E18" s="3">
        <f>(33.8+36.2)/2</f>
        <v>35</v>
      </c>
      <c r="F18" s="2">
        <v>11271</v>
      </c>
      <c r="G18" s="2"/>
      <c r="H18" s="2">
        <v>37</v>
      </c>
      <c r="I18" s="2"/>
      <c r="J18" s="2"/>
      <c r="K18" s="2"/>
      <c r="L18" s="2"/>
      <c r="M18" s="5">
        <f t="shared" si="0"/>
        <v>0</v>
      </c>
    </row>
    <row r="19" spans="1:13" x14ac:dyDescent="0.25">
      <c r="A19" s="2">
        <v>356</v>
      </c>
      <c r="B19" s="2" t="s">
        <v>62</v>
      </c>
      <c r="C19" s="2">
        <v>4.9849180549999996</v>
      </c>
      <c r="D19" s="2" t="s">
        <v>63</v>
      </c>
      <c r="E19" s="3">
        <v>0.1</v>
      </c>
      <c r="F19" s="3">
        <v>1756</v>
      </c>
      <c r="G19" s="2"/>
      <c r="H19" s="2">
        <v>12</v>
      </c>
      <c r="I19" s="2"/>
      <c r="J19" s="2">
        <v>14</v>
      </c>
      <c r="K19" s="2">
        <v>0</v>
      </c>
      <c r="L19" s="2">
        <v>2012</v>
      </c>
      <c r="M19" s="5">
        <f t="shared" si="0"/>
        <v>0</v>
      </c>
    </row>
    <row r="20" spans="1:13" ht="15.75" x14ac:dyDescent="0.25">
      <c r="A20" s="2">
        <v>368</v>
      </c>
      <c r="B20" s="2" t="s">
        <v>36</v>
      </c>
      <c r="C20" s="2">
        <v>0</v>
      </c>
      <c r="D20" s="2" t="s">
        <v>37</v>
      </c>
      <c r="E20" s="4">
        <f>(6+6.8)/2</f>
        <v>6.4</v>
      </c>
      <c r="F20" s="2">
        <v>22716</v>
      </c>
      <c r="G20" s="2"/>
      <c r="H20" s="2">
        <v>5</v>
      </c>
      <c r="I20" s="2"/>
      <c r="J20" s="2">
        <v>8.6</v>
      </c>
      <c r="K20" s="2">
        <v>2</v>
      </c>
      <c r="L20" s="2">
        <v>2030</v>
      </c>
      <c r="M20" s="5">
        <f t="shared" si="0"/>
        <v>-0.36666666666666664</v>
      </c>
    </row>
    <row r="21" spans="1:13" x14ac:dyDescent="0.25">
      <c r="A21" s="2">
        <v>392</v>
      </c>
      <c r="B21" s="2" t="s">
        <v>51</v>
      </c>
      <c r="C21" s="2">
        <v>6.5584763820000003</v>
      </c>
      <c r="D21" s="2" t="s">
        <v>52</v>
      </c>
      <c r="E21" s="3">
        <f>(3.8+4)/2</f>
        <v>3.9</v>
      </c>
      <c r="F21" s="2">
        <v>10</v>
      </c>
      <c r="G21" s="2"/>
      <c r="H21" s="2">
        <v>3</v>
      </c>
      <c r="I21" s="2"/>
      <c r="J21" s="2">
        <v>13</v>
      </c>
      <c r="K21" s="2">
        <v>0</v>
      </c>
      <c r="L21" s="2">
        <v>2012</v>
      </c>
      <c r="M21" s="5">
        <f t="shared" si="0"/>
        <v>0</v>
      </c>
    </row>
    <row r="22" spans="1:13" ht="15.75" x14ac:dyDescent="0.25">
      <c r="A22" s="2">
        <v>400</v>
      </c>
      <c r="B22" s="2" t="s">
        <v>38</v>
      </c>
      <c r="C22" s="2">
        <v>5.2134622999999998E-2</v>
      </c>
      <c r="D22" s="2" t="s">
        <v>37</v>
      </c>
      <c r="E22" s="4">
        <f>(6+6.8)/2</f>
        <v>6.4</v>
      </c>
      <c r="F22" s="2">
        <v>22716</v>
      </c>
      <c r="G22" s="2"/>
      <c r="H22" s="2">
        <v>5</v>
      </c>
      <c r="I22" s="2"/>
      <c r="J22" s="2">
        <v>0.4</v>
      </c>
      <c r="K22" s="2">
        <v>0</v>
      </c>
      <c r="L22" s="2">
        <v>2012</v>
      </c>
      <c r="M22" s="5">
        <f t="shared" si="0"/>
        <v>0</v>
      </c>
    </row>
    <row r="23" spans="1:13" ht="15.75" x14ac:dyDescent="0.25">
      <c r="A23" s="2">
        <v>398</v>
      </c>
      <c r="B23" s="2" t="s">
        <v>22</v>
      </c>
      <c r="C23" s="2">
        <v>6.2914190000000004E-3</v>
      </c>
      <c r="D23" s="2" t="s">
        <v>18</v>
      </c>
      <c r="E23" s="4">
        <f>(83.4+88.8)/2</f>
        <v>86.1</v>
      </c>
      <c r="F23" s="2">
        <v>8587</v>
      </c>
      <c r="G23" s="2"/>
      <c r="H23" s="2">
        <v>117</v>
      </c>
      <c r="I23" s="2"/>
      <c r="J23" s="2">
        <v>15</v>
      </c>
      <c r="K23" s="2">
        <v>1</v>
      </c>
      <c r="L23" s="2">
        <v>2014</v>
      </c>
      <c r="M23" s="5">
        <f t="shared" si="0"/>
        <v>-7</v>
      </c>
    </row>
    <row r="24" spans="1:13" x14ac:dyDescent="0.25">
      <c r="A24" s="2">
        <v>410</v>
      </c>
      <c r="B24" s="2" t="s">
        <v>47</v>
      </c>
      <c r="C24" s="2">
        <v>0</v>
      </c>
      <c r="D24" s="2" t="s">
        <v>48</v>
      </c>
      <c r="E24" s="3">
        <f>(2.8+3)/2</f>
        <v>2.9</v>
      </c>
      <c r="F24" s="2">
        <v>4526</v>
      </c>
      <c r="G24" s="2"/>
      <c r="H24" s="2">
        <v>12</v>
      </c>
      <c r="I24" s="2"/>
      <c r="J24" s="2"/>
      <c r="K24" s="2"/>
      <c r="L24" s="2"/>
      <c r="M24" s="5"/>
    </row>
    <row r="25" spans="1:13" ht="15.75" x14ac:dyDescent="0.25">
      <c r="A25" s="2">
        <v>417</v>
      </c>
      <c r="B25" s="2" t="s">
        <v>23</v>
      </c>
      <c r="C25" s="2">
        <v>0</v>
      </c>
      <c r="D25" s="2" t="s">
        <v>18</v>
      </c>
      <c r="E25" s="4">
        <f>(83.4+88.8)/2</f>
        <v>86.1</v>
      </c>
      <c r="F25" s="2">
        <v>8587</v>
      </c>
      <c r="G25" s="2"/>
      <c r="H25" s="2">
        <v>117</v>
      </c>
      <c r="I25" s="2"/>
      <c r="J25" s="2"/>
      <c r="K25" s="2"/>
      <c r="L25" s="2"/>
      <c r="M25" s="5"/>
    </row>
    <row r="26" spans="1:13" ht="15.75" x14ac:dyDescent="0.25">
      <c r="A26" s="2">
        <v>422</v>
      </c>
      <c r="B26" s="2" t="s">
        <v>39</v>
      </c>
      <c r="C26" s="2">
        <v>0</v>
      </c>
      <c r="D26" s="2" t="s">
        <v>37</v>
      </c>
      <c r="E26" s="4">
        <f>(6+6.8)/2</f>
        <v>6.4</v>
      </c>
      <c r="F26" s="2">
        <v>22716</v>
      </c>
      <c r="G26" s="2"/>
      <c r="H26" s="2">
        <v>5</v>
      </c>
      <c r="I26" s="2"/>
      <c r="J26" s="2"/>
      <c r="K26" s="2">
        <v>12</v>
      </c>
      <c r="L26" s="2">
        <v>2020</v>
      </c>
      <c r="M26" s="5">
        <f t="shared" si="0"/>
        <v>1.5</v>
      </c>
    </row>
    <row r="27" spans="1:13" ht="15.75" x14ac:dyDescent="0.25">
      <c r="A27" s="2">
        <v>434</v>
      </c>
      <c r="B27" s="2" t="s">
        <v>44</v>
      </c>
      <c r="C27" s="2">
        <v>0</v>
      </c>
      <c r="D27" s="2" t="s">
        <v>43</v>
      </c>
      <c r="E27" s="4">
        <f>(27.5+29.1)/2</f>
        <v>28.3</v>
      </c>
      <c r="F27" s="2">
        <v>48709</v>
      </c>
      <c r="G27" s="2"/>
      <c r="H27" s="2">
        <v>12</v>
      </c>
      <c r="I27" s="2"/>
      <c r="J27" s="2">
        <v>0</v>
      </c>
      <c r="K27" s="2">
        <v>20</v>
      </c>
      <c r="L27" s="2">
        <v>2020</v>
      </c>
      <c r="M27" s="5">
        <f t="shared" si="0"/>
        <v>2.5</v>
      </c>
    </row>
    <row r="28" spans="1:13" ht="15.75" x14ac:dyDescent="0.25">
      <c r="A28" s="2">
        <v>458</v>
      </c>
      <c r="B28" s="2" t="s">
        <v>40</v>
      </c>
      <c r="C28" s="2">
        <v>0.92592592600000001</v>
      </c>
      <c r="D28" s="2" t="s">
        <v>37</v>
      </c>
      <c r="E28" s="4">
        <f>(6+6.8)/2</f>
        <v>6.4</v>
      </c>
      <c r="F28" s="2">
        <v>22716</v>
      </c>
      <c r="G28" s="2"/>
      <c r="H28" s="2">
        <v>5</v>
      </c>
      <c r="I28" s="2"/>
      <c r="J28" s="2">
        <v>5</v>
      </c>
      <c r="K28" s="2">
        <v>5</v>
      </c>
      <c r="L28" s="2">
        <v>2015</v>
      </c>
      <c r="M28" s="5">
        <f t="shared" si="0"/>
        <v>0</v>
      </c>
    </row>
    <row r="29" spans="1:13" ht="15.75" x14ac:dyDescent="0.25">
      <c r="A29" s="2">
        <v>484</v>
      </c>
      <c r="B29" s="2" t="s">
        <v>54</v>
      </c>
      <c r="C29" s="2">
        <v>4.4616705720000001</v>
      </c>
      <c r="D29" s="2" t="s">
        <v>28</v>
      </c>
      <c r="E29" s="4">
        <f>(257.5+278.5)/2</f>
        <v>268</v>
      </c>
      <c r="F29" s="2">
        <v>28831</v>
      </c>
      <c r="G29" s="2"/>
      <c r="H29" s="2">
        <v>210</v>
      </c>
      <c r="I29" s="2"/>
      <c r="J29" s="2">
        <v>15</v>
      </c>
      <c r="K29" s="2">
        <v>35</v>
      </c>
      <c r="L29" s="2">
        <v>2026</v>
      </c>
      <c r="M29" s="5">
        <f t="shared" si="0"/>
        <v>1.4285714285714286</v>
      </c>
    </row>
    <row r="30" spans="1:13" ht="15.75" x14ac:dyDescent="0.25">
      <c r="A30" s="2">
        <v>504</v>
      </c>
      <c r="B30" s="2" t="s">
        <v>45</v>
      </c>
      <c r="C30" s="2">
        <v>5.302731927</v>
      </c>
      <c r="D30" s="2" t="s">
        <v>43</v>
      </c>
      <c r="E30" s="4">
        <f>(27.5+29.1)/2</f>
        <v>28.3</v>
      </c>
      <c r="F30" s="2">
        <v>48709</v>
      </c>
      <c r="G30" s="2"/>
      <c r="H30" s="2">
        <v>12</v>
      </c>
      <c r="I30" s="2"/>
      <c r="J30" s="2">
        <v>8.9</v>
      </c>
      <c r="K30" s="2">
        <v>0</v>
      </c>
      <c r="L30" s="2">
        <v>2012</v>
      </c>
      <c r="M30" s="5">
        <f t="shared" si="0"/>
        <v>0</v>
      </c>
    </row>
    <row r="31" spans="1:13" x14ac:dyDescent="0.25">
      <c r="A31" s="2">
        <v>528</v>
      </c>
      <c r="B31" s="2" t="s">
        <v>74</v>
      </c>
      <c r="C31" s="2">
        <v>11.245085700000001</v>
      </c>
      <c r="D31" s="2" t="s">
        <v>72</v>
      </c>
      <c r="E31" s="3">
        <f>(100.8+109.9)/2</f>
        <v>105.35</v>
      </c>
      <c r="F31" s="3">
        <v>664</v>
      </c>
      <c r="G31" s="2"/>
      <c r="H31" s="2">
        <v>25</v>
      </c>
      <c r="I31" s="2"/>
      <c r="J31" s="2">
        <v>12</v>
      </c>
      <c r="K31" s="2">
        <v>37</v>
      </c>
      <c r="L31" s="2">
        <v>2020</v>
      </c>
      <c r="M31" s="5">
        <f t="shared" si="0"/>
        <v>3.125</v>
      </c>
    </row>
    <row r="32" spans="1:13" ht="15.75" x14ac:dyDescent="0.25">
      <c r="A32" s="2">
        <v>554</v>
      </c>
      <c r="B32" s="2" t="s">
        <v>53</v>
      </c>
      <c r="C32" s="2">
        <v>23.226384329999998</v>
      </c>
      <c r="D32" s="2" t="s">
        <v>50</v>
      </c>
      <c r="E32" s="4">
        <f>(289.1+315.5)/2</f>
        <v>302.3</v>
      </c>
      <c r="F32" s="2">
        <v>55501</v>
      </c>
      <c r="G32" s="2"/>
      <c r="H32" s="2">
        <v>40</v>
      </c>
      <c r="I32" s="2"/>
      <c r="J32" s="2">
        <v>72</v>
      </c>
      <c r="K32" s="2">
        <v>90</v>
      </c>
      <c r="L32" s="2">
        <v>2025</v>
      </c>
      <c r="M32" s="5">
        <f t="shared" si="0"/>
        <v>1.3846153846153846</v>
      </c>
    </row>
    <row r="33" spans="1:13" x14ac:dyDescent="0.25">
      <c r="A33" s="2">
        <v>566</v>
      </c>
      <c r="B33" s="2" t="s">
        <v>70</v>
      </c>
      <c r="C33" s="2">
        <v>0</v>
      </c>
      <c r="D33" s="2" t="s">
        <v>69</v>
      </c>
      <c r="E33" s="3">
        <f>(77.2+84.4)/2</f>
        <v>80.800000000000011</v>
      </c>
      <c r="F33" s="3">
        <v>45614</v>
      </c>
      <c r="G33" s="2"/>
      <c r="H33" s="2">
        <v>84</v>
      </c>
      <c r="I33" s="2"/>
      <c r="J33" s="2">
        <v>16.399999999999999</v>
      </c>
      <c r="K33" s="2">
        <v>10</v>
      </c>
      <c r="L33" s="2">
        <v>2020</v>
      </c>
      <c r="M33" s="5">
        <f t="shared" si="0"/>
        <v>-0.79999999999999982</v>
      </c>
    </row>
    <row r="34" spans="1:13" x14ac:dyDescent="0.25">
      <c r="A34" s="2">
        <v>586</v>
      </c>
      <c r="B34" s="2" t="s">
        <v>64</v>
      </c>
      <c r="C34" s="2">
        <v>0</v>
      </c>
      <c r="D34" s="2" t="s">
        <v>65</v>
      </c>
      <c r="E34" s="3">
        <v>0.1</v>
      </c>
      <c r="F34" s="3">
        <v>3171</v>
      </c>
      <c r="G34" s="2"/>
      <c r="H34" s="2">
        <v>5</v>
      </c>
      <c r="I34" s="2"/>
      <c r="J34" s="2"/>
      <c r="K34" s="2"/>
      <c r="L34" s="2"/>
      <c r="M34" s="5"/>
    </row>
    <row r="35" spans="1:13" ht="15.75" x14ac:dyDescent="0.25">
      <c r="A35" s="2">
        <v>604</v>
      </c>
      <c r="B35" s="2" t="s">
        <v>33</v>
      </c>
      <c r="C35" s="2">
        <v>1.4825574690000001</v>
      </c>
      <c r="D35" s="2" t="s">
        <v>28</v>
      </c>
      <c r="E35" s="4">
        <f>(257.5+278.5)/2</f>
        <v>268</v>
      </c>
      <c r="F35" s="2">
        <v>28831</v>
      </c>
      <c r="G35" s="2"/>
      <c r="H35" s="2">
        <v>210</v>
      </c>
      <c r="I35" s="2"/>
      <c r="J35" s="2">
        <v>55</v>
      </c>
      <c r="K35" s="2">
        <v>0</v>
      </c>
      <c r="L35" s="2">
        <v>2012</v>
      </c>
      <c r="M35" s="5">
        <f t="shared" si="0"/>
        <v>0</v>
      </c>
    </row>
    <row r="36" spans="1:13" x14ac:dyDescent="0.25">
      <c r="A36" s="2">
        <v>608</v>
      </c>
      <c r="B36" s="2" t="s">
        <v>55</v>
      </c>
      <c r="C36" s="2">
        <v>13.092232879999999</v>
      </c>
      <c r="D36" s="2" t="s">
        <v>56</v>
      </c>
      <c r="E36" s="3">
        <f>(12.6+13.6)/2</f>
        <v>13.1</v>
      </c>
      <c r="F36" s="2">
        <v>645</v>
      </c>
      <c r="G36" s="2"/>
      <c r="H36" s="2">
        <v>52</v>
      </c>
      <c r="I36" s="2"/>
      <c r="J36" s="2">
        <v>29</v>
      </c>
      <c r="K36" s="2">
        <v>40</v>
      </c>
      <c r="L36" s="2">
        <v>2020</v>
      </c>
      <c r="M36" s="5">
        <f t="shared" si="0"/>
        <v>1.375</v>
      </c>
    </row>
    <row r="37" spans="1:13" x14ac:dyDescent="0.25">
      <c r="A37" s="2">
        <v>616</v>
      </c>
      <c r="B37" s="2" t="s">
        <v>14</v>
      </c>
      <c r="C37" s="2">
        <v>11.147503739999999</v>
      </c>
      <c r="D37" s="2" t="s">
        <v>13</v>
      </c>
      <c r="E37" s="3">
        <f>(5.6+6.1)/2</f>
        <v>5.85</v>
      </c>
      <c r="F37" s="2">
        <v>7</v>
      </c>
      <c r="G37" s="2"/>
      <c r="H37" s="2">
        <v>7</v>
      </c>
      <c r="I37" s="2"/>
      <c r="J37" s="2">
        <v>11</v>
      </c>
      <c r="K37" s="2">
        <v>19.3</v>
      </c>
      <c r="L37" s="2">
        <v>2020</v>
      </c>
      <c r="M37" s="5">
        <f t="shared" si="0"/>
        <v>1.0375000000000001</v>
      </c>
    </row>
    <row r="38" spans="1:13" x14ac:dyDescent="0.25">
      <c r="A38" s="2">
        <v>642</v>
      </c>
      <c r="B38" s="2" t="s">
        <v>15</v>
      </c>
      <c r="C38" s="2">
        <v>8.8697553639999995</v>
      </c>
      <c r="D38" s="2" t="s">
        <v>13</v>
      </c>
      <c r="E38" s="3">
        <f>(5.6+6.1)/2</f>
        <v>5.85</v>
      </c>
      <c r="F38" s="2">
        <v>7</v>
      </c>
      <c r="G38" s="2"/>
      <c r="H38" s="2">
        <v>7</v>
      </c>
      <c r="I38" s="2"/>
      <c r="J38" s="2">
        <v>25</v>
      </c>
      <c r="K38" s="2">
        <v>43</v>
      </c>
      <c r="L38" s="2">
        <v>2020</v>
      </c>
      <c r="M38" s="5">
        <f t="shared" si="0"/>
        <v>2.25</v>
      </c>
    </row>
    <row r="39" spans="1:13" ht="15.75" x14ac:dyDescent="0.25">
      <c r="A39" s="2">
        <v>643</v>
      </c>
      <c r="B39" s="2" t="s">
        <v>24</v>
      </c>
      <c r="C39" s="2">
        <v>4.5953579000000001E-2</v>
      </c>
      <c r="D39" s="2" t="s">
        <v>18</v>
      </c>
      <c r="E39" s="4">
        <f>(83.4+88.8)/2</f>
        <v>86.1</v>
      </c>
      <c r="F39" s="2">
        <v>8587</v>
      </c>
      <c r="G39" s="2"/>
      <c r="H39" s="2">
        <v>117</v>
      </c>
      <c r="I39" s="2"/>
      <c r="J39" s="2">
        <v>16</v>
      </c>
      <c r="K39" s="2">
        <v>2.5</v>
      </c>
      <c r="L39" s="2">
        <v>2015</v>
      </c>
      <c r="M39" s="5">
        <f t="shared" si="0"/>
        <v>-4.5</v>
      </c>
    </row>
    <row r="40" spans="1:13" x14ac:dyDescent="0.25">
      <c r="A40" s="2">
        <v>702</v>
      </c>
      <c r="B40" s="2" t="s">
        <v>57</v>
      </c>
      <c r="C40" s="2">
        <v>1.544908682</v>
      </c>
      <c r="D40" s="2" t="s">
        <v>56</v>
      </c>
      <c r="E40" s="3">
        <f>(12.6+13.6)/2</f>
        <v>13.1</v>
      </c>
      <c r="F40" s="2">
        <v>645</v>
      </c>
      <c r="G40" s="2"/>
      <c r="H40" s="2">
        <v>52</v>
      </c>
      <c r="I40" s="2"/>
      <c r="J40" s="2"/>
      <c r="K40" s="2"/>
      <c r="L40" s="2"/>
      <c r="M40" s="5"/>
    </row>
    <row r="41" spans="1:13" x14ac:dyDescent="0.25">
      <c r="A41" s="2">
        <v>705</v>
      </c>
      <c r="B41" s="2" t="s">
        <v>16</v>
      </c>
      <c r="C41" s="2">
        <v>3.0303030299999998</v>
      </c>
      <c r="D41" s="2" t="s">
        <v>13</v>
      </c>
      <c r="E41" s="3">
        <f>(5.6+6.1)/2</f>
        <v>5.85</v>
      </c>
      <c r="F41" s="2">
        <v>7</v>
      </c>
      <c r="G41" s="2"/>
      <c r="H41" s="2">
        <v>7</v>
      </c>
      <c r="I41" s="2"/>
      <c r="J41" s="2">
        <v>29</v>
      </c>
      <c r="K41" s="2">
        <v>39.299999999999997</v>
      </c>
      <c r="L41" s="2">
        <v>2020</v>
      </c>
      <c r="M41" s="5">
        <f t="shared" si="0"/>
        <v>1.2874999999999996</v>
      </c>
    </row>
    <row r="42" spans="1:13" x14ac:dyDescent="0.25">
      <c r="A42" s="2">
        <v>710</v>
      </c>
      <c r="B42" s="2" t="s">
        <v>59</v>
      </c>
      <c r="C42" s="2">
        <v>0.22828525399999999</v>
      </c>
      <c r="D42" s="2" t="s">
        <v>60</v>
      </c>
      <c r="E42" s="3">
        <f>(44.2+48.2)/2</f>
        <v>46.2</v>
      </c>
      <c r="F42" s="2">
        <v>21827</v>
      </c>
      <c r="G42" s="2"/>
      <c r="H42" s="2">
        <v>51</v>
      </c>
      <c r="I42" s="2"/>
      <c r="J42" s="2">
        <v>2.6</v>
      </c>
      <c r="K42" s="2">
        <v>9</v>
      </c>
      <c r="L42" s="2">
        <v>2030</v>
      </c>
      <c r="M42" s="5">
        <f t="shared" si="0"/>
        <v>0.35555555555555557</v>
      </c>
    </row>
    <row r="43" spans="1:13" x14ac:dyDescent="0.25">
      <c r="A43" s="2">
        <v>724</v>
      </c>
      <c r="B43" s="2" t="s">
        <v>75</v>
      </c>
      <c r="C43" s="2">
        <v>25.869678709999999</v>
      </c>
      <c r="D43" s="2" t="s">
        <v>72</v>
      </c>
      <c r="E43" s="3">
        <f>(100.8+109.9)/2</f>
        <v>105.35</v>
      </c>
      <c r="F43" s="3">
        <v>664</v>
      </c>
      <c r="G43" s="2"/>
      <c r="H43" s="2">
        <v>25</v>
      </c>
      <c r="I43" s="2"/>
      <c r="J43" s="2">
        <v>30</v>
      </c>
      <c r="K43" s="2">
        <v>38.1</v>
      </c>
      <c r="L43" s="2">
        <v>2020</v>
      </c>
      <c r="M43" s="5">
        <f t="shared" si="0"/>
        <v>1.0125000000000002</v>
      </c>
    </row>
    <row r="44" spans="1:13" x14ac:dyDescent="0.25">
      <c r="A44" s="2">
        <v>752</v>
      </c>
      <c r="B44" s="2" t="s">
        <v>76</v>
      </c>
      <c r="C44" s="2">
        <v>13.20486618</v>
      </c>
      <c r="D44" s="2" t="s">
        <v>72</v>
      </c>
      <c r="E44" s="3">
        <f>(100.8+109.9)/2</f>
        <v>105.35</v>
      </c>
      <c r="F44" s="3">
        <v>664</v>
      </c>
      <c r="G44" s="2"/>
      <c r="H44" s="2">
        <v>25</v>
      </c>
      <c r="I44" s="2"/>
      <c r="J44" s="2">
        <v>58</v>
      </c>
      <c r="K44" s="2">
        <v>62.9</v>
      </c>
      <c r="L44" s="2">
        <v>2020</v>
      </c>
      <c r="M44" s="5">
        <f t="shared" si="0"/>
        <v>0.61249999999999982</v>
      </c>
    </row>
    <row r="45" spans="1:13" x14ac:dyDescent="0.25">
      <c r="A45" s="2">
        <v>764</v>
      </c>
      <c r="B45" s="2" t="s">
        <v>58</v>
      </c>
      <c r="C45" s="2">
        <v>5.0444459200000002</v>
      </c>
      <c r="D45" s="2" t="s">
        <v>56</v>
      </c>
      <c r="E45" s="3">
        <f>(12.6+13.6)/2</f>
        <v>13.1</v>
      </c>
      <c r="F45" s="2">
        <v>645</v>
      </c>
      <c r="G45" s="2"/>
      <c r="H45" s="2">
        <v>52</v>
      </c>
      <c r="I45" s="2"/>
      <c r="J45" s="2">
        <v>7.6</v>
      </c>
      <c r="K45" s="2">
        <v>10</v>
      </c>
      <c r="L45" s="2">
        <v>2021</v>
      </c>
      <c r="M45" s="5">
        <f t="shared" si="0"/>
        <v>0.26666666666666672</v>
      </c>
    </row>
    <row r="46" spans="1:13" ht="15.75" x14ac:dyDescent="0.25">
      <c r="A46" s="2">
        <v>780</v>
      </c>
      <c r="B46" s="2" t="s">
        <v>34</v>
      </c>
      <c r="C46" s="2">
        <v>0</v>
      </c>
      <c r="D46" s="2" t="s">
        <v>28</v>
      </c>
      <c r="E46" s="4">
        <f>(257.5+278.5)/2</f>
        <v>268</v>
      </c>
      <c r="F46" s="2">
        <v>28831</v>
      </c>
      <c r="G46" s="2"/>
      <c r="H46" s="2">
        <v>210</v>
      </c>
      <c r="I46" s="2"/>
      <c r="J46" s="2"/>
      <c r="K46" s="2"/>
      <c r="L46" s="2"/>
      <c r="M46" s="5"/>
    </row>
    <row r="47" spans="1:13" ht="15.75" x14ac:dyDescent="0.25">
      <c r="A47" s="2">
        <v>788</v>
      </c>
      <c r="B47" s="2" t="s">
        <v>46</v>
      </c>
      <c r="C47" s="2">
        <v>2.0075077530000001</v>
      </c>
      <c r="D47" s="2" t="s">
        <v>43</v>
      </c>
      <c r="E47" s="4">
        <f>(27.5+29.1)/2</f>
        <v>28.3</v>
      </c>
      <c r="F47" s="2">
        <v>48709</v>
      </c>
      <c r="G47" s="2"/>
      <c r="H47" s="2">
        <v>12</v>
      </c>
      <c r="I47" s="2"/>
      <c r="J47" s="2">
        <v>1.2</v>
      </c>
      <c r="K47" s="2">
        <v>16</v>
      </c>
      <c r="L47" s="2">
        <v>2016</v>
      </c>
      <c r="M47" s="5">
        <f t="shared" si="0"/>
        <v>3.7</v>
      </c>
    </row>
    <row r="48" spans="1:13" x14ac:dyDescent="0.25">
      <c r="A48" s="2">
        <v>792</v>
      </c>
      <c r="B48" s="2" t="s">
        <v>77</v>
      </c>
      <c r="C48" s="2">
        <v>4.639527223</v>
      </c>
      <c r="D48" s="2" t="s">
        <v>72</v>
      </c>
      <c r="E48" s="3">
        <f>(100.8+109.9)/2</f>
        <v>105.35</v>
      </c>
      <c r="F48" s="3">
        <v>664</v>
      </c>
      <c r="G48" s="2"/>
      <c r="H48" s="2">
        <v>25</v>
      </c>
      <c r="I48" s="2"/>
      <c r="J48" s="2">
        <v>27</v>
      </c>
      <c r="K48" s="2">
        <v>30</v>
      </c>
      <c r="L48" s="2">
        <v>2023</v>
      </c>
      <c r="M48" s="5">
        <f t="shared" si="0"/>
        <v>0.27272727272727271</v>
      </c>
    </row>
    <row r="49" spans="1:13" ht="15.75" x14ac:dyDescent="0.25">
      <c r="A49" s="2">
        <v>804</v>
      </c>
      <c r="B49" s="2" t="s">
        <v>25</v>
      </c>
      <c r="C49" s="2">
        <v>0.676282614</v>
      </c>
      <c r="D49" s="2" t="s">
        <v>18</v>
      </c>
      <c r="E49" s="4">
        <f>(83.4+88.8)/2</f>
        <v>86.1</v>
      </c>
      <c r="F49" s="2">
        <v>8587</v>
      </c>
      <c r="G49" s="2"/>
      <c r="H49" s="2">
        <v>117</v>
      </c>
      <c r="I49" s="2"/>
      <c r="J49" s="2">
        <v>8</v>
      </c>
      <c r="K49" s="2">
        <v>20</v>
      </c>
      <c r="L49" s="2">
        <v>2030</v>
      </c>
      <c r="M49" s="5">
        <f t="shared" si="0"/>
        <v>0.66666666666666663</v>
      </c>
    </row>
    <row r="50" spans="1:13" x14ac:dyDescent="0.25">
      <c r="A50" s="2">
        <v>840</v>
      </c>
      <c r="B50" s="2" t="s">
        <v>66</v>
      </c>
      <c r="C50" s="2">
        <v>6.8584416179999996</v>
      </c>
      <c r="D50" s="2" t="s">
        <v>67</v>
      </c>
      <c r="E50" s="3">
        <f>(202.1+216.6)/2</f>
        <v>209.35</v>
      </c>
      <c r="F50" s="3">
        <v>11360</v>
      </c>
      <c r="G50" s="2"/>
      <c r="H50" s="2">
        <v>48</v>
      </c>
      <c r="I50" s="2"/>
      <c r="J50" s="2"/>
      <c r="K50" s="2"/>
      <c r="L50" s="2"/>
      <c r="M50" s="5"/>
    </row>
    <row r="51" spans="1:13" ht="15.75" x14ac:dyDescent="0.25">
      <c r="A51" s="2">
        <v>858</v>
      </c>
      <c r="B51" s="2" t="s">
        <v>35</v>
      </c>
      <c r="C51" s="2">
        <v>10.512776540000001</v>
      </c>
      <c r="D51" s="2" t="s">
        <v>28</v>
      </c>
      <c r="E51" s="4">
        <f>(257.5+278.5)/2</f>
        <v>268</v>
      </c>
      <c r="F51" s="2">
        <v>28831</v>
      </c>
      <c r="G51" s="2"/>
      <c r="H51" s="2">
        <v>210</v>
      </c>
      <c r="I51" s="2"/>
      <c r="J51" s="2">
        <v>60</v>
      </c>
      <c r="K51" s="2">
        <v>90</v>
      </c>
      <c r="L51" s="2">
        <v>2015</v>
      </c>
      <c r="M51" s="5">
        <f t="shared" si="0"/>
        <v>10</v>
      </c>
    </row>
    <row r="52" spans="1:13" ht="15.75" x14ac:dyDescent="0.25">
      <c r="A52" s="2">
        <v>860</v>
      </c>
      <c r="B52" s="2" t="s">
        <v>26</v>
      </c>
      <c r="C52" s="2">
        <v>0</v>
      </c>
      <c r="D52" s="2" t="s">
        <v>18</v>
      </c>
      <c r="E52" s="4">
        <f>(83.4+88.8)/2</f>
        <v>86.1</v>
      </c>
      <c r="F52" s="2">
        <v>8587</v>
      </c>
      <c r="G52" s="2"/>
      <c r="H52" s="2">
        <v>117</v>
      </c>
      <c r="I52" s="2"/>
      <c r="J52" s="2">
        <v>0</v>
      </c>
      <c r="K52" s="2"/>
      <c r="L52" s="2"/>
      <c r="M52" s="5"/>
    </row>
    <row r="53" spans="1:13" ht="15.75" x14ac:dyDescent="0.25">
      <c r="A53" s="2">
        <v>887</v>
      </c>
      <c r="B53" s="2" t="s">
        <v>41</v>
      </c>
      <c r="C53" s="2">
        <v>0</v>
      </c>
      <c r="D53" s="2" t="s">
        <v>37</v>
      </c>
      <c r="E53" s="4">
        <f>(6+6.8)/2</f>
        <v>6.4</v>
      </c>
      <c r="F53" s="2">
        <v>22716</v>
      </c>
      <c r="G53" s="2"/>
      <c r="H53" s="2">
        <v>5</v>
      </c>
      <c r="I53" s="2"/>
      <c r="J53" s="2"/>
      <c r="K53" s="2">
        <v>15</v>
      </c>
      <c r="L53" s="2">
        <v>2025</v>
      </c>
      <c r="M53" s="5">
        <f t="shared" si="0"/>
        <v>1.1538461538461537</v>
      </c>
    </row>
    <row r="54" spans="1:13" x14ac:dyDescent="0.25">
      <c r="A54" s="2">
        <v>716</v>
      </c>
      <c r="B54" s="2" t="s">
        <v>61</v>
      </c>
      <c r="C54" s="2">
        <v>0.49562374799999998</v>
      </c>
      <c r="D54" s="2" t="s">
        <v>60</v>
      </c>
      <c r="E54" s="3">
        <f>(44.2+48.2)/2</f>
        <v>46.2</v>
      </c>
      <c r="F54" s="2">
        <v>21827</v>
      </c>
      <c r="G54" s="2"/>
      <c r="H54" s="2">
        <v>51</v>
      </c>
      <c r="I54" s="2"/>
      <c r="J54" s="2"/>
      <c r="K54" s="2"/>
      <c r="L54" s="2"/>
      <c r="M54" s="5"/>
    </row>
  </sheetData>
  <sortState ref="A2:K54">
    <sortCondition ref="B2:B54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Renewable_Resources</vt:lpstr>
    </vt:vector>
  </TitlesOfParts>
  <Company>B01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Leigh Alison</dc:creator>
  <cp:lastModifiedBy>Leigh Alison</cp:lastModifiedBy>
  <dcterms:created xsi:type="dcterms:W3CDTF">2017-12-09T02:51:33Z</dcterms:created>
  <dcterms:modified xsi:type="dcterms:W3CDTF">2017-12-13T02:12:15Z</dcterms:modified>
</cp:coreProperties>
</file>