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3BCD7722-60F4-7643-9FC0-E3E34FB96151}" xr6:coauthVersionLast="47" xr6:coauthVersionMax="47" xr10:uidLastSave="{00000000-0000-0000-0000-000000000000}"/>
  <bookViews>
    <workbookView xWindow="7420" yWindow="680" windowWidth="28760" windowHeight="19660" activeTab="4" xr2:uid="{ACD52FB1-2477-7646-B2ED-4056C048DD2A}"/>
  </bookViews>
  <sheets>
    <sheet name="Nfert" sheetId="3" r:id="rId1"/>
    <sheet name="Pfert" sheetId="2" r:id="rId2"/>
    <sheet name="Nfert_old" sheetId="1" r:id="rId3"/>
    <sheet name="Pfert_P2O5" sheetId="4" r:id="rId4"/>
    <sheet name="N_P_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C3" i="5"/>
  <c r="D3" i="5"/>
  <c r="E3" i="5"/>
  <c r="F3" i="5"/>
  <c r="G3" i="5"/>
  <c r="H3" i="5"/>
  <c r="B3" i="5"/>
  <c r="B27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C27" i="3"/>
  <c r="D27" i="3"/>
  <c r="E27" i="3"/>
  <c r="F27" i="3"/>
  <c r="G27" i="3"/>
  <c r="H27" i="3"/>
  <c r="B27" i="3"/>
  <c r="H16" i="3" l="1"/>
  <c r="H15" i="3"/>
  <c r="H13" i="3"/>
  <c r="H12" i="3"/>
  <c r="H1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K12" i="4" l="1"/>
  <c r="K11" i="4" l="1"/>
  <c r="C3" i="2" l="1"/>
  <c r="F4" i="2"/>
  <c r="D6" i="2"/>
  <c r="G7" i="2"/>
  <c r="E9" i="2"/>
  <c r="C11" i="2"/>
  <c r="F12" i="2"/>
  <c r="D14" i="2"/>
  <c r="G15" i="2"/>
  <c r="E17" i="2"/>
  <c r="B4" i="2"/>
  <c r="B12" i="2"/>
  <c r="C10" i="2"/>
  <c r="C18" i="2"/>
  <c r="C15" i="2"/>
  <c r="B16" i="2"/>
  <c r="G8" i="2"/>
  <c r="G16" i="2"/>
  <c r="G5" i="2"/>
  <c r="G13" i="2"/>
  <c r="B18" i="2"/>
  <c r="F7" i="2"/>
  <c r="C14" i="2"/>
  <c r="D3" i="2"/>
  <c r="G4" i="2"/>
  <c r="E6" i="2"/>
  <c r="C8" i="2"/>
  <c r="F9" i="2"/>
  <c r="D11" i="2"/>
  <c r="G12" i="2"/>
  <c r="E14" i="2"/>
  <c r="C16" i="2"/>
  <c r="F17" i="2"/>
  <c r="B5" i="2"/>
  <c r="B13" i="2"/>
  <c r="E13" i="2"/>
  <c r="E10" i="2"/>
  <c r="D15" i="2"/>
  <c r="B9" i="2"/>
  <c r="C9" i="2"/>
  <c r="D12" i="2"/>
  <c r="C17" i="2"/>
  <c r="E4" i="2"/>
  <c r="E12" i="2"/>
  <c r="E3" i="2"/>
  <c r="C5" i="2"/>
  <c r="F6" i="2"/>
  <c r="D8" i="2"/>
  <c r="G9" i="2"/>
  <c r="E11" i="2"/>
  <c r="C13" i="2"/>
  <c r="F14" i="2"/>
  <c r="D16" i="2"/>
  <c r="G17" i="2"/>
  <c r="B6" i="2"/>
  <c r="B14" i="2"/>
  <c r="D5" i="2"/>
  <c r="G6" i="2"/>
  <c r="F11" i="2"/>
  <c r="G14" i="2"/>
  <c r="E16" i="2"/>
  <c r="B15" i="2"/>
  <c r="D18" i="2"/>
  <c r="D7" i="2"/>
  <c r="C12" i="2"/>
  <c r="B17" i="2"/>
  <c r="F10" i="2"/>
  <c r="B10" i="2"/>
  <c r="G10" i="2"/>
  <c r="D17" i="2"/>
  <c r="F3" i="2"/>
  <c r="E8" i="2"/>
  <c r="D13" i="2"/>
  <c r="B7" i="2"/>
  <c r="B8" i="2"/>
  <c r="C4" i="2"/>
  <c r="E18" i="2"/>
  <c r="E7" i="2"/>
  <c r="E15" i="2"/>
  <c r="D9" i="2"/>
  <c r="B11" i="2"/>
  <c r="G3" i="2"/>
  <c r="E5" i="2"/>
  <c r="C7" i="2"/>
  <c r="F8" i="2"/>
  <c r="D10" i="2"/>
  <c r="G11" i="2"/>
  <c r="F16" i="2"/>
  <c r="F5" i="2"/>
  <c r="F13" i="2"/>
  <c r="D4" i="2"/>
  <c r="F18" i="2"/>
  <c r="C6" i="2"/>
  <c r="B3" i="2"/>
  <c r="G18" i="2"/>
  <c r="F15" i="2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E11" i="3" l="1"/>
  <c r="D11" i="3"/>
  <c r="C11" i="3"/>
  <c r="G11" i="3"/>
  <c r="F11" i="3"/>
  <c r="B11" i="3"/>
  <c r="E12" i="3"/>
  <c r="D12" i="3"/>
  <c r="B12" i="3"/>
  <c r="C12" i="3"/>
  <c r="F12" i="3"/>
  <c r="G12" i="3"/>
  <c r="E13" i="3"/>
  <c r="G13" i="3"/>
  <c r="D13" i="3"/>
  <c r="C13" i="3"/>
  <c r="B13" i="3"/>
  <c r="F13" i="3"/>
  <c r="C16" i="3"/>
  <c r="B16" i="3"/>
  <c r="E16" i="3"/>
  <c r="D16" i="3"/>
  <c r="G16" i="3"/>
  <c r="F16" i="3"/>
  <c r="C15" i="3"/>
  <c r="B15" i="3"/>
  <c r="F15" i="3"/>
  <c r="E15" i="3"/>
  <c r="D15" i="3"/>
  <c r="G15" i="3"/>
  <c r="K3" i="1" l="1"/>
  <c r="L3" i="1" s="1"/>
  <c r="K4" i="1" l="1"/>
  <c r="L4" i="1" s="1"/>
  <c r="K5" i="1"/>
  <c r="L5" i="1" s="1"/>
  <c r="K6" i="1"/>
  <c r="L6" i="1" s="1"/>
  <c r="B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B8" i="1" l="1"/>
  <c r="C8" i="1"/>
  <c r="D8" i="1"/>
  <c r="G8" i="1"/>
  <c r="E8" i="1"/>
  <c r="F8" i="1"/>
  <c r="G7" i="1"/>
  <c r="B7" i="1"/>
  <c r="F7" i="1"/>
  <c r="C7" i="1"/>
  <c r="D7" i="1"/>
  <c r="E7" i="1"/>
  <c r="D6" i="1"/>
  <c r="E6" i="1"/>
  <c r="F6" i="1"/>
  <c r="C6" i="1"/>
  <c r="G6" i="1"/>
  <c r="C11" i="1"/>
  <c r="B11" i="1"/>
  <c r="D11" i="1"/>
  <c r="G11" i="1"/>
  <c r="F11" i="1"/>
  <c r="E11" i="1"/>
  <c r="B18" i="1"/>
  <c r="C18" i="1"/>
  <c r="D18" i="1"/>
  <c r="E18" i="1"/>
  <c r="F18" i="1"/>
  <c r="G18" i="1"/>
  <c r="G10" i="1"/>
  <c r="B10" i="1"/>
  <c r="F10" i="1"/>
  <c r="E10" i="1"/>
  <c r="D10" i="1"/>
  <c r="C10" i="1"/>
  <c r="E17" i="1"/>
  <c r="D17" i="1"/>
  <c r="C17" i="1"/>
  <c r="G17" i="1"/>
  <c r="F17" i="1"/>
  <c r="B17" i="1"/>
  <c r="C16" i="1"/>
  <c r="B16" i="1"/>
  <c r="D16" i="1"/>
  <c r="G16" i="1"/>
  <c r="F16" i="1"/>
  <c r="E16" i="1"/>
  <c r="G15" i="1"/>
  <c r="B15" i="1"/>
  <c r="F15" i="1"/>
  <c r="E15" i="1"/>
  <c r="D15" i="1"/>
  <c r="C15" i="1"/>
  <c r="B13" i="1"/>
  <c r="C13" i="1"/>
  <c r="D13" i="1"/>
  <c r="E13" i="1"/>
  <c r="F13" i="1"/>
  <c r="G13" i="1"/>
  <c r="E12" i="1"/>
  <c r="D12" i="1"/>
  <c r="C12" i="1"/>
  <c r="F12" i="1"/>
  <c r="B12" i="1"/>
  <c r="G12" i="1"/>
</calcChain>
</file>

<file path=xl/sharedStrings.xml><?xml version="1.0" encoding="utf-8"?>
<sst xmlns="http://schemas.openxmlformats.org/spreadsheetml/2006/main" count="151" uniqueCount="38">
  <si>
    <t>N inputs to crops in lbs/acre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</si>
  <si>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</si>
  <si>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</si>
  <si>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</si>
  <si>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</si>
  <si>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</si>
  <si>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</si>
  <si>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</si>
  <si>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</si>
  <si>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</si>
  <si>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</si>
  <si>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</si>
  <si>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</si>
  <si>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</si>
  <si>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</si>
  <si>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</si>
  <si>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</si>
  <si>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lbs/acre</t>
  </si>
  <si>
    <t>kg/km2</t>
  </si>
  <si>
    <t>lbs/km2</t>
  </si>
  <si>
    <t>area-weighted values from USDA fertilizer use spreadsheet</t>
  </si>
  <si>
    <t>MN extension recommendations</t>
  </si>
  <si>
    <t>assumptions</t>
  </si>
  <si>
    <t>https://data.ers.usda.gov/reports.aspx?ID=17883</t>
  </si>
  <si>
    <t>USDA ERS</t>
  </si>
  <si>
    <t>P2O5 inputs to crops in lbs/acre</t>
  </si>
  <si>
    <t>estimated from MN extension recommendations</t>
  </si>
  <si>
    <t>Mass of P2O5</t>
  </si>
  <si>
    <t>Mass of P2</t>
  </si>
  <si>
    <t>P2O5 as P</t>
  </si>
  <si>
    <t>kgP/kgP2O5</t>
  </si>
  <si>
    <t>P inputs to crops in lbs/acre</t>
  </si>
  <si>
    <t>NASS Quickstats, average from surveyed states</t>
  </si>
  <si>
    <t>estimated from MN extension recommendations, 2019</t>
  </si>
  <si>
    <t>from Chris's spreadsheets, don't seem to take % of area applied into account</t>
  </si>
  <si>
    <t>N inputs to crops in metric tons/km2</t>
  </si>
  <si>
    <t>P inputs to crops in metric tons/km2</t>
  </si>
  <si>
    <t>N/P inputs to crops in lbs/acre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</si>
</sst>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00FFFF"/>
      </patternFill>
    </fill>
    <fill>
      <patternFill patternType="solid">
        <fgColor theme="0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11" fontId="5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6" fillId="0" borderId="0" xfId="1"/>
    <xf numFmtId="0" fontId="0" fillId="5" borderId="0" xfId="0" applyFill="1"/>
    <xf numFmtId="0" fontId="2" fillId="5" borderId="0" xfId="0" applyFont="1" applyFill="1"/>
    <xf numFmtId="0" fontId="2" fillId="0" borderId="0" xfId="0" applyFont="1" applyFill="1"/>
    <xf numFmtId="11" fontId="5" fillId="0" borderId="0" xfId="0" applyNumberFormat="1" applyFont="1" applyFill="1"/>
    <xf numFmtId="0" fontId="7" fillId="0" borderId="0" xfId="0" applyFont="1"/>
    <xf numFmtId="0" fontId="8" fillId="0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169" fontId="4" fillId="0" borderId="0" xfId="0" applyNumberFormat="1" applyFont="1" applyBorder="1"/>
    <xf numFmtId="169" fontId="2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54A4-6FA9-FA43-A8B4-C06FEAEE0E02}">
  <dimension ref="A1:O42"/>
  <sheetViews>
    <sheetView workbookViewId="0">
      <selection activeCell="D41" sqref="D41:D42"/>
    </sheetView>
  </sheetViews>
  <sheetFormatPr baseColWidth="10" defaultRowHeight="16" x14ac:dyDescent="0.2"/>
  <cols>
    <col min="1" max="1" width="24.5" bestFit="1" customWidth="1"/>
  </cols>
  <sheetData>
    <row r="1" spans="1:15" x14ac:dyDescent="0.2">
      <c r="A1" s="1" t="s">
        <v>0</v>
      </c>
      <c r="B1" s="2"/>
      <c r="C1" s="2"/>
      <c r="D1" s="2"/>
      <c r="E1" s="2"/>
      <c r="F1" s="2"/>
      <c r="G1" s="2"/>
    </row>
    <row r="2" spans="1:15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>
        <v>2017</v>
      </c>
      <c r="J2" t="s">
        <v>18</v>
      </c>
      <c r="K2" t="s">
        <v>19</v>
      </c>
      <c r="L2" t="s">
        <v>17</v>
      </c>
      <c r="N2" s="11" t="s">
        <v>20</v>
      </c>
    </row>
    <row r="3" spans="1:15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H3" s="9">
        <v>143.33500000000001</v>
      </c>
      <c r="J3" s="5">
        <v>14705</v>
      </c>
      <c r="K3" s="5">
        <f>J3*2.2</f>
        <v>32351.000000000004</v>
      </c>
      <c r="L3" s="5">
        <f>K3*0.00405</f>
        <v>131.02155000000002</v>
      </c>
      <c r="N3" s="7" t="s">
        <v>24</v>
      </c>
      <c r="O3" s="14" t="s">
        <v>23</v>
      </c>
    </row>
    <row r="4" spans="1:15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H4" s="2">
        <v>143.33500000000001</v>
      </c>
      <c r="J4" s="5">
        <v>0</v>
      </c>
      <c r="K4">
        <f t="shared" ref="K4:K21" si="0">J4*2.2</f>
        <v>0</v>
      </c>
      <c r="L4" s="5">
        <f t="shared" ref="L4:L21" si="1">K4*0.00405</f>
        <v>0</v>
      </c>
      <c r="N4" s="15" t="s">
        <v>32</v>
      </c>
    </row>
    <row r="5" spans="1:15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H5" s="9">
        <v>68.64</v>
      </c>
      <c r="J5" s="5">
        <v>7135</v>
      </c>
      <c r="K5">
        <f t="shared" si="0"/>
        <v>15697.000000000002</v>
      </c>
      <c r="L5" s="5">
        <f t="shared" si="1"/>
        <v>63.572850000000003</v>
      </c>
      <c r="N5" s="12" t="s">
        <v>26</v>
      </c>
    </row>
    <row r="6" spans="1:15" x14ac:dyDescent="0.2">
      <c r="A6" s="3" t="s">
        <v>4</v>
      </c>
      <c r="B6" s="8">
        <v>32.805168139999999</v>
      </c>
      <c r="C6" s="8">
        <v>32.805168139999999</v>
      </c>
      <c r="D6" s="8">
        <v>32.805168139999999</v>
      </c>
      <c r="E6" s="8">
        <v>32.805168139999999</v>
      </c>
      <c r="F6" s="8">
        <v>32.805168139999999</v>
      </c>
      <c r="G6" s="8">
        <v>32.805168139999999</v>
      </c>
      <c r="H6" s="8">
        <v>32.805168140000006</v>
      </c>
      <c r="J6" s="5">
        <v>6042</v>
      </c>
      <c r="K6">
        <f t="shared" si="0"/>
        <v>13292.400000000001</v>
      </c>
      <c r="L6" s="5">
        <f t="shared" si="1"/>
        <v>53.834220000000002</v>
      </c>
      <c r="N6" t="s">
        <v>22</v>
      </c>
    </row>
    <row r="7" spans="1:15" x14ac:dyDescent="0.2">
      <c r="A7" s="3" t="s">
        <v>5</v>
      </c>
      <c r="B7" s="8">
        <v>62.980865000000001</v>
      </c>
      <c r="C7" s="8">
        <v>62.980865000000001</v>
      </c>
      <c r="D7" s="8">
        <v>62.980865000000001</v>
      </c>
      <c r="E7" s="8">
        <v>62.980865000000001</v>
      </c>
      <c r="F7" s="8">
        <v>62.980865000000001</v>
      </c>
      <c r="G7" s="8">
        <v>62.980865000000001</v>
      </c>
      <c r="H7" s="8">
        <v>62.980864999999994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5" x14ac:dyDescent="0.2">
      <c r="A8" s="3" t="s">
        <v>6</v>
      </c>
      <c r="B8" s="8">
        <v>66.171302760000003</v>
      </c>
      <c r="C8" s="8">
        <v>66.171302760000003</v>
      </c>
      <c r="D8" s="8">
        <v>66.171302760000003</v>
      </c>
      <c r="E8" s="8">
        <v>66.171302760000003</v>
      </c>
      <c r="F8" s="8">
        <v>60.829979880000003</v>
      </c>
      <c r="G8" s="8">
        <v>55.488657000000003</v>
      </c>
      <c r="H8" s="8">
        <v>55.488656999999996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5" x14ac:dyDescent="0.2">
      <c r="A9" s="3" t="s">
        <v>7</v>
      </c>
      <c r="B9" s="17">
        <v>66.171302760000003</v>
      </c>
      <c r="C9" s="17">
        <v>66.171302760000003</v>
      </c>
      <c r="D9" s="17">
        <v>66.171302760000003</v>
      </c>
      <c r="E9" s="17">
        <v>66.171302760000003</v>
      </c>
      <c r="F9" s="17">
        <v>60.829979880000003</v>
      </c>
      <c r="G9" s="17">
        <v>55.488657000000003</v>
      </c>
      <c r="H9" s="17">
        <v>55.488656999999996</v>
      </c>
      <c r="J9" s="5">
        <v>0</v>
      </c>
      <c r="K9">
        <f t="shared" si="0"/>
        <v>0</v>
      </c>
      <c r="L9" s="5">
        <f t="shared" si="1"/>
        <v>0</v>
      </c>
    </row>
    <row r="10" spans="1:15" x14ac:dyDescent="0.2">
      <c r="A10" s="3" t="s">
        <v>8</v>
      </c>
      <c r="B10" s="16">
        <v>191.00200000000001</v>
      </c>
      <c r="C10" s="16">
        <v>200</v>
      </c>
      <c r="D10" s="16">
        <v>237</v>
      </c>
      <c r="E10" s="16">
        <v>215</v>
      </c>
      <c r="F10" s="16">
        <v>219.285</v>
      </c>
      <c r="G10" s="16">
        <v>214.33500000000001</v>
      </c>
      <c r="H10" s="16">
        <v>202.95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5" x14ac:dyDescent="0.2">
      <c r="A11" s="3" t="s">
        <v>9</v>
      </c>
      <c r="B11" s="10">
        <f>$L11</f>
        <v>40.032629999999997</v>
      </c>
      <c r="C11" s="10">
        <f t="shared" ref="C11:H16" si="2">$L11</f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H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5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H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5" x14ac:dyDescent="0.2">
      <c r="A13" s="3" t="s">
        <v>11</v>
      </c>
      <c r="B13" s="18">
        <f>$L13</f>
        <v>20.011860000000002</v>
      </c>
      <c r="C13" s="18">
        <f t="shared" si="2"/>
        <v>20.011860000000002</v>
      </c>
      <c r="D13" s="18">
        <f t="shared" si="2"/>
        <v>20.011860000000002</v>
      </c>
      <c r="E13" s="18">
        <f t="shared" si="2"/>
        <v>20.011860000000002</v>
      </c>
      <c r="F13" s="18">
        <f t="shared" si="2"/>
        <v>20.011860000000002</v>
      </c>
      <c r="G13" s="18">
        <f t="shared" si="2"/>
        <v>20.011860000000002</v>
      </c>
      <c r="H13" s="18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5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H14" s="9">
        <v>5.58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5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5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8">
        <v>180.9969227</v>
      </c>
      <c r="C17" s="8">
        <v>180.9969227</v>
      </c>
      <c r="D17" s="8">
        <v>180.9969227</v>
      </c>
      <c r="E17" s="8">
        <v>180.9969227</v>
      </c>
      <c r="F17" s="8">
        <v>180.9969227</v>
      </c>
      <c r="G17" s="8">
        <v>162.48161200000001</v>
      </c>
      <c r="H17" s="8">
        <v>162.48161200000001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8">
        <v>25.820115430000001</v>
      </c>
      <c r="C18" s="8">
        <v>25.820115430000001</v>
      </c>
      <c r="D18" s="8">
        <v>25.820115430000001</v>
      </c>
      <c r="E18" s="8">
        <v>20.323449750000002</v>
      </c>
      <c r="F18" s="8">
        <v>20.323449750000002</v>
      </c>
      <c r="G18" s="8">
        <v>11.538735000000001</v>
      </c>
      <c r="H18" s="8">
        <v>11.538735000000001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5" spans="1:12" x14ac:dyDescent="0.2">
      <c r="A25" s="1" t="s">
        <v>35</v>
      </c>
      <c r="B25" s="2"/>
      <c r="C25" s="2"/>
      <c r="D25" s="2"/>
      <c r="E25" s="2"/>
      <c r="F25" s="2"/>
      <c r="G25" s="2"/>
    </row>
    <row r="26" spans="1:12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12" x14ac:dyDescent="0.2">
      <c r="A27" s="3" t="s">
        <v>1</v>
      </c>
      <c r="B27" s="9">
        <f>B3/0.00405/2.2/10^3</f>
        <v>14.222222222222223</v>
      </c>
      <c r="C27" s="9">
        <f t="shared" ref="C27:H27" si="3">C3/0.00405/2.2/10^3</f>
        <v>13.826038159371492</v>
      </c>
      <c r="D27" s="9">
        <f t="shared" si="3"/>
        <v>14.444444444444443</v>
      </c>
      <c r="E27" s="9">
        <f t="shared" si="3"/>
        <v>14.760942760942759</v>
      </c>
      <c r="F27" s="9">
        <f t="shared" si="3"/>
        <v>15.039281705948371</v>
      </c>
      <c r="G27" s="9">
        <f t="shared" si="3"/>
        <v>15.37598204264871</v>
      </c>
      <c r="H27" s="9">
        <f t="shared" si="3"/>
        <v>16.086980920314254</v>
      </c>
    </row>
    <row r="28" spans="1:12" x14ac:dyDescent="0.2">
      <c r="A28" s="3" t="s">
        <v>2</v>
      </c>
      <c r="B28" s="2">
        <f t="shared" ref="B28:H28" si="4">B4/0.00405/2.2/10^3</f>
        <v>14.222222222222223</v>
      </c>
      <c r="C28" s="2">
        <f t="shared" si="4"/>
        <v>13.826038159371492</v>
      </c>
      <c r="D28" s="2">
        <f t="shared" si="4"/>
        <v>14.444444444444443</v>
      </c>
      <c r="E28" s="2">
        <f t="shared" si="4"/>
        <v>14.760942760942759</v>
      </c>
      <c r="F28" s="2">
        <f t="shared" si="4"/>
        <v>15.039281705948371</v>
      </c>
      <c r="G28" s="2">
        <f t="shared" si="4"/>
        <v>15.37598204264871</v>
      </c>
      <c r="H28" s="2">
        <f t="shared" si="4"/>
        <v>16.086980920314254</v>
      </c>
    </row>
    <row r="29" spans="1:12" x14ac:dyDescent="0.2">
      <c r="A29" s="3" t="s">
        <v>3</v>
      </c>
      <c r="B29" s="9">
        <f t="shared" ref="B29:H29" si="5">B5/0.00405/2.2/10^3</f>
        <v>5.5667789001122339</v>
      </c>
      <c r="C29" s="9">
        <f t="shared" si="5"/>
        <v>5.8686868686868685</v>
      </c>
      <c r="D29" s="9">
        <f t="shared" si="5"/>
        <v>6.5420875420875415</v>
      </c>
      <c r="E29" s="9">
        <f t="shared" si="5"/>
        <v>6.5634118967452295</v>
      </c>
      <c r="F29" s="9">
        <f t="shared" si="5"/>
        <v>6.1728395061728394</v>
      </c>
      <c r="G29" s="9">
        <f t="shared" si="5"/>
        <v>6.8148148148148149</v>
      </c>
      <c r="H29" s="9">
        <f t="shared" si="5"/>
        <v>7.7037037037037033</v>
      </c>
    </row>
    <row r="30" spans="1:12" x14ac:dyDescent="0.2">
      <c r="A30" s="3" t="s">
        <v>4</v>
      </c>
      <c r="B30" s="8">
        <f t="shared" ref="B30:H30" si="6">B6/0.00405/2.2/10^3</f>
        <v>3.6818370527497191</v>
      </c>
      <c r="C30" s="8">
        <f t="shared" si="6"/>
        <v>3.6818370527497191</v>
      </c>
      <c r="D30" s="8">
        <f t="shared" si="6"/>
        <v>3.6818370527497191</v>
      </c>
      <c r="E30" s="8">
        <f t="shared" si="6"/>
        <v>3.6818370527497191</v>
      </c>
      <c r="F30" s="8">
        <f t="shared" si="6"/>
        <v>3.6818370527497191</v>
      </c>
      <c r="G30" s="8">
        <f t="shared" si="6"/>
        <v>3.6818370527497191</v>
      </c>
      <c r="H30" s="8">
        <f t="shared" si="6"/>
        <v>3.68183705274972</v>
      </c>
    </row>
    <row r="31" spans="1:12" x14ac:dyDescent="0.2">
      <c r="A31" s="3" t="s">
        <v>5</v>
      </c>
      <c r="B31" s="8">
        <f t="shared" ref="B31:H31" si="7">B7/0.00405/2.2/10^3</f>
        <v>7.0685594837261503</v>
      </c>
      <c r="C31" s="8">
        <f t="shared" si="7"/>
        <v>7.0685594837261503</v>
      </c>
      <c r="D31" s="8">
        <f t="shared" si="7"/>
        <v>7.0685594837261503</v>
      </c>
      <c r="E31" s="8">
        <f t="shared" si="7"/>
        <v>7.0685594837261503</v>
      </c>
      <c r="F31" s="8">
        <f t="shared" si="7"/>
        <v>7.0685594837261503</v>
      </c>
      <c r="G31" s="8">
        <f t="shared" si="7"/>
        <v>7.0685594837261503</v>
      </c>
      <c r="H31" s="8">
        <f t="shared" si="7"/>
        <v>7.0685594837261494</v>
      </c>
    </row>
    <row r="32" spans="1:12" x14ac:dyDescent="0.2">
      <c r="A32" s="3" t="s">
        <v>6</v>
      </c>
      <c r="B32" s="8">
        <f t="shared" ref="B32:H32" si="8">B8/0.00405/2.2/10^3</f>
        <v>7.4266333063973065</v>
      </c>
      <c r="C32" s="8">
        <f t="shared" si="8"/>
        <v>7.4266333063973065</v>
      </c>
      <c r="D32" s="8">
        <f t="shared" si="8"/>
        <v>7.4266333063973065</v>
      </c>
      <c r="E32" s="8">
        <f t="shared" si="8"/>
        <v>7.4266333063973065</v>
      </c>
      <c r="F32" s="8">
        <f t="shared" si="8"/>
        <v>6.8271582356902361</v>
      </c>
      <c r="G32" s="8">
        <f t="shared" si="8"/>
        <v>6.2276831649831648</v>
      </c>
      <c r="H32" s="8">
        <f t="shared" si="8"/>
        <v>6.2276831649831639</v>
      </c>
    </row>
    <row r="33" spans="1:8" x14ac:dyDescent="0.2">
      <c r="A33" s="3" t="s">
        <v>7</v>
      </c>
      <c r="B33" s="17">
        <f t="shared" ref="B33:H33" si="9">B9/0.00405/2.2/10^3</f>
        <v>7.4266333063973065</v>
      </c>
      <c r="C33" s="17">
        <f t="shared" si="9"/>
        <v>7.4266333063973065</v>
      </c>
      <c r="D33" s="17">
        <f t="shared" si="9"/>
        <v>7.4266333063973065</v>
      </c>
      <c r="E33" s="17">
        <f t="shared" si="9"/>
        <v>7.4266333063973065</v>
      </c>
      <c r="F33" s="17">
        <f t="shared" si="9"/>
        <v>6.8271582356902361</v>
      </c>
      <c r="G33" s="17">
        <f t="shared" si="9"/>
        <v>6.2276831649831648</v>
      </c>
      <c r="H33" s="17">
        <f t="shared" si="9"/>
        <v>6.2276831649831639</v>
      </c>
    </row>
    <row r="34" spans="1:8" x14ac:dyDescent="0.2">
      <c r="A34" s="3" t="s">
        <v>8</v>
      </c>
      <c r="B34" s="16">
        <f t="shared" ref="B34:H34" si="10">B10/0.00405/2.2/10^3</f>
        <v>21.436812570145904</v>
      </c>
      <c r="C34" s="16">
        <f t="shared" si="10"/>
        <v>22.446689113355781</v>
      </c>
      <c r="D34" s="16">
        <f t="shared" si="10"/>
        <v>26.599326599326595</v>
      </c>
      <c r="E34" s="16">
        <f t="shared" si="10"/>
        <v>24.130190796857462</v>
      </c>
      <c r="F34" s="16">
        <f t="shared" si="10"/>
        <v>24.611111111111111</v>
      </c>
      <c r="G34" s="16">
        <f t="shared" si="10"/>
        <v>24.055555555555554</v>
      </c>
      <c r="H34" s="16">
        <f t="shared" si="10"/>
        <v>22.777777777777775</v>
      </c>
    </row>
    <row r="35" spans="1:8" x14ac:dyDescent="0.2">
      <c r="A35" s="3" t="s">
        <v>9</v>
      </c>
      <c r="B35" s="10">
        <f t="shared" ref="B35:H35" si="11">B11/0.00405/2.2/10^3</f>
        <v>4.4930000000000003</v>
      </c>
      <c r="C35" s="10">
        <f t="shared" si="11"/>
        <v>4.4930000000000003</v>
      </c>
      <c r="D35" s="10">
        <f t="shared" si="11"/>
        <v>4.4930000000000003</v>
      </c>
      <c r="E35" s="10">
        <f t="shared" si="11"/>
        <v>4.4930000000000003</v>
      </c>
      <c r="F35" s="10">
        <f t="shared" si="11"/>
        <v>4.4930000000000003</v>
      </c>
      <c r="G35" s="10">
        <f t="shared" si="11"/>
        <v>4.4930000000000003</v>
      </c>
      <c r="H35" s="10">
        <f t="shared" si="11"/>
        <v>4.4930000000000003</v>
      </c>
    </row>
    <row r="36" spans="1:8" x14ac:dyDescent="0.2">
      <c r="A36" s="3" t="s">
        <v>10</v>
      </c>
      <c r="B36" s="10">
        <f t="shared" ref="B36:H36" si="12">B12/0.00405/2.2/10^3</f>
        <v>2.246</v>
      </c>
      <c r="C36" s="10">
        <f t="shared" si="12"/>
        <v>2.246</v>
      </c>
      <c r="D36" s="10">
        <f t="shared" si="12"/>
        <v>2.246</v>
      </c>
      <c r="E36" s="10">
        <f t="shared" si="12"/>
        <v>2.246</v>
      </c>
      <c r="F36" s="10">
        <f t="shared" si="12"/>
        <v>2.246</v>
      </c>
      <c r="G36" s="10">
        <f t="shared" si="12"/>
        <v>2.246</v>
      </c>
      <c r="H36" s="10">
        <f t="shared" si="12"/>
        <v>2.246</v>
      </c>
    </row>
    <row r="37" spans="1:8" x14ac:dyDescent="0.2">
      <c r="A37" s="3" t="s">
        <v>11</v>
      </c>
      <c r="B37" s="18">
        <f t="shared" ref="B37:H37" si="13">B13/0.00405/2.2/10^3</f>
        <v>2.246</v>
      </c>
      <c r="C37" s="18">
        <f t="shared" si="13"/>
        <v>2.246</v>
      </c>
      <c r="D37" s="18">
        <f t="shared" si="13"/>
        <v>2.246</v>
      </c>
      <c r="E37" s="18">
        <f t="shared" si="13"/>
        <v>2.246</v>
      </c>
      <c r="F37" s="18">
        <f t="shared" si="13"/>
        <v>2.246</v>
      </c>
      <c r="G37" s="18">
        <f t="shared" si="13"/>
        <v>2.246</v>
      </c>
      <c r="H37" s="18">
        <f t="shared" si="13"/>
        <v>2.246</v>
      </c>
    </row>
    <row r="38" spans="1:8" x14ac:dyDescent="0.2">
      <c r="A38" s="3" t="s">
        <v>12</v>
      </c>
      <c r="B38" s="9">
        <f t="shared" ref="B38:H38" si="14">B14/0.00405/2.2/10^3</f>
        <v>0.33670033670033667</v>
      </c>
      <c r="C38" s="9">
        <f t="shared" si="14"/>
        <v>0.37037037037037035</v>
      </c>
      <c r="D38" s="9">
        <f t="shared" si="14"/>
        <v>0.5611672278338945</v>
      </c>
      <c r="E38" s="9">
        <f t="shared" si="14"/>
        <v>0.4713804713804714</v>
      </c>
      <c r="F38" s="9">
        <f t="shared" si="14"/>
        <v>0.4713804713804714</v>
      </c>
      <c r="G38" s="9">
        <f t="shared" si="14"/>
        <v>0.48484848484848481</v>
      </c>
      <c r="H38" s="9">
        <f t="shared" si="14"/>
        <v>0.62626262626262619</v>
      </c>
    </row>
    <row r="39" spans="1:8" x14ac:dyDescent="0.2">
      <c r="A39" s="3" t="s">
        <v>13</v>
      </c>
      <c r="B39" s="6">
        <f t="shared" ref="B39:H39" si="15">B15/0.00405/2.2/10^3</f>
        <v>0</v>
      </c>
      <c r="C39" s="6">
        <f t="shared" si="15"/>
        <v>0</v>
      </c>
      <c r="D39" s="6">
        <f t="shared" si="15"/>
        <v>0</v>
      </c>
      <c r="E39" s="6">
        <f t="shared" si="15"/>
        <v>0</v>
      </c>
      <c r="F39" s="6">
        <f t="shared" si="15"/>
        <v>0</v>
      </c>
      <c r="G39" s="6">
        <f t="shared" si="15"/>
        <v>0</v>
      </c>
      <c r="H39" s="6">
        <f t="shared" si="15"/>
        <v>0</v>
      </c>
    </row>
    <row r="40" spans="1:8" x14ac:dyDescent="0.2">
      <c r="A40" s="3" t="s">
        <v>14</v>
      </c>
      <c r="B40" s="6">
        <f t="shared" ref="B40:H40" si="16">B16/0.00405/2.2/10^3</f>
        <v>0</v>
      </c>
      <c r="C40" s="6">
        <f t="shared" si="16"/>
        <v>0</v>
      </c>
      <c r="D40" s="6">
        <f t="shared" si="16"/>
        <v>0</v>
      </c>
      <c r="E40" s="6">
        <f t="shared" si="16"/>
        <v>0</v>
      </c>
      <c r="F40" s="6">
        <f t="shared" si="16"/>
        <v>0</v>
      </c>
      <c r="G40" s="6">
        <f t="shared" si="16"/>
        <v>0</v>
      </c>
      <c r="H40" s="6">
        <f t="shared" si="16"/>
        <v>0</v>
      </c>
    </row>
    <row r="41" spans="1:8" x14ac:dyDescent="0.2">
      <c r="A41" s="3" t="s">
        <v>15</v>
      </c>
      <c r="B41" s="8">
        <f t="shared" ref="B41:H41" si="17">B17/0.00405/2.2/10^3</f>
        <v>20.313908271604937</v>
      </c>
      <c r="C41" s="8">
        <f t="shared" si="17"/>
        <v>20.313908271604937</v>
      </c>
      <c r="D41" s="8">
        <f t="shared" si="17"/>
        <v>20.313908271604937</v>
      </c>
      <c r="E41" s="8">
        <f t="shared" si="17"/>
        <v>20.313908271604937</v>
      </c>
      <c r="F41" s="8">
        <f t="shared" si="17"/>
        <v>20.313908271604937</v>
      </c>
      <c r="G41" s="8">
        <f t="shared" si="17"/>
        <v>18.235871156004489</v>
      </c>
      <c r="H41" s="8">
        <f t="shared" si="17"/>
        <v>18.235871156004489</v>
      </c>
    </row>
    <row r="42" spans="1:8" x14ac:dyDescent="0.2">
      <c r="A42" s="3" t="s">
        <v>16</v>
      </c>
      <c r="B42" s="8">
        <f t="shared" ref="B42:H42" si="18">B18/0.00405/2.2/10^3</f>
        <v>2.8978805196408528</v>
      </c>
      <c r="C42" s="8">
        <f t="shared" si="18"/>
        <v>2.8978805196408528</v>
      </c>
      <c r="D42" s="8">
        <f t="shared" si="18"/>
        <v>2.8978805196408528</v>
      </c>
      <c r="E42" s="8">
        <f t="shared" si="18"/>
        <v>2.2809707912457911</v>
      </c>
      <c r="F42" s="8">
        <f t="shared" si="18"/>
        <v>2.2809707912457911</v>
      </c>
      <c r="G42" s="8">
        <f t="shared" si="18"/>
        <v>1.2950319865319866</v>
      </c>
      <c r="H42" s="8">
        <f t="shared" si="18"/>
        <v>1.2950319865319866</v>
      </c>
    </row>
  </sheetData>
  <hyperlinks>
    <hyperlink ref="O3" r:id="rId1" xr:uid="{E0C4996E-D4FD-CB41-B881-8CA1DB094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490-3E7C-3247-8A5B-6141C3E2A7AB}">
  <dimension ref="A1:K42"/>
  <sheetViews>
    <sheetView workbookViewId="0">
      <selection sqref="A1:H18"/>
    </sheetView>
  </sheetViews>
  <sheetFormatPr baseColWidth="10" defaultRowHeight="16" x14ac:dyDescent="0.2"/>
  <cols>
    <col min="1" max="1" width="24.5" bestFit="1" customWidth="1"/>
  </cols>
  <sheetData>
    <row r="1" spans="1:11" x14ac:dyDescent="0.2">
      <c r="A1" s="1" t="s">
        <v>31</v>
      </c>
      <c r="B1" s="2"/>
      <c r="C1" s="2"/>
      <c r="D1" s="2"/>
      <c r="E1" s="2"/>
      <c r="F1" s="2"/>
      <c r="G1" s="2"/>
    </row>
    <row r="2" spans="1:11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1" x14ac:dyDescent="0.2">
      <c r="A3" s="4" t="s">
        <v>1</v>
      </c>
      <c r="B3" s="9">
        <f>Pfert_P2O5!B3*Pfert_P2O5!$K$12</f>
        <v>22.09329843706519</v>
      </c>
      <c r="C3" s="9">
        <f>Pfert_P2O5!C3*Pfert_P2O5!$K$12</f>
        <v>20.395827946838374</v>
      </c>
      <c r="D3" s="9">
        <f>Pfert_P2O5!D3*Pfert_P2O5!$K$12</f>
        <v>20.893287165053945</v>
      </c>
      <c r="E3" s="9">
        <f>Pfert_P2O5!E3*Pfert_P2O5!$K$12</f>
        <v>20.683830652121074</v>
      </c>
      <c r="F3" s="9">
        <f>Pfert_P2O5!F3*Pfert_P2O5!$K$12</f>
        <v>20.509283558010345</v>
      </c>
      <c r="G3" s="9">
        <f>Pfert_P2O5!G3*Pfert_P2O5!$K$12</f>
        <v>21.818386763840795</v>
      </c>
      <c r="H3" s="9">
        <f>Pfert_P2O5!H3*Pfert_P2O5!$K$12</f>
        <v>22.407483206464494</v>
      </c>
      <c r="J3" s="7" t="s">
        <v>24</v>
      </c>
      <c r="K3" s="14" t="s">
        <v>23</v>
      </c>
    </row>
    <row r="4" spans="1:11" x14ac:dyDescent="0.2">
      <c r="A4" s="4" t="s">
        <v>2</v>
      </c>
      <c r="B4" s="2">
        <f>Pfert_P2O5!B4*Pfert_P2O5!$K$12</f>
        <v>22.09329843706519</v>
      </c>
      <c r="C4" s="2">
        <f>Pfert_P2O5!C4*Pfert_P2O5!$K$12</f>
        <v>20.395827946838374</v>
      </c>
      <c r="D4" s="2">
        <f>Pfert_P2O5!D4*Pfert_P2O5!$K$12</f>
        <v>20.893287165053945</v>
      </c>
      <c r="E4" s="2">
        <f>Pfert_P2O5!E4*Pfert_P2O5!$K$12</f>
        <v>20.683830652121074</v>
      </c>
      <c r="F4" s="2">
        <f>Pfert_P2O5!F4*Pfert_P2O5!$K$12</f>
        <v>20.509283558010345</v>
      </c>
      <c r="G4" s="2">
        <f>Pfert_P2O5!G4*Pfert_P2O5!$K$12</f>
        <v>21.818386763840795</v>
      </c>
      <c r="H4" s="2">
        <f>Pfert_P2O5!H4*Pfert_P2O5!$K$12</f>
        <v>22.407483206464494</v>
      </c>
      <c r="J4" s="15" t="s">
        <v>32</v>
      </c>
    </row>
    <row r="5" spans="1:11" x14ac:dyDescent="0.2">
      <c r="A5" s="4" t="s">
        <v>3</v>
      </c>
      <c r="B5" s="9">
        <f>Pfert_P2O5!B5*Pfert_P2O5!$K$12</f>
        <v>7.6364353673442782</v>
      </c>
      <c r="C5" s="9">
        <f>Pfert_P2O5!C5*Pfert_P2O5!$K$12</f>
        <v>8.3084416796705742</v>
      </c>
      <c r="D5" s="9">
        <f>Pfert_P2O5!D5*Pfert_P2O5!$K$12</f>
        <v>8.9280838637636535</v>
      </c>
      <c r="E5" s="9">
        <f>Pfert_P2O5!E5*Pfert_P2O5!$K$12</f>
        <v>9.1637224408131335</v>
      </c>
      <c r="F5" s="9">
        <f>Pfert_P2O5!F5*Pfert_P2O5!$K$12</f>
        <v>9.1637224408131335</v>
      </c>
      <c r="G5" s="9">
        <f>Pfert_P2O5!G5*Pfert_P2O5!$K$12</f>
        <v>9.3469968896293967</v>
      </c>
      <c r="H5" s="9">
        <f>Pfert_P2O5!H5*Pfert_P2O5!$K$12</f>
        <v>5.7862361697705786</v>
      </c>
      <c r="J5" s="12" t="s">
        <v>26</v>
      </c>
    </row>
    <row r="6" spans="1:11" x14ac:dyDescent="0.2">
      <c r="A6" s="4" t="s">
        <v>4</v>
      </c>
      <c r="B6" s="8">
        <f>Pfert_P2O5!B6*Pfert_P2O5!$K$12</f>
        <v>6.6348309393826455</v>
      </c>
      <c r="C6" s="8">
        <f>Pfert_P2O5!C6*Pfert_P2O5!$K$12</f>
        <v>6.6348309393826455</v>
      </c>
      <c r="D6" s="8">
        <f>Pfert_P2O5!D6*Pfert_P2O5!$K$12</f>
        <v>6.6348309393826455</v>
      </c>
      <c r="E6" s="8">
        <f>Pfert_P2O5!E6*Pfert_P2O5!$K$12</f>
        <v>6.6348309393826455</v>
      </c>
      <c r="F6" s="8">
        <f>Pfert_P2O5!F6*Pfert_P2O5!$K$12</f>
        <v>6.6348309393826455</v>
      </c>
      <c r="G6" s="8">
        <f>Pfert_P2O5!G6*Pfert_P2O5!$K$12</f>
        <v>6.6348309393826455</v>
      </c>
      <c r="H6" s="8">
        <f>Pfert_P2O5!H6*Pfert_P2O5!$K$12</f>
        <v>6.6348309393826463</v>
      </c>
      <c r="J6" t="s">
        <v>22</v>
      </c>
    </row>
    <row r="7" spans="1:11" x14ac:dyDescent="0.2">
      <c r="A7" s="4" t="s">
        <v>5</v>
      </c>
      <c r="B7" s="8">
        <f>Pfert_P2O5!B7*Pfert_P2O5!$K$12</f>
        <v>8.937477988368693</v>
      </c>
      <c r="C7" s="8">
        <f>Pfert_P2O5!C7*Pfert_P2O5!$K$12</f>
        <v>8.937477988368693</v>
      </c>
      <c r="D7" s="8">
        <f>Pfert_P2O5!D7*Pfert_P2O5!$K$12</f>
        <v>8.937477988368693</v>
      </c>
      <c r="E7" s="8">
        <f>Pfert_P2O5!E7*Pfert_P2O5!$K$12</f>
        <v>8.937477988368693</v>
      </c>
      <c r="F7" s="8">
        <f>Pfert_P2O5!F7*Pfert_P2O5!$K$12</f>
        <v>8.937477988368693</v>
      </c>
      <c r="G7" s="8">
        <f>Pfert_P2O5!G7*Pfert_P2O5!$K$12</f>
        <v>8.937477988368693</v>
      </c>
      <c r="H7" s="8">
        <f>Pfert_P2O5!H7*Pfert_P2O5!$K$12</f>
        <v>8.937477988368693</v>
      </c>
    </row>
    <row r="8" spans="1:11" x14ac:dyDescent="0.2">
      <c r="A8" s="4" t="s">
        <v>6</v>
      </c>
      <c r="B8" s="8">
        <f>Pfert_P2O5!B8*Pfert_P2O5!$K$12</f>
        <v>6.8015795355128228</v>
      </c>
      <c r="C8" s="8">
        <f>Pfert_P2O5!C8*Pfert_P2O5!$K$12</f>
        <v>6.8015795355128228</v>
      </c>
      <c r="D8" s="8">
        <f>Pfert_P2O5!D8*Pfert_P2O5!$K$12</f>
        <v>6.8015795355128228</v>
      </c>
      <c r="E8" s="8">
        <f>Pfert_P2O5!E8*Pfert_P2O5!$K$12</f>
        <v>6.8015795355128228</v>
      </c>
      <c r="F8" s="8">
        <f>Pfert_P2O5!F8*Pfert_P2O5!$K$12</f>
        <v>6.5599723903990634</v>
      </c>
      <c r="G8" s="8">
        <f>Pfert_P2O5!G8*Pfert_P2O5!$K$12</f>
        <v>6.3183652409216267</v>
      </c>
      <c r="H8" s="8">
        <f>Pfert_P2O5!H8*Pfert_P2O5!$K$12</f>
        <v>6.3183652409216275</v>
      </c>
    </row>
    <row r="9" spans="1:11" x14ac:dyDescent="0.2">
      <c r="A9" s="4" t="s">
        <v>7</v>
      </c>
      <c r="B9" s="17">
        <f>Pfert_P2O5!B9*Pfert_P2O5!$K$12</f>
        <v>6.8015795355128228</v>
      </c>
      <c r="C9" s="17">
        <f>Pfert_P2O5!C9*Pfert_P2O5!$K$12</f>
        <v>6.8015795355128228</v>
      </c>
      <c r="D9" s="17">
        <f>Pfert_P2O5!D9*Pfert_P2O5!$K$12</f>
        <v>6.8015795355128228</v>
      </c>
      <c r="E9" s="17">
        <f>Pfert_P2O5!E9*Pfert_P2O5!$K$12</f>
        <v>6.8015795355128228</v>
      </c>
      <c r="F9" s="17">
        <f>Pfert_P2O5!F9*Pfert_P2O5!$K$12</f>
        <v>6.5599723903990634</v>
      </c>
      <c r="G9" s="17">
        <f>Pfert_P2O5!G9*Pfert_P2O5!$K$12</f>
        <v>6.3183652409216267</v>
      </c>
      <c r="H9" s="17">
        <f>Pfert_P2O5!H9*Pfert_P2O5!$K$12</f>
        <v>6.3183652409216275</v>
      </c>
    </row>
    <row r="10" spans="1:11" x14ac:dyDescent="0.2">
      <c r="A10" s="4" t="s">
        <v>8</v>
      </c>
      <c r="B10" s="16">
        <f>Pfert_P2O5!B10*Pfert_P2O5!$K$12</f>
        <v>67.485317543124239</v>
      </c>
      <c r="C10" s="16">
        <f>Pfert_P2O5!C10*Pfert_P2O5!$K$12</f>
        <v>68.688645209923592</v>
      </c>
      <c r="D10" s="16">
        <f>Pfert_P2O5!D10*Pfert_P2O5!$K$12</f>
        <v>76.975268502830318</v>
      </c>
      <c r="E10" s="16">
        <f>Pfert_P2O5!E10*Pfert_P2O5!$K$12</f>
        <v>67.680635741434145</v>
      </c>
      <c r="F10" s="16">
        <f>Pfert_P2O5!F10*Pfert_P2O5!$K$12</f>
        <v>67.305359489096091</v>
      </c>
      <c r="G10" s="16">
        <f>Pfert_P2O5!G10*Pfert_P2O5!$K$12</f>
        <v>60.395476400987704</v>
      </c>
      <c r="H10" s="16">
        <f>Pfert_P2O5!H10*Pfert_P2O5!$K$12</f>
        <v>60.395476400987704</v>
      </c>
    </row>
    <row r="11" spans="1:11" x14ac:dyDescent="0.2">
      <c r="A11" s="4" t="s">
        <v>9</v>
      </c>
      <c r="B11" s="10">
        <f>Pfert_P2O5!B11*Pfert_P2O5!$K$12</f>
        <v>8.7273547055363174</v>
      </c>
      <c r="C11" s="10">
        <f>Pfert_P2O5!C11*Pfert_P2O5!$K$12</f>
        <v>8.7273547055363174</v>
      </c>
      <c r="D11" s="10">
        <f>Pfert_P2O5!D11*Pfert_P2O5!$K$12</f>
        <v>8.7273547055363174</v>
      </c>
      <c r="E11" s="10">
        <f>Pfert_P2O5!E11*Pfert_P2O5!$K$12</f>
        <v>8.7273547055363174</v>
      </c>
      <c r="F11" s="10">
        <f>Pfert_P2O5!F11*Pfert_P2O5!$K$12</f>
        <v>8.7273547055363174</v>
      </c>
      <c r="G11" s="10">
        <f>Pfert_P2O5!G11*Pfert_P2O5!$K$12</f>
        <v>8.7273547055363174</v>
      </c>
      <c r="H11" s="10">
        <f>Pfert_P2O5!H11*Pfert_P2O5!$K$12</f>
        <v>8.7273547055363174</v>
      </c>
    </row>
    <row r="12" spans="1:11" x14ac:dyDescent="0.2">
      <c r="A12" s="4" t="s">
        <v>10</v>
      </c>
      <c r="B12" s="10">
        <f>Pfert_P2O5!B12*Pfert_P2O5!$K$12</f>
        <v>13.091032058304476</v>
      </c>
      <c r="C12" s="10">
        <f>Pfert_P2O5!C12*Pfert_P2O5!$K$12</f>
        <v>13.091032058304476</v>
      </c>
      <c r="D12" s="10">
        <f>Pfert_P2O5!D12*Pfert_P2O5!$K$12</f>
        <v>13.091032058304476</v>
      </c>
      <c r="E12" s="10">
        <f>Pfert_P2O5!E12*Pfert_P2O5!$K$12</f>
        <v>13.091032058304476</v>
      </c>
      <c r="F12" s="10">
        <f>Pfert_P2O5!F12*Pfert_P2O5!$K$12</f>
        <v>13.091032058304476</v>
      </c>
      <c r="G12" s="10">
        <f>Pfert_P2O5!G12*Pfert_P2O5!$K$12</f>
        <v>13.091032058304476</v>
      </c>
      <c r="H12" s="10">
        <f>Pfert_P2O5!H12*Pfert_P2O5!$K$12</f>
        <v>13.091032058304476</v>
      </c>
    </row>
    <row r="13" spans="1:11" x14ac:dyDescent="0.2">
      <c r="A13" s="4" t="s">
        <v>11</v>
      </c>
      <c r="B13" s="18">
        <f>Pfert_P2O5!B13*Pfert_P2O5!$K$12</f>
        <v>13.091032058304476</v>
      </c>
      <c r="C13" s="18">
        <f>Pfert_P2O5!C13*Pfert_P2O5!$K$12</f>
        <v>13.091032058304476</v>
      </c>
      <c r="D13" s="18">
        <f>Pfert_P2O5!D13*Pfert_P2O5!$K$12</f>
        <v>13.091032058304476</v>
      </c>
      <c r="E13" s="18">
        <f>Pfert_P2O5!E13*Pfert_P2O5!$K$12</f>
        <v>13.091032058304476</v>
      </c>
      <c r="F13" s="18">
        <f>Pfert_P2O5!F13*Pfert_P2O5!$K$12</f>
        <v>13.091032058304476</v>
      </c>
      <c r="G13" s="18">
        <f>Pfert_P2O5!G13*Pfert_P2O5!$K$12</f>
        <v>13.091032058304476</v>
      </c>
      <c r="H13" s="18">
        <f>Pfert_P2O5!H13*Pfert_P2O5!$K$12</f>
        <v>13.091032058304476</v>
      </c>
    </row>
    <row r="14" spans="1:11" x14ac:dyDescent="0.2">
      <c r="A14" s="4" t="s">
        <v>12</v>
      </c>
      <c r="B14" s="9">
        <f>Pfert_P2O5!B14*Pfert_P2O5!$K$12</f>
        <v>5.1273208895025864</v>
      </c>
      <c r="C14" s="9">
        <f>Pfert_P2O5!C14*Pfert_P2O5!$K$12</f>
        <v>4.5120423827622762</v>
      </c>
      <c r="D14" s="9">
        <f>Pfert_P2O5!D14*Pfert_P2O5!$K$12</f>
        <v>6.109148293875422</v>
      </c>
      <c r="E14" s="9">
        <f>Pfert_P2O5!E14*Pfert_P2O5!$K$12</f>
        <v>5.5593249474266342</v>
      </c>
      <c r="F14" s="9">
        <f>Pfert_P2O5!F14*Pfert_P2O5!$K$12</f>
        <v>7.4182514997058702</v>
      </c>
      <c r="G14" s="9">
        <f>Pfert_P2O5!G14*Pfert_P2O5!$K$12</f>
        <v>7.9113470405686712</v>
      </c>
      <c r="H14" s="9">
        <f>Pfert_P2O5!H14*Pfert_P2O5!$K$12</f>
        <v>9.3033601161017145</v>
      </c>
    </row>
    <row r="15" spans="1:11" x14ac:dyDescent="0.2">
      <c r="A15" s="4" t="s">
        <v>13</v>
      </c>
      <c r="B15" s="6">
        <f>Pfert_P2O5!B15*Pfert_P2O5!$K$12</f>
        <v>0</v>
      </c>
      <c r="C15" s="6">
        <f>Pfert_P2O5!C15*Pfert_P2O5!$K$12</f>
        <v>0</v>
      </c>
      <c r="D15" s="6">
        <f>Pfert_P2O5!D15*Pfert_P2O5!$K$12</f>
        <v>0</v>
      </c>
      <c r="E15" s="6">
        <f>Pfert_P2O5!E15*Pfert_P2O5!$K$12</f>
        <v>0</v>
      </c>
      <c r="F15" s="6">
        <f>Pfert_P2O5!F15*Pfert_P2O5!$K$12</f>
        <v>0</v>
      </c>
      <c r="G15" s="6">
        <f>Pfert_P2O5!G15*Pfert_P2O5!$K$12</f>
        <v>0</v>
      </c>
      <c r="H15" s="6">
        <f>Pfert_P2O5!H15*Pfert_P2O5!$K$12</f>
        <v>0</v>
      </c>
    </row>
    <row r="16" spans="1:11" x14ac:dyDescent="0.2">
      <c r="A16" s="4" t="s">
        <v>14</v>
      </c>
      <c r="B16" s="6">
        <f>Pfert_P2O5!B16*Pfert_P2O5!$K$12</f>
        <v>0</v>
      </c>
      <c r="C16" s="6">
        <f>Pfert_P2O5!C16*Pfert_P2O5!$K$12</f>
        <v>0</v>
      </c>
      <c r="D16" s="6">
        <f>Pfert_P2O5!D16*Pfert_P2O5!$K$12</f>
        <v>0</v>
      </c>
      <c r="E16" s="6">
        <f>Pfert_P2O5!E16*Pfert_P2O5!$K$12</f>
        <v>0</v>
      </c>
      <c r="F16" s="6">
        <f>Pfert_P2O5!F16*Pfert_P2O5!$K$12</f>
        <v>0</v>
      </c>
      <c r="G16" s="6">
        <f>Pfert_P2O5!G16*Pfert_P2O5!$K$12</f>
        <v>0</v>
      </c>
      <c r="H16" s="6">
        <f>Pfert_P2O5!H16*Pfert_P2O5!$K$12</f>
        <v>0</v>
      </c>
    </row>
    <row r="17" spans="1:8" x14ac:dyDescent="0.2">
      <c r="A17" s="4" t="s">
        <v>15</v>
      </c>
      <c r="B17" s="8">
        <f>Pfert_P2O5!B17*Pfert_P2O5!$K$12</f>
        <v>15.72165915827242</v>
      </c>
      <c r="C17" s="8">
        <f>Pfert_P2O5!C17*Pfert_P2O5!$K$12</f>
        <v>15.72165915827242</v>
      </c>
      <c r="D17" s="8">
        <f>Pfert_P2O5!D17*Pfert_P2O5!$K$12</f>
        <v>15.72165915827242</v>
      </c>
      <c r="E17" s="8">
        <f>Pfert_P2O5!E17*Pfert_P2O5!$K$12</f>
        <v>15.72165915827242</v>
      </c>
      <c r="F17" s="8">
        <f>Pfert_P2O5!F17*Pfert_P2O5!$K$12</f>
        <v>15.72165915827242</v>
      </c>
      <c r="G17" s="8">
        <f>Pfert_P2O5!G17*Pfert_P2O5!$K$12</f>
        <v>16.862715486686696</v>
      </c>
      <c r="H17" s="8">
        <f>Pfert_P2O5!H17*Pfert_P2O5!$K$12</f>
        <v>16.862715486686696</v>
      </c>
    </row>
    <row r="18" spans="1:8" x14ac:dyDescent="0.2">
      <c r="A18" s="4" t="s">
        <v>16</v>
      </c>
      <c r="B18" s="8">
        <f>Pfert_P2O5!B18*Pfert_P2O5!$K$12</f>
        <v>14.239498875236446</v>
      </c>
      <c r="C18" s="8">
        <f>Pfert_P2O5!C18*Pfert_P2O5!$K$12</f>
        <v>14.239498875236446</v>
      </c>
      <c r="D18" s="8">
        <f>Pfert_P2O5!D18*Pfert_P2O5!$K$12</f>
        <v>14.239498875236446</v>
      </c>
      <c r="E18" s="8">
        <f>Pfert_P2O5!E18*Pfert_P2O5!$K$12</f>
        <v>14.061726456283967</v>
      </c>
      <c r="F18" s="8">
        <f>Pfert_P2O5!F18*Pfert_P2O5!$K$12</f>
        <v>14.061726456283967</v>
      </c>
      <c r="G18" s="8">
        <f>Pfert_P2O5!G18*Pfert_P2O5!$K$12</f>
        <v>7.3632080735780523</v>
      </c>
      <c r="H18" s="8">
        <f>Pfert_P2O5!H18*Pfert_P2O5!$K$12</f>
        <v>7.3632080735780523</v>
      </c>
    </row>
    <row r="25" spans="1:8" x14ac:dyDescent="0.2">
      <c r="A25" s="1" t="s">
        <v>36</v>
      </c>
      <c r="B25" s="2"/>
      <c r="C25" s="2"/>
      <c r="D25" s="2"/>
      <c r="E25" s="2"/>
      <c r="F25" s="2"/>
      <c r="G25" s="2"/>
    </row>
    <row r="26" spans="1:8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8" x14ac:dyDescent="0.2">
      <c r="A27" s="3" t="s">
        <v>1</v>
      </c>
      <c r="B27" s="9">
        <f>B3/0.00405/2.2/10^3</f>
        <v>2.4796070075269574</v>
      </c>
      <c r="C27" s="9">
        <f t="shared" ref="C27:H27" si="0">C3/0.00405/2.2/10^3</f>
        <v>2.2890940456608728</v>
      </c>
      <c r="D27" s="9">
        <f t="shared" si="0"/>
        <v>2.3449256077501617</v>
      </c>
      <c r="E27" s="9">
        <f t="shared" si="0"/>
        <v>2.3214175816073035</v>
      </c>
      <c r="F27" s="9">
        <f t="shared" si="0"/>
        <v>2.3018275598215872</v>
      </c>
      <c r="G27" s="9">
        <f t="shared" si="0"/>
        <v>2.4487527232144553</v>
      </c>
      <c r="H27" s="9">
        <f t="shared" si="0"/>
        <v>2.5148690467412451</v>
      </c>
    </row>
    <row r="28" spans="1:8" x14ac:dyDescent="0.2">
      <c r="A28" s="3" t="s">
        <v>2</v>
      </c>
      <c r="B28" s="2">
        <f t="shared" ref="B28:H42" si="1">B4/0.00405/2.2/10^3</f>
        <v>2.4796070075269574</v>
      </c>
      <c r="C28" s="2">
        <f t="shared" si="1"/>
        <v>2.2890940456608728</v>
      </c>
      <c r="D28" s="2">
        <f t="shared" si="1"/>
        <v>2.3449256077501617</v>
      </c>
      <c r="E28" s="2">
        <f t="shared" si="1"/>
        <v>2.3214175816073035</v>
      </c>
      <c r="F28" s="2">
        <f t="shared" si="1"/>
        <v>2.3018275598215872</v>
      </c>
      <c r="G28" s="2">
        <f t="shared" si="1"/>
        <v>2.4487527232144553</v>
      </c>
      <c r="H28" s="2">
        <f t="shared" si="1"/>
        <v>2.5148690467412451</v>
      </c>
    </row>
    <row r="29" spans="1:8" x14ac:dyDescent="0.2">
      <c r="A29" s="3" t="s">
        <v>3</v>
      </c>
      <c r="B29" s="9">
        <f t="shared" si="1"/>
        <v>0.85706345312505927</v>
      </c>
      <c r="C29" s="9">
        <f t="shared" si="1"/>
        <v>0.93248503700006447</v>
      </c>
      <c r="D29" s="9">
        <f t="shared" si="1"/>
        <v>1.002029614339355</v>
      </c>
      <c r="E29" s="9">
        <f t="shared" si="1"/>
        <v>1.0284761437500711</v>
      </c>
      <c r="F29" s="9">
        <f t="shared" si="1"/>
        <v>1.0284761437500711</v>
      </c>
      <c r="G29" s="9">
        <f t="shared" si="1"/>
        <v>1.0490456666250727</v>
      </c>
      <c r="H29" s="9">
        <f t="shared" si="1"/>
        <v>0.64940922219647346</v>
      </c>
    </row>
    <row r="30" spans="1:8" x14ac:dyDescent="0.2">
      <c r="A30" s="3" t="s">
        <v>4</v>
      </c>
      <c r="B30" s="8">
        <f t="shared" si="1"/>
        <v>0.74464993707998262</v>
      </c>
      <c r="C30" s="8">
        <f t="shared" si="1"/>
        <v>0.74464993707998262</v>
      </c>
      <c r="D30" s="8">
        <f t="shared" si="1"/>
        <v>0.74464993707998262</v>
      </c>
      <c r="E30" s="8">
        <f t="shared" si="1"/>
        <v>0.74464993707998262</v>
      </c>
      <c r="F30" s="8">
        <f t="shared" si="1"/>
        <v>0.74464993707998262</v>
      </c>
      <c r="G30" s="8">
        <f t="shared" si="1"/>
        <v>0.74464993707998262</v>
      </c>
      <c r="H30" s="8">
        <f t="shared" si="1"/>
        <v>0.74464993707998273</v>
      </c>
    </row>
    <row r="31" spans="1:8" x14ac:dyDescent="0.2">
      <c r="A31" s="3" t="s">
        <v>5</v>
      </c>
      <c r="B31" s="8">
        <f t="shared" si="1"/>
        <v>1.0030839493118624</v>
      </c>
      <c r="C31" s="8">
        <f t="shared" si="1"/>
        <v>1.0030839493118624</v>
      </c>
      <c r="D31" s="8">
        <f t="shared" si="1"/>
        <v>1.0030839493118624</v>
      </c>
      <c r="E31" s="8">
        <f t="shared" si="1"/>
        <v>1.0030839493118624</v>
      </c>
      <c r="F31" s="8">
        <f t="shared" si="1"/>
        <v>1.0030839493118624</v>
      </c>
      <c r="G31" s="8">
        <f t="shared" si="1"/>
        <v>1.0030839493118624</v>
      </c>
      <c r="H31" s="8">
        <f t="shared" si="1"/>
        <v>1.0030839493118624</v>
      </c>
    </row>
    <row r="32" spans="1:8" x14ac:dyDescent="0.2">
      <c r="A32" s="3" t="s">
        <v>6</v>
      </c>
      <c r="B32" s="8">
        <f t="shared" si="1"/>
        <v>0.76336470656709576</v>
      </c>
      <c r="C32" s="8">
        <f t="shared" si="1"/>
        <v>0.76336470656709576</v>
      </c>
      <c r="D32" s="8">
        <f t="shared" si="1"/>
        <v>0.76336470656709576</v>
      </c>
      <c r="E32" s="8">
        <f t="shared" si="1"/>
        <v>0.76336470656709576</v>
      </c>
      <c r="F32" s="8">
        <f t="shared" si="1"/>
        <v>0.73624830419742571</v>
      </c>
      <c r="G32" s="8">
        <f t="shared" si="1"/>
        <v>0.70913190133800519</v>
      </c>
      <c r="H32" s="8">
        <f t="shared" si="1"/>
        <v>0.7091319013380053</v>
      </c>
    </row>
    <row r="33" spans="1:8" x14ac:dyDescent="0.2">
      <c r="A33" s="3" t="s">
        <v>7</v>
      </c>
      <c r="B33" s="17">
        <f t="shared" si="1"/>
        <v>0.76336470656709576</v>
      </c>
      <c r="C33" s="17">
        <f t="shared" si="1"/>
        <v>0.76336470656709576</v>
      </c>
      <c r="D33" s="17">
        <f t="shared" si="1"/>
        <v>0.76336470656709576</v>
      </c>
      <c r="E33" s="17">
        <f t="shared" si="1"/>
        <v>0.76336470656709576</v>
      </c>
      <c r="F33" s="17">
        <f t="shared" si="1"/>
        <v>0.73624830419742571</v>
      </c>
      <c r="G33" s="17">
        <f t="shared" si="1"/>
        <v>0.70913190133800519</v>
      </c>
      <c r="H33" s="17">
        <f t="shared" si="1"/>
        <v>0.7091319013380053</v>
      </c>
    </row>
    <row r="34" spans="1:8" x14ac:dyDescent="0.2">
      <c r="A34" s="3" t="s">
        <v>8</v>
      </c>
      <c r="B34" s="16">
        <f t="shared" si="1"/>
        <v>7.5741097130330237</v>
      </c>
      <c r="C34" s="16">
        <f t="shared" si="1"/>
        <v>7.7091633232237484</v>
      </c>
      <c r="D34" s="16">
        <f t="shared" si="1"/>
        <v>8.639199607500597</v>
      </c>
      <c r="E34" s="16">
        <f t="shared" si="1"/>
        <v>7.5960309474112391</v>
      </c>
      <c r="F34" s="16">
        <f t="shared" si="1"/>
        <v>7.5539124005719511</v>
      </c>
      <c r="G34" s="16">
        <f t="shared" si="1"/>
        <v>6.7783924131299331</v>
      </c>
      <c r="H34" s="16">
        <f t="shared" si="1"/>
        <v>6.7783924131299331</v>
      </c>
    </row>
    <row r="35" spans="1:8" x14ac:dyDescent="0.2">
      <c r="A35" s="3" t="s">
        <v>9</v>
      </c>
      <c r="B35" s="10">
        <f t="shared" si="1"/>
        <v>0.97950108928578183</v>
      </c>
      <c r="C35" s="10">
        <f t="shared" si="1"/>
        <v>0.97950108928578183</v>
      </c>
      <c r="D35" s="10">
        <f t="shared" si="1"/>
        <v>0.97950108928578183</v>
      </c>
      <c r="E35" s="10">
        <f t="shared" si="1"/>
        <v>0.97950108928578183</v>
      </c>
      <c r="F35" s="10">
        <f t="shared" si="1"/>
        <v>0.97950108928578183</v>
      </c>
      <c r="G35" s="10">
        <f t="shared" si="1"/>
        <v>0.97950108928578183</v>
      </c>
      <c r="H35" s="10">
        <f t="shared" si="1"/>
        <v>0.97950108928578183</v>
      </c>
    </row>
    <row r="36" spans="1:8" x14ac:dyDescent="0.2">
      <c r="A36" s="3" t="s">
        <v>10</v>
      </c>
      <c r="B36" s="10">
        <f t="shared" si="1"/>
        <v>1.4692516339286728</v>
      </c>
      <c r="C36" s="10">
        <f t="shared" si="1"/>
        <v>1.4692516339286728</v>
      </c>
      <c r="D36" s="10">
        <f t="shared" si="1"/>
        <v>1.4692516339286728</v>
      </c>
      <c r="E36" s="10">
        <f t="shared" si="1"/>
        <v>1.4692516339286728</v>
      </c>
      <c r="F36" s="10">
        <f t="shared" si="1"/>
        <v>1.4692516339286728</v>
      </c>
      <c r="G36" s="10">
        <f t="shared" si="1"/>
        <v>1.4692516339286728</v>
      </c>
      <c r="H36" s="10">
        <f t="shared" si="1"/>
        <v>1.4692516339286728</v>
      </c>
    </row>
    <row r="37" spans="1:8" x14ac:dyDescent="0.2">
      <c r="A37" s="3" t="s">
        <v>11</v>
      </c>
      <c r="B37" s="18">
        <f t="shared" si="1"/>
        <v>1.4692516339286728</v>
      </c>
      <c r="C37" s="18">
        <f t="shared" si="1"/>
        <v>1.4692516339286728</v>
      </c>
      <c r="D37" s="18">
        <f t="shared" si="1"/>
        <v>1.4692516339286728</v>
      </c>
      <c r="E37" s="18">
        <f t="shared" si="1"/>
        <v>1.4692516339286728</v>
      </c>
      <c r="F37" s="18">
        <f t="shared" si="1"/>
        <v>1.4692516339286728</v>
      </c>
      <c r="G37" s="18">
        <f t="shared" si="1"/>
        <v>1.4692516339286728</v>
      </c>
      <c r="H37" s="18">
        <f t="shared" si="1"/>
        <v>1.4692516339286728</v>
      </c>
    </row>
    <row r="38" spans="1:8" x14ac:dyDescent="0.2">
      <c r="A38" s="3" t="s">
        <v>12</v>
      </c>
      <c r="B38" s="9">
        <f t="shared" si="1"/>
        <v>0.57545688995539679</v>
      </c>
      <c r="C38" s="9">
        <f t="shared" si="1"/>
        <v>0.50640206316074932</v>
      </c>
      <c r="D38" s="9">
        <f t="shared" si="1"/>
        <v>0.68565076250004731</v>
      </c>
      <c r="E38" s="9">
        <f t="shared" si="1"/>
        <v>0.62394219387504313</v>
      </c>
      <c r="F38" s="9">
        <f t="shared" si="1"/>
        <v>0.83257592589291474</v>
      </c>
      <c r="G38" s="9">
        <f t="shared" si="1"/>
        <v>0.88791773743756131</v>
      </c>
      <c r="H38" s="9">
        <f t="shared" si="1"/>
        <v>1.0441481611786436</v>
      </c>
    </row>
    <row r="39" spans="1:8" x14ac:dyDescent="0.2">
      <c r="A39" s="3" t="s">
        <v>13</v>
      </c>
      <c r="B39" s="6">
        <f t="shared" si="1"/>
        <v>0</v>
      </c>
      <c r="C39" s="6">
        <f t="shared" si="1"/>
        <v>0</v>
      </c>
      <c r="D39" s="6">
        <f t="shared" si="1"/>
        <v>0</v>
      </c>
      <c r="E39" s="6">
        <f t="shared" si="1"/>
        <v>0</v>
      </c>
      <c r="F39" s="6">
        <f t="shared" si="1"/>
        <v>0</v>
      </c>
      <c r="G39" s="6">
        <f t="shared" si="1"/>
        <v>0</v>
      </c>
      <c r="H39" s="6">
        <f t="shared" si="1"/>
        <v>0</v>
      </c>
    </row>
    <row r="40" spans="1:8" x14ac:dyDescent="0.2">
      <c r="A40" s="3" t="s">
        <v>14</v>
      </c>
      <c r="B40" s="6">
        <f t="shared" si="1"/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  <row r="41" spans="1:8" x14ac:dyDescent="0.2">
      <c r="A41" s="3" t="s">
        <v>15</v>
      </c>
      <c r="B41" s="8">
        <f t="shared" si="1"/>
        <v>1.7644959773594184</v>
      </c>
      <c r="C41" s="8">
        <f t="shared" si="1"/>
        <v>1.7644959773594184</v>
      </c>
      <c r="D41" s="8">
        <f t="shared" si="1"/>
        <v>1.7644959773594184</v>
      </c>
      <c r="E41" s="8">
        <f t="shared" si="1"/>
        <v>1.7644959773594184</v>
      </c>
      <c r="F41" s="8">
        <f t="shared" si="1"/>
        <v>1.7644959773594184</v>
      </c>
      <c r="G41" s="8">
        <f t="shared" si="1"/>
        <v>1.8925606606831309</v>
      </c>
      <c r="H41" s="8">
        <f t="shared" si="1"/>
        <v>1.8925606606831309</v>
      </c>
    </row>
    <row r="42" spans="1:8" x14ac:dyDescent="0.2">
      <c r="A42" s="3" t="s">
        <v>16</v>
      </c>
      <c r="B42" s="8">
        <f t="shared" si="1"/>
        <v>1.598148021912059</v>
      </c>
      <c r="C42" s="8">
        <f t="shared" si="1"/>
        <v>1.598148021912059</v>
      </c>
      <c r="D42" s="8">
        <f t="shared" si="1"/>
        <v>1.598148021912059</v>
      </c>
      <c r="E42" s="8">
        <f t="shared" si="1"/>
        <v>1.5781960108062816</v>
      </c>
      <c r="F42" s="8">
        <f t="shared" si="1"/>
        <v>1.5781960108062816</v>
      </c>
      <c r="G42" s="8">
        <f t="shared" si="1"/>
        <v>0.82639821252278922</v>
      </c>
      <c r="H42" s="8">
        <f t="shared" si="1"/>
        <v>0.82639821252278922</v>
      </c>
    </row>
  </sheetData>
  <hyperlinks>
    <hyperlink ref="K3" r:id="rId1" xr:uid="{60F531BA-B928-9944-8299-D3E314E2BA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024F-F283-F642-B7CB-0E70339F310E}">
  <dimension ref="A1:L26"/>
  <sheetViews>
    <sheetView workbookViewId="0">
      <selection activeCell="F31" sqref="F31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</row>
    <row r="2" spans="1:12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/>
      <c r="J2" t="s">
        <v>18</v>
      </c>
      <c r="K2" t="s">
        <v>19</v>
      </c>
      <c r="L2" t="s">
        <v>17</v>
      </c>
    </row>
    <row r="3" spans="1:12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J3" s="5">
        <v>14705</v>
      </c>
      <c r="K3" s="5">
        <f>J3*2.2</f>
        <v>32351.000000000004</v>
      </c>
      <c r="L3" s="5">
        <f>K3*0.00405</f>
        <v>131.02155000000002</v>
      </c>
    </row>
    <row r="4" spans="1:12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J4" s="5">
        <v>0</v>
      </c>
      <c r="K4">
        <f t="shared" ref="K4:K21" si="0">J4*2.2</f>
        <v>0</v>
      </c>
      <c r="L4" s="5">
        <f t="shared" ref="L4:L21" si="1">K4*0.00405</f>
        <v>0</v>
      </c>
    </row>
    <row r="5" spans="1:12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J5" s="5">
        <v>7135</v>
      </c>
      <c r="K5">
        <f t="shared" si="0"/>
        <v>15697.000000000002</v>
      </c>
      <c r="L5" s="5">
        <f t="shared" si="1"/>
        <v>63.572850000000003</v>
      </c>
    </row>
    <row r="6" spans="1:12" x14ac:dyDescent="0.2">
      <c r="A6" s="3" t="s">
        <v>4</v>
      </c>
      <c r="B6" s="7">
        <f>$L6</f>
        <v>53.834220000000002</v>
      </c>
      <c r="C6" s="7">
        <f t="shared" ref="C6:G18" si="2">$L6</f>
        <v>53.834220000000002</v>
      </c>
      <c r="D6" s="7">
        <f t="shared" si="2"/>
        <v>53.834220000000002</v>
      </c>
      <c r="E6" s="7">
        <f t="shared" si="2"/>
        <v>53.834220000000002</v>
      </c>
      <c r="F6" s="7">
        <f t="shared" si="2"/>
        <v>53.834220000000002</v>
      </c>
      <c r="G6" s="7">
        <f t="shared" si="2"/>
        <v>53.834220000000002</v>
      </c>
      <c r="J6" s="5">
        <v>6042</v>
      </c>
      <c r="K6">
        <f t="shared" si="0"/>
        <v>13292.400000000001</v>
      </c>
      <c r="L6" s="5">
        <f t="shared" si="1"/>
        <v>53.834220000000002</v>
      </c>
    </row>
    <row r="7" spans="1:12" x14ac:dyDescent="0.2">
      <c r="A7" s="3" t="s">
        <v>5</v>
      </c>
      <c r="B7" s="7">
        <f>$L7</f>
        <v>60.062309999999997</v>
      </c>
      <c r="C7" s="7">
        <f t="shared" si="2"/>
        <v>60.062309999999997</v>
      </c>
      <c r="D7" s="7">
        <f t="shared" si="2"/>
        <v>60.062309999999997</v>
      </c>
      <c r="E7" s="7">
        <f t="shared" si="2"/>
        <v>60.062309999999997</v>
      </c>
      <c r="F7" s="7">
        <f t="shared" si="2"/>
        <v>60.062309999999997</v>
      </c>
      <c r="G7" s="7">
        <f t="shared" si="2"/>
        <v>60.062309999999997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2" x14ac:dyDescent="0.2">
      <c r="A8" s="3" t="s">
        <v>6</v>
      </c>
      <c r="B8" s="7">
        <f>$L8</f>
        <v>81.116640000000004</v>
      </c>
      <c r="C8" s="7">
        <f t="shared" si="2"/>
        <v>81.116640000000004</v>
      </c>
      <c r="D8" s="7">
        <f t="shared" si="2"/>
        <v>81.116640000000004</v>
      </c>
      <c r="E8" s="7">
        <f t="shared" si="2"/>
        <v>81.116640000000004</v>
      </c>
      <c r="F8" s="7">
        <f t="shared" si="2"/>
        <v>81.116640000000004</v>
      </c>
      <c r="G8" s="7">
        <f t="shared" si="2"/>
        <v>81.116640000000004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2" x14ac:dyDescent="0.2">
      <c r="A9" s="3" t="s">
        <v>7</v>
      </c>
      <c r="B9" s="8">
        <v>81.116640000000004</v>
      </c>
      <c r="C9" s="8">
        <v>81.116640000000004</v>
      </c>
      <c r="D9" s="8">
        <v>81.116640000000004</v>
      </c>
      <c r="E9" s="8">
        <v>81.116640000000004</v>
      </c>
      <c r="F9" s="8">
        <v>81.116640000000004</v>
      </c>
      <c r="G9" s="8">
        <v>81.116640000000004</v>
      </c>
      <c r="J9" s="5">
        <v>0</v>
      </c>
      <c r="K9">
        <f t="shared" si="0"/>
        <v>0</v>
      </c>
      <c r="L9" s="5">
        <f t="shared" si="1"/>
        <v>0</v>
      </c>
    </row>
    <row r="10" spans="1:12" x14ac:dyDescent="0.2">
      <c r="A10" s="3" t="s">
        <v>8</v>
      </c>
      <c r="B10" s="7">
        <f>$L10</f>
        <v>210.93534</v>
      </c>
      <c r="C10" s="7">
        <f t="shared" si="2"/>
        <v>210.93534</v>
      </c>
      <c r="D10" s="7">
        <f t="shared" si="2"/>
        <v>210.93534</v>
      </c>
      <c r="E10" s="7">
        <f t="shared" si="2"/>
        <v>210.93534</v>
      </c>
      <c r="F10" s="7">
        <f t="shared" si="2"/>
        <v>210.93534</v>
      </c>
      <c r="G10" s="7">
        <f t="shared" si="2"/>
        <v>210.93534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2" x14ac:dyDescent="0.2">
      <c r="A11" s="3" t="s">
        <v>9</v>
      </c>
      <c r="B11" s="10">
        <f>$L11</f>
        <v>40.032629999999997</v>
      </c>
      <c r="C11" s="10">
        <f t="shared" si="2"/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2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2" x14ac:dyDescent="0.2">
      <c r="A13" s="3" t="s">
        <v>11</v>
      </c>
      <c r="B13" s="10">
        <f>$L13</f>
        <v>20.011860000000002</v>
      </c>
      <c r="C13" s="10">
        <f t="shared" si="2"/>
        <v>20.011860000000002</v>
      </c>
      <c r="D13" s="10">
        <f t="shared" si="2"/>
        <v>20.011860000000002</v>
      </c>
      <c r="E13" s="10">
        <f t="shared" si="2"/>
        <v>20.011860000000002</v>
      </c>
      <c r="F13" s="10">
        <f t="shared" si="2"/>
        <v>20.011860000000002</v>
      </c>
      <c r="G13" s="10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2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2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2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7">
        <f>$L17</f>
        <v>160.07706000000002</v>
      </c>
      <c r="C17" s="7">
        <f t="shared" si="2"/>
        <v>160.07706000000002</v>
      </c>
      <c r="D17" s="7">
        <f t="shared" si="2"/>
        <v>160.07706000000002</v>
      </c>
      <c r="E17" s="7">
        <f t="shared" si="2"/>
        <v>160.07706000000002</v>
      </c>
      <c r="F17" s="7">
        <f t="shared" si="2"/>
        <v>160.07706000000002</v>
      </c>
      <c r="G17" s="7">
        <f t="shared" si="2"/>
        <v>160.07706000000002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7">
        <f>$L18</f>
        <v>12.37599</v>
      </c>
      <c r="C18" s="7">
        <f t="shared" si="2"/>
        <v>12.37599</v>
      </c>
      <c r="D18" s="7">
        <f t="shared" si="2"/>
        <v>12.37599</v>
      </c>
      <c r="E18" s="7">
        <f t="shared" si="2"/>
        <v>12.37599</v>
      </c>
      <c r="F18" s="7">
        <f t="shared" si="2"/>
        <v>12.37599</v>
      </c>
      <c r="G18" s="7">
        <f t="shared" si="2"/>
        <v>12.37599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3" spans="1:12" x14ac:dyDescent="0.2">
      <c r="B23" s="11" t="s">
        <v>20</v>
      </c>
    </row>
    <row r="24" spans="1:12" x14ac:dyDescent="0.2">
      <c r="B24" s="13" t="s">
        <v>34</v>
      </c>
    </row>
    <row r="25" spans="1:12" x14ac:dyDescent="0.2">
      <c r="B25" s="12" t="s">
        <v>21</v>
      </c>
    </row>
    <row r="26" spans="1:12" x14ac:dyDescent="0.2">
      <c r="B2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57C3-61A3-694F-B375-9FAAD761AFA8}">
  <dimension ref="A1:L18"/>
  <sheetViews>
    <sheetView workbookViewId="0">
      <selection activeCell="G26" sqref="G26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25</v>
      </c>
      <c r="B1" s="2"/>
      <c r="C1" s="2"/>
      <c r="D1" s="2"/>
      <c r="E1" s="2"/>
      <c r="F1" s="2"/>
      <c r="G1" s="2"/>
    </row>
    <row r="2" spans="1:12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2" x14ac:dyDescent="0.2">
      <c r="A3" s="4" t="s">
        <v>1</v>
      </c>
      <c r="B3" s="9">
        <v>50.63</v>
      </c>
      <c r="C3" s="9">
        <v>46.74</v>
      </c>
      <c r="D3" s="9">
        <v>47.88</v>
      </c>
      <c r="E3" s="9">
        <v>47.4</v>
      </c>
      <c r="F3" s="9">
        <v>47</v>
      </c>
      <c r="G3" s="9">
        <v>50</v>
      </c>
      <c r="H3" s="21">
        <v>51.349999999999994</v>
      </c>
      <c r="J3" s="7" t="s">
        <v>24</v>
      </c>
      <c r="K3" s="14" t="s">
        <v>23</v>
      </c>
    </row>
    <row r="4" spans="1:12" x14ac:dyDescent="0.2">
      <c r="A4" s="4" t="s">
        <v>2</v>
      </c>
      <c r="B4" s="2">
        <v>50.63</v>
      </c>
      <c r="C4" s="2">
        <v>46.74</v>
      </c>
      <c r="D4" s="2">
        <v>47.88</v>
      </c>
      <c r="E4" s="2">
        <v>47.4</v>
      </c>
      <c r="F4" s="2">
        <v>47</v>
      </c>
      <c r="G4" s="17">
        <v>50</v>
      </c>
      <c r="H4" s="20">
        <v>51.349999999999994</v>
      </c>
      <c r="J4" s="15" t="s">
        <v>32</v>
      </c>
    </row>
    <row r="5" spans="1:12" x14ac:dyDescent="0.2">
      <c r="A5" s="4" t="s">
        <v>3</v>
      </c>
      <c r="B5" s="9">
        <v>17.5</v>
      </c>
      <c r="C5" s="9">
        <v>19.04</v>
      </c>
      <c r="D5" s="9">
        <v>20.46</v>
      </c>
      <c r="E5" s="9">
        <v>21</v>
      </c>
      <c r="F5" s="9">
        <v>21</v>
      </c>
      <c r="G5" s="9">
        <v>21.42</v>
      </c>
      <c r="H5" s="22">
        <v>13.26</v>
      </c>
      <c r="J5" s="12" t="s">
        <v>33</v>
      </c>
    </row>
    <row r="6" spans="1:12" x14ac:dyDescent="0.2">
      <c r="A6" s="4" t="s">
        <v>4</v>
      </c>
      <c r="B6" s="8">
        <v>15.204678080000001</v>
      </c>
      <c r="C6" s="8">
        <v>15.204678080000001</v>
      </c>
      <c r="D6" s="8">
        <v>15.204678080000001</v>
      </c>
      <c r="E6" s="8">
        <v>15.204678080000001</v>
      </c>
      <c r="F6" s="8">
        <v>15.204678080000001</v>
      </c>
      <c r="G6" s="8">
        <v>15.204678080000001</v>
      </c>
      <c r="H6" s="23">
        <v>15.204678080000003</v>
      </c>
      <c r="J6" t="s">
        <v>22</v>
      </c>
    </row>
    <row r="7" spans="1:12" x14ac:dyDescent="0.2">
      <c r="A7" s="4" t="s">
        <v>5</v>
      </c>
      <c r="B7" s="8">
        <v>20.481528000000001</v>
      </c>
      <c r="C7" s="8">
        <v>20.481528000000001</v>
      </c>
      <c r="D7" s="8">
        <v>20.481528000000001</v>
      </c>
      <c r="E7" s="8">
        <v>20.481528000000001</v>
      </c>
      <c r="F7" s="8">
        <v>20.481528000000001</v>
      </c>
      <c r="G7" s="8">
        <v>20.481528000000001</v>
      </c>
      <c r="H7" s="23">
        <v>20.481528000000001</v>
      </c>
    </row>
    <row r="8" spans="1:12" x14ac:dyDescent="0.2">
      <c r="A8" s="4" t="s">
        <v>6</v>
      </c>
      <c r="B8" s="8">
        <v>15.58680669</v>
      </c>
      <c r="C8" s="8">
        <v>15.58680669</v>
      </c>
      <c r="D8" s="8">
        <v>15.58680669</v>
      </c>
      <c r="E8" s="8">
        <v>15.58680669</v>
      </c>
      <c r="F8" s="8">
        <v>15.033128850000001</v>
      </c>
      <c r="G8" s="8">
        <v>14.479450999999999</v>
      </c>
      <c r="H8" s="23">
        <v>14.479451000000001</v>
      </c>
    </row>
    <row r="9" spans="1:12" x14ac:dyDescent="0.2">
      <c r="A9" s="4" t="s">
        <v>7</v>
      </c>
      <c r="B9" s="17">
        <v>15.58680669</v>
      </c>
      <c r="C9" s="17">
        <v>15.58680669</v>
      </c>
      <c r="D9" s="17">
        <v>15.58680669</v>
      </c>
      <c r="E9" s="17">
        <v>15.58680669</v>
      </c>
      <c r="F9" s="17">
        <v>15.033128850000001</v>
      </c>
      <c r="G9" s="17">
        <v>14.479450999999999</v>
      </c>
      <c r="H9" s="24">
        <v>14.479451000000001</v>
      </c>
    </row>
    <row r="10" spans="1:12" x14ac:dyDescent="0.2">
      <c r="A10" s="4" t="s">
        <v>8</v>
      </c>
      <c r="B10" s="16">
        <v>154.6524</v>
      </c>
      <c r="C10" s="16">
        <v>157.41</v>
      </c>
      <c r="D10" s="16">
        <v>176.4</v>
      </c>
      <c r="E10" s="16">
        <v>155.1</v>
      </c>
      <c r="F10" s="16">
        <v>154.24</v>
      </c>
      <c r="G10" s="16">
        <v>138.405</v>
      </c>
      <c r="H10" s="16">
        <v>138.405</v>
      </c>
      <c r="J10" t="s">
        <v>27</v>
      </c>
      <c r="K10" s="19">
        <v>141.94450000000001</v>
      </c>
    </row>
    <row r="11" spans="1:12" x14ac:dyDescent="0.2">
      <c r="A11" s="4" t="s">
        <v>9</v>
      </c>
      <c r="B11" s="10">
        <v>20</v>
      </c>
      <c r="C11" s="10">
        <v>20</v>
      </c>
      <c r="D11" s="10">
        <v>20</v>
      </c>
      <c r="E11" s="10">
        <v>20</v>
      </c>
      <c r="F11" s="10">
        <v>20</v>
      </c>
      <c r="G11" s="10">
        <v>20</v>
      </c>
      <c r="H11" s="10">
        <v>20</v>
      </c>
      <c r="J11" t="s">
        <v>28</v>
      </c>
      <c r="K11">
        <f>30.97*2</f>
        <v>61.94</v>
      </c>
    </row>
    <row r="12" spans="1:12" x14ac:dyDescent="0.2">
      <c r="A12" s="4" t="s">
        <v>10</v>
      </c>
      <c r="B12" s="10">
        <v>30</v>
      </c>
      <c r="C12" s="10">
        <v>30</v>
      </c>
      <c r="D12" s="10">
        <v>30</v>
      </c>
      <c r="E12" s="10">
        <v>30</v>
      </c>
      <c r="F12" s="10">
        <v>30</v>
      </c>
      <c r="G12" s="10">
        <v>30</v>
      </c>
      <c r="H12" s="10">
        <v>30</v>
      </c>
      <c r="J12" t="s">
        <v>29</v>
      </c>
      <c r="K12">
        <f>K11/K10</f>
        <v>0.43636773527681588</v>
      </c>
      <c r="L12" t="s">
        <v>30</v>
      </c>
    </row>
    <row r="13" spans="1:12" x14ac:dyDescent="0.2">
      <c r="A13" s="4" t="s">
        <v>11</v>
      </c>
      <c r="B13" s="18">
        <v>30</v>
      </c>
      <c r="C13" s="18">
        <v>30</v>
      </c>
      <c r="D13" s="18">
        <v>30</v>
      </c>
      <c r="E13" s="18">
        <v>30</v>
      </c>
      <c r="F13" s="18">
        <v>30</v>
      </c>
      <c r="G13" s="18">
        <v>30</v>
      </c>
      <c r="H13" s="18">
        <v>30</v>
      </c>
    </row>
    <row r="14" spans="1:12" x14ac:dyDescent="0.2">
      <c r="A14" s="4" t="s">
        <v>12</v>
      </c>
      <c r="B14" s="9">
        <v>11.75</v>
      </c>
      <c r="C14" s="9">
        <v>10.34</v>
      </c>
      <c r="D14" s="9">
        <v>14</v>
      </c>
      <c r="E14" s="9">
        <v>12.74</v>
      </c>
      <c r="F14" s="9">
        <v>17</v>
      </c>
      <c r="G14" s="9">
        <v>18.13</v>
      </c>
      <c r="H14" s="22">
        <v>21.32</v>
      </c>
    </row>
    <row r="15" spans="1:12" x14ac:dyDescent="0.2">
      <c r="A15" s="4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12" x14ac:dyDescent="0.2">
      <c r="A16" s="4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 x14ac:dyDescent="0.2">
      <c r="A17" s="4" t="s">
        <v>15</v>
      </c>
      <c r="B17" s="8">
        <v>36.028463809999998</v>
      </c>
      <c r="C17" s="8">
        <v>36.028463809999998</v>
      </c>
      <c r="D17" s="8">
        <v>36.028463809999998</v>
      </c>
      <c r="E17" s="8">
        <v>36.028463809999998</v>
      </c>
      <c r="F17" s="8">
        <v>36.028463809999998</v>
      </c>
      <c r="G17" s="8">
        <v>38.643360000000001</v>
      </c>
      <c r="H17" s="8">
        <v>38.643360000000001</v>
      </c>
    </row>
    <row r="18" spans="1:8" x14ac:dyDescent="0.2">
      <c r="A18" s="4" t="s">
        <v>16</v>
      </c>
      <c r="B18" s="8">
        <v>32.631878399999998</v>
      </c>
      <c r="C18" s="8">
        <v>32.631878399999998</v>
      </c>
      <c r="D18" s="8">
        <v>32.631878399999998</v>
      </c>
      <c r="E18" s="8">
        <v>32.224487099999997</v>
      </c>
      <c r="F18" s="8">
        <v>32.224487099999997</v>
      </c>
      <c r="G18" s="8">
        <v>16.873860000000001</v>
      </c>
      <c r="H18" s="8">
        <v>16.873860000000001</v>
      </c>
    </row>
  </sheetData>
  <hyperlinks>
    <hyperlink ref="K3" r:id="rId1" xr:uid="{E53BF3F8-9DD5-8E4E-9AAE-B0F95CB860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CC99-4510-2A4A-94DF-11409CC16956}">
  <dimension ref="A1:P18"/>
  <sheetViews>
    <sheetView tabSelected="1" topLeftCell="B1" workbookViewId="0">
      <selection activeCell="M1" sqref="M1:P18"/>
    </sheetView>
  </sheetViews>
  <sheetFormatPr baseColWidth="10" defaultRowHeight="16" x14ac:dyDescent="0.2"/>
  <cols>
    <col min="14" max="14" width="12.6640625" bestFit="1" customWidth="1"/>
    <col min="15" max="15" width="11.6640625" bestFit="1" customWidth="1"/>
  </cols>
  <sheetData>
    <row r="1" spans="1:16" x14ac:dyDescent="0.2">
      <c r="A1" s="1" t="s">
        <v>37</v>
      </c>
      <c r="B1" s="2"/>
      <c r="C1" s="2"/>
      <c r="D1" s="2"/>
      <c r="E1" s="2"/>
      <c r="F1" s="2"/>
      <c r="G1" s="2"/>
      <c r="M1" s="25"/>
      <c r="N1" s="26"/>
      <c r="O1" s="26"/>
      <c r="P1" s="25"/>
    </row>
    <row r="2" spans="1:16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M2" s="26"/>
      <c r="N2" s="27"/>
      <c r="O2" s="27"/>
      <c r="P2" s="26"/>
    </row>
    <row r="3" spans="1:16" x14ac:dyDescent="0.2">
      <c r="A3" s="4" t="s">
        <v>1</v>
      </c>
      <c r="B3" s="17">
        <f>Nfert!B3/Pfert!B3</f>
        <v>5.7356759272941371</v>
      </c>
      <c r="C3" s="17">
        <f>Nfert!C3/Pfert!C3</f>
        <v>6.0399607371220299</v>
      </c>
      <c r="D3" s="17">
        <f>Nfert!D3/Pfert!D3</f>
        <v>6.1598732158941107</v>
      </c>
      <c r="E3" s="17">
        <f>Nfert!E3/Pfert!E3</f>
        <v>6.358590060613988</v>
      </c>
      <c r="F3" s="17">
        <f>Nfert!F3/Pfert!F3</f>
        <v>6.5336265706689396</v>
      </c>
      <c r="G3" s="17">
        <f>Nfert!G3/Pfert!G3</f>
        <v>6.2791076848563128</v>
      </c>
      <c r="H3" s="17">
        <f>Nfert!H3/Pfert!H3</f>
        <v>6.3967469563314578</v>
      </c>
      <c r="M3" s="27"/>
      <c r="N3" s="28"/>
      <c r="O3" s="28"/>
      <c r="P3" s="29"/>
    </row>
    <row r="4" spans="1:16" x14ac:dyDescent="0.2">
      <c r="A4" s="4" t="s">
        <v>2</v>
      </c>
      <c r="B4" s="17">
        <f>Nfert!B4/Pfert!B4</f>
        <v>5.7356759272941371</v>
      </c>
      <c r="C4" s="17">
        <f>Nfert!C4/Pfert!C4</f>
        <v>6.0399607371220299</v>
      </c>
      <c r="D4" s="17">
        <f>Nfert!D4/Pfert!D4</f>
        <v>6.1598732158941107</v>
      </c>
      <c r="E4" s="17">
        <f>Nfert!E4/Pfert!E4</f>
        <v>6.358590060613988</v>
      </c>
      <c r="F4" s="17">
        <f>Nfert!F4/Pfert!F4</f>
        <v>6.5336265706689396</v>
      </c>
      <c r="G4" s="17">
        <f>Nfert!G4/Pfert!G4</f>
        <v>6.2791076848563128</v>
      </c>
      <c r="H4" s="17">
        <f>Nfert!H4/Pfert!H4</f>
        <v>6.3967469563314578</v>
      </c>
      <c r="M4" s="27"/>
      <c r="N4" s="28"/>
      <c r="O4" s="28"/>
      <c r="P4" s="29"/>
    </row>
    <row r="5" spans="1:16" x14ac:dyDescent="0.2">
      <c r="A5" s="4" t="s">
        <v>3</v>
      </c>
      <c r="B5" s="17">
        <f>Nfert!B5/Pfert!B5</f>
        <v>6.4951770838138296</v>
      </c>
      <c r="C5" s="17">
        <f>Nfert!C5/Pfert!C5</f>
        <v>6.2935989703033304</v>
      </c>
      <c r="D5" s="17">
        <f>Nfert!D5/Pfert!D5</f>
        <v>6.5288365218634627</v>
      </c>
      <c r="E5" s="17">
        <f>Nfert!E5/Pfert!E5</f>
        <v>6.381686086381599</v>
      </c>
      <c r="F5" s="17">
        <f>Nfert!F5/Pfert!F5</f>
        <v>6.0019277488199032</v>
      </c>
      <c r="G5" s="17">
        <f>Nfert!G5/Pfert!G5</f>
        <v>6.4962041516638953</v>
      </c>
      <c r="H5" s="17">
        <f>Nfert!H5/Pfert!H5</f>
        <v>11.862633668255809</v>
      </c>
      <c r="M5" s="27"/>
      <c r="N5" s="28"/>
      <c r="O5" s="28"/>
      <c r="P5" s="29"/>
    </row>
    <row r="6" spans="1:16" x14ac:dyDescent="0.2">
      <c r="A6" s="4" t="s">
        <v>4</v>
      </c>
      <c r="B6" s="17">
        <f>Nfert!B6/Pfert!B6</f>
        <v>4.9443864417519636</v>
      </c>
      <c r="C6" s="17">
        <f>Nfert!C6/Pfert!C6</f>
        <v>4.9443864417519636</v>
      </c>
      <c r="D6" s="17">
        <f>Nfert!D6/Pfert!D6</f>
        <v>4.9443864417519636</v>
      </c>
      <c r="E6" s="17">
        <f>Nfert!E6/Pfert!E6</f>
        <v>4.9443864417519636</v>
      </c>
      <c r="F6" s="17">
        <f>Nfert!F6/Pfert!F6</f>
        <v>4.9443864417519636</v>
      </c>
      <c r="G6" s="17">
        <f>Nfert!G6/Pfert!G6</f>
        <v>4.9443864417519636</v>
      </c>
      <c r="H6" s="17">
        <f>Nfert!H6/Pfert!H6</f>
        <v>4.9443864417519645</v>
      </c>
      <c r="M6" s="27"/>
      <c r="N6" s="28"/>
      <c r="O6" s="28"/>
      <c r="P6" s="29"/>
    </row>
    <row r="7" spans="1:16" x14ac:dyDescent="0.2">
      <c r="A7" s="4" t="s">
        <v>5</v>
      </c>
      <c r="B7" s="17">
        <f>Nfert!B7/Pfert!B7</f>
        <v>7.0468274251375851</v>
      </c>
      <c r="C7" s="17">
        <f>Nfert!C7/Pfert!C7</f>
        <v>7.0468274251375851</v>
      </c>
      <c r="D7" s="17">
        <f>Nfert!D7/Pfert!D7</f>
        <v>7.0468274251375851</v>
      </c>
      <c r="E7" s="17">
        <f>Nfert!E7/Pfert!E7</f>
        <v>7.0468274251375851</v>
      </c>
      <c r="F7" s="17">
        <f>Nfert!F7/Pfert!F7</f>
        <v>7.0468274251375851</v>
      </c>
      <c r="G7" s="17">
        <f>Nfert!G7/Pfert!G7</f>
        <v>7.0468274251375851</v>
      </c>
      <c r="H7" s="17">
        <f>Nfert!H7/Pfert!H7</f>
        <v>7.0468274251375842</v>
      </c>
      <c r="M7" s="27"/>
      <c r="N7" s="28"/>
      <c r="O7" s="28"/>
      <c r="P7" s="29"/>
    </row>
    <row r="8" spans="1:16" x14ac:dyDescent="0.2">
      <c r="A8" s="4" t="s">
        <v>6</v>
      </c>
      <c r="B8" s="17">
        <f>Nfert!B8/Pfert!B8</f>
        <v>9.7288140812736739</v>
      </c>
      <c r="C8" s="17">
        <f>Nfert!C8/Pfert!C8</f>
        <v>9.7288140812736739</v>
      </c>
      <c r="D8" s="17">
        <f>Nfert!D8/Pfert!D8</f>
        <v>9.7288140812736739</v>
      </c>
      <c r="E8" s="17">
        <f>Nfert!E8/Pfert!E8</f>
        <v>9.7288140812736739</v>
      </c>
      <c r="F8" s="17">
        <f>Nfert!F8/Pfert!F8</f>
        <v>9.2729018141949116</v>
      </c>
      <c r="G8" s="17">
        <f>Nfert!G8/Pfert!G8</f>
        <v>8.7821224136618863</v>
      </c>
      <c r="H8" s="17">
        <f>Nfert!H8/Pfert!H8</f>
        <v>8.7821224136618845</v>
      </c>
      <c r="M8" s="27"/>
      <c r="N8" s="28"/>
      <c r="O8" s="28"/>
      <c r="P8" s="29"/>
    </row>
    <row r="9" spans="1:16" x14ac:dyDescent="0.2">
      <c r="A9" s="4" t="s">
        <v>7</v>
      </c>
      <c r="B9" s="17">
        <f>Nfert!B9/Pfert!B9</f>
        <v>9.7288140812736739</v>
      </c>
      <c r="C9" s="17">
        <f>Nfert!C9/Pfert!C9</f>
        <v>9.7288140812736739</v>
      </c>
      <c r="D9" s="17">
        <f>Nfert!D9/Pfert!D9</f>
        <v>9.7288140812736739</v>
      </c>
      <c r="E9" s="17">
        <f>Nfert!E9/Pfert!E9</f>
        <v>9.7288140812736739</v>
      </c>
      <c r="F9" s="17">
        <f>Nfert!F9/Pfert!F9</f>
        <v>9.2729018141949116</v>
      </c>
      <c r="G9" s="17">
        <f>Nfert!G9/Pfert!G9</f>
        <v>8.7821224136618863</v>
      </c>
      <c r="H9" s="17">
        <f>Nfert!H9/Pfert!H9</f>
        <v>8.7821224136618845</v>
      </c>
      <c r="M9" s="27"/>
      <c r="N9" s="28"/>
      <c r="O9" s="28"/>
      <c r="P9" s="29"/>
    </row>
    <row r="10" spans="1:16" x14ac:dyDescent="0.2">
      <c r="A10" s="4" t="s">
        <v>8</v>
      </c>
      <c r="B10" s="17">
        <f>Nfert!B10/Pfert!B10</f>
        <v>2.8302748946531451</v>
      </c>
      <c r="C10" s="17">
        <f>Nfert!C10/Pfert!C10</f>
        <v>2.9116893976983778</v>
      </c>
      <c r="D10" s="17">
        <f>Nfert!D10/Pfert!D10</f>
        <v>3.0789109880309895</v>
      </c>
      <c r="E10" s="17">
        <f>Nfert!E10/Pfert!E10</f>
        <v>3.1766841083080548</v>
      </c>
      <c r="F10" s="17">
        <f>Nfert!F10/Pfert!F10</f>
        <v>3.2580614926442166</v>
      </c>
      <c r="G10" s="17">
        <f>Nfert!G10/Pfert!G10</f>
        <v>3.5488585035235318</v>
      </c>
      <c r="H10" s="17">
        <f>Nfert!H10/Pfert!H10</f>
        <v>3.3603510079553072</v>
      </c>
      <c r="M10" s="27"/>
      <c r="N10" s="28"/>
      <c r="O10" s="28"/>
      <c r="P10" s="29"/>
    </row>
    <row r="11" spans="1:16" x14ac:dyDescent="0.2">
      <c r="A11" s="4" t="s">
        <v>9</v>
      </c>
      <c r="B11" s="17">
        <f>Nfert!B11/Pfert!B11</f>
        <v>4.5870290999636749</v>
      </c>
      <c r="C11" s="17">
        <f>Nfert!C11/Pfert!C11</f>
        <v>4.5870290999636749</v>
      </c>
      <c r="D11" s="17">
        <f>Nfert!D11/Pfert!D11</f>
        <v>4.5870290999636749</v>
      </c>
      <c r="E11" s="17">
        <f>Nfert!E11/Pfert!E11</f>
        <v>4.5870290999636749</v>
      </c>
      <c r="F11" s="17">
        <f>Nfert!F11/Pfert!F11</f>
        <v>4.5870290999636749</v>
      </c>
      <c r="G11" s="17">
        <f>Nfert!G11/Pfert!G11</f>
        <v>4.5870290999636749</v>
      </c>
      <c r="H11" s="17">
        <f>Nfert!H11/Pfert!H11</f>
        <v>4.5870290999636749</v>
      </c>
      <c r="M11" s="27"/>
      <c r="N11" s="28"/>
      <c r="O11" s="28"/>
      <c r="P11" s="29"/>
    </row>
    <row r="12" spans="1:16" x14ac:dyDescent="0.2">
      <c r="A12" s="4" t="s">
        <v>10</v>
      </c>
      <c r="B12" s="17">
        <f>Nfert!B12/Pfert!B12</f>
        <v>1.5286693906845339</v>
      </c>
      <c r="C12" s="17">
        <f>Nfert!C12/Pfert!C12</f>
        <v>1.5286693906845339</v>
      </c>
      <c r="D12" s="17">
        <f>Nfert!D12/Pfert!D12</f>
        <v>1.5286693906845339</v>
      </c>
      <c r="E12" s="17">
        <f>Nfert!E12/Pfert!E12</f>
        <v>1.5286693906845339</v>
      </c>
      <c r="F12" s="17">
        <f>Nfert!F12/Pfert!F12</f>
        <v>1.5286693906845339</v>
      </c>
      <c r="G12" s="17">
        <f>Nfert!G12/Pfert!G12</f>
        <v>1.5286693906845339</v>
      </c>
      <c r="H12" s="17">
        <f>Nfert!H12/Pfert!H12</f>
        <v>1.5286693906845339</v>
      </c>
      <c r="M12" s="27"/>
      <c r="N12" s="28"/>
      <c r="O12" s="28"/>
      <c r="P12" s="29"/>
    </row>
    <row r="13" spans="1:16" x14ac:dyDescent="0.2">
      <c r="A13" s="4" t="s">
        <v>11</v>
      </c>
      <c r="B13" s="17">
        <f>Nfert!B13/Pfert!B13</f>
        <v>1.5286693906845339</v>
      </c>
      <c r="C13" s="17">
        <f>Nfert!C13/Pfert!C13</f>
        <v>1.5286693906845339</v>
      </c>
      <c r="D13" s="17">
        <f>Nfert!D13/Pfert!D13</f>
        <v>1.5286693906845339</v>
      </c>
      <c r="E13" s="17">
        <f>Nfert!E13/Pfert!E13</f>
        <v>1.5286693906845339</v>
      </c>
      <c r="F13" s="17">
        <f>Nfert!F13/Pfert!F13</f>
        <v>1.5286693906845339</v>
      </c>
      <c r="G13" s="17">
        <f>Nfert!G13/Pfert!G13</f>
        <v>1.5286693906845339</v>
      </c>
      <c r="H13" s="17">
        <f>Nfert!H13/Pfert!H13</f>
        <v>1.5286693906845339</v>
      </c>
      <c r="M13" s="27"/>
      <c r="N13" s="28"/>
      <c r="O13" s="28"/>
      <c r="P13" s="29"/>
    </row>
    <row r="14" spans="1:16" x14ac:dyDescent="0.2">
      <c r="A14" s="4" t="s">
        <v>12</v>
      </c>
      <c r="B14" s="17">
        <f>Nfert!B14/Pfert!B14</f>
        <v>0.58510088692557671</v>
      </c>
      <c r="C14" s="17">
        <f>Nfert!C14/Pfert!C14</f>
        <v>0.73137610865697078</v>
      </c>
      <c r="D14" s="17">
        <f>Nfert!D14/Pfert!D14</f>
        <v>0.81844469302089595</v>
      </c>
      <c r="E14" s="17">
        <f>Nfert!E14/Pfert!E14</f>
        <v>0.75548740894236555</v>
      </c>
      <c r="F14" s="17">
        <f>Nfert!F14/Pfert!F14</f>
        <v>0.56617115234857274</v>
      </c>
      <c r="G14" s="17">
        <f>Nfert!G14/Pfert!G14</f>
        <v>0.54605113109656689</v>
      </c>
      <c r="H14" s="17">
        <f>Nfert!H14/Pfert!H14</f>
        <v>0.59978329661156082</v>
      </c>
      <c r="M14" s="27"/>
      <c r="N14" s="28"/>
      <c r="O14" s="28"/>
      <c r="P14" s="29"/>
    </row>
    <row r="15" spans="1:16" x14ac:dyDescent="0.2">
      <c r="A15" s="4" t="s">
        <v>13</v>
      </c>
      <c r="B15" s="17" t="e">
        <f>Nfert!B15/Pfert!B15</f>
        <v>#DIV/0!</v>
      </c>
      <c r="C15" s="17" t="e">
        <f>Nfert!C15/Pfert!C15</f>
        <v>#DIV/0!</v>
      </c>
      <c r="D15" s="17" t="e">
        <f>Nfert!D15/Pfert!D15</f>
        <v>#DIV/0!</v>
      </c>
      <c r="E15" s="17" t="e">
        <f>Nfert!E15/Pfert!E15</f>
        <v>#DIV/0!</v>
      </c>
      <c r="F15" s="17" t="e">
        <f>Nfert!F15/Pfert!F15</f>
        <v>#DIV/0!</v>
      </c>
      <c r="G15" s="17" t="e">
        <f>Nfert!G15/Pfert!G15</f>
        <v>#DIV/0!</v>
      </c>
      <c r="H15" s="17" t="e">
        <f>Nfert!H15/Pfert!H15</f>
        <v>#DIV/0!</v>
      </c>
      <c r="M15" s="27"/>
      <c r="N15" s="28"/>
      <c r="O15" s="28"/>
      <c r="P15" s="29"/>
    </row>
    <row r="16" spans="1:16" x14ac:dyDescent="0.2">
      <c r="A16" s="4" t="s">
        <v>14</v>
      </c>
      <c r="B16" s="17" t="e">
        <f>Nfert!B16/Pfert!B16</f>
        <v>#DIV/0!</v>
      </c>
      <c r="C16" s="17" t="e">
        <f>Nfert!C16/Pfert!C16</f>
        <v>#DIV/0!</v>
      </c>
      <c r="D16" s="17" t="e">
        <f>Nfert!D16/Pfert!D16</f>
        <v>#DIV/0!</v>
      </c>
      <c r="E16" s="17" t="e">
        <f>Nfert!E16/Pfert!E16</f>
        <v>#DIV/0!</v>
      </c>
      <c r="F16" s="17" t="e">
        <f>Nfert!F16/Pfert!F16</f>
        <v>#DIV/0!</v>
      </c>
      <c r="G16" s="17" t="e">
        <f>Nfert!G16/Pfert!G16</f>
        <v>#DIV/0!</v>
      </c>
      <c r="H16" s="17" t="e">
        <f>Nfert!H16/Pfert!H16</f>
        <v>#DIV/0!</v>
      </c>
      <c r="M16" s="27"/>
      <c r="N16" s="28"/>
      <c r="O16" s="28"/>
      <c r="P16" s="29"/>
    </row>
    <row r="17" spans="1:16" x14ac:dyDescent="0.2">
      <c r="A17" s="4" t="s">
        <v>15</v>
      </c>
      <c r="B17" s="17">
        <f>Nfert!B17/Pfert!B17</f>
        <v>11.512584064943493</v>
      </c>
      <c r="C17" s="17">
        <f>Nfert!C17/Pfert!C17</f>
        <v>11.512584064943493</v>
      </c>
      <c r="D17" s="17">
        <f>Nfert!D17/Pfert!D17</f>
        <v>11.512584064943493</v>
      </c>
      <c r="E17" s="17">
        <f>Nfert!E17/Pfert!E17</f>
        <v>11.512584064943493</v>
      </c>
      <c r="F17" s="17">
        <f>Nfert!F17/Pfert!F17</f>
        <v>11.512584064943493</v>
      </c>
      <c r="G17" s="17">
        <f>Nfert!G17/Pfert!G17</f>
        <v>9.6355543760600764</v>
      </c>
      <c r="H17" s="17">
        <f>Nfert!H17/Pfert!H17</f>
        <v>9.6355543760600764</v>
      </c>
      <c r="M17" s="27"/>
      <c r="N17" s="28"/>
      <c r="O17" s="28"/>
      <c r="P17" s="29"/>
    </row>
    <row r="18" spans="1:16" x14ac:dyDescent="0.2">
      <c r="A18" s="4" t="s">
        <v>16</v>
      </c>
      <c r="B18" s="17">
        <f>Nfert!B18/Pfert!B18</f>
        <v>1.8132741647884192</v>
      </c>
      <c r="C18" s="17">
        <f>Nfert!C18/Pfert!C18</f>
        <v>1.8132741647884192</v>
      </c>
      <c r="D18" s="17">
        <f>Nfert!D18/Pfert!D18</f>
        <v>1.8132741647884192</v>
      </c>
      <c r="E18" s="17">
        <f>Nfert!E18/Pfert!E18</f>
        <v>1.4453025958926806</v>
      </c>
      <c r="F18" s="17">
        <f>Nfert!F18/Pfert!F18</f>
        <v>1.4453025958926806</v>
      </c>
      <c r="G18" s="17">
        <f>Nfert!G18/Pfert!G18</f>
        <v>1.5670798495298948</v>
      </c>
      <c r="H18" s="17">
        <f>Nfert!H18/Pfert!H18</f>
        <v>1.5670798495298948</v>
      </c>
      <c r="M18" s="27"/>
      <c r="N18" s="29"/>
      <c r="O18" s="29"/>
      <c r="P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Nfert</vt:lpstr>
      <vt:lpstr>Pfert</vt:lpstr>
      <vt:lpstr>Nfert_old</vt:lpstr>
      <vt:lpstr>Pfert_P2O5</vt:lpstr>
      <vt:lpstr>N_P_ratio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2018-11-01T23:22:09Z</dcterms:created>
  <dcterms:modified xsi:type="dcterms:W3CDTF">2021-07-31T04:37:10Z</dcterms:modified>
</cp:coreProperties>
</file>