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FB076392-47F0-7040-8A31-481E1317428D}" xr6:coauthVersionLast="46" xr6:coauthVersionMax="46" xr10:uidLastSave="{00000000-0000-0000-0000-000000000000}"/>
  <bookViews>
    <workbookView xWindow="0" yWindow="500" windowWidth="33600" windowHeight="19700" activeTab="5" xr2:uid="{DE6B0421-2367-3D4F-A0F9-F9ED10D5087D}"/>
  </bookViews>
  <sheets>
    <sheet name="replacement" sheetId="1" r:id="rId1"/>
    <sheet name="inclusion rates" sheetId="3" r:id="rId2"/>
    <sheet name="DDGS market share estimates" sheetId="4" r:id="rId3"/>
    <sheet name="potential DDGS consumption" sheetId="2" r:id="rId4"/>
    <sheet name="DGSalloc_key" sheetId="5" r:id="rId5"/>
    <sheet name="DGSallo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4" l="1"/>
  <c r="J9" i="4" l="1"/>
  <c r="C31" i="4" s="1"/>
  <c r="K9" i="4"/>
  <c r="D31" i="4" s="1"/>
  <c r="L9" i="4"/>
  <c r="E31" i="4" s="1"/>
  <c r="M9" i="4"/>
  <c r="F31" i="4" s="1"/>
  <c r="N9" i="4"/>
  <c r="O9" i="4"/>
  <c r="J10" i="4"/>
  <c r="C32" i="4" s="1"/>
  <c r="K10" i="4"/>
  <c r="D32" i="4" s="1"/>
  <c r="L10" i="4"/>
  <c r="E32" i="4" s="1"/>
  <c r="M10" i="4"/>
  <c r="F32" i="4" s="1"/>
  <c r="N10" i="4"/>
  <c r="O10" i="4"/>
  <c r="J11" i="4"/>
  <c r="C33" i="4" s="1"/>
  <c r="K11" i="4"/>
  <c r="D33" i="4" s="1"/>
  <c r="L11" i="4"/>
  <c r="E33" i="4" s="1"/>
  <c r="M11" i="4"/>
  <c r="F33" i="4" s="1"/>
  <c r="N11" i="4"/>
  <c r="O11" i="4"/>
  <c r="J12" i="4"/>
  <c r="C34" i="4" s="1"/>
  <c r="K12" i="4"/>
  <c r="D34" i="4" s="1"/>
  <c r="L12" i="4"/>
  <c r="E34" i="4" s="1"/>
  <c r="M12" i="4"/>
  <c r="F34" i="4" s="1"/>
  <c r="N12" i="4"/>
  <c r="O12" i="4"/>
  <c r="K8" i="4"/>
  <c r="D30" i="4" s="1"/>
  <c r="L8" i="4"/>
  <c r="E30" i="4" s="1"/>
  <c r="M8" i="4"/>
  <c r="F30" i="4" s="1"/>
  <c r="N8" i="4"/>
  <c r="O8" i="4"/>
  <c r="J8" i="4"/>
  <c r="C30" i="4" s="1"/>
  <c r="J7" i="4"/>
  <c r="C29" i="4" s="1"/>
  <c r="K7" i="4"/>
  <c r="D29" i="4" s="1"/>
  <c r="L7" i="4"/>
  <c r="E29" i="4" s="1"/>
  <c r="M7" i="4"/>
  <c r="F29" i="4" s="1"/>
  <c r="N7" i="4"/>
  <c r="O7" i="4"/>
  <c r="K6" i="4"/>
  <c r="D28" i="4" s="1"/>
  <c r="L6" i="4"/>
  <c r="E28" i="4" s="1"/>
  <c r="M6" i="4"/>
  <c r="F28" i="4" s="1"/>
  <c r="N6" i="4"/>
  <c r="O6" i="4"/>
  <c r="J6" i="4"/>
  <c r="C28" i="4" s="1"/>
  <c r="O19" i="4"/>
  <c r="N19" i="4"/>
  <c r="M19" i="4"/>
  <c r="F41" i="4" s="1"/>
  <c r="L19" i="4"/>
  <c r="E41" i="4" s="1"/>
  <c r="K19" i="4"/>
  <c r="D41" i="4" s="1"/>
  <c r="J19" i="4"/>
  <c r="C41" i="4" s="1"/>
  <c r="O17" i="4"/>
  <c r="N17" i="4"/>
  <c r="M17" i="4"/>
  <c r="F39" i="4" s="1"/>
  <c r="L17" i="4"/>
  <c r="E39" i="4" s="1"/>
  <c r="K17" i="4"/>
  <c r="D39" i="4" s="1"/>
  <c r="J17" i="4"/>
  <c r="C39" i="4" s="1"/>
  <c r="O15" i="4"/>
  <c r="N15" i="4"/>
  <c r="M15" i="4"/>
  <c r="F37" i="4" s="1"/>
  <c r="L15" i="4"/>
  <c r="E37" i="4" s="1"/>
  <c r="K15" i="4"/>
  <c r="D37" i="4" s="1"/>
  <c r="J15" i="4"/>
  <c r="C37" i="4" s="1"/>
  <c r="K5" i="4"/>
  <c r="D27" i="4" s="1"/>
  <c r="L5" i="4"/>
  <c r="E27" i="4" s="1"/>
  <c r="M5" i="4"/>
  <c r="F27" i="4" s="1"/>
  <c r="N5" i="4"/>
  <c r="O5" i="4"/>
  <c r="J5" i="4"/>
  <c r="C27" i="4" s="1"/>
  <c r="J18" i="4"/>
  <c r="C40" i="4" s="1"/>
  <c r="O18" i="4"/>
  <c r="N18" i="4"/>
  <c r="M18" i="4"/>
  <c r="F40" i="4" s="1"/>
  <c r="L18" i="4"/>
  <c r="E40" i="4" s="1"/>
  <c r="K18" i="4"/>
  <c r="D40" i="4" s="1"/>
  <c r="O16" i="4"/>
  <c r="N16" i="4"/>
  <c r="M16" i="4"/>
  <c r="F38" i="4" s="1"/>
  <c r="L16" i="4"/>
  <c r="E38" i="4" s="1"/>
  <c r="K16" i="4"/>
  <c r="D38" i="4" s="1"/>
  <c r="J16" i="4"/>
  <c r="C38" i="4" s="1"/>
  <c r="O14" i="4"/>
  <c r="N14" i="4"/>
  <c r="G36" i="4" s="1"/>
  <c r="M14" i="4"/>
  <c r="F36" i="4" s="1"/>
  <c r="L14" i="4"/>
  <c r="E36" i="4" s="1"/>
  <c r="K14" i="4"/>
  <c r="D36" i="4" s="1"/>
  <c r="J14" i="4"/>
  <c r="C36" i="4" s="1"/>
  <c r="O13" i="4"/>
  <c r="N13" i="4"/>
  <c r="G35" i="4" s="1"/>
  <c r="M13" i="4"/>
  <c r="F35" i="4" s="1"/>
  <c r="L13" i="4"/>
  <c r="E35" i="4" s="1"/>
  <c r="K13" i="4"/>
  <c r="D35" i="4" s="1"/>
  <c r="J13" i="4"/>
  <c r="C35" i="4" s="1"/>
  <c r="K4" i="4"/>
  <c r="D26" i="4" s="1"/>
  <c r="L4" i="4"/>
  <c r="E26" i="4" s="1"/>
  <c r="M4" i="4"/>
  <c r="F26" i="4" s="1"/>
  <c r="N4" i="4"/>
  <c r="O4" i="4"/>
  <c r="J4" i="4"/>
  <c r="C26" i="4" s="1"/>
  <c r="E24" i="2" l="1"/>
  <c r="F24" i="2"/>
  <c r="G24" i="2"/>
  <c r="D24" i="2"/>
  <c r="C24" i="2"/>
</calcChain>
</file>

<file path=xl/sharedStrings.xml><?xml version="1.0" encoding="utf-8"?>
<sst xmlns="http://schemas.openxmlformats.org/spreadsheetml/2006/main" count="169" uniqueCount="62">
  <si>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</si>
  <si>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</si>
  <si>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</si>
  <si>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</si>
  <si>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</si>
  <si>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</si>
  <si>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</si>
  <si>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</si>
  <si>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</si>
  <si>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</si>
  <si>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</si>
  <si>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</si>
  <si>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</si>
  <si>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</si>
  <si>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</si>
  <si>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</si>
  <si>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sheep</t>
  </si>
  <si>
    <t>horses</t>
  </si>
  <si>
    <t>goats</t>
  </si>
  <si>
    <t>source</t>
  </si>
  <si>
    <t>https://www.ers.usda.gov/webdocs/publications/36471/12563_fds11i01_2_.pdf?v=0</t>
  </si>
  <si>
    <t>Percent of DDGS allocated to each lifestock type</t>
  </si>
  <si>
    <t>2006/07</t>
  </si>
  <si>
    <t>2007/08</t>
  </si>
  <si>
    <t>join category</t>
  </si>
  <si>
    <t>Poultry layers</t>
  </si>
  <si>
    <t>Poultry turkeys</t>
  </si>
  <si>
    <t>Beef cows</t>
  </si>
  <si>
    <t>Dairy cows</t>
  </si>
  <si>
    <t>Dairy replacement heifers</t>
  </si>
  <si>
    <t>Hogs breeding swine</t>
  </si>
  <si>
    <t>Hogs market swine</t>
  </si>
  <si>
    <t>Beef replacement heifers</t>
  </si>
  <si>
    <t>Beef other cattle</t>
  </si>
  <si>
    <t>NA</t>
  </si>
  <si>
    <t>Poultry broilers</t>
  </si>
  <si>
    <t>Poultry pullets</t>
  </si>
  <si>
    <t>total</t>
  </si>
  <si>
    <t>Beef cattle on feed</t>
  </si>
  <si>
    <t>2008/09</t>
  </si>
  <si>
    <t>2009/10</t>
  </si>
  <si>
    <t>2010/11</t>
  </si>
  <si>
    <t>Use for Pre-2007</t>
  </si>
  <si>
    <t>1)  https://ethanolrfa.org/wp-content/uploads/2015/09/Impacts-of-Ethanol-Co-products.pdf</t>
  </si>
  <si>
    <t>1)  https://www.ers.usda.gov/webdocs/publications/36471/12563_fds11i01_2_.pdf?v=0</t>
  </si>
  <si>
    <t>Beef cattle</t>
  </si>
  <si>
    <t>Dairy cattle</t>
  </si>
  <si>
    <t>Swine</t>
  </si>
  <si>
    <t>Poultry</t>
  </si>
  <si>
    <t>Populations</t>
  </si>
  <si>
    <t>% of Join Category Population</t>
  </si>
  <si>
    <t>DGS market share estimates, RFA</t>
  </si>
  <si>
    <t>Population-based DGS allocation percent</t>
  </si>
  <si>
    <t>&lt;&lt; this is definitely wrong</t>
  </si>
  <si>
    <t>&lt;overshoots grain requirements in 2012,  reallocated 0.5% to fattened cattle</t>
  </si>
  <si>
    <t>&lt;overshoots grain requirements in 2007 and 2012, reallocated 0.5% in 2007 and 0.7% in 2012 to fattened cattle</t>
  </si>
  <si>
    <t>Chose this table because it was the most detailed with respect to livestock types, and similar to the RFA *actual* allocation estimates</t>
  </si>
  <si>
    <t>This correction will not change the impacts of the 9 meat categories in NANI/NAPI</t>
  </si>
  <si>
    <t>dataset in the next tab</t>
  </si>
  <si>
    <t>...use the potential DGS consumption</t>
  </si>
  <si>
    <t>fattened cattle are the ones that</t>
  </si>
  <si>
    <t>consume the most concentrated 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</si>
</sst>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Font="1" applyAlignment="1">
      <alignment wrapText="1"/>
    </xf>
    <xf numFmtId="0" fontId="3" fillId="0" borderId="0" xfId="2" applyAlignment="1">
      <alignment horizontal="left" vertical="center" indent="4"/>
    </xf>
    <xf numFmtId="0" fontId="2" fillId="0" borderId="0" xfId="1" applyFont="1" applyFill="1" applyAlignment="1">
      <alignment wrapText="1"/>
    </xf>
    <xf numFmtId="0" fontId="0" fillId="2" borderId="0" xfId="0" applyFill="1"/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 wrapText="1"/>
    </xf>
  </cellXfs>
  <cellStyles count="3">
    <cellStyle name="Hyperlink" xfId="2" builtinId="8"/>
    <cellStyle name="Normal" xfId="0" builtinId="0"/>
    <cellStyle name="Normal 2" xfId="1" xr:uid="{8C80455A-6E7F-364F-903A-5E471053FA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165100</xdr:colOff>
      <xdr:row>14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405696-0516-F24F-97F2-7262C77540F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43600" cy="293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206375</xdr:colOff>
      <xdr:row>24</xdr:row>
      <xdr:rowOff>118745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4533F9-3202-3648-9EF1-183DD13072E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33875" cy="49955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368300</xdr:colOff>
      <xdr:row>2</xdr:row>
      <xdr:rowOff>12700</xdr:rowOff>
    </xdr:from>
    <xdr:to>
      <xdr:col>19</xdr:col>
      <xdr:colOff>541020</xdr:colOff>
      <xdr:row>30</xdr:row>
      <xdr:rowOff>153670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A52CA7-8DA3-714C-A39A-72951ABB59C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73200" y="419100"/>
          <a:ext cx="3474720" cy="58305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118534</xdr:colOff>
      <xdr:row>4</xdr:row>
      <xdr:rowOff>33869</xdr:rowOff>
    </xdr:from>
    <xdr:to>
      <xdr:col>29</xdr:col>
      <xdr:colOff>677333</xdr:colOff>
      <xdr:row>23</xdr:row>
      <xdr:rowOff>135467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57D035-DB1D-044C-89E0-1865AF6DCA4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24401" y="1049869"/>
          <a:ext cx="8026399" cy="6807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thanolrfa.org/wp-content/uploads/2015/09/Impacts-of-Ethanol-Co-product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ers.usda.gov/webdocs/publications/36471/12563_fds11i01_2_.pdf?v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ers.usda.gov/webdocs/publications/36471/12563_fds11i01_2_.pdf?v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40EB-C728-9048-B6DC-47FB93429CF7}">
  <dimension ref="I2"/>
  <sheetViews>
    <sheetView workbookViewId="0">
      <selection activeCell="I2" sqref="I2"/>
    </sheetView>
  </sheetViews>
  <sheetFormatPr baseColWidth="10" defaultRowHeight="16" x14ac:dyDescent="0.2"/>
  <sheetData>
    <row r="2" spans="9:9" x14ac:dyDescent="0.2">
      <c r="I2" s="2" t="s">
        <v>43</v>
      </c>
    </row>
  </sheetData>
  <hyperlinks>
    <hyperlink ref="I2" r:id="rId1" display="https://ethanolrfa.org/wp-content/uploads/2015/09/Impacts-of-Ethanol-Co-products.pdf" xr:uid="{27273EBB-88E2-DC41-BDD3-1884A30EAAA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CA80-70B4-6B4D-A000-EE4DDAE4C555}">
  <dimension ref="F2:G20"/>
  <sheetViews>
    <sheetView workbookViewId="0">
      <selection activeCell="H13" sqref="H13"/>
    </sheetView>
  </sheetViews>
  <sheetFormatPr baseColWidth="10" defaultRowHeight="16" x14ac:dyDescent="0.2"/>
  <sheetData>
    <row r="2" spans="6:7" x14ac:dyDescent="0.2">
      <c r="G2" s="1" t="s">
        <v>19</v>
      </c>
    </row>
    <row r="3" spans="6:7" x14ac:dyDescent="0.2">
      <c r="F3" s="2" t="s">
        <v>20</v>
      </c>
    </row>
    <row r="5" spans="6:7" x14ac:dyDescent="0.2">
      <c r="G5" s="1"/>
    </row>
    <row r="6" spans="6:7" x14ac:dyDescent="0.2">
      <c r="G6" s="1"/>
    </row>
    <row r="7" spans="6:7" x14ac:dyDescent="0.2">
      <c r="G7" s="1"/>
    </row>
    <row r="8" spans="6:7" x14ac:dyDescent="0.2">
      <c r="G8" s="1"/>
    </row>
    <row r="9" spans="6:7" x14ac:dyDescent="0.2">
      <c r="G9" s="1"/>
    </row>
    <row r="10" spans="6:7" x14ac:dyDescent="0.2">
      <c r="G10" s="1"/>
    </row>
    <row r="11" spans="6:7" x14ac:dyDescent="0.2">
      <c r="G11" s="1"/>
    </row>
    <row r="12" spans="6:7" x14ac:dyDescent="0.2">
      <c r="G12" s="1"/>
    </row>
    <row r="13" spans="6:7" x14ac:dyDescent="0.2">
      <c r="G13" s="1"/>
    </row>
    <row r="14" spans="6:7" x14ac:dyDescent="0.2">
      <c r="G14" s="1"/>
    </row>
    <row r="15" spans="6:7" x14ac:dyDescent="0.2">
      <c r="G15" s="1"/>
    </row>
    <row r="16" spans="6:7" x14ac:dyDescent="0.2">
      <c r="G16" s="1"/>
    </row>
    <row r="17" spans="7:7" x14ac:dyDescent="0.2">
      <c r="G17" s="1"/>
    </row>
    <row r="18" spans="7:7" x14ac:dyDescent="0.2">
      <c r="G18" s="1"/>
    </row>
    <row r="19" spans="7:7" x14ac:dyDescent="0.2">
      <c r="G19" s="1"/>
    </row>
    <row r="20" spans="7:7" x14ac:dyDescent="0.2">
      <c r="G20" s="1"/>
    </row>
  </sheetData>
  <hyperlinks>
    <hyperlink ref="F3" r:id="rId1" xr:uid="{E644F2E4-9DE1-5C4B-92D9-F4F77C21E1D1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C13D-DDDC-734C-89A8-680426E92EDF}">
  <dimension ref="A1:O44"/>
  <sheetViews>
    <sheetView workbookViewId="0">
      <selection activeCell="I34" sqref="I34"/>
    </sheetView>
  </sheetViews>
  <sheetFormatPr baseColWidth="10" defaultRowHeight="16" x14ac:dyDescent="0.2"/>
  <cols>
    <col min="1" max="1" width="17" customWidth="1"/>
    <col min="2" max="2" width="16.6640625" customWidth="1"/>
    <col min="3" max="7" width="12.1640625" bestFit="1" customWidth="1"/>
  </cols>
  <sheetData>
    <row r="1" spans="1:15" x14ac:dyDescent="0.2">
      <c r="A1" t="s">
        <v>21</v>
      </c>
    </row>
    <row r="2" spans="1:15" x14ac:dyDescent="0.2">
      <c r="C2" t="s">
        <v>49</v>
      </c>
      <c r="J2" t="s">
        <v>50</v>
      </c>
    </row>
    <row r="3" spans="1:15" x14ac:dyDescent="0.2">
      <c r="B3" t="s">
        <v>24</v>
      </c>
      <c r="C3">
        <v>1987</v>
      </c>
      <c r="D3">
        <v>1992</v>
      </c>
      <c r="E3">
        <v>1997</v>
      </c>
      <c r="F3">
        <v>2002</v>
      </c>
      <c r="G3">
        <v>2007</v>
      </c>
      <c r="H3">
        <v>2012</v>
      </c>
      <c r="J3">
        <v>1987</v>
      </c>
      <c r="K3">
        <v>1992</v>
      </c>
      <c r="L3">
        <v>1997</v>
      </c>
      <c r="M3">
        <v>2002</v>
      </c>
      <c r="N3">
        <v>2007</v>
      </c>
      <c r="O3">
        <v>2012</v>
      </c>
    </row>
    <row r="4" spans="1:15" x14ac:dyDescent="0.2">
      <c r="A4" s="1" t="s">
        <v>0</v>
      </c>
      <c r="B4" s="1" t="s">
        <v>45</v>
      </c>
      <c r="C4">
        <v>11110008.000057699</v>
      </c>
      <c r="D4">
        <v>10558736.797388799</v>
      </c>
      <c r="E4">
        <v>10926959.9957805</v>
      </c>
      <c r="F4">
        <v>11261992.7938632</v>
      </c>
      <c r="G4">
        <v>11038171.1917856</v>
      </c>
      <c r="H4">
        <v>10187172.6020298</v>
      </c>
      <c r="J4">
        <f>C4/(C$4+C$13+C$14+C$16+C$18)</f>
        <v>0.13480058775605444</v>
      </c>
      <c r="K4">
        <f t="shared" ref="K4:O4" si="0">D4/(D$4+D$13+D$14+D$16+D$18)</f>
        <v>0.1268550190758479</v>
      </c>
      <c r="L4">
        <f t="shared" si="0"/>
        <v>0.12551313999875338</v>
      </c>
      <c r="M4">
        <f t="shared" si="0"/>
        <v>0.13108307398182523</v>
      </c>
      <c r="N4">
        <f t="shared" si="0"/>
        <v>0.12891403704617185</v>
      </c>
      <c r="O4">
        <f t="shared" si="0"/>
        <v>0.13105372091452172</v>
      </c>
    </row>
    <row r="5" spans="1:15" x14ac:dyDescent="0.2">
      <c r="A5" s="1" t="s">
        <v>1</v>
      </c>
      <c r="B5" s="1" t="s">
        <v>46</v>
      </c>
      <c r="C5">
        <v>10071147.9996725</v>
      </c>
      <c r="D5">
        <v>9480286.9999863002</v>
      </c>
      <c r="E5">
        <v>9085949.0005179103</v>
      </c>
      <c r="F5">
        <v>9096241.00090147</v>
      </c>
      <c r="G5">
        <v>9263701.0006771199</v>
      </c>
      <c r="H5">
        <v>9249674.0003578197</v>
      </c>
      <c r="J5">
        <f>C5/(C$5+C$15+C$17+C$19)</f>
        <v>0.7411167512690362</v>
      </c>
      <c r="K5">
        <f t="shared" ref="K5:O5" si="1">D5/(D$5+D$15+D$17+D$19)</f>
        <v>0.74111741070888915</v>
      </c>
      <c r="L5">
        <f t="shared" si="1"/>
        <v>0.74111685197417143</v>
      </c>
      <c r="M5">
        <f t="shared" si="1"/>
        <v>0.74111675126903587</v>
      </c>
      <c r="N5">
        <f t="shared" si="1"/>
        <v>0.74111759921240938</v>
      </c>
      <c r="O5">
        <f t="shared" si="1"/>
        <v>0.74112239737871788</v>
      </c>
    </row>
    <row r="6" spans="1:15" x14ac:dyDescent="0.2">
      <c r="A6" s="1" t="s">
        <v>2</v>
      </c>
      <c r="B6" s="1" t="s">
        <v>47</v>
      </c>
      <c r="C6">
        <v>6893428.0007533301</v>
      </c>
      <c r="D6">
        <v>6916467.9986846196</v>
      </c>
      <c r="E6">
        <v>6826596.9960075403</v>
      </c>
      <c r="F6">
        <v>6168290.9970643204</v>
      </c>
      <c r="G6">
        <v>6285233.5715904199</v>
      </c>
      <c r="H6">
        <v>5706921.00056885</v>
      </c>
      <c r="J6">
        <f>C6/(C$6+C$7)</f>
        <v>0.14183124134088659</v>
      </c>
      <c r="K6">
        <f t="shared" ref="K6:O6" si="2">D6/(D$6+D$7)</f>
        <v>0.1272249992110181</v>
      </c>
      <c r="L6">
        <f t="shared" si="2"/>
        <v>0.11210028306537587</v>
      </c>
      <c r="M6">
        <f t="shared" si="2"/>
        <v>9.077039804865808E-2</v>
      </c>
      <c r="N6">
        <f t="shared" si="2"/>
        <v>8.2921209775105184E-2</v>
      </c>
      <c r="O6">
        <f t="shared" si="2"/>
        <v>7.7971906552330508E-2</v>
      </c>
    </row>
    <row r="7" spans="1:15" x14ac:dyDescent="0.2">
      <c r="A7" s="1" t="s">
        <v>3</v>
      </c>
      <c r="B7" s="1" t="s">
        <v>47</v>
      </c>
      <c r="C7">
        <v>41709601.455819003</v>
      </c>
      <c r="D7">
        <v>47447595.994845599</v>
      </c>
      <c r="E7">
        <v>54070635.458136499</v>
      </c>
      <c r="F7">
        <v>61786583.385636598</v>
      </c>
      <c r="G7">
        <v>69512425.298039198</v>
      </c>
      <c r="H7">
        <v>67485094.5972372</v>
      </c>
      <c r="J7">
        <f>C7/(C$6+C$7)</f>
        <v>0.85816875865911346</v>
      </c>
      <c r="K7">
        <f t="shared" ref="K7" si="3">D7/(D$6+D$7)</f>
        <v>0.87277500078898185</v>
      </c>
      <c r="L7">
        <f t="shared" ref="L7" si="4">E7/(E$6+E$7)</f>
        <v>0.88789971693462411</v>
      </c>
      <c r="M7">
        <f t="shared" ref="M7" si="5">F7/(F$6+F$7)</f>
        <v>0.90922960195134195</v>
      </c>
      <c r="N7">
        <f t="shared" ref="N7" si="6">G7/(G$6+G$7)</f>
        <v>0.9170787902248948</v>
      </c>
      <c r="O7">
        <f t="shared" ref="O7" si="7">H7/(H$6+H$7)</f>
        <v>0.92202809344766945</v>
      </c>
    </row>
    <row r="8" spans="1:15" x14ac:dyDescent="0.2">
      <c r="A8" s="1" t="s">
        <v>4</v>
      </c>
      <c r="B8" s="1" t="s">
        <v>48</v>
      </c>
      <c r="C8">
        <v>316373834.14750701</v>
      </c>
      <c r="D8">
        <v>300549470.97613698</v>
      </c>
      <c r="E8">
        <v>313134730.14122999</v>
      </c>
      <c r="F8">
        <v>333894401.25869399</v>
      </c>
      <c r="G8">
        <v>349400652.210823</v>
      </c>
      <c r="H8">
        <v>350463370.15507501</v>
      </c>
      <c r="J8">
        <f>C8/(C$9+C$10+C$11+C$12)</f>
        <v>0.34642497699253155</v>
      </c>
      <c r="K8">
        <f t="shared" ref="K8:O8" si="8">D8/(D$9+D$10+D$11+D$12)</f>
        <v>0.27559887052332532</v>
      </c>
      <c r="L8">
        <f t="shared" si="8"/>
        <v>0.23524793299513999</v>
      </c>
      <c r="M8">
        <f t="shared" si="8"/>
        <v>0.20677418344406001</v>
      </c>
      <c r="N8">
        <f t="shared" si="8"/>
        <v>0.20312318193117404</v>
      </c>
      <c r="O8">
        <f t="shared" si="8"/>
        <v>0.21351372968353305</v>
      </c>
    </row>
    <row r="9" spans="1:15" x14ac:dyDescent="0.2">
      <c r="A9" s="1" t="s">
        <v>5</v>
      </c>
      <c r="B9" s="1" t="s">
        <v>48</v>
      </c>
      <c r="C9">
        <v>3754292.9986788998</v>
      </c>
      <c r="D9">
        <v>4580241.00241007</v>
      </c>
      <c r="E9">
        <v>5498861.7830899004</v>
      </c>
      <c r="F9">
        <v>4651385.5975458398</v>
      </c>
      <c r="G9">
        <v>5358649.5482222904</v>
      </c>
      <c r="H9">
        <v>5039185.2639477104</v>
      </c>
      <c r="J9">
        <f t="shared" ref="J9:J12" si="9">C9/(C$9+C$10+C$11+C$12)</f>
        <v>4.1108989597545978E-3</v>
      </c>
      <c r="K9">
        <f t="shared" ref="K9:K12" si="10">D9/(D$9+D$10+D$11+D$12)</f>
        <v>4.2000048873453632E-3</v>
      </c>
      <c r="L9">
        <f t="shared" ref="L9:L12" si="11">E9/(E$9+E$10+E$11+E$12)</f>
        <v>4.1311159184240966E-3</v>
      </c>
      <c r="M9">
        <f t="shared" ref="M9:M12" si="12">F9/(F$9+F$10+F$11+F$12)</f>
        <v>2.8805108896415169E-3</v>
      </c>
      <c r="N9">
        <f t="shared" ref="N9:N12" si="13">G9/(G$9+G$10+G$11+G$12)</f>
        <v>3.1152373076630555E-3</v>
      </c>
      <c r="O9">
        <f t="shared" ref="O9:O12" si="14">H9/(H$9+H$10+H$11+H$12)</f>
        <v>3.0700362203207963E-3</v>
      </c>
    </row>
    <row r="10" spans="1:15" x14ac:dyDescent="0.2">
      <c r="A10" s="1" t="s">
        <v>6</v>
      </c>
      <c r="B10" s="1" t="s">
        <v>48</v>
      </c>
      <c r="C10">
        <v>81162197.658297107</v>
      </c>
      <c r="D10">
        <v>73865242.068309307</v>
      </c>
      <c r="E10">
        <v>80712455.319554701</v>
      </c>
      <c r="F10">
        <v>85310045.557041794</v>
      </c>
      <c r="G10">
        <v>86882915.246844694</v>
      </c>
      <c r="H10">
        <v>92647040.830366507</v>
      </c>
      <c r="J10">
        <f t="shared" si="9"/>
        <v>8.8871485001916134E-2</v>
      </c>
      <c r="K10">
        <f t="shared" si="10"/>
        <v>6.7733199525659385E-2</v>
      </c>
      <c r="L10">
        <f t="shared" si="11"/>
        <v>6.0636641206563459E-2</v>
      </c>
      <c r="M10">
        <f t="shared" si="12"/>
        <v>5.2830819993192585E-2</v>
      </c>
      <c r="N10">
        <f t="shared" si="13"/>
        <v>5.0509162157336543E-2</v>
      </c>
      <c r="O10">
        <f t="shared" si="14"/>
        <v>5.6443602716829237E-2</v>
      </c>
    </row>
    <row r="11" spans="1:15" x14ac:dyDescent="0.2">
      <c r="A11" s="1" t="s">
        <v>7</v>
      </c>
      <c r="B11" s="1" t="s">
        <v>48</v>
      </c>
      <c r="C11">
        <v>733221624.204566</v>
      </c>
      <c r="D11">
        <v>901901997.02383697</v>
      </c>
      <c r="E11">
        <v>1120088760.9427099</v>
      </c>
      <c r="F11">
        <v>1411988542.4774001</v>
      </c>
      <c r="G11">
        <v>1505263345.7690001</v>
      </c>
      <c r="H11">
        <v>1426488337.83479</v>
      </c>
      <c r="J11">
        <f t="shared" si="9"/>
        <v>0.802867547437772</v>
      </c>
      <c r="K11">
        <f t="shared" si="10"/>
        <v>0.82702914397156402</v>
      </c>
      <c r="L11">
        <f t="shared" si="11"/>
        <v>0.84148623713510451</v>
      </c>
      <c r="M11">
        <f t="shared" si="12"/>
        <v>0.87441651253363351</v>
      </c>
      <c r="N11">
        <f t="shared" si="13"/>
        <v>0.87508102375400576</v>
      </c>
      <c r="O11">
        <f t="shared" si="14"/>
        <v>0.86906327821478102</v>
      </c>
    </row>
    <row r="12" spans="1:15" x14ac:dyDescent="0.2">
      <c r="A12" s="1" t="s">
        <v>8</v>
      </c>
      <c r="B12" s="1" t="s">
        <v>48</v>
      </c>
      <c r="C12">
        <v>95115418.108534798</v>
      </c>
      <c r="D12">
        <v>110184822.905938</v>
      </c>
      <c r="E12">
        <v>124783796.54792</v>
      </c>
      <c r="F12">
        <v>112828020.880198</v>
      </c>
      <c r="G12">
        <v>122636773.358615</v>
      </c>
      <c r="H12">
        <v>117234495.21911401</v>
      </c>
      <c r="J12">
        <f t="shared" si="9"/>
        <v>0.10415006860055728</v>
      </c>
      <c r="K12">
        <f t="shared" si="10"/>
        <v>0.10103765161543139</v>
      </c>
      <c r="L12">
        <f t="shared" si="11"/>
        <v>9.3746005739907934E-2</v>
      </c>
      <c r="M12">
        <f t="shared" si="12"/>
        <v>6.9872156583532491E-2</v>
      </c>
      <c r="N12">
        <f t="shared" si="13"/>
        <v>7.1294576780994601E-2</v>
      </c>
      <c r="O12">
        <f t="shared" si="14"/>
        <v>7.1423082848068892E-2</v>
      </c>
    </row>
    <row r="13" spans="1:15" x14ac:dyDescent="0.2">
      <c r="A13" s="1" t="s">
        <v>9</v>
      </c>
      <c r="B13" s="1" t="s">
        <v>45</v>
      </c>
      <c r="C13">
        <v>33143637.140532799</v>
      </c>
      <c r="D13">
        <v>34074383.8475945</v>
      </c>
      <c r="E13">
        <v>35666040.556804299</v>
      </c>
      <c r="F13">
        <v>34973607.392120399</v>
      </c>
      <c r="G13">
        <v>34377657.3998302</v>
      </c>
      <c r="H13">
        <v>30319372.464716598</v>
      </c>
      <c r="J13">
        <f>C13/(C$4+C$13+C$14+C$16+C$18)</f>
        <v>0.40214028350780789</v>
      </c>
      <c r="K13">
        <f t="shared" ref="K13:K14" si="15">D13/(D$4+D$13+D$14+D$16+D$18)</f>
        <v>0.40937724804858566</v>
      </c>
      <c r="L13">
        <f t="shared" ref="L13:L14" si="16">E13/(E$4+E$13+E$14+E$16+E$18)</f>
        <v>0.40967997900020126</v>
      </c>
      <c r="M13">
        <f t="shared" ref="M13:M14" si="17">F13/(F$4+F$13+F$14+F$16+F$18)</f>
        <v>0.40707253583848418</v>
      </c>
      <c r="N13">
        <f t="shared" ref="N13:N14" si="18">G13/(G$4+G$13+G$14+G$16+G$18)</f>
        <v>0.40149428040220542</v>
      </c>
      <c r="O13">
        <f t="shared" ref="O13:O14" si="19">H13/(H$4+H$13+H$14+H$16+H$18)</f>
        <v>0.39004606405733111</v>
      </c>
    </row>
    <row r="14" spans="1:15" x14ac:dyDescent="0.2">
      <c r="A14" s="1" t="s">
        <v>10</v>
      </c>
      <c r="B14" s="1" t="s">
        <v>45</v>
      </c>
      <c r="C14">
        <v>10748224.905261399</v>
      </c>
      <c r="D14">
        <v>11041064.7705091</v>
      </c>
      <c r="E14">
        <v>11537546.8557036</v>
      </c>
      <c r="F14">
        <v>11345117.2261714</v>
      </c>
      <c r="G14">
        <v>11203035.755798399</v>
      </c>
      <c r="H14">
        <v>9967936.5925347805</v>
      </c>
      <c r="J14">
        <f>C14/(C$4+C$13+C$14+C$16+C$18)</f>
        <v>0.13041098031216311</v>
      </c>
      <c r="K14">
        <f t="shared" si="15"/>
        <v>0.13264981493117428</v>
      </c>
      <c r="L14">
        <f t="shared" si="16"/>
        <v>0.1325266802753281</v>
      </c>
      <c r="M14">
        <f t="shared" si="17"/>
        <v>0.1320505942341815</v>
      </c>
      <c r="N14">
        <f t="shared" si="18"/>
        <v>0.13083947887376041</v>
      </c>
      <c r="O14">
        <f t="shared" si="19"/>
        <v>0.12823334121495239</v>
      </c>
    </row>
    <row r="15" spans="1:15" x14ac:dyDescent="0.2">
      <c r="A15" s="1" t="s">
        <v>11</v>
      </c>
      <c r="B15" s="1" t="s">
        <v>46</v>
      </c>
      <c r="C15">
        <v>2690238.1642960701</v>
      </c>
      <c r="D15">
        <v>2532405.4315031799</v>
      </c>
      <c r="E15">
        <v>2427068.5686315</v>
      </c>
      <c r="F15">
        <v>2429817.8016106598</v>
      </c>
      <c r="G15">
        <v>2474550.2673041699</v>
      </c>
      <c r="H15">
        <v>2470803.3288627099</v>
      </c>
      <c r="J15">
        <f>C15/(C$5+C$15+C$17+C$19)</f>
        <v>0.19796954314720766</v>
      </c>
      <c r="K15">
        <f t="shared" ref="K15" si="20">D15/(D$5+D$15+D$17+D$19)</f>
        <v>0.19796971929894908</v>
      </c>
      <c r="L15">
        <f t="shared" ref="L15" si="21">E15/(E$5+E$15+E$17+E$19)</f>
        <v>0.19796957004789539</v>
      </c>
      <c r="M15">
        <f t="shared" ref="M15" si="22">F15/(F$5+F$15+F$17+F$19)</f>
        <v>0.19796954314720766</v>
      </c>
      <c r="N15">
        <f t="shared" ref="N15" si="23">G15/(G$5+G$15+G$17+G$19)</f>
        <v>0.19796976965263055</v>
      </c>
      <c r="O15">
        <f t="shared" ref="O15" si="24">H15/(H$5+H$15+H$17+H$19)</f>
        <v>0.19797105135458939</v>
      </c>
    </row>
    <row r="16" spans="1:15" x14ac:dyDescent="0.2">
      <c r="A16" s="1" t="s">
        <v>12</v>
      </c>
      <c r="B16" s="1" t="s">
        <v>45</v>
      </c>
      <c r="C16">
        <v>1939802.64987884</v>
      </c>
      <c r="D16">
        <v>1993245.2344760699</v>
      </c>
      <c r="E16">
        <v>2086341.73434439</v>
      </c>
      <c r="F16">
        <v>2032298.1586937001</v>
      </c>
      <c r="G16">
        <v>1991013.9372954499</v>
      </c>
      <c r="H16">
        <v>1760458.2574046899</v>
      </c>
      <c r="J16">
        <f>C16/(C$4+C$13+C$14+C$16+C$18)</f>
        <v>2.3536125026468162E-2</v>
      </c>
      <c r="K16">
        <f t="shared" ref="K16" si="25">D16/(D$4+D$13+D$14+D$16+D$18)</f>
        <v>2.3947292852762078E-2</v>
      </c>
      <c r="L16">
        <f t="shared" ref="L16" si="26">E16/(E$4+E$13+E$14+E$16+E$18)</f>
        <v>2.3964881567163164E-2</v>
      </c>
      <c r="M16">
        <f t="shared" ref="M16" si="27">F16/(F$4+F$13+F$14+F$16+F$18)</f>
        <v>2.3654773605816734E-2</v>
      </c>
      <c r="N16">
        <f t="shared" ref="N16" si="28">G16/(G$4+G$13+G$14+G$16+G$18)</f>
        <v>2.3252913912311744E-2</v>
      </c>
      <c r="O16">
        <f t="shared" ref="O16" si="29">H16/(H$4+H$13+H$14+H$16+H$18)</f>
        <v>2.2647560236842307E-2</v>
      </c>
    </row>
    <row r="17" spans="1:15" x14ac:dyDescent="0.2">
      <c r="A17" s="1" t="s">
        <v>13</v>
      </c>
      <c r="B17" s="1" t="s">
        <v>46</v>
      </c>
      <c r="C17">
        <v>827765.589014175</v>
      </c>
      <c r="D17">
        <v>779190.289115172</v>
      </c>
      <c r="E17">
        <v>746788.66291096003</v>
      </c>
      <c r="F17">
        <v>747636.24664943595</v>
      </c>
      <c r="G17">
        <v>761385.78087804804</v>
      </c>
      <c r="H17">
        <v>760152.09592310595</v>
      </c>
      <c r="J17">
        <f>C17/(C$5+C$15+C$17+C$19)</f>
        <v>6.0913705583756174E-2</v>
      </c>
      <c r="K17">
        <f t="shared" ref="K17" si="30">D17/(D$5+D$15+D$17+D$19)</f>
        <v>6.0912869992161785E-2</v>
      </c>
      <c r="L17">
        <f t="shared" ref="L17" si="31">E17/(E$5+E$15+E$17+E$19)</f>
        <v>6.0913577977933134E-2</v>
      </c>
      <c r="M17">
        <f t="shared" ref="M17" si="32">F17/(F$5+F$15+F$17+F$19)</f>
        <v>6.0913705583756382E-2</v>
      </c>
      <c r="N17">
        <f t="shared" ref="N17" si="33">G17/(G$5+G$15+G$17+G$19)</f>
        <v>6.0912631134959927E-2</v>
      </c>
      <c r="O17">
        <f t="shared" ref="O17" si="34">H17/(H$5+H$15+H$17+H$19)</f>
        <v>6.0906551266692838E-2</v>
      </c>
    </row>
    <row r="18" spans="1:15" x14ac:dyDescent="0.2">
      <c r="A18" s="1" t="s">
        <v>14</v>
      </c>
      <c r="B18" s="1" t="s">
        <v>45</v>
      </c>
      <c r="C18">
        <v>25476424.9179327</v>
      </c>
      <c r="D18">
        <v>25567248.390012</v>
      </c>
      <c r="E18">
        <v>26841406.0756131</v>
      </c>
      <c r="F18">
        <v>26301911.900448501</v>
      </c>
      <c r="G18">
        <v>27014398.517917901</v>
      </c>
      <c r="H18">
        <v>25497859.510460999</v>
      </c>
      <c r="J18">
        <f>C18/(C$4+C$13+C$14+C$16+C$18)</f>
        <v>0.30911202339750643</v>
      </c>
      <c r="K18">
        <f t="shared" ref="K18" si="35">D18/(D$4+D$13+D$14+D$16+D$18)</f>
        <v>0.30717062509163007</v>
      </c>
      <c r="L18">
        <f t="shared" ref="L18" si="36">E18/(E$4+E$13+E$14+E$16+E$18)</f>
        <v>0.30831531915855404</v>
      </c>
      <c r="M18">
        <f t="shared" ref="M18" si="37">F18/(F$4+F$13+F$14+F$16+F$18)</f>
        <v>0.30613902233969231</v>
      </c>
      <c r="N18">
        <f t="shared" ref="N18" si="38">G18/(G$4+G$13+G$14+G$16+G$18)</f>
        <v>0.31549928976555058</v>
      </c>
      <c r="O18">
        <f t="shared" ref="O18" si="39">H18/(H$4+H$13+H$14+H$16+H$18)</f>
        <v>0.32801931357635244</v>
      </c>
    </row>
    <row r="19" spans="1:15" x14ac:dyDescent="0.2">
      <c r="A19" s="1" t="s">
        <v>15</v>
      </c>
      <c r="B19" s="1" t="s">
        <v>46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>C19/(C$5+C$15+C$17+C$19)</f>
        <v>0</v>
      </c>
      <c r="K19">
        <f t="shared" ref="K19" si="40">D19/(D$5+D$15+D$17+D$19)</f>
        <v>0</v>
      </c>
      <c r="L19">
        <f t="shared" ref="L19" si="41">E19/(E$5+E$15+E$17+E$19)</f>
        <v>0</v>
      </c>
      <c r="M19">
        <f t="shared" ref="M19" si="42">F19/(F$5+F$15+F$17+F$19)</f>
        <v>0</v>
      </c>
      <c r="N19">
        <f t="shared" ref="N19" si="43">G19/(G$5+G$15+G$17+G$19)</f>
        <v>0</v>
      </c>
      <c r="O19">
        <f t="shared" ref="O19" si="44">H19/(H$5+H$15+H$17+H$19)</f>
        <v>0</v>
      </c>
    </row>
    <row r="20" spans="1:15" x14ac:dyDescent="0.2">
      <c r="A20" s="1" t="s">
        <v>16</v>
      </c>
      <c r="B20" s="3" t="s">
        <v>34</v>
      </c>
      <c r="C20">
        <v>11035095.003847601</v>
      </c>
      <c r="D20">
        <v>10745220.0025391</v>
      </c>
      <c r="E20">
        <v>7797739.0016266797</v>
      </c>
      <c r="F20">
        <v>6321360.0005930597</v>
      </c>
      <c r="G20">
        <v>5795835.00178748</v>
      </c>
      <c r="H20">
        <v>5342150.0020474801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 s="1" t="s">
        <v>17</v>
      </c>
      <c r="B21" s="3" t="s">
        <v>34</v>
      </c>
      <c r="C21">
        <v>2451538.9999006498</v>
      </c>
      <c r="D21">
        <v>2044001.99982636</v>
      </c>
      <c r="E21">
        <v>2419978.9998055799</v>
      </c>
      <c r="F21">
        <v>3637773.9998357398</v>
      </c>
      <c r="G21">
        <v>4020009.9997666799</v>
      </c>
      <c r="H21">
        <v>3614653.0001362902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 s="1" t="s">
        <v>18</v>
      </c>
      <c r="B22" s="3" t="s">
        <v>34</v>
      </c>
      <c r="C22">
        <v>1831159.88751296</v>
      </c>
      <c r="D22">
        <v>1923641.7411604</v>
      </c>
      <c r="E22">
        <v>955316.86826719402</v>
      </c>
      <c r="F22">
        <v>590988.99995014304</v>
      </c>
      <c r="G22">
        <v>537648.47821752494</v>
      </c>
      <c r="H22">
        <v>566920.696707097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4" spans="1:15" x14ac:dyDescent="0.2">
      <c r="C24" t="s">
        <v>52</v>
      </c>
    </row>
    <row r="25" spans="1:15" x14ac:dyDescent="0.2">
      <c r="B25" t="s">
        <v>24</v>
      </c>
      <c r="C25">
        <v>1987</v>
      </c>
      <c r="D25">
        <v>1992</v>
      </c>
      <c r="E25">
        <v>1997</v>
      </c>
      <c r="F25">
        <v>2002</v>
      </c>
      <c r="G25">
        <v>2007</v>
      </c>
      <c r="H25">
        <v>2012</v>
      </c>
      <c r="M25" t="s">
        <v>51</v>
      </c>
    </row>
    <row r="26" spans="1:15" x14ac:dyDescent="0.2">
      <c r="A26" s="1" t="s">
        <v>0</v>
      </c>
      <c r="B26" s="1" t="s">
        <v>45</v>
      </c>
      <c r="C26">
        <f>J4*$M$27</f>
        <v>5.6616246857542869</v>
      </c>
      <c r="D26">
        <f t="shared" ref="D26:F26" si="45">K4*$M$27</f>
        <v>5.3279108011856113</v>
      </c>
      <c r="E26">
        <f t="shared" si="45"/>
        <v>5.2715518799476424</v>
      </c>
      <c r="F26">
        <f t="shared" si="45"/>
        <v>5.5054891072366594</v>
      </c>
      <c r="G26">
        <f>N4*$N$27</f>
        <v>5.0663216559145532</v>
      </c>
      <c r="I26" s="4" t="s">
        <v>53</v>
      </c>
      <c r="J26" s="4"/>
      <c r="K26" s="4"/>
      <c r="M26" t="s">
        <v>22</v>
      </c>
      <c r="N26" t="s">
        <v>23</v>
      </c>
      <c r="O26" t="s">
        <v>41</v>
      </c>
    </row>
    <row r="27" spans="1:15" x14ac:dyDescent="0.2">
      <c r="A27" s="1" t="s">
        <v>1</v>
      </c>
      <c r="B27" s="1" t="s">
        <v>46</v>
      </c>
      <c r="C27">
        <f>J5*$M$28</f>
        <v>32.090355329949269</v>
      </c>
      <c r="D27">
        <f t="shared" ref="D27:F27" si="46">K5*$M$28</f>
        <v>32.090383883694898</v>
      </c>
      <c r="E27">
        <f t="shared" si="46"/>
        <v>32.09035969048162</v>
      </c>
      <c r="F27">
        <f t="shared" si="46"/>
        <v>32.090355329949254</v>
      </c>
      <c r="I27" s="4" t="s">
        <v>59</v>
      </c>
      <c r="J27" s="4"/>
      <c r="K27" s="4"/>
      <c r="L27" s="1" t="s">
        <v>45</v>
      </c>
      <c r="M27">
        <v>42</v>
      </c>
      <c r="N27">
        <v>39.299999999999997</v>
      </c>
      <c r="O27">
        <v>41.4</v>
      </c>
    </row>
    <row r="28" spans="1:15" x14ac:dyDescent="0.2">
      <c r="A28" s="1" t="s">
        <v>2</v>
      </c>
      <c r="B28" s="1" t="s">
        <v>47</v>
      </c>
      <c r="C28">
        <f>J6*$M$29</f>
        <v>1.4750449099452205</v>
      </c>
      <c r="D28">
        <f t="shared" ref="D28:F28" si="47">K6*$M$29</f>
        <v>1.3231399917945883</v>
      </c>
      <c r="E28">
        <f t="shared" si="47"/>
        <v>1.1658429438799089</v>
      </c>
      <c r="F28">
        <f t="shared" si="47"/>
        <v>0.94401213970604403</v>
      </c>
      <c r="I28" s="4" t="s">
        <v>58</v>
      </c>
      <c r="J28" s="4"/>
      <c r="K28" s="4"/>
      <c r="L28" s="1" t="s">
        <v>46</v>
      </c>
      <c r="M28">
        <v>43.3</v>
      </c>
      <c r="N28">
        <v>42</v>
      </c>
      <c r="O28">
        <v>39.4</v>
      </c>
    </row>
    <row r="29" spans="1:15" x14ac:dyDescent="0.2">
      <c r="A29" s="1" t="s">
        <v>3</v>
      </c>
      <c r="B29" s="1" t="s">
        <v>47</v>
      </c>
      <c r="C29">
        <f>J7*$M$29</f>
        <v>8.9249550900547803</v>
      </c>
      <c r="D29">
        <f t="shared" ref="D29" si="48">K7*$M$29</f>
        <v>9.0768600082054114</v>
      </c>
      <c r="E29">
        <f t="shared" ref="E29" si="49">L7*$M$29</f>
        <v>9.2341570561200914</v>
      </c>
      <c r="F29">
        <f t="shared" ref="F29" si="50">M7*$M$29</f>
        <v>9.4559878602939573</v>
      </c>
      <c r="I29" s="4" t="s">
        <v>60</v>
      </c>
      <c r="J29" s="4"/>
      <c r="K29" s="4"/>
      <c r="L29" s="1" t="s">
        <v>47</v>
      </c>
      <c r="M29">
        <v>10.4</v>
      </c>
      <c r="N29">
        <v>13</v>
      </c>
      <c r="O29">
        <v>10.1</v>
      </c>
    </row>
    <row r="30" spans="1:15" x14ac:dyDescent="0.2">
      <c r="A30" s="1" t="s">
        <v>4</v>
      </c>
      <c r="B30" s="1" t="s">
        <v>48</v>
      </c>
      <c r="C30">
        <f>J8*$M$30</f>
        <v>1.4896274010678856</v>
      </c>
      <c r="D30">
        <f t="shared" ref="D30:F30" si="51">K8*$M$30</f>
        <v>1.1850751432502988</v>
      </c>
      <c r="E30">
        <f t="shared" si="51"/>
        <v>1.0115661118791019</v>
      </c>
      <c r="F30">
        <f t="shared" si="51"/>
        <v>0.88912898880945801</v>
      </c>
      <c r="I30" s="4" t="s">
        <v>61</v>
      </c>
      <c r="J30" s="4"/>
      <c r="K30" s="4"/>
      <c r="L30" s="1" t="s">
        <v>48</v>
      </c>
      <c r="M30">
        <v>4.3</v>
      </c>
      <c r="N30">
        <v>5.7</v>
      </c>
      <c r="O30">
        <v>9.1</v>
      </c>
    </row>
    <row r="31" spans="1:15" x14ac:dyDescent="0.2">
      <c r="A31" s="1" t="s">
        <v>5</v>
      </c>
      <c r="B31" s="1" t="s">
        <v>48</v>
      </c>
      <c r="C31">
        <f t="shared" ref="C31:C34" si="52">J9*$M$30</f>
        <v>1.7676865526944769E-2</v>
      </c>
      <c r="D31">
        <f t="shared" ref="D31:D34" si="53">K9*$M$30</f>
        <v>1.806002101558506E-2</v>
      </c>
      <c r="E31">
        <f t="shared" ref="E31:E34" si="54">L9*$M$30</f>
        <v>1.7763798449223614E-2</v>
      </c>
      <c r="F31">
        <f t="shared" ref="F31:F34" si="55">M9*$M$30</f>
        <v>1.2386196825458521E-2</v>
      </c>
    </row>
    <row r="32" spans="1:15" x14ac:dyDescent="0.2">
      <c r="A32" s="1" t="s">
        <v>6</v>
      </c>
      <c r="B32" s="1" t="s">
        <v>48</v>
      </c>
      <c r="C32">
        <f t="shared" si="52"/>
        <v>0.38214738550823935</v>
      </c>
      <c r="D32">
        <f t="shared" si="53"/>
        <v>0.29125275796033534</v>
      </c>
      <c r="E32">
        <f t="shared" si="54"/>
        <v>0.26073755718822283</v>
      </c>
      <c r="F32">
        <f t="shared" si="55"/>
        <v>0.2271725259707281</v>
      </c>
    </row>
    <row r="33" spans="1:7" x14ac:dyDescent="0.2">
      <c r="A33" s="1" t="s">
        <v>7</v>
      </c>
      <c r="B33" s="1" t="s">
        <v>48</v>
      </c>
      <c r="C33">
        <f t="shared" si="52"/>
        <v>3.4523304539824196</v>
      </c>
      <c r="D33">
        <f t="shared" si="53"/>
        <v>3.5562253190777251</v>
      </c>
      <c r="E33">
        <f t="shared" si="54"/>
        <v>3.6183908196809491</v>
      </c>
      <c r="F33">
        <f t="shared" si="55"/>
        <v>3.759991003894624</v>
      </c>
    </row>
    <row r="34" spans="1:7" x14ac:dyDescent="0.2">
      <c r="A34" s="1" t="s">
        <v>8</v>
      </c>
      <c r="B34" s="1" t="s">
        <v>48</v>
      </c>
      <c r="C34">
        <f t="shared" si="52"/>
        <v>0.44784529498239628</v>
      </c>
      <c r="D34">
        <f t="shared" si="53"/>
        <v>0.43446190194635498</v>
      </c>
      <c r="E34">
        <f t="shared" si="54"/>
        <v>0.40310782468160411</v>
      </c>
      <c r="F34">
        <f t="shared" si="55"/>
        <v>0.30045027330918972</v>
      </c>
    </row>
    <row r="35" spans="1:7" x14ac:dyDescent="0.2">
      <c r="A35" s="1" t="s">
        <v>9</v>
      </c>
      <c r="B35" s="1" t="s">
        <v>45</v>
      </c>
      <c r="C35">
        <f>J13*$M$27</f>
        <v>16.889891907327932</v>
      </c>
      <c r="D35">
        <f t="shared" ref="D35:D36" si="56">K13*$M$27</f>
        <v>17.193844418040598</v>
      </c>
      <c r="E35">
        <f t="shared" ref="E35:E36" si="57">L13*$M$27</f>
        <v>17.206559118008453</v>
      </c>
      <c r="F35">
        <f t="shared" ref="F35:F36" si="58">M13*$M$27</f>
        <v>17.097046505216337</v>
      </c>
      <c r="G35">
        <f>N13*$N$27</f>
        <v>15.778725219806672</v>
      </c>
    </row>
    <row r="36" spans="1:7" x14ac:dyDescent="0.2">
      <c r="A36" s="1" t="s">
        <v>10</v>
      </c>
      <c r="B36" s="1" t="s">
        <v>45</v>
      </c>
      <c r="C36">
        <f>J14*$M$27</f>
        <v>5.4772611731108505</v>
      </c>
      <c r="D36">
        <f t="shared" si="56"/>
        <v>5.5712922271093195</v>
      </c>
      <c r="E36">
        <f t="shared" si="57"/>
        <v>5.56612057156378</v>
      </c>
      <c r="F36">
        <f t="shared" si="58"/>
        <v>5.5461249578356231</v>
      </c>
      <c r="G36">
        <f>N14*$N$27</f>
        <v>5.1419915197387835</v>
      </c>
    </row>
    <row r="37" spans="1:7" x14ac:dyDescent="0.2">
      <c r="A37" s="1" t="s">
        <v>11</v>
      </c>
      <c r="B37" s="1" t="s">
        <v>46</v>
      </c>
      <c r="C37">
        <f>J15*$M$28</f>
        <v>8.5720812182740911</v>
      </c>
      <c r="D37">
        <f t="shared" ref="D37" si="59">K15*$M$28</f>
        <v>8.5720888456444939</v>
      </c>
      <c r="E37">
        <f t="shared" ref="E37" si="60">L15*$M$28</f>
        <v>8.5720823830738695</v>
      </c>
      <c r="F37">
        <f t="shared" ref="F37" si="61">M15*$M$28</f>
        <v>8.5720812182740911</v>
      </c>
    </row>
    <row r="38" spans="1:7" x14ac:dyDescent="0.2">
      <c r="A38" s="1" t="s">
        <v>12</v>
      </c>
      <c r="B38" s="1" t="s">
        <v>45</v>
      </c>
      <c r="C38">
        <f>J16*$M$27</f>
        <v>0.98851725111166278</v>
      </c>
      <c r="D38">
        <f t="shared" ref="D38" si="62">K16*$M$27</f>
        <v>1.0057862998160072</v>
      </c>
      <c r="E38">
        <f t="shared" ref="E38" si="63">L16*$M$27</f>
        <v>1.0065250258208529</v>
      </c>
      <c r="F38">
        <f t="shared" ref="F38" si="64">M16*$M$27</f>
        <v>0.99350049144430286</v>
      </c>
    </row>
    <row r="39" spans="1:7" x14ac:dyDescent="0.2">
      <c r="A39" s="1" t="s">
        <v>13</v>
      </c>
      <c r="B39" s="1" t="s">
        <v>46</v>
      </c>
      <c r="C39">
        <f>J17*$M$28</f>
        <v>2.637563451776642</v>
      </c>
      <c r="D39">
        <f t="shared" ref="D39" si="65">K17*$M$28</f>
        <v>2.637527270660605</v>
      </c>
      <c r="E39">
        <f t="shared" ref="E39" si="66">L17*$M$28</f>
        <v>2.6375579264445044</v>
      </c>
      <c r="F39">
        <f t="shared" ref="F39" si="67">M17*$M$28</f>
        <v>2.6375634517766513</v>
      </c>
    </row>
    <row r="40" spans="1:7" x14ac:dyDescent="0.2">
      <c r="A40" s="1" t="s">
        <v>14</v>
      </c>
      <c r="B40" s="1" t="s">
        <v>45</v>
      </c>
      <c r="C40">
        <f>J18*$M$27</f>
        <v>12.982704982695271</v>
      </c>
      <c r="D40">
        <f t="shared" ref="D40" si="68">K18*$M$27</f>
        <v>12.901166253848462</v>
      </c>
      <c r="E40">
        <f t="shared" ref="E40" si="69">L18*$M$27</f>
        <v>12.949243404659269</v>
      </c>
      <c r="F40">
        <f t="shared" ref="F40" si="70">M18*$M$27</f>
        <v>12.857838938267077</v>
      </c>
    </row>
    <row r="41" spans="1:7" x14ac:dyDescent="0.2">
      <c r="A41" s="1" t="s">
        <v>15</v>
      </c>
      <c r="B41" s="1" t="s">
        <v>46</v>
      </c>
      <c r="C41">
        <f>J19*$M$28</f>
        <v>0</v>
      </c>
      <c r="D41">
        <f t="shared" ref="D41" si="71">K19*$M$28</f>
        <v>0</v>
      </c>
      <c r="E41">
        <f t="shared" ref="E41" si="72">L19*$M$28</f>
        <v>0</v>
      </c>
      <c r="F41">
        <f t="shared" ref="F41" si="73">M19*$M$28</f>
        <v>0</v>
      </c>
    </row>
    <row r="42" spans="1:7" x14ac:dyDescent="0.2">
      <c r="A42" s="1" t="s">
        <v>16</v>
      </c>
      <c r="B42" s="3" t="s">
        <v>34</v>
      </c>
      <c r="C42">
        <v>0</v>
      </c>
      <c r="D42">
        <v>0</v>
      </c>
      <c r="E42">
        <v>0</v>
      </c>
      <c r="F42">
        <v>0</v>
      </c>
    </row>
    <row r="43" spans="1:7" x14ac:dyDescent="0.2">
      <c r="A43" s="1" t="s">
        <v>17</v>
      </c>
      <c r="B43" s="3" t="s">
        <v>34</v>
      </c>
      <c r="C43">
        <v>0</v>
      </c>
      <c r="D43">
        <v>0</v>
      </c>
      <c r="E43">
        <v>0</v>
      </c>
      <c r="F43">
        <v>0</v>
      </c>
    </row>
    <row r="44" spans="1:7" x14ac:dyDescent="0.2">
      <c r="A44" s="1" t="s">
        <v>18</v>
      </c>
      <c r="B44" s="3" t="s">
        <v>34</v>
      </c>
      <c r="C44">
        <v>0</v>
      </c>
      <c r="D44">
        <v>0</v>
      </c>
      <c r="E44">
        <v>0</v>
      </c>
      <c r="F4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FC06-8DD6-764D-B235-E780818217C9}">
  <dimension ref="A1:AC24"/>
  <sheetViews>
    <sheetView zoomScale="75" workbookViewId="0">
      <selection activeCell="I32" sqref="I32"/>
    </sheetView>
  </sheetViews>
  <sheetFormatPr baseColWidth="10" defaultRowHeight="16" x14ac:dyDescent="0.2"/>
  <cols>
    <col min="1" max="1" width="10.1640625" customWidth="1"/>
    <col min="2" max="2" width="14.5" customWidth="1"/>
    <col min="3" max="3" width="15.6640625" bestFit="1" customWidth="1"/>
    <col min="4" max="4" width="12.33203125" customWidth="1"/>
  </cols>
  <sheetData>
    <row r="1" spans="1:29" x14ac:dyDescent="0.2">
      <c r="A1" t="s">
        <v>21</v>
      </c>
    </row>
    <row r="2" spans="1:29" x14ac:dyDescent="0.2">
      <c r="C2" t="s">
        <v>42</v>
      </c>
      <c r="D2">
        <v>2007</v>
      </c>
      <c r="G2">
        <v>2012</v>
      </c>
      <c r="V2" s="5" t="s">
        <v>56</v>
      </c>
      <c r="W2" s="5"/>
      <c r="X2" s="5"/>
      <c r="Y2" s="5"/>
      <c r="Z2" s="5"/>
      <c r="AA2" s="5"/>
      <c r="AB2" s="5"/>
      <c r="AC2" s="5"/>
    </row>
    <row r="3" spans="1:29" x14ac:dyDescent="0.2">
      <c r="B3" t="s">
        <v>24</v>
      </c>
      <c r="C3" t="s">
        <v>22</v>
      </c>
      <c r="D3" t="s">
        <v>23</v>
      </c>
      <c r="E3" t="s">
        <v>39</v>
      </c>
      <c r="F3" t="s">
        <v>40</v>
      </c>
      <c r="G3" t="s">
        <v>41</v>
      </c>
      <c r="V3" s="5"/>
      <c r="W3" s="5"/>
      <c r="X3" s="5"/>
      <c r="Y3" s="5"/>
      <c r="Z3" s="5"/>
      <c r="AA3" s="5"/>
      <c r="AB3" s="5"/>
      <c r="AC3" s="5"/>
    </row>
    <row r="4" spans="1:29" ht="32" x14ac:dyDescent="0.2">
      <c r="A4" s="1" t="s">
        <v>0</v>
      </c>
      <c r="B4" s="1" t="s">
        <v>38</v>
      </c>
      <c r="C4">
        <v>33.200000000000003</v>
      </c>
      <c r="D4">
        <v>33.6</v>
      </c>
      <c r="E4">
        <v>31.6</v>
      </c>
      <c r="F4">
        <v>31.6</v>
      </c>
      <c r="G4">
        <v>33</v>
      </c>
      <c r="V4" s="2" t="s">
        <v>44</v>
      </c>
    </row>
    <row r="5" spans="1:29" x14ac:dyDescent="0.2">
      <c r="A5" s="1" t="s">
        <v>1</v>
      </c>
      <c r="B5" s="1" t="s">
        <v>28</v>
      </c>
      <c r="C5">
        <v>24.5</v>
      </c>
      <c r="D5">
        <v>24.4</v>
      </c>
      <c r="E5">
        <v>25.1</v>
      </c>
      <c r="F5">
        <v>24.9</v>
      </c>
      <c r="G5">
        <v>25.4</v>
      </c>
    </row>
    <row r="6" spans="1:29" ht="32" x14ac:dyDescent="0.2">
      <c r="A6" s="1" t="s">
        <v>2</v>
      </c>
      <c r="B6" s="1" t="s">
        <v>30</v>
      </c>
      <c r="C6">
        <v>2.2000000000000002</v>
      </c>
      <c r="D6">
        <v>2.2000000000000002</v>
      </c>
      <c r="E6">
        <v>2.2000000000000002</v>
      </c>
      <c r="F6">
        <v>2.1</v>
      </c>
      <c r="G6">
        <v>2.1</v>
      </c>
    </row>
    <row r="7" spans="1:29" ht="32" x14ac:dyDescent="0.2">
      <c r="A7" s="1" t="s">
        <v>3</v>
      </c>
      <c r="B7" s="1" t="s">
        <v>31</v>
      </c>
      <c r="C7">
        <v>10.3</v>
      </c>
      <c r="D7">
        <v>11.2</v>
      </c>
      <c r="E7">
        <v>11.8</v>
      </c>
      <c r="F7">
        <v>11.6</v>
      </c>
      <c r="G7">
        <v>11.5</v>
      </c>
    </row>
    <row r="8" spans="1:29" ht="32" x14ac:dyDescent="0.2">
      <c r="A8" s="1" t="s">
        <v>4</v>
      </c>
      <c r="B8" s="1" t="s">
        <v>25</v>
      </c>
      <c r="C8">
        <v>2.4</v>
      </c>
      <c r="D8">
        <v>2.2999999999999998</v>
      </c>
      <c r="E8">
        <v>2.2999999999999998</v>
      </c>
      <c r="F8">
        <v>2.4</v>
      </c>
      <c r="G8">
        <v>2.4</v>
      </c>
    </row>
    <row r="9" spans="1:29" ht="32" x14ac:dyDescent="0.2">
      <c r="A9" s="1" t="s">
        <v>5</v>
      </c>
      <c r="B9" s="1" t="s">
        <v>34</v>
      </c>
      <c r="C9">
        <v>0</v>
      </c>
      <c r="D9">
        <v>0</v>
      </c>
      <c r="E9">
        <v>0</v>
      </c>
      <c r="F9">
        <v>0</v>
      </c>
      <c r="G9">
        <v>0</v>
      </c>
    </row>
    <row r="10" spans="1:29" ht="32" x14ac:dyDescent="0.2">
      <c r="A10" s="1" t="s">
        <v>6</v>
      </c>
      <c r="B10" s="1" t="s">
        <v>36</v>
      </c>
      <c r="C10">
        <v>0.5</v>
      </c>
      <c r="D10">
        <v>0.5</v>
      </c>
      <c r="E10">
        <v>0.5</v>
      </c>
      <c r="F10">
        <v>0.5</v>
      </c>
      <c r="G10">
        <v>0.5</v>
      </c>
    </row>
    <row r="11" spans="1:29" ht="32" x14ac:dyDescent="0.2">
      <c r="A11" s="1" t="s">
        <v>7</v>
      </c>
      <c r="B11" s="1" t="s">
        <v>35</v>
      </c>
      <c r="C11">
        <v>6.9</v>
      </c>
      <c r="D11">
        <v>6.8</v>
      </c>
      <c r="E11">
        <v>6.8</v>
      </c>
      <c r="F11">
        <v>6.8</v>
      </c>
      <c r="G11">
        <v>6.8</v>
      </c>
    </row>
    <row r="12" spans="1:29" ht="32" x14ac:dyDescent="0.2">
      <c r="A12" s="1" t="s">
        <v>8</v>
      </c>
      <c r="B12" s="1" t="s">
        <v>26</v>
      </c>
      <c r="C12">
        <v>1.6</v>
      </c>
      <c r="D12">
        <v>1.6</v>
      </c>
      <c r="E12">
        <v>1.6</v>
      </c>
      <c r="F12">
        <v>1.5</v>
      </c>
      <c r="G12">
        <v>1.5</v>
      </c>
    </row>
    <row r="13" spans="1:29" ht="48" x14ac:dyDescent="0.2">
      <c r="A13" s="1" t="s">
        <v>9</v>
      </c>
      <c r="B13" s="1" t="s">
        <v>27</v>
      </c>
      <c r="C13">
        <v>7.6</v>
      </c>
      <c r="D13">
        <v>7.4</v>
      </c>
      <c r="E13">
        <v>7.4</v>
      </c>
      <c r="F13">
        <v>7.5</v>
      </c>
      <c r="G13">
        <v>7.3</v>
      </c>
    </row>
    <row r="14" spans="1:29" x14ac:dyDescent="0.2">
      <c r="A14" s="1" t="s">
        <v>10</v>
      </c>
      <c r="B14" s="1" t="s">
        <v>34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29" x14ac:dyDescent="0.2">
      <c r="A15" s="1" t="s">
        <v>11</v>
      </c>
      <c r="B15" s="1" t="s">
        <v>34</v>
      </c>
      <c r="C15">
        <v>0</v>
      </c>
      <c r="D15">
        <v>0</v>
      </c>
      <c r="E15">
        <v>0</v>
      </c>
      <c r="F15">
        <v>0</v>
      </c>
      <c r="G15">
        <v>0</v>
      </c>
      <c r="H15" s="4">
        <v>2007</v>
      </c>
      <c r="I15" s="4">
        <v>2012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9" ht="32" x14ac:dyDescent="0.2">
      <c r="A16" s="1" t="s">
        <v>12</v>
      </c>
      <c r="B16" s="1" t="s">
        <v>32</v>
      </c>
      <c r="C16">
        <v>2</v>
      </c>
      <c r="D16">
        <v>1.4</v>
      </c>
      <c r="E16">
        <v>1.9</v>
      </c>
      <c r="F16">
        <v>1.9</v>
      </c>
      <c r="G16">
        <v>1.1000000000000001</v>
      </c>
      <c r="H16" s="4">
        <v>1.9</v>
      </c>
      <c r="I16" s="4">
        <v>1.8</v>
      </c>
      <c r="J16" s="4" t="s">
        <v>55</v>
      </c>
      <c r="K16" s="4"/>
      <c r="L16" s="4"/>
      <c r="M16" s="4"/>
      <c r="N16" s="4"/>
      <c r="O16" s="4"/>
      <c r="P16" s="4"/>
      <c r="Q16" s="4"/>
      <c r="R16" s="4"/>
      <c r="S16" s="6" t="s">
        <v>57</v>
      </c>
      <c r="T16" s="6"/>
    </row>
    <row r="17" spans="1:20" ht="48" x14ac:dyDescent="0.2">
      <c r="A17" s="1" t="s">
        <v>13</v>
      </c>
      <c r="B17" s="1" t="s">
        <v>29</v>
      </c>
      <c r="C17">
        <v>1.5</v>
      </c>
      <c r="D17">
        <v>1.5</v>
      </c>
      <c r="E17">
        <v>1.5</v>
      </c>
      <c r="F17">
        <v>1.6</v>
      </c>
      <c r="G17">
        <v>1.1000000000000001</v>
      </c>
      <c r="H17" s="4"/>
      <c r="I17" s="4">
        <v>1.6</v>
      </c>
      <c r="J17" s="4" t="s">
        <v>54</v>
      </c>
      <c r="K17" s="4"/>
      <c r="L17" s="4"/>
      <c r="M17" s="4"/>
      <c r="N17" s="4"/>
      <c r="O17" s="4"/>
      <c r="P17" s="4"/>
      <c r="Q17" s="4"/>
      <c r="R17" s="4"/>
      <c r="S17" s="6"/>
      <c r="T17" s="6"/>
    </row>
    <row r="18" spans="1:20" ht="32" x14ac:dyDescent="0.2">
      <c r="A18" s="1" t="s">
        <v>14</v>
      </c>
      <c r="B18" s="1" t="s">
        <v>33</v>
      </c>
      <c r="C18">
        <v>7.4</v>
      </c>
      <c r="D18">
        <v>7.1</v>
      </c>
      <c r="E18">
        <v>7.3</v>
      </c>
      <c r="F18">
        <v>7.5</v>
      </c>
      <c r="G18">
        <v>7.2</v>
      </c>
    </row>
    <row r="19" spans="1:20" ht="32" x14ac:dyDescent="0.2">
      <c r="A19" s="1" t="s">
        <v>15</v>
      </c>
      <c r="B19" s="1" t="s">
        <v>34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20" x14ac:dyDescent="0.2">
      <c r="A20" s="1" t="s">
        <v>16</v>
      </c>
      <c r="B20" s="3" t="s">
        <v>34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20" x14ac:dyDescent="0.2">
      <c r="A21" s="1" t="s">
        <v>17</v>
      </c>
      <c r="B21" s="3" t="s">
        <v>34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20" x14ac:dyDescent="0.2">
      <c r="A22" s="1" t="s">
        <v>18</v>
      </c>
      <c r="B22" s="3" t="s">
        <v>34</v>
      </c>
      <c r="C22">
        <v>0</v>
      </c>
      <c r="D22">
        <v>0</v>
      </c>
      <c r="E22">
        <v>0</v>
      </c>
      <c r="F22">
        <v>0</v>
      </c>
      <c r="G22">
        <v>0</v>
      </c>
    </row>
    <row r="24" spans="1:20" x14ac:dyDescent="0.2">
      <c r="B24" s="3" t="s">
        <v>37</v>
      </c>
      <c r="C24">
        <f>SUM(C4:C22)</f>
        <v>100.10000000000001</v>
      </c>
      <c r="D24">
        <f>SUM(D4:D22)</f>
        <v>100</v>
      </c>
      <c r="E24">
        <f t="shared" ref="E24:G24" si="0">SUM(E4:E22)</f>
        <v>100</v>
      </c>
      <c r="F24">
        <f t="shared" si="0"/>
        <v>99.9</v>
      </c>
      <c r="G24">
        <f t="shared" si="0"/>
        <v>99.899999999999991</v>
      </c>
    </row>
  </sheetData>
  <mergeCells count="2">
    <mergeCell ref="V2:AC3"/>
    <mergeCell ref="S16:T17"/>
  </mergeCells>
  <hyperlinks>
    <hyperlink ref="V4" r:id="rId1" display="https://www.ers.usda.gov/webdocs/publications/36471/12563_fds11i01_2_.pdf?v=0" xr:uid="{136DA6CC-9E94-3A44-B12F-512DAB8C35CF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FF2F-89E4-4E4A-AB08-0C04C1DE0C75}">
  <dimension ref="A1:F20"/>
  <sheetViews>
    <sheetView workbookViewId="0">
      <selection activeCell="F3" sqref="F3"/>
    </sheetView>
  </sheetViews>
  <sheetFormatPr baseColWidth="10" defaultRowHeight="16" x14ac:dyDescent="0.2"/>
  <sheetData>
    <row r="1" spans="1:6" x14ac:dyDescent="0.2">
      <c r="B1">
        <v>1997</v>
      </c>
      <c r="C1">
        <v>2002</v>
      </c>
      <c r="D1">
        <v>2007</v>
      </c>
      <c r="E1">
        <v>2012</v>
      </c>
      <c r="F1">
        <v>2017</v>
      </c>
    </row>
    <row r="2" spans="1:6" ht="32" x14ac:dyDescent="0.2">
      <c r="A2" s="1" t="s">
        <v>0</v>
      </c>
    </row>
    <row r="3" spans="1:6" x14ac:dyDescent="0.2">
      <c r="A3" s="1" t="s">
        <v>1</v>
      </c>
    </row>
    <row r="4" spans="1:6" ht="32" x14ac:dyDescent="0.2">
      <c r="A4" s="1" t="s">
        <v>2</v>
      </c>
    </row>
    <row r="5" spans="1:6" ht="32" x14ac:dyDescent="0.2">
      <c r="A5" s="1" t="s">
        <v>3</v>
      </c>
    </row>
    <row r="6" spans="1:6" ht="32" x14ac:dyDescent="0.2">
      <c r="A6" s="1" t="s">
        <v>4</v>
      </c>
    </row>
    <row r="7" spans="1:6" ht="32" x14ac:dyDescent="0.2">
      <c r="A7" s="1" t="s">
        <v>5</v>
      </c>
    </row>
    <row r="8" spans="1:6" ht="32" x14ac:dyDescent="0.2">
      <c r="A8" s="1" t="s">
        <v>6</v>
      </c>
    </row>
    <row r="9" spans="1:6" ht="32" x14ac:dyDescent="0.2">
      <c r="A9" s="1" t="s">
        <v>7</v>
      </c>
    </row>
    <row r="10" spans="1:6" ht="32" x14ac:dyDescent="0.2">
      <c r="A10" s="1" t="s">
        <v>8</v>
      </c>
    </row>
    <row r="11" spans="1:6" ht="48" x14ac:dyDescent="0.2">
      <c r="A11" s="1" t="s">
        <v>9</v>
      </c>
    </row>
    <row r="12" spans="1:6" x14ac:dyDescent="0.2">
      <c r="A12" s="1" t="s">
        <v>10</v>
      </c>
    </row>
    <row r="13" spans="1:6" x14ac:dyDescent="0.2">
      <c r="A13" s="1" t="s">
        <v>11</v>
      </c>
    </row>
    <row r="14" spans="1:6" x14ac:dyDescent="0.2">
      <c r="A14" s="1" t="s">
        <v>12</v>
      </c>
    </row>
    <row r="15" spans="1:6" x14ac:dyDescent="0.2">
      <c r="A15" s="1" t="s">
        <v>13</v>
      </c>
    </row>
    <row r="16" spans="1:6" x14ac:dyDescent="0.2">
      <c r="A16" s="1" t="s">
        <v>14</v>
      </c>
    </row>
    <row r="17" spans="1:1" ht="32" x14ac:dyDescent="0.2">
      <c r="A17" s="1" t="s">
        <v>15</v>
      </c>
    </row>
    <row r="18" spans="1:1" x14ac:dyDescent="0.2">
      <c r="A18" s="1" t="s">
        <v>16</v>
      </c>
    </row>
    <row r="19" spans="1:1" x14ac:dyDescent="0.2">
      <c r="A19" s="1" t="s">
        <v>17</v>
      </c>
    </row>
    <row r="20" spans="1:1" x14ac:dyDescent="0.2">
      <c r="A20" s="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7606-04F6-8443-9766-C21E53844877}">
  <dimension ref="A1:E19"/>
  <sheetViews>
    <sheetView tabSelected="1" workbookViewId="0">
      <selection activeCell="H1" sqref="H1"/>
    </sheetView>
  </sheetViews>
  <sheetFormatPr baseColWidth="10" defaultRowHeight="16" x14ac:dyDescent="0.2"/>
  <sheetData>
    <row r="1" spans="1:5" x14ac:dyDescent="0.2">
      <c r="A1">
        <v>33.200000000000003</v>
      </c>
      <c r="B1">
        <v>33.200000000000003</v>
      </c>
      <c r="C1">
        <v>33.6</v>
      </c>
      <c r="D1">
        <v>33</v>
      </c>
      <c r="E1">
        <v>33</v>
      </c>
    </row>
    <row r="2" spans="1:5" x14ac:dyDescent="0.2">
      <c r="A2">
        <v>24.5</v>
      </c>
      <c r="B2">
        <v>24.5</v>
      </c>
      <c r="C2">
        <v>24.4</v>
      </c>
      <c r="D2">
        <v>25.4</v>
      </c>
      <c r="E2">
        <v>25.4</v>
      </c>
    </row>
    <row r="3" spans="1:5" x14ac:dyDescent="0.2">
      <c r="A3">
        <v>2.2000000000000002</v>
      </c>
      <c r="B3">
        <v>2.2000000000000002</v>
      </c>
      <c r="C3">
        <v>2.2000000000000002</v>
      </c>
      <c r="D3">
        <v>2.1</v>
      </c>
      <c r="E3">
        <v>2.1</v>
      </c>
    </row>
    <row r="4" spans="1:5" x14ac:dyDescent="0.2">
      <c r="A4">
        <v>10.3</v>
      </c>
      <c r="B4">
        <v>10.3</v>
      </c>
      <c r="C4">
        <v>11.2</v>
      </c>
      <c r="D4">
        <v>11.5</v>
      </c>
      <c r="E4">
        <v>11.5</v>
      </c>
    </row>
    <row r="5" spans="1:5" x14ac:dyDescent="0.2">
      <c r="A5">
        <v>2.4</v>
      </c>
      <c r="B5">
        <v>2.4</v>
      </c>
      <c r="C5">
        <v>2.2999999999999998</v>
      </c>
      <c r="D5">
        <v>2.4</v>
      </c>
      <c r="E5">
        <v>2.4</v>
      </c>
    </row>
    <row r="6" spans="1:5" x14ac:dyDescent="0.2">
      <c r="A6">
        <v>0</v>
      </c>
      <c r="B6">
        <v>0</v>
      </c>
      <c r="C6">
        <v>0</v>
      </c>
      <c r="D6">
        <v>0</v>
      </c>
      <c r="E6">
        <v>0</v>
      </c>
    </row>
    <row r="7" spans="1:5" x14ac:dyDescent="0.2">
      <c r="A7">
        <v>0.5</v>
      </c>
      <c r="B7">
        <v>0.5</v>
      </c>
      <c r="C7">
        <v>0.5</v>
      </c>
      <c r="D7">
        <v>0.5</v>
      </c>
      <c r="E7">
        <v>0.5</v>
      </c>
    </row>
    <row r="8" spans="1:5" x14ac:dyDescent="0.2">
      <c r="A8">
        <v>6.9</v>
      </c>
      <c r="B8">
        <v>6.9</v>
      </c>
      <c r="C8">
        <v>6.8</v>
      </c>
      <c r="D8">
        <v>6.8</v>
      </c>
      <c r="E8">
        <v>6.8</v>
      </c>
    </row>
    <row r="9" spans="1:5" x14ac:dyDescent="0.2">
      <c r="A9">
        <v>1.6</v>
      </c>
      <c r="B9">
        <v>1.6</v>
      </c>
      <c r="C9">
        <v>1.6</v>
      </c>
      <c r="D9">
        <v>1.5</v>
      </c>
      <c r="E9">
        <v>1.5</v>
      </c>
    </row>
    <row r="10" spans="1:5" x14ac:dyDescent="0.2">
      <c r="A10">
        <v>7.6</v>
      </c>
      <c r="B10">
        <v>7.6</v>
      </c>
      <c r="C10">
        <v>7.4</v>
      </c>
      <c r="D10">
        <v>7.3</v>
      </c>
      <c r="E10">
        <v>7.3</v>
      </c>
    </row>
    <row r="11" spans="1:5" x14ac:dyDescent="0.2">
      <c r="A11">
        <v>0</v>
      </c>
      <c r="B11">
        <v>0</v>
      </c>
      <c r="C11">
        <v>0</v>
      </c>
      <c r="D11">
        <v>0</v>
      </c>
      <c r="E11">
        <v>0</v>
      </c>
    </row>
    <row r="12" spans="1:5" x14ac:dyDescent="0.2">
      <c r="A12">
        <v>0</v>
      </c>
      <c r="B12">
        <v>0</v>
      </c>
      <c r="C12">
        <v>0</v>
      </c>
      <c r="D12">
        <v>0</v>
      </c>
      <c r="E12">
        <v>0</v>
      </c>
    </row>
    <row r="13" spans="1:5" x14ac:dyDescent="0.2">
      <c r="A13">
        <v>2</v>
      </c>
      <c r="B13">
        <v>2</v>
      </c>
      <c r="C13">
        <v>1.4</v>
      </c>
      <c r="D13">
        <v>1.1000000000000001</v>
      </c>
      <c r="E13">
        <v>1.1000000000000001</v>
      </c>
    </row>
    <row r="14" spans="1:5" x14ac:dyDescent="0.2">
      <c r="A14">
        <v>1.5</v>
      </c>
      <c r="B14">
        <v>1.5</v>
      </c>
      <c r="C14">
        <v>1.5</v>
      </c>
      <c r="D14">
        <v>1.1000000000000001</v>
      </c>
      <c r="E14">
        <v>1.1000000000000001</v>
      </c>
    </row>
    <row r="15" spans="1:5" x14ac:dyDescent="0.2">
      <c r="A15">
        <v>7.4</v>
      </c>
      <c r="B15">
        <v>7.4</v>
      </c>
      <c r="C15">
        <v>7.1</v>
      </c>
      <c r="D15">
        <v>7.2</v>
      </c>
      <c r="E15">
        <v>7.2</v>
      </c>
    </row>
    <row r="16" spans="1:5" x14ac:dyDescent="0.2">
      <c r="A16">
        <v>0</v>
      </c>
      <c r="B16">
        <v>0</v>
      </c>
      <c r="C16">
        <v>0</v>
      </c>
      <c r="D16">
        <v>0</v>
      </c>
      <c r="E16">
        <v>0</v>
      </c>
    </row>
    <row r="17" spans="1:5" x14ac:dyDescent="0.2">
      <c r="A17">
        <v>0</v>
      </c>
      <c r="B17">
        <v>0</v>
      </c>
      <c r="C17">
        <v>0</v>
      </c>
      <c r="D17">
        <v>0</v>
      </c>
      <c r="E17">
        <v>0</v>
      </c>
    </row>
    <row r="18" spans="1:5" x14ac:dyDescent="0.2">
      <c r="A18">
        <v>0</v>
      </c>
      <c r="B18">
        <v>0</v>
      </c>
      <c r="C18">
        <v>0</v>
      </c>
      <c r="D18">
        <v>0</v>
      </c>
      <c r="E18">
        <v>0</v>
      </c>
    </row>
    <row r="19" spans="1:5" x14ac:dyDescent="0.2">
      <c r="A19">
        <v>0</v>
      </c>
      <c r="B19">
        <v>0</v>
      </c>
      <c r="C19">
        <v>0</v>
      </c>
      <c r="D19">
        <v>0</v>
      </c>
      <c r="E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replacement</vt:lpstr>
      <vt:lpstr>inclusion rates</vt:lpstr>
      <vt:lpstr>DDGS market share estimates</vt:lpstr>
      <vt:lpstr>potential DDGS consumption</vt:lpstr>
      <vt:lpstr>DGSalloc_key</vt:lpstr>
      <vt:lpstr>DGSalloc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2019-02-14T21:16:51Z</dcterms:created>
  <dcterms:modified xsi:type="dcterms:W3CDTF">2021-01-28T02:21:38Z</dcterms:modified>
</cp:coreProperties>
</file>