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6" i="1" l="1"/>
  <c r="K65" i="1"/>
  <c r="M65" i="1" s="1"/>
  <c r="G65" i="1"/>
  <c r="E65" i="1"/>
  <c r="K64" i="1"/>
  <c r="G64" i="1"/>
  <c r="E64" i="1"/>
  <c r="M64" i="1" s="1"/>
  <c r="N64" i="1" s="1"/>
  <c r="K63" i="1"/>
  <c r="G63" i="1"/>
  <c r="E63" i="1"/>
  <c r="M63" i="1" s="1"/>
  <c r="N63" i="1" s="1"/>
  <c r="K61" i="1"/>
  <c r="M61" i="1" s="1"/>
  <c r="N61" i="1" s="1"/>
  <c r="G61" i="1"/>
  <c r="E61" i="1"/>
  <c r="K60" i="1"/>
  <c r="G60" i="1"/>
  <c r="E60" i="1"/>
  <c r="M60" i="1" s="1"/>
  <c r="N60" i="1" s="1"/>
  <c r="M59" i="1"/>
  <c r="N59" i="1" s="1"/>
  <c r="K59" i="1"/>
  <c r="G59" i="1"/>
  <c r="E59" i="1"/>
  <c r="K58" i="1"/>
  <c r="G58" i="1"/>
  <c r="E58" i="1"/>
  <c r="M58" i="1" s="1"/>
  <c r="N58" i="1" s="1"/>
  <c r="K56" i="1"/>
  <c r="G56" i="1"/>
  <c r="E56" i="1"/>
  <c r="M56" i="1" s="1"/>
  <c r="N56" i="1" s="1"/>
  <c r="K55" i="1"/>
  <c r="M55" i="1" s="1"/>
  <c r="N55" i="1" s="1"/>
  <c r="G55" i="1"/>
  <c r="E55" i="1"/>
  <c r="K54" i="1"/>
  <c r="G54" i="1"/>
  <c r="E54" i="1"/>
  <c r="M54" i="1" s="1"/>
  <c r="N54" i="1" s="1"/>
  <c r="N53" i="1"/>
  <c r="G53" i="1"/>
  <c r="E53" i="1"/>
  <c r="N51" i="1"/>
  <c r="G51" i="1"/>
  <c r="E51" i="1"/>
  <c r="N50" i="1"/>
  <c r="G50" i="1"/>
  <c r="E50" i="1"/>
  <c r="N49" i="1"/>
  <c r="G49" i="1"/>
  <c r="E49" i="1"/>
  <c r="N48" i="1"/>
  <c r="G48" i="1"/>
  <c r="E48" i="1"/>
  <c r="N46" i="1"/>
  <c r="G46" i="1"/>
  <c r="E46" i="1"/>
  <c r="N45" i="1"/>
  <c r="G45" i="1"/>
  <c r="E45" i="1"/>
  <c r="G44" i="1"/>
  <c r="E44" i="1"/>
  <c r="M44" i="1" s="1"/>
  <c r="N44" i="1" s="1"/>
  <c r="G43" i="1"/>
  <c r="E43" i="1"/>
  <c r="M43" i="1" s="1"/>
  <c r="N43" i="1" s="1"/>
  <c r="G41" i="1"/>
  <c r="E41" i="1"/>
  <c r="M41" i="1" s="1"/>
  <c r="N41" i="1" s="1"/>
  <c r="G40" i="1"/>
  <c r="E40" i="1"/>
  <c r="M40" i="1" s="1"/>
  <c r="N40" i="1" s="1"/>
  <c r="G39" i="1"/>
  <c r="E39" i="1"/>
  <c r="M39" i="1" s="1"/>
  <c r="N39" i="1" s="1"/>
  <c r="G38" i="1"/>
  <c r="E38" i="1"/>
  <c r="M38" i="1" s="1"/>
  <c r="N38" i="1" s="1"/>
  <c r="G36" i="1"/>
  <c r="E36" i="1"/>
  <c r="M36" i="1" s="1"/>
  <c r="N36" i="1" s="1"/>
  <c r="G35" i="1"/>
  <c r="E35" i="1"/>
  <c r="M35" i="1" s="1"/>
  <c r="N35" i="1" s="1"/>
  <c r="G34" i="1"/>
  <c r="E34" i="1"/>
  <c r="M34" i="1" s="1"/>
  <c r="N34" i="1" s="1"/>
  <c r="G33" i="1"/>
  <c r="E33" i="1"/>
  <c r="M33" i="1" s="1"/>
  <c r="N33" i="1" s="1"/>
  <c r="G31" i="1"/>
  <c r="E31" i="1"/>
  <c r="M31" i="1" s="1"/>
  <c r="N31" i="1" s="1"/>
  <c r="G30" i="1"/>
  <c r="E30" i="1"/>
  <c r="M30" i="1" s="1"/>
  <c r="N30" i="1" s="1"/>
  <c r="G29" i="1"/>
  <c r="E29" i="1"/>
  <c r="M29" i="1" s="1"/>
  <c r="N29" i="1" s="1"/>
  <c r="G28" i="1"/>
  <c r="E28" i="1"/>
  <c r="M28" i="1" s="1"/>
  <c r="N28" i="1" s="1"/>
  <c r="G26" i="1"/>
  <c r="E26" i="1"/>
  <c r="M26" i="1" s="1"/>
  <c r="N26" i="1" s="1"/>
  <c r="G25" i="1"/>
  <c r="E25" i="1"/>
  <c r="M25" i="1" s="1"/>
  <c r="N25" i="1" s="1"/>
  <c r="G24" i="1"/>
  <c r="E24" i="1"/>
  <c r="M24" i="1" s="1"/>
  <c r="N24" i="1" s="1"/>
  <c r="G23" i="1"/>
  <c r="E23" i="1"/>
  <c r="M23" i="1" s="1"/>
  <c r="N23" i="1" s="1"/>
  <c r="G21" i="1"/>
  <c r="E21" i="1"/>
  <c r="M21" i="1" s="1"/>
  <c r="N21" i="1" s="1"/>
  <c r="G20" i="1"/>
  <c r="E20" i="1"/>
  <c r="M20" i="1" s="1"/>
  <c r="N20" i="1" s="1"/>
  <c r="G19" i="1"/>
  <c r="E19" i="1"/>
  <c r="M19" i="1" s="1"/>
  <c r="N19" i="1" s="1"/>
  <c r="G18" i="1"/>
  <c r="E18" i="1"/>
  <c r="M18" i="1" s="1"/>
  <c r="N18" i="1" s="1"/>
  <c r="G16" i="1"/>
  <c r="E16" i="1"/>
  <c r="M16" i="1" s="1"/>
  <c r="N16" i="1" s="1"/>
  <c r="G15" i="1"/>
  <c r="E15" i="1"/>
  <c r="M15" i="1" s="1"/>
  <c r="N15" i="1" s="1"/>
  <c r="G14" i="1"/>
  <c r="E14" i="1"/>
  <c r="M14" i="1" s="1"/>
  <c r="N14" i="1" s="1"/>
  <c r="G13" i="1"/>
  <c r="E13" i="1"/>
  <c r="M13" i="1" s="1"/>
  <c r="N13" i="1" s="1"/>
  <c r="N11" i="1"/>
  <c r="G11" i="1"/>
  <c r="E11" i="1"/>
  <c r="K10" i="1"/>
  <c r="G10" i="1"/>
  <c r="E10" i="1"/>
  <c r="M10" i="1" s="1"/>
  <c r="N10" i="1" s="1"/>
  <c r="K9" i="1"/>
  <c r="G9" i="1"/>
  <c r="E9" i="1"/>
  <c r="M9" i="1" s="1"/>
  <c r="N9" i="1" s="1"/>
  <c r="K8" i="1"/>
  <c r="G8" i="1"/>
  <c r="E8" i="1"/>
  <c r="M8" i="1" s="1"/>
  <c r="N8" i="1" s="1"/>
  <c r="B66" i="1" l="1"/>
  <c r="E66" i="1" s="1"/>
  <c r="M66" i="1" s="1"/>
  <c r="N66" i="1" s="1"/>
  <c r="N65" i="1"/>
</calcChain>
</file>

<file path=xl/sharedStrings.xml><?xml version="1.0" encoding="utf-8"?>
<sst xmlns="http://schemas.openxmlformats.org/spreadsheetml/2006/main" count="91" uniqueCount="87">
  <si>
    <t>2013/14</t>
  </si>
  <si>
    <t>2016/17</t>
  </si>
  <si>
    <t>2017/18</t>
  </si>
  <si>
    <t>Percent</t>
  </si>
  <si>
    <t>12.10-12.90</t>
  </si>
  <si>
    <t>N/A</t>
  </si>
  <si>
    <t>Yearbook Table 8:  Rough and milled rice (rough equivalent):  Marketing year supply, disappearance, and price, 1970/71 to present</t>
  </si>
  <si>
    <t>Supply</t>
  </si>
  <si>
    <t>Disappearance</t>
  </si>
  <si>
    <t xml:space="preserve">                Ending Stocks</t>
  </si>
  <si>
    <t>Year</t>
  </si>
  <si>
    <t>Domestic use</t>
  </si>
  <si>
    <t>Total</t>
  </si>
  <si>
    <t xml:space="preserve">                       Stocks as of July 31</t>
  </si>
  <si>
    <t>Season-</t>
  </si>
  <si>
    <t>Average</t>
  </si>
  <si>
    <t>beginning</t>
  </si>
  <si>
    <t>Beginning</t>
  </si>
  <si>
    <t>Produc-</t>
  </si>
  <si>
    <t>Imports</t>
  </si>
  <si>
    <t>Food, industrial</t>
  </si>
  <si>
    <t>Exports</t>
  </si>
  <si>
    <t>disap-</t>
  </si>
  <si>
    <t>Stocks-to-</t>
  </si>
  <si>
    <t>average</t>
  </si>
  <si>
    <t>milling</t>
  </si>
  <si>
    <t>Aug. 1</t>
  </si>
  <si>
    <t>stocks</t>
  </si>
  <si>
    <t>tion</t>
  </si>
  <si>
    <t>and residual</t>
  </si>
  <si>
    <t>Seed</t>
  </si>
  <si>
    <t>pearance</t>
  </si>
  <si>
    <t>use ratio</t>
  </si>
  <si>
    <t>farm price</t>
  </si>
  <si>
    <t>rate</t>
  </si>
  <si>
    <t xml:space="preserve">- - - - - - - - - - - - - - - - - - - - - - - - - - - - - - - - - - - - - - - - - - - - - - - -  Million cwt - - - - - - - - - - - - - - - - - - - - - - - - - - - - - - - - - - - - - - - - - - - - - - - - </t>
  </si>
  <si>
    <t>$/cwt</t>
  </si>
  <si>
    <t>1970/71</t>
  </si>
  <si>
    <t>1971/72</t>
  </si>
  <si>
    <t>1972/73</t>
  </si>
  <si>
    <t>1973/74</t>
  </si>
  <si>
    <t>1974/75</t>
  </si>
  <si>
    <t>1975/76</t>
  </si>
  <si>
    <t>1976/77</t>
  </si>
  <si>
    <t>1977/78</t>
  </si>
  <si>
    <t>1978/79</t>
  </si>
  <si>
    <t>1979/80</t>
  </si>
  <si>
    <t>1980/81</t>
  </si>
  <si>
    <t>1981/82</t>
  </si>
  <si>
    <t>1982/83</t>
  </si>
  <si>
    <t>1983/84</t>
  </si>
  <si>
    <t>1984/85</t>
  </si>
  <si>
    <t>1985/86</t>
  </si>
  <si>
    <t>1986/87</t>
  </si>
  <si>
    <t xml:space="preserve">1987/88 </t>
  </si>
  <si>
    <t xml:space="preserve">1988/89 </t>
  </si>
  <si>
    <t xml:space="preserve">1989/90 </t>
  </si>
  <si>
    <t xml:space="preserve">1990/91 </t>
  </si>
  <si>
    <t xml:space="preserve">1991/92 </t>
  </si>
  <si>
    <t xml:space="preserve">1992/93 </t>
  </si>
  <si>
    <t xml:space="preserve">1993/94 </t>
  </si>
  <si>
    <t xml:space="preserve">1994/95 </t>
  </si>
  <si>
    <t xml:space="preserve">1995/96 </t>
  </si>
  <si>
    <t xml:space="preserve">1996/97 </t>
  </si>
  <si>
    <t xml:space="preserve">1997/98 </t>
  </si>
  <si>
    <t xml:space="preserve">1998/99 </t>
  </si>
  <si>
    <t xml:space="preserve">1999/00 </t>
  </si>
  <si>
    <t>2000/01</t>
  </si>
  <si>
    <t xml:space="preserve">2001/02 </t>
  </si>
  <si>
    <t xml:space="preserve">2002/03 </t>
  </si>
  <si>
    <t xml:space="preserve">2003/04 </t>
  </si>
  <si>
    <t>2004/05</t>
  </si>
  <si>
    <t xml:space="preserve">2005/06 </t>
  </si>
  <si>
    <t>2006/07</t>
  </si>
  <si>
    <t xml:space="preserve">2007/08 </t>
  </si>
  <si>
    <t xml:space="preserve">2008/09 </t>
  </si>
  <si>
    <t xml:space="preserve">2009/10 </t>
  </si>
  <si>
    <t xml:space="preserve">2010/11 </t>
  </si>
  <si>
    <t xml:space="preserve">2011/12 </t>
  </si>
  <si>
    <t xml:space="preserve">2012/13 </t>
  </si>
  <si>
    <t xml:space="preserve">2014/15 </t>
  </si>
  <si>
    <t xml:space="preserve">2015/16 </t>
  </si>
  <si>
    <t xml:space="preserve">           N/A</t>
  </si>
  <si>
    <t>N/A = Not available.</t>
  </si>
  <si>
    <t xml:space="preserve">  1/ Projected as of March 8, 2018.</t>
  </si>
  <si>
    <r>
      <t xml:space="preserve">Sources: USDA, Economic Research Service using data from 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</si>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</sst>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#,##0.0_);\(#,##0.0\)"/>
  </numFmts>
  <fonts count="9"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sz val="10"/>
      <name val="Courier"/>
    </font>
    <font>
      <sz val="10"/>
      <name val="Courier"/>
      <family val="3"/>
    </font>
    <font>
      <sz val="10"/>
      <name val="Helvetica"/>
      <family val="2"/>
    </font>
    <font>
      <sz val="12"/>
      <name val="HLV"/>
    </font>
    <font>
      <sz val="8"/>
      <name val="Helvetic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3" fillId="0" borderId="0"/>
    <xf numFmtId="164" fontId="6" fillId="0" borderId="0"/>
  </cellStyleXfs>
  <cellXfs count="53">
    <xf numFmtId="0" fontId="0" fillId="0" borderId="0" xfId="0"/>
    <xf numFmtId="2" fontId="1" fillId="0" borderId="1" xfId="1" quotePrefix="1" applyNumberFormat="1" applyFont="1" applyBorder="1" applyAlignment="1" applyProtection="1">
      <alignment horizontal="left"/>
    </xf>
    <xf numFmtId="2" fontId="1" fillId="0" borderId="1" xfId="1" applyNumberFormat="1" applyFont="1" applyBorder="1" applyAlignment="1" applyProtection="1">
      <alignment horizontal="center"/>
    </xf>
    <xf numFmtId="2" fontId="1" fillId="0" borderId="1" xfId="1" applyNumberFormat="1" applyFont="1" applyBorder="1" applyAlignment="1">
      <alignment horizontal="center"/>
    </xf>
    <xf numFmtId="2" fontId="1" fillId="0" borderId="1" xfId="1" applyNumberFormat="1" applyFont="1" applyBorder="1" applyAlignment="1"/>
    <xf numFmtId="165" fontId="1" fillId="0" borderId="1" xfId="1" applyNumberFormat="1" applyFont="1" applyBorder="1" applyAlignment="1">
      <alignment horizontal="center"/>
    </xf>
    <xf numFmtId="2" fontId="1" fillId="2" borderId="1" xfId="1" applyNumberFormat="1" applyFont="1" applyFill="1" applyBorder="1" applyAlignment="1">
      <alignment horizontal="center"/>
    </xf>
    <xf numFmtId="2" fontId="1" fillId="0" borderId="0" xfId="1" applyNumberFormat="1" applyFont="1"/>
    <xf numFmtId="2" fontId="1" fillId="0" borderId="2" xfId="1" applyNumberFormat="1" applyFont="1" applyBorder="1" applyAlignment="1" applyProtection="1">
      <alignment horizontal="center"/>
    </xf>
    <xf numFmtId="2" fontId="1" fillId="0" borderId="2" xfId="1" applyNumberFormat="1" applyFont="1" applyBorder="1" applyAlignment="1">
      <alignment horizontal="center"/>
    </xf>
    <xf numFmtId="2" fontId="1" fillId="0" borderId="0" xfId="1" applyNumberFormat="1" applyFont="1" applyAlignment="1" applyProtection="1">
      <alignment horizontal="center"/>
    </xf>
    <xf numFmtId="2" fontId="1" fillId="0" borderId="2" xfId="1" applyNumberFormat="1" applyFont="1" applyBorder="1" applyAlignment="1" applyProtection="1"/>
    <xf numFmtId="2" fontId="1" fillId="0" borderId="2" xfId="1" applyNumberFormat="1" applyFont="1" applyBorder="1" applyAlignment="1" applyProtection="1">
      <alignment horizontal="right"/>
    </xf>
    <xf numFmtId="2" fontId="1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>
      <alignment horizontal="left"/>
    </xf>
    <xf numFmtId="165" fontId="1" fillId="0" borderId="2" xfId="1" applyNumberFormat="1" applyFont="1" applyBorder="1" applyAlignment="1">
      <alignment horizontal="center"/>
    </xf>
    <xf numFmtId="2" fontId="1" fillId="0" borderId="0" xfId="1" quotePrefix="1" applyNumberFormat="1" applyFont="1" applyAlignment="1" applyProtection="1">
      <alignment horizontal="center"/>
    </xf>
    <xf numFmtId="2" fontId="1" fillId="0" borderId="0" xfId="1" quotePrefix="1" applyNumberFormat="1" applyFont="1" applyBorder="1" applyAlignment="1" applyProtection="1">
      <alignment horizontal="center"/>
    </xf>
    <xf numFmtId="165" fontId="1" fillId="0" borderId="0" xfId="1" applyNumberFormat="1" applyFont="1" applyAlignment="1">
      <alignment horizontal="center"/>
    </xf>
    <xf numFmtId="2" fontId="1" fillId="0" borderId="1" xfId="1" applyNumberFormat="1" applyFont="1" applyBorder="1" applyAlignment="1" applyProtection="1">
      <alignment horizontal="left"/>
    </xf>
    <xf numFmtId="2" fontId="4" fillId="0" borderId="1" xfId="1" applyNumberFormat="1" applyFont="1" applyBorder="1" applyAlignment="1">
      <alignment horizontal="center"/>
    </xf>
    <xf numFmtId="2" fontId="1" fillId="0" borderId="1" xfId="1" applyNumberFormat="1" applyFont="1" applyFill="1" applyBorder="1" applyAlignment="1">
      <alignment horizontal="center"/>
    </xf>
    <xf numFmtId="2" fontId="1" fillId="0" borderId="0" xfId="1" applyNumberFormat="1" applyFont="1" applyAlignment="1"/>
    <xf numFmtId="2" fontId="1" fillId="0" borderId="0" xfId="1" quotePrefix="1" applyNumberFormat="1" applyFont="1" applyFill="1" applyBorder="1" applyAlignment="1">
      <alignment horizontal="center"/>
    </xf>
    <xf numFmtId="2" fontId="1" fillId="2" borderId="0" xfId="1" applyNumberFormat="1" applyFont="1" applyFill="1" applyBorder="1" applyAlignment="1">
      <alignment horizontal="center"/>
    </xf>
    <xf numFmtId="2" fontId="5" fillId="0" borderId="0" xfId="1" applyNumberFormat="1" applyFont="1" applyAlignment="1">
      <alignment horizontal="center"/>
    </xf>
    <xf numFmtId="2" fontId="5" fillId="2" borderId="0" xfId="1" applyNumberFormat="1" applyFont="1" applyFill="1" applyAlignment="1">
      <alignment horizontal="center"/>
    </xf>
    <xf numFmtId="2" fontId="1" fillId="0" borderId="0" xfId="1" applyNumberFormat="1" applyFont="1" applyAlignment="1" applyProtection="1"/>
    <xf numFmtId="2" fontId="5" fillId="2" borderId="0" xfId="1" applyNumberFormat="1" applyFont="1" applyFill="1" applyBorder="1" applyAlignment="1">
      <alignment horizontal="center"/>
    </xf>
    <xf numFmtId="2" fontId="1" fillId="0" borderId="0" xfId="1" quotePrefix="1" applyNumberFormat="1" applyFont="1" applyAlignment="1" applyProtection="1">
      <alignment horizontal="left"/>
    </xf>
    <xf numFmtId="2" fontId="1" fillId="0" borderId="0" xfId="1" quotePrefix="1" applyNumberFormat="1" applyFont="1" applyBorder="1" applyAlignment="1" applyProtection="1">
      <alignment horizontal="left"/>
    </xf>
    <xf numFmtId="2" fontId="1" fillId="0" borderId="0" xfId="1" applyNumberFormat="1" applyFont="1" applyBorder="1" applyAlignment="1" applyProtection="1">
      <alignment horizontal="center"/>
    </xf>
    <xf numFmtId="2" fontId="1" fillId="0" borderId="0" xfId="1" applyNumberFormat="1" applyFont="1" applyBorder="1" applyAlignment="1" applyProtection="1"/>
    <xf numFmtId="2" fontId="1" fillId="2" borderId="0" xfId="1" applyNumberFormat="1" applyFont="1" applyFill="1" applyAlignment="1" applyProtection="1">
      <alignment horizontal="center"/>
    </xf>
    <xf numFmtId="2" fontId="1" fillId="2" borderId="0" xfId="2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2" borderId="0" xfId="2" applyNumberFormat="1" applyFont="1" applyFill="1" applyBorder="1" applyAlignment="1"/>
    <xf numFmtId="2" fontId="1" fillId="2" borderId="0" xfId="2" applyNumberFormat="1" applyFont="1" applyFill="1" applyAlignment="1">
      <alignment horizontal="center"/>
    </xf>
    <xf numFmtId="2" fontId="1" fillId="2" borderId="0" xfId="2" applyNumberFormat="1" applyFont="1" applyFill="1" applyAlignment="1"/>
    <xf numFmtId="2" fontId="7" fillId="0" borderId="0" xfId="0" applyNumberFormat="1" applyFont="1" applyAlignment="1"/>
    <xf numFmtId="2" fontId="8" fillId="0" borderId="0" xfId="0" applyNumberFormat="1" applyFont="1" applyAlignment="1">
      <alignment horizontal="center"/>
    </xf>
    <xf numFmtId="2" fontId="4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2" fontId="1" fillId="3" borderId="0" xfId="2" quotePrefix="1" applyNumberFormat="1" applyFont="1" applyFill="1" applyBorder="1" applyAlignment="1">
      <alignment horizontal="center"/>
    </xf>
    <xf numFmtId="2" fontId="8" fillId="0" borderId="0" xfId="0" applyNumberFormat="1" applyFont="1" applyFill="1" applyAlignment="1">
      <alignment horizontal="center"/>
    </xf>
    <xf numFmtId="2" fontId="1" fillId="2" borderId="1" xfId="2" applyNumberFormat="1" applyFont="1" applyFill="1" applyBorder="1" applyAlignment="1">
      <alignment horizontal="center"/>
    </xf>
    <xf numFmtId="2" fontId="1" fillId="2" borderId="1" xfId="2" quotePrefix="1" applyNumberFormat="1" applyFont="1" applyFill="1" applyBorder="1" applyAlignment="1">
      <alignment horizontal="center"/>
    </xf>
    <xf numFmtId="2" fontId="1" fillId="2" borderId="1" xfId="2" applyNumberFormat="1" applyFont="1" applyFill="1" applyBorder="1" applyAlignment="1"/>
    <xf numFmtId="2" fontId="1" fillId="3" borderId="1" xfId="2" quotePrefix="1" applyNumberFormat="1" applyFont="1" applyFill="1" applyBorder="1" applyAlignment="1">
      <alignment horizontal="center"/>
    </xf>
    <xf numFmtId="2" fontId="1" fillId="0" borderId="0" xfId="1" applyNumberFormat="1" applyFont="1" applyBorder="1" applyAlignment="1" applyProtection="1">
      <alignment horizontal="lef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/>
  </sheetViews>
  <sheetFormatPr defaultRowHeight="15"/>
  <cols>
    <col min="1" max="1" width="8.85546875" customWidth="1"/>
    <col min="2" max="5" width="10" customWidth="1"/>
    <col min="6" max="6" width="1" customWidth="1"/>
    <col min="7" max="7" width="11.85546875" customWidth="1"/>
    <col min="8" max="8" width="8.85546875" customWidth="1"/>
    <col min="9" max="11" width="10" customWidth="1"/>
    <col min="12" max="12" width="1" customWidth="1"/>
    <col min="13" max="13" width="8.85546875" customWidth="1"/>
    <col min="14" max="14" width="10" customWidth="1"/>
    <col min="15" max="15" width="1.28515625" customWidth="1"/>
    <col min="16" max="16" width="10.7109375" customWidth="1"/>
    <col min="17" max="17" width="10.28515625" customWidth="1"/>
  </cols>
  <sheetData>
    <row r="1" spans="1:17">
      <c r="A1" s="1" t="s">
        <v>6</v>
      </c>
      <c r="B1" s="2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5"/>
      <c r="O1" s="3"/>
      <c r="P1" s="3"/>
      <c r="Q1" s="6"/>
    </row>
    <row r="2" spans="1:17">
      <c r="A2" s="7"/>
      <c r="B2" s="8" t="s">
        <v>7</v>
      </c>
      <c r="C2" s="9"/>
      <c r="D2" s="9"/>
      <c r="E2" s="8"/>
      <c r="F2" s="10"/>
      <c r="G2" s="11"/>
      <c r="H2" s="12" t="s">
        <v>8</v>
      </c>
      <c r="I2" s="9"/>
      <c r="J2" s="9"/>
      <c r="K2" s="9"/>
      <c r="L2" s="13"/>
      <c r="M2" s="9" t="s">
        <v>9</v>
      </c>
      <c r="N2" s="5"/>
      <c r="O2" s="14"/>
      <c r="P2" s="13"/>
      <c r="Q2" s="15"/>
    </row>
    <row r="3" spans="1:17">
      <c r="A3" s="16" t="s">
        <v>10</v>
      </c>
      <c r="B3" s="10"/>
      <c r="C3" s="13"/>
      <c r="D3" s="13"/>
      <c r="E3" s="13"/>
      <c r="F3" s="13"/>
      <c r="G3" s="8" t="s">
        <v>11</v>
      </c>
      <c r="H3" s="9"/>
      <c r="I3" s="8"/>
      <c r="J3" s="13"/>
      <c r="K3" s="10" t="s">
        <v>12</v>
      </c>
      <c r="L3" s="10"/>
      <c r="M3" s="9" t="s">
        <v>13</v>
      </c>
      <c r="N3" s="17"/>
      <c r="O3" s="14"/>
      <c r="P3" s="13" t="s">
        <v>14</v>
      </c>
      <c r="Q3" s="15" t="s">
        <v>15</v>
      </c>
    </row>
    <row r="4" spans="1:17">
      <c r="A4" s="16" t="s">
        <v>16</v>
      </c>
      <c r="B4" s="10" t="s">
        <v>17</v>
      </c>
      <c r="C4" s="10" t="s">
        <v>18</v>
      </c>
      <c r="D4" s="10" t="s">
        <v>19</v>
      </c>
      <c r="E4" s="10" t="s">
        <v>12</v>
      </c>
      <c r="F4" s="18"/>
      <c r="G4" s="19" t="s">
        <v>20</v>
      </c>
      <c r="H4" s="13"/>
      <c r="I4" s="13"/>
      <c r="J4" s="10" t="s">
        <v>21</v>
      </c>
      <c r="K4" s="10" t="s">
        <v>22</v>
      </c>
      <c r="L4" s="10"/>
      <c r="M4" s="13"/>
      <c r="N4" s="20" t="s">
        <v>23</v>
      </c>
      <c r="O4" s="14"/>
      <c r="P4" s="13" t="s">
        <v>24</v>
      </c>
      <c r="Q4" s="15" t="s">
        <v>25</v>
      </c>
    </row>
    <row r="5" spans="1:17">
      <c r="A5" s="21" t="s">
        <v>26</v>
      </c>
      <c r="B5" s="2" t="s">
        <v>27</v>
      </c>
      <c r="C5" s="2" t="s">
        <v>28</v>
      </c>
      <c r="D5" s="3"/>
      <c r="E5" s="3"/>
      <c r="F5" s="3"/>
      <c r="G5" s="2" t="s">
        <v>29</v>
      </c>
      <c r="H5" s="2" t="s">
        <v>30</v>
      </c>
      <c r="I5" s="2" t="s">
        <v>12</v>
      </c>
      <c r="J5" s="3"/>
      <c r="K5" s="2" t="s">
        <v>31</v>
      </c>
      <c r="L5" s="2"/>
      <c r="M5" s="2" t="s">
        <v>12</v>
      </c>
      <c r="N5" s="5" t="s">
        <v>32</v>
      </c>
      <c r="O5" s="22"/>
      <c r="P5" s="23" t="s">
        <v>33</v>
      </c>
      <c r="Q5" s="6" t="s">
        <v>34</v>
      </c>
    </row>
    <row r="6" spans="1:17">
      <c r="A6" s="7"/>
      <c r="B6" s="10"/>
      <c r="C6" s="13"/>
      <c r="D6" s="13"/>
      <c r="E6" s="13"/>
      <c r="F6" s="13"/>
      <c r="G6" s="24"/>
      <c r="H6" s="13" t="s">
        <v>35</v>
      </c>
      <c r="I6" s="10"/>
      <c r="J6" s="13"/>
      <c r="K6" s="13"/>
      <c r="L6" s="13"/>
      <c r="M6" s="13"/>
      <c r="N6" s="20" t="s">
        <v>3</v>
      </c>
      <c r="O6" s="14"/>
      <c r="P6" s="25" t="s">
        <v>36</v>
      </c>
      <c r="Q6" s="26" t="s">
        <v>3</v>
      </c>
    </row>
    <row r="7" spans="1:17">
      <c r="A7" s="7"/>
      <c r="B7" s="10"/>
      <c r="C7" s="13"/>
      <c r="D7" s="13"/>
      <c r="E7" s="13"/>
      <c r="F7" s="13"/>
      <c r="G7" s="24"/>
      <c r="H7" s="13"/>
      <c r="I7" s="10"/>
      <c r="J7" s="13"/>
      <c r="K7" s="13"/>
      <c r="L7" s="13"/>
      <c r="M7" s="13"/>
      <c r="N7" s="20"/>
      <c r="O7" s="14"/>
      <c r="P7" s="27"/>
      <c r="Q7" s="28"/>
    </row>
    <row r="8" spans="1:17">
      <c r="A8" s="16" t="s">
        <v>37</v>
      </c>
      <c r="B8" s="10">
        <v>16.439</v>
      </c>
      <c r="C8" s="10">
        <v>83.805000000000007</v>
      </c>
      <c r="D8" s="10">
        <v>1.4</v>
      </c>
      <c r="E8" s="10">
        <f>B8+C8+D8</f>
        <v>101.64400000000001</v>
      </c>
      <c r="F8" s="10"/>
      <c r="G8" s="29">
        <f>I8-H8</f>
        <v>34.005000000000003</v>
      </c>
      <c r="H8" s="10">
        <v>2.5</v>
      </c>
      <c r="I8" s="10">
        <v>36.505000000000003</v>
      </c>
      <c r="J8" s="29">
        <v>46.5</v>
      </c>
      <c r="K8" s="10">
        <f>+J8+I8</f>
        <v>83.004999999999995</v>
      </c>
      <c r="L8" s="10"/>
      <c r="M8" s="10">
        <f>+E8-K8</f>
        <v>18.63900000000001</v>
      </c>
      <c r="N8" s="20">
        <f>+M8/K8*100</f>
        <v>22.455273778688046</v>
      </c>
      <c r="O8" s="14"/>
      <c r="P8" s="13">
        <v>5.17</v>
      </c>
      <c r="Q8" s="26">
        <v>73.55</v>
      </c>
    </row>
    <row r="9" spans="1:17">
      <c r="A9" s="16" t="s">
        <v>38</v>
      </c>
      <c r="B9" s="10">
        <v>18.638999999999999</v>
      </c>
      <c r="C9" s="10">
        <v>85.768000000000001</v>
      </c>
      <c r="D9" s="10">
        <v>1.1000000000000001</v>
      </c>
      <c r="E9" s="10">
        <f>B9+C9+D9</f>
        <v>105.50699999999999</v>
      </c>
      <c r="F9" s="10"/>
      <c r="G9" s="29">
        <f>I9-H9</f>
        <v>34.667999999999999</v>
      </c>
      <c r="H9" s="10">
        <v>2.5</v>
      </c>
      <c r="I9" s="10">
        <v>37.167999999999999</v>
      </c>
      <c r="J9" s="29">
        <v>56.9</v>
      </c>
      <c r="K9" s="10">
        <f>+J9+I9</f>
        <v>94.067999999999998</v>
      </c>
      <c r="L9" s="10"/>
      <c r="M9" s="10">
        <f>+E9-K9</f>
        <v>11.438999999999993</v>
      </c>
      <c r="N9" s="20">
        <f>+M9/K9*100</f>
        <v>12.160352085725211</v>
      </c>
      <c r="O9" s="14"/>
      <c r="P9" s="13">
        <v>5.34</v>
      </c>
      <c r="Q9" s="26">
        <v>72.959999999999994</v>
      </c>
    </row>
    <row r="10" spans="1:17">
      <c r="A10" s="16" t="s">
        <v>39</v>
      </c>
      <c r="B10" s="10">
        <v>11.439</v>
      </c>
      <c r="C10" s="10">
        <v>85.438999999999993</v>
      </c>
      <c r="D10" s="10">
        <v>0.5</v>
      </c>
      <c r="E10" s="10">
        <f>B10+C10+D10</f>
        <v>97.377999999999986</v>
      </c>
      <c r="F10" s="10"/>
      <c r="G10" s="29">
        <f>I10-H10</f>
        <v>35.238999999999997</v>
      </c>
      <c r="H10" s="10">
        <v>3</v>
      </c>
      <c r="I10" s="10">
        <v>38.238999999999997</v>
      </c>
      <c r="J10" s="29">
        <v>54</v>
      </c>
      <c r="K10" s="10">
        <f>+J10+I10</f>
        <v>92.239000000000004</v>
      </c>
      <c r="L10" s="10"/>
      <c r="M10" s="10">
        <f>+E10-K10</f>
        <v>5.1389999999999816</v>
      </c>
      <c r="N10" s="20">
        <f>+M10/K10*100</f>
        <v>5.5713960472251234</v>
      </c>
      <c r="O10" s="14"/>
      <c r="P10" s="13">
        <v>6.73</v>
      </c>
      <c r="Q10" s="26">
        <v>72.989999999999995</v>
      </c>
    </row>
    <row r="11" spans="1:17">
      <c r="A11" s="16" t="s">
        <v>40</v>
      </c>
      <c r="B11" s="10">
        <v>5.1390000000000002</v>
      </c>
      <c r="C11" s="10">
        <v>92.765000000000001</v>
      </c>
      <c r="D11" s="10">
        <v>0.2</v>
      </c>
      <c r="E11" s="10">
        <f>B11+C11+D11</f>
        <v>98.103999999999999</v>
      </c>
      <c r="F11" s="10"/>
      <c r="G11" s="29">
        <f>I11-H11</f>
        <v>37.003999999999998</v>
      </c>
      <c r="H11" s="10">
        <v>3.6</v>
      </c>
      <c r="I11" s="10">
        <v>40.603999999999999</v>
      </c>
      <c r="J11" s="29">
        <v>49.7</v>
      </c>
      <c r="K11" s="10">
        <v>90.304000000000002</v>
      </c>
      <c r="L11" s="10"/>
      <c r="M11" s="10">
        <v>7.8390000000000004</v>
      </c>
      <c r="N11" s="20">
        <f>+M11/K11*100</f>
        <v>8.6806785967399005</v>
      </c>
      <c r="O11" s="14"/>
      <c r="P11" s="13">
        <v>13.8</v>
      </c>
      <c r="Q11" s="26">
        <v>72.099999999999994</v>
      </c>
    </row>
    <row r="12" spans="1:17">
      <c r="A12" s="16"/>
      <c r="B12" s="10"/>
      <c r="C12" s="10"/>
      <c r="D12" s="10"/>
      <c r="E12" s="10"/>
      <c r="F12" s="10"/>
      <c r="G12" s="29"/>
      <c r="H12" s="10"/>
      <c r="I12" s="10"/>
      <c r="J12" s="29"/>
      <c r="K12" s="10"/>
      <c r="L12" s="10"/>
      <c r="M12" s="10"/>
      <c r="N12" s="20"/>
      <c r="O12" s="14"/>
      <c r="P12" s="13"/>
      <c r="Q12" s="30"/>
    </row>
    <row r="13" spans="1:17">
      <c r="A13" s="16" t="s">
        <v>41</v>
      </c>
      <c r="B13" s="10">
        <v>7.8</v>
      </c>
      <c r="C13" s="10">
        <v>112.386</v>
      </c>
      <c r="D13" s="10">
        <v>0</v>
      </c>
      <c r="E13" s="10">
        <f>B13+C13+D13</f>
        <v>120.18599999999999</v>
      </c>
      <c r="F13" s="10"/>
      <c r="G13" s="29">
        <f>I13-H13</f>
        <v>39.585999999999999</v>
      </c>
      <c r="H13" s="10">
        <v>4</v>
      </c>
      <c r="I13" s="10">
        <v>43.585999999999999</v>
      </c>
      <c r="J13" s="29">
        <v>69.5</v>
      </c>
      <c r="K13" s="10">
        <v>113.086</v>
      </c>
      <c r="L13" s="10"/>
      <c r="M13" s="10">
        <f>+E13-K13</f>
        <v>7.0999999999999943</v>
      </c>
      <c r="N13" s="20">
        <f>+M13/K13*100</f>
        <v>6.2784075836089306</v>
      </c>
      <c r="O13" s="14"/>
      <c r="P13" s="13">
        <v>11.2</v>
      </c>
      <c r="Q13" s="26">
        <v>71.930000000000007</v>
      </c>
    </row>
    <row r="14" spans="1:17">
      <c r="A14" s="16" t="s">
        <v>42</v>
      </c>
      <c r="B14" s="10">
        <v>7.1</v>
      </c>
      <c r="C14" s="10">
        <v>128.43700000000001</v>
      </c>
      <c r="D14" s="10">
        <v>0</v>
      </c>
      <c r="E14" s="10">
        <f>B14+C14+D14</f>
        <v>135.53700000000001</v>
      </c>
      <c r="F14" s="10"/>
      <c r="G14" s="29">
        <f>I14-H14</f>
        <v>38.637</v>
      </c>
      <c r="H14" s="10">
        <v>3.5</v>
      </c>
      <c r="I14" s="10">
        <v>42.137</v>
      </c>
      <c r="J14" s="29">
        <v>56.5</v>
      </c>
      <c r="K14" s="10">
        <v>98.637</v>
      </c>
      <c r="L14" s="10"/>
      <c r="M14" s="10">
        <f>+E14-K14</f>
        <v>36.900000000000006</v>
      </c>
      <c r="N14" s="20">
        <f>+M14/K14*100</f>
        <v>37.409896894674418</v>
      </c>
      <c r="O14" s="14"/>
      <c r="P14" s="13">
        <v>8.35</v>
      </c>
      <c r="Q14" s="26">
        <v>70.38</v>
      </c>
    </row>
    <row r="15" spans="1:17">
      <c r="A15" s="16" t="s">
        <v>43</v>
      </c>
      <c r="B15" s="10">
        <v>36.9</v>
      </c>
      <c r="C15" s="10">
        <v>115.648</v>
      </c>
      <c r="D15" s="10">
        <v>0</v>
      </c>
      <c r="E15" s="10">
        <f>B15+C15+D15</f>
        <v>152.548</v>
      </c>
      <c r="F15" s="10"/>
      <c r="G15" s="29">
        <f>I15-H15</f>
        <v>43.247999999999998</v>
      </c>
      <c r="H15" s="10">
        <v>3.2</v>
      </c>
      <c r="I15" s="10">
        <v>46.448</v>
      </c>
      <c r="J15" s="29">
        <v>65.599999999999994</v>
      </c>
      <c r="K15" s="10">
        <v>112.048</v>
      </c>
      <c r="L15" s="10"/>
      <c r="M15" s="10">
        <f>+E15-K15</f>
        <v>40.5</v>
      </c>
      <c r="N15" s="20">
        <f>+M15/K15*100</f>
        <v>36.145223475653296</v>
      </c>
      <c r="O15" s="14"/>
      <c r="P15" s="13">
        <v>7.02</v>
      </c>
      <c r="Q15" s="26">
        <v>72.11</v>
      </c>
    </row>
    <row r="16" spans="1:17">
      <c r="A16" s="31" t="s">
        <v>44</v>
      </c>
      <c r="B16" s="10">
        <v>40.5</v>
      </c>
      <c r="C16" s="10">
        <v>99.222999999999999</v>
      </c>
      <c r="D16" s="10">
        <v>0.1</v>
      </c>
      <c r="E16" s="10">
        <f>B16+C16+D16</f>
        <v>139.82300000000001</v>
      </c>
      <c r="F16" s="10"/>
      <c r="G16" s="29">
        <f>I16-H16</f>
        <v>35.323</v>
      </c>
      <c r="H16" s="10">
        <v>4.3</v>
      </c>
      <c r="I16" s="10">
        <v>39.622999999999998</v>
      </c>
      <c r="J16" s="29">
        <v>72.8</v>
      </c>
      <c r="K16" s="10">
        <v>112.423</v>
      </c>
      <c r="L16" s="10"/>
      <c r="M16" s="10">
        <f>+E16-K16</f>
        <v>27.400000000000006</v>
      </c>
      <c r="N16" s="20">
        <f>+M16/K16*100</f>
        <v>24.372236997767367</v>
      </c>
      <c r="O16" s="14"/>
      <c r="P16" s="13">
        <v>9.49</v>
      </c>
      <c r="Q16" s="26">
        <v>69.33</v>
      </c>
    </row>
    <row r="17" spans="1:17">
      <c r="A17" s="31"/>
      <c r="B17" s="10"/>
      <c r="C17" s="10"/>
      <c r="D17" s="10"/>
      <c r="E17" s="10"/>
      <c r="F17" s="10"/>
      <c r="G17" s="29"/>
      <c r="H17" s="10"/>
      <c r="I17" s="10"/>
      <c r="J17" s="29"/>
      <c r="K17" s="10"/>
      <c r="L17" s="10"/>
      <c r="M17" s="10"/>
      <c r="N17" s="20"/>
      <c r="O17" s="14"/>
      <c r="P17" s="13"/>
      <c r="Q17" s="30"/>
    </row>
    <row r="18" spans="1:17">
      <c r="A18" s="16" t="s">
        <v>45</v>
      </c>
      <c r="B18" s="10">
        <v>27.4</v>
      </c>
      <c r="C18" s="10">
        <v>133.16999999999999</v>
      </c>
      <c r="D18" s="10">
        <v>0.1</v>
      </c>
      <c r="E18" s="10">
        <f>B18+C18+D18</f>
        <v>160.66999999999999</v>
      </c>
      <c r="F18" s="10"/>
      <c r="G18" s="29">
        <f>I18-H18</f>
        <v>49.07</v>
      </c>
      <c r="H18" s="10">
        <v>4.3</v>
      </c>
      <c r="I18" s="10">
        <v>53.37</v>
      </c>
      <c r="J18" s="29">
        <v>75.7</v>
      </c>
      <c r="K18" s="10">
        <v>129.07</v>
      </c>
      <c r="L18" s="10"/>
      <c r="M18" s="10">
        <f>+E18-K18</f>
        <v>31.599999999999994</v>
      </c>
      <c r="N18" s="20">
        <f>+M18/K18*100</f>
        <v>24.482838769659871</v>
      </c>
      <c r="O18" s="14"/>
      <c r="P18" s="13">
        <v>8.16</v>
      </c>
      <c r="Q18" s="26">
        <v>70.72</v>
      </c>
    </row>
    <row r="19" spans="1:17">
      <c r="A19" s="16" t="s">
        <v>46</v>
      </c>
      <c r="B19" s="10">
        <v>31.6</v>
      </c>
      <c r="C19" s="10">
        <v>131.947</v>
      </c>
      <c r="D19" s="10">
        <v>0.1</v>
      </c>
      <c r="E19" s="10">
        <f>B19+C19+D19</f>
        <v>163.64699999999999</v>
      </c>
      <c r="F19" s="10"/>
      <c r="G19" s="29">
        <f>I19-H19</f>
        <v>49.803000000000004</v>
      </c>
      <c r="H19" s="10">
        <v>4.8</v>
      </c>
      <c r="I19" s="10">
        <v>54.603000000000002</v>
      </c>
      <c r="J19" s="29">
        <v>83.334000000000003</v>
      </c>
      <c r="K19" s="10">
        <v>137.93700000000001</v>
      </c>
      <c r="L19" s="10"/>
      <c r="M19" s="10">
        <f>+E19-K19</f>
        <v>25.70999999999998</v>
      </c>
      <c r="N19" s="20">
        <f>+M19/K19*100</f>
        <v>18.638943865677792</v>
      </c>
      <c r="O19" s="14"/>
      <c r="P19" s="13">
        <v>10.5</v>
      </c>
      <c r="Q19" s="26">
        <v>71.84</v>
      </c>
    </row>
    <row r="20" spans="1:17">
      <c r="A20" s="16" t="s">
        <v>47</v>
      </c>
      <c r="B20" s="10">
        <v>25.71</v>
      </c>
      <c r="C20" s="10">
        <v>146.15</v>
      </c>
      <c r="D20" s="10">
        <v>0.2</v>
      </c>
      <c r="E20" s="10">
        <f>B20+C20+D20</f>
        <v>172.06</v>
      </c>
      <c r="F20" s="10"/>
      <c r="G20" s="29">
        <f>I20-H20</f>
        <v>57.289000000000001</v>
      </c>
      <c r="H20" s="10">
        <v>5.0999999999999996</v>
      </c>
      <c r="I20" s="10">
        <v>62.389000000000003</v>
      </c>
      <c r="J20" s="29">
        <v>93.137</v>
      </c>
      <c r="K20" s="10">
        <v>155.52600000000001</v>
      </c>
      <c r="L20" s="10"/>
      <c r="M20" s="10">
        <f>+E20-K20</f>
        <v>16.533999999999992</v>
      </c>
      <c r="N20" s="20">
        <f>+M20/K20*100</f>
        <v>10.631019893779813</v>
      </c>
      <c r="O20" s="14"/>
      <c r="P20" s="13">
        <v>12.8</v>
      </c>
      <c r="Q20" s="26">
        <v>72.53</v>
      </c>
    </row>
    <row r="21" spans="1:17">
      <c r="A21" s="16" t="s">
        <v>48</v>
      </c>
      <c r="B21" s="10">
        <v>16.533999999999999</v>
      </c>
      <c r="C21" s="10">
        <v>182.74199999999999</v>
      </c>
      <c r="D21" s="10">
        <v>0.4</v>
      </c>
      <c r="E21" s="10">
        <f>B21+C21+D21</f>
        <v>199.67599999999999</v>
      </c>
      <c r="F21" s="10"/>
      <c r="G21" s="29">
        <f>I21-H21</f>
        <v>63.955000000000005</v>
      </c>
      <c r="H21" s="10">
        <v>4.4000000000000004</v>
      </c>
      <c r="I21" s="10">
        <v>68.355000000000004</v>
      </c>
      <c r="J21" s="29">
        <v>82.343000000000004</v>
      </c>
      <c r="K21" s="10">
        <v>150.69800000000001</v>
      </c>
      <c r="L21" s="10"/>
      <c r="M21" s="10">
        <f>+E21-K21</f>
        <v>48.97799999999998</v>
      </c>
      <c r="N21" s="20">
        <f>+M21/K21*100</f>
        <v>32.50076311563523</v>
      </c>
      <c r="O21" s="14"/>
      <c r="P21" s="13">
        <v>9.0500000000000007</v>
      </c>
      <c r="Q21" s="26">
        <v>72.150000000000006</v>
      </c>
    </row>
    <row r="22" spans="1:17">
      <c r="A22" s="16"/>
      <c r="B22" s="10"/>
      <c r="C22" s="10"/>
      <c r="D22" s="10"/>
      <c r="E22" s="10"/>
      <c r="F22" s="10"/>
      <c r="G22" s="29"/>
      <c r="H22" s="10"/>
      <c r="I22" s="10"/>
      <c r="J22" s="29"/>
      <c r="K22" s="10"/>
      <c r="L22" s="10"/>
      <c r="M22" s="10"/>
      <c r="N22" s="20"/>
      <c r="O22" s="14"/>
      <c r="P22" s="13"/>
      <c r="Q22" s="30"/>
    </row>
    <row r="23" spans="1:17">
      <c r="A23" s="16" t="s">
        <v>49</v>
      </c>
      <c r="B23" s="10">
        <v>48.978000000000002</v>
      </c>
      <c r="C23" s="10">
        <v>153.637</v>
      </c>
      <c r="D23" s="10">
        <v>0.7</v>
      </c>
      <c r="E23" s="10">
        <f>B23+C23+D23</f>
        <v>203.315</v>
      </c>
      <c r="F23" s="10"/>
      <c r="G23" s="29">
        <f>I23-H23</f>
        <v>59.850999999999999</v>
      </c>
      <c r="H23" s="10">
        <v>3.2</v>
      </c>
      <c r="I23" s="10">
        <v>63.051000000000002</v>
      </c>
      <c r="J23" s="29">
        <v>68.825000000000003</v>
      </c>
      <c r="K23" s="10">
        <v>131.876</v>
      </c>
      <c r="L23" s="10"/>
      <c r="M23" s="10">
        <f>+E23-K23</f>
        <v>71.438999999999993</v>
      </c>
      <c r="N23" s="20">
        <f>+M23/K23*100</f>
        <v>54.171342776547661</v>
      </c>
      <c r="O23" s="14"/>
      <c r="P23" s="13">
        <v>7.91</v>
      </c>
      <c r="Q23" s="26">
        <v>71.19</v>
      </c>
    </row>
    <row r="24" spans="1:17">
      <c r="A24" s="16" t="s">
        <v>50</v>
      </c>
      <c r="B24" s="10">
        <v>71.438999999999993</v>
      </c>
      <c r="C24" s="10">
        <v>99.72</v>
      </c>
      <c r="D24" s="10">
        <v>0.9</v>
      </c>
      <c r="E24" s="10">
        <f>B24+C24+D24</f>
        <v>172.059</v>
      </c>
      <c r="F24" s="10"/>
      <c r="G24" s="29">
        <f>I24-H24</f>
        <v>51.550000000000004</v>
      </c>
      <c r="H24" s="10">
        <v>3.3</v>
      </c>
      <c r="I24" s="10">
        <v>54.85</v>
      </c>
      <c r="J24" s="29">
        <v>70.3</v>
      </c>
      <c r="K24" s="10">
        <v>125.16</v>
      </c>
      <c r="L24" s="10"/>
      <c r="M24" s="10">
        <f>+E24-K24</f>
        <v>46.899000000000001</v>
      </c>
      <c r="N24" s="20">
        <f>+M24/K24*100</f>
        <v>37.471236816874402</v>
      </c>
      <c r="O24" s="14"/>
      <c r="P24" s="13">
        <v>8.57</v>
      </c>
      <c r="Q24" s="26">
        <v>71.099999999999994</v>
      </c>
    </row>
    <row r="25" spans="1:17">
      <c r="A25" s="16" t="s">
        <v>51</v>
      </c>
      <c r="B25" s="10">
        <v>46.908999999999999</v>
      </c>
      <c r="C25" s="10">
        <v>138.81</v>
      </c>
      <c r="D25" s="10">
        <v>1.6</v>
      </c>
      <c r="E25" s="10">
        <f>B25+C25+D25</f>
        <v>187.31899999999999</v>
      </c>
      <c r="F25" s="10"/>
      <c r="G25" s="29">
        <f>I25-H25</f>
        <v>57.418999999999997</v>
      </c>
      <c r="H25" s="10">
        <v>3.1</v>
      </c>
      <c r="I25" s="10">
        <v>60.518999999999998</v>
      </c>
      <c r="J25" s="29">
        <v>62.1</v>
      </c>
      <c r="K25" s="10">
        <v>122.61</v>
      </c>
      <c r="L25" s="10"/>
      <c r="M25" s="10">
        <f>+E25-K25</f>
        <v>64.708999999999989</v>
      </c>
      <c r="N25" s="20">
        <f>+M25/K25*100</f>
        <v>52.77628252181713</v>
      </c>
      <c r="O25" s="14"/>
      <c r="P25" s="13">
        <v>8.0399999999999991</v>
      </c>
      <c r="Q25" s="26">
        <v>69.599999999999994</v>
      </c>
    </row>
    <row r="26" spans="1:17">
      <c r="A26" s="16" t="s">
        <v>52</v>
      </c>
      <c r="B26" s="10">
        <v>64.7</v>
      </c>
      <c r="C26" s="10">
        <v>134.91300000000001</v>
      </c>
      <c r="D26" s="10">
        <v>2.2000000000000002</v>
      </c>
      <c r="E26" s="10">
        <f>B26+C26+D26</f>
        <v>201.81299999999999</v>
      </c>
      <c r="F26" s="10"/>
      <c r="G26" s="29">
        <f>I26-H26</f>
        <v>62.873000000000005</v>
      </c>
      <c r="H26" s="10">
        <v>2.94</v>
      </c>
      <c r="I26" s="10">
        <v>65.813000000000002</v>
      </c>
      <c r="J26" s="29">
        <v>58.7</v>
      </c>
      <c r="K26" s="10">
        <v>124.51300000000001</v>
      </c>
      <c r="L26" s="10"/>
      <c r="M26" s="10">
        <f>+E26-K26</f>
        <v>77.299999999999983</v>
      </c>
      <c r="N26" s="20">
        <f>+M26/K26*100</f>
        <v>62.081870969296361</v>
      </c>
      <c r="O26" s="14"/>
      <c r="P26" s="13">
        <v>6.53</v>
      </c>
      <c r="Q26" s="26">
        <v>70.78</v>
      </c>
    </row>
    <row r="27" spans="1:17">
      <c r="A27" s="16"/>
      <c r="B27" s="10"/>
      <c r="C27" s="10"/>
      <c r="D27" s="10"/>
      <c r="E27" s="10"/>
      <c r="F27" s="10"/>
      <c r="G27" s="29"/>
      <c r="H27" s="10"/>
      <c r="I27" s="10"/>
      <c r="J27" s="29"/>
      <c r="K27" s="10"/>
      <c r="L27" s="10"/>
      <c r="M27" s="10"/>
      <c r="N27" s="20"/>
      <c r="O27" s="14"/>
      <c r="P27" s="13"/>
      <c r="Q27" s="30"/>
    </row>
    <row r="28" spans="1:17">
      <c r="A28" s="16" t="s">
        <v>53</v>
      </c>
      <c r="B28" s="10">
        <v>77.3</v>
      </c>
      <c r="C28" s="10">
        <v>133.35599999999999</v>
      </c>
      <c r="D28" s="10">
        <v>2.6</v>
      </c>
      <c r="E28" s="10">
        <f>B28+C28+D28</f>
        <v>213.256</v>
      </c>
      <c r="F28" s="10"/>
      <c r="G28" s="29">
        <f>I28-H28</f>
        <v>74.741</v>
      </c>
      <c r="H28" s="10">
        <v>2.9</v>
      </c>
      <c r="I28" s="10">
        <v>77.641000000000005</v>
      </c>
      <c r="J28" s="29">
        <v>84.2</v>
      </c>
      <c r="K28" s="10">
        <v>161.84100000000001</v>
      </c>
      <c r="L28" s="10"/>
      <c r="M28" s="10">
        <f>+E28-K28</f>
        <v>51.414999999999992</v>
      </c>
      <c r="N28" s="20">
        <f>+M28/K28*100</f>
        <v>31.76883484407535</v>
      </c>
      <c r="O28" s="14"/>
      <c r="P28" s="13">
        <v>3.75</v>
      </c>
      <c r="Q28" s="26">
        <v>71.2</v>
      </c>
    </row>
    <row r="29" spans="1:17">
      <c r="A29" s="16" t="s">
        <v>54</v>
      </c>
      <c r="B29" s="10">
        <v>51.414999999999999</v>
      </c>
      <c r="C29" s="10">
        <v>129.60300000000001</v>
      </c>
      <c r="D29" s="10">
        <v>3</v>
      </c>
      <c r="E29" s="10">
        <f>B29+C29+D29</f>
        <v>184.018</v>
      </c>
      <c r="F29" s="10"/>
      <c r="G29" s="29">
        <f>I29-H29</f>
        <v>76.850000000000009</v>
      </c>
      <c r="H29" s="10">
        <v>3.6</v>
      </c>
      <c r="I29" s="10">
        <v>80.45</v>
      </c>
      <c r="J29" s="29">
        <v>72.2</v>
      </c>
      <c r="K29" s="10">
        <v>152.64599999999999</v>
      </c>
      <c r="L29" s="10"/>
      <c r="M29" s="10">
        <f>+E29-K29</f>
        <v>31.372000000000014</v>
      </c>
      <c r="N29" s="20">
        <f>+M29/K29*100</f>
        <v>20.552127143849177</v>
      </c>
      <c r="O29" s="14"/>
      <c r="P29" s="13">
        <v>7.27</v>
      </c>
      <c r="Q29" s="26">
        <v>69.930000000000007</v>
      </c>
    </row>
    <row r="30" spans="1:17">
      <c r="A30" s="16" t="s">
        <v>55</v>
      </c>
      <c r="B30" s="10">
        <v>31.367999999999999</v>
      </c>
      <c r="C30" s="10">
        <v>159.89699999999999</v>
      </c>
      <c r="D30" s="10">
        <v>3.8</v>
      </c>
      <c r="E30" s="10">
        <f>B30+C30+D30</f>
        <v>195.065</v>
      </c>
      <c r="F30" s="10"/>
      <c r="G30" s="29">
        <f>I30-H30</f>
        <v>79.018000000000001</v>
      </c>
      <c r="H30" s="10">
        <v>3.4</v>
      </c>
      <c r="I30" s="10">
        <v>82.418000000000006</v>
      </c>
      <c r="J30" s="29">
        <v>85.903000000000006</v>
      </c>
      <c r="K30" s="10">
        <v>168.32499999999999</v>
      </c>
      <c r="L30" s="10"/>
      <c r="M30" s="10">
        <f>+E30-K30</f>
        <v>26.740000000000009</v>
      </c>
      <c r="N30" s="20">
        <f>+M30/K30*100</f>
        <v>15.885934947274624</v>
      </c>
      <c r="O30" s="14"/>
      <c r="P30" s="13">
        <v>6.83</v>
      </c>
      <c r="Q30" s="26">
        <v>71.489999999999995</v>
      </c>
    </row>
    <row r="31" spans="1:17">
      <c r="A31" s="16" t="s">
        <v>56</v>
      </c>
      <c r="B31" s="10">
        <v>26.744</v>
      </c>
      <c r="C31" s="10">
        <v>154.48699999999999</v>
      </c>
      <c r="D31" s="10">
        <v>4.3780000000000001</v>
      </c>
      <c r="E31" s="10">
        <f>B31+C31+D31</f>
        <v>185.60899999999998</v>
      </c>
      <c r="F31" s="10"/>
      <c r="G31" s="29">
        <f>I31-H31</f>
        <v>78.316000000000003</v>
      </c>
      <c r="H31" s="10">
        <v>3.6</v>
      </c>
      <c r="I31" s="10">
        <v>81.915999999999997</v>
      </c>
      <c r="J31" s="29">
        <v>77.382999999999996</v>
      </c>
      <c r="K31" s="10">
        <v>159.29900000000001</v>
      </c>
      <c r="L31" s="10"/>
      <c r="M31" s="10">
        <f>+E31-K31</f>
        <v>26.309999999999974</v>
      </c>
      <c r="N31" s="20">
        <f>+M31/K31*100</f>
        <v>16.516111212248646</v>
      </c>
      <c r="O31" s="14"/>
      <c r="P31" s="13">
        <v>7.35</v>
      </c>
      <c r="Q31" s="26">
        <v>72.599999999999994</v>
      </c>
    </row>
    <row r="32" spans="1:17">
      <c r="A32" s="16"/>
      <c r="B32" s="10"/>
      <c r="C32" s="10"/>
      <c r="D32" s="10"/>
      <c r="E32" s="10"/>
      <c r="F32" s="10"/>
      <c r="G32" s="29"/>
      <c r="H32" s="10"/>
      <c r="I32" s="10"/>
      <c r="J32" s="29"/>
      <c r="K32" s="10"/>
      <c r="L32" s="10"/>
      <c r="M32" s="10"/>
      <c r="N32" s="20"/>
      <c r="O32" s="14"/>
      <c r="P32" s="13"/>
      <c r="Q32" s="30"/>
    </row>
    <row r="33" spans="1:17">
      <c r="A33" s="16" t="s">
        <v>57</v>
      </c>
      <c r="B33" s="10">
        <v>26.31</v>
      </c>
      <c r="C33" s="10">
        <v>156.08799999999999</v>
      </c>
      <c r="D33" s="10">
        <v>4.7830000000000004</v>
      </c>
      <c r="E33" s="10">
        <f>B33+C33+D33</f>
        <v>187.18099999999998</v>
      </c>
      <c r="F33" s="10"/>
      <c r="G33" s="29">
        <f>I33-H33</f>
        <v>87.611000000000004</v>
      </c>
      <c r="H33" s="10">
        <v>3.6</v>
      </c>
      <c r="I33" s="10">
        <v>91.210999999999999</v>
      </c>
      <c r="J33" s="29">
        <v>71.382000000000005</v>
      </c>
      <c r="K33" s="10">
        <v>162.59299999999999</v>
      </c>
      <c r="L33" s="10"/>
      <c r="M33" s="10">
        <f>+E33-K33</f>
        <v>24.587999999999994</v>
      </c>
      <c r="N33" s="20">
        <f>+M33/K33*100</f>
        <v>15.122422244500067</v>
      </c>
      <c r="O33" s="14"/>
      <c r="P33" s="13">
        <v>6.7</v>
      </c>
      <c r="Q33" s="26">
        <v>72</v>
      </c>
    </row>
    <row r="34" spans="1:17">
      <c r="A34" s="16" t="s">
        <v>58</v>
      </c>
      <c r="B34" s="10">
        <v>24.588000000000001</v>
      </c>
      <c r="C34" s="10">
        <v>159.36699999999999</v>
      </c>
      <c r="D34" s="10">
        <v>5.3310000000000004</v>
      </c>
      <c r="E34" s="10">
        <f>B34+C34+D34</f>
        <v>189.28599999999997</v>
      </c>
      <c r="F34" s="10"/>
      <c r="G34" s="29">
        <f>I34-H34</f>
        <v>91.420999999999992</v>
      </c>
      <c r="H34" s="10">
        <v>3.92</v>
      </c>
      <c r="I34" s="10">
        <v>95.340999999999994</v>
      </c>
      <c r="J34" s="29">
        <v>66.537000000000006</v>
      </c>
      <c r="K34" s="10">
        <v>161.87799999999999</v>
      </c>
      <c r="L34" s="10"/>
      <c r="M34" s="10">
        <f>+E34-K34</f>
        <v>27.407999999999987</v>
      </c>
      <c r="N34" s="20">
        <f>+M34/K34*100</f>
        <v>16.931269227442883</v>
      </c>
      <c r="O34" s="14"/>
      <c r="P34" s="13">
        <v>7.58</v>
      </c>
      <c r="Q34" s="26">
        <v>70.5</v>
      </c>
    </row>
    <row r="35" spans="1:17">
      <c r="A35" s="16" t="s">
        <v>59</v>
      </c>
      <c r="B35" s="10">
        <v>27.408000000000001</v>
      </c>
      <c r="C35" s="10">
        <v>179.65799999999999</v>
      </c>
      <c r="D35" s="10">
        <v>6.1879999999999997</v>
      </c>
      <c r="E35" s="10">
        <f>B35+C35+D35</f>
        <v>213.25399999999996</v>
      </c>
      <c r="F35" s="10"/>
      <c r="G35" s="29">
        <f>I35-H35</f>
        <v>90.998999999999995</v>
      </c>
      <c r="H35" s="10">
        <v>3.6040000000000001</v>
      </c>
      <c r="I35" s="10">
        <v>94.602999999999994</v>
      </c>
      <c r="J35" s="29">
        <v>79.206999999999994</v>
      </c>
      <c r="K35" s="10">
        <v>173.81</v>
      </c>
      <c r="L35" s="10"/>
      <c r="M35" s="10">
        <f>+E35-K35</f>
        <v>39.44399999999996</v>
      </c>
      <c r="N35" s="20">
        <f>+M35/K35*100</f>
        <v>22.693746044531363</v>
      </c>
      <c r="O35" s="14"/>
      <c r="P35" s="13">
        <v>5.89</v>
      </c>
      <c r="Q35" s="26">
        <v>70</v>
      </c>
    </row>
    <row r="36" spans="1:17">
      <c r="A36" s="16" t="s">
        <v>60</v>
      </c>
      <c r="B36" s="10">
        <v>39.444000000000003</v>
      </c>
      <c r="C36" s="10">
        <v>156.11000000000001</v>
      </c>
      <c r="D36" s="10">
        <v>6.9409999999999998</v>
      </c>
      <c r="E36" s="10">
        <f>B36+C36+D36</f>
        <v>202.49500000000003</v>
      </c>
      <c r="F36" s="10"/>
      <c r="G36" s="29">
        <f>I36-H36</f>
        <v>93.819000000000003</v>
      </c>
      <c r="H36" s="10">
        <v>4.1390000000000002</v>
      </c>
      <c r="I36" s="10">
        <v>97.957999999999998</v>
      </c>
      <c r="J36" s="29">
        <v>78.591999999999999</v>
      </c>
      <c r="K36" s="10">
        <v>176.55</v>
      </c>
      <c r="L36" s="10"/>
      <c r="M36" s="10">
        <f>+E36-K36</f>
        <v>25.945000000000022</v>
      </c>
      <c r="N36" s="20">
        <f>+M36/K36*100</f>
        <v>14.695553667516295</v>
      </c>
      <c r="O36" s="14"/>
      <c r="P36" s="13">
        <v>7.98</v>
      </c>
      <c r="Q36" s="26">
        <v>71.36</v>
      </c>
    </row>
    <row r="37" spans="1:17">
      <c r="A37" s="16"/>
      <c r="B37" s="10"/>
      <c r="C37" s="10"/>
      <c r="D37" s="10"/>
      <c r="E37" s="10"/>
      <c r="F37" s="10"/>
      <c r="G37" s="29"/>
      <c r="H37" s="10"/>
      <c r="I37" s="10"/>
      <c r="J37" s="29"/>
      <c r="K37" s="10"/>
      <c r="L37" s="10"/>
      <c r="M37" s="10"/>
      <c r="N37" s="20"/>
      <c r="O37" s="14"/>
      <c r="P37" s="13"/>
      <c r="Q37" s="30"/>
    </row>
    <row r="38" spans="1:17">
      <c r="A38" s="16" t="s">
        <v>61</v>
      </c>
      <c r="B38" s="10">
        <v>25.945</v>
      </c>
      <c r="C38" s="10">
        <v>197.779</v>
      </c>
      <c r="D38" s="10">
        <v>8.0749999999999993</v>
      </c>
      <c r="E38" s="10">
        <f>B38+C38+D38</f>
        <v>231.79899999999998</v>
      </c>
      <c r="F38" s="10"/>
      <c r="G38" s="29">
        <f>I38-H38</f>
        <v>94.50500000000001</v>
      </c>
      <c r="H38" s="10">
        <v>3.8530000000000002</v>
      </c>
      <c r="I38" s="10">
        <v>98.358000000000004</v>
      </c>
      <c r="J38" s="29">
        <v>101.812</v>
      </c>
      <c r="K38" s="10">
        <v>200.17</v>
      </c>
      <c r="L38" s="10"/>
      <c r="M38" s="10">
        <f>+E38-K38</f>
        <v>31.628999999999991</v>
      </c>
      <c r="N38" s="20">
        <f>+M38/K38*100</f>
        <v>15.801069091272415</v>
      </c>
      <c r="O38" s="14"/>
      <c r="P38" s="13">
        <v>6.78</v>
      </c>
      <c r="Q38" s="26">
        <v>71.16</v>
      </c>
    </row>
    <row r="39" spans="1:17">
      <c r="A39" s="16" t="s">
        <v>62</v>
      </c>
      <c r="B39" s="10">
        <v>31.629000000000001</v>
      </c>
      <c r="C39" s="10">
        <v>173.87100000000001</v>
      </c>
      <c r="D39" s="10">
        <v>7.7039999999999997</v>
      </c>
      <c r="E39" s="10">
        <f>B39+C39+D39</f>
        <v>213.20400000000001</v>
      </c>
      <c r="F39" s="10"/>
      <c r="G39" s="29">
        <f>I39-H39</f>
        <v>101.44199999999999</v>
      </c>
      <c r="H39" s="10">
        <v>3.4860000000000002</v>
      </c>
      <c r="I39" s="10">
        <v>104.928</v>
      </c>
      <c r="J39" s="29">
        <v>83.241</v>
      </c>
      <c r="K39" s="10">
        <v>188.16900000000001</v>
      </c>
      <c r="L39" s="10"/>
      <c r="M39" s="10">
        <f>+E39-K39</f>
        <v>25.034999999999997</v>
      </c>
      <c r="N39" s="20">
        <f>+M39/K39*100</f>
        <v>13.304529438961781</v>
      </c>
      <c r="O39" s="14"/>
      <c r="P39" s="13">
        <v>9.15</v>
      </c>
      <c r="Q39" s="26">
        <v>71.36</v>
      </c>
    </row>
    <row r="40" spans="1:17">
      <c r="A40" s="16" t="s">
        <v>63</v>
      </c>
      <c r="B40" s="10">
        <v>25.035</v>
      </c>
      <c r="C40" s="10">
        <v>171.59899999999999</v>
      </c>
      <c r="D40" s="10">
        <v>10.521000000000001</v>
      </c>
      <c r="E40" s="10">
        <f>B40+C40+D40</f>
        <v>207.15499999999997</v>
      </c>
      <c r="F40" s="10"/>
      <c r="G40" s="29">
        <f>I40-H40</f>
        <v>97.747</v>
      </c>
      <c r="H40" s="10">
        <v>3.8580000000000001</v>
      </c>
      <c r="I40" s="10">
        <v>101.605</v>
      </c>
      <c r="J40" s="29">
        <v>78.305999999999997</v>
      </c>
      <c r="K40" s="10">
        <v>179.911</v>
      </c>
      <c r="L40" s="10"/>
      <c r="M40" s="10">
        <f>+E40-K40</f>
        <v>27.243999999999971</v>
      </c>
      <c r="N40" s="20">
        <f>+M40/K40*100</f>
        <v>15.143042949013664</v>
      </c>
      <c r="O40" s="14"/>
      <c r="P40" s="13">
        <v>9.9600000000000009</v>
      </c>
      <c r="Q40" s="26">
        <v>70.06</v>
      </c>
    </row>
    <row r="41" spans="1:17">
      <c r="A41" s="31" t="s">
        <v>64</v>
      </c>
      <c r="B41" s="10">
        <v>27.244</v>
      </c>
      <c r="C41" s="10">
        <v>182.99199999999999</v>
      </c>
      <c r="D41" s="10">
        <v>9.2639999999999993</v>
      </c>
      <c r="E41" s="10">
        <f>B41+C41+D41</f>
        <v>219.5</v>
      </c>
      <c r="F41" s="10"/>
      <c r="G41" s="29">
        <f>I41-H41</f>
        <v>99.86099999999999</v>
      </c>
      <c r="H41" s="10">
        <v>4.0549999999999997</v>
      </c>
      <c r="I41" s="10">
        <v>103.916</v>
      </c>
      <c r="J41" s="29">
        <v>87.671000000000006</v>
      </c>
      <c r="K41" s="10">
        <v>191.58699999999999</v>
      </c>
      <c r="L41" s="10"/>
      <c r="M41" s="10">
        <f>+E41-K41</f>
        <v>27.913000000000011</v>
      </c>
      <c r="N41" s="20">
        <f>+M41/K41*100</f>
        <v>14.569360134038329</v>
      </c>
      <c r="O41" s="14"/>
      <c r="P41" s="13">
        <v>9.6999999999999993</v>
      </c>
      <c r="Q41" s="26">
        <v>69.27</v>
      </c>
    </row>
    <row r="42" spans="1:17">
      <c r="A42" s="31"/>
      <c r="B42" s="10"/>
      <c r="C42" s="10"/>
      <c r="D42" s="10"/>
      <c r="E42" s="10"/>
      <c r="F42" s="10"/>
      <c r="G42" s="29"/>
      <c r="H42" s="10"/>
      <c r="I42" s="10"/>
      <c r="J42" s="29"/>
      <c r="K42" s="10"/>
      <c r="L42" s="10"/>
      <c r="M42" s="10"/>
      <c r="N42" s="20"/>
      <c r="O42" s="14"/>
      <c r="P42" s="13"/>
      <c r="Q42" s="30"/>
    </row>
    <row r="43" spans="1:17">
      <c r="A43" s="31" t="s">
        <v>65</v>
      </c>
      <c r="B43" s="10">
        <v>27.913</v>
      </c>
      <c r="C43" s="10">
        <v>184.44300000000001</v>
      </c>
      <c r="D43" s="10">
        <v>10.596</v>
      </c>
      <c r="E43" s="10">
        <f t="shared" ref="E43:E53" si="0">B43+C43+D43</f>
        <v>222.95200000000003</v>
      </c>
      <c r="F43" s="10"/>
      <c r="G43" s="29">
        <f>I43-H43</f>
        <v>109.679</v>
      </c>
      <c r="H43" s="10">
        <v>4.359</v>
      </c>
      <c r="I43" s="10">
        <v>114.038</v>
      </c>
      <c r="J43" s="29">
        <v>88.837999999999994</v>
      </c>
      <c r="K43" s="10">
        <v>200.876</v>
      </c>
      <c r="L43" s="10"/>
      <c r="M43" s="10">
        <f>+E43-K43</f>
        <v>22.076000000000022</v>
      </c>
      <c r="N43" s="20">
        <f>+M43/K43*100</f>
        <v>10.989864393954491</v>
      </c>
      <c r="O43" s="14"/>
      <c r="P43" s="13">
        <v>8.89</v>
      </c>
      <c r="Q43" s="26">
        <v>69.3</v>
      </c>
    </row>
    <row r="44" spans="1:17">
      <c r="A44" s="32" t="s">
        <v>66</v>
      </c>
      <c r="B44" s="33">
        <v>22.076000000000001</v>
      </c>
      <c r="C44" s="10">
        <v>206.02699999999999</v>
      </c>
      <c r="D44" s="33">
        <v>10.105</v>
      </c>
      <c r="E44" s="10">
        <f t="shared" si="0"/>
        <v>238.20799999999997</v>
      </c>
      <c r="F44" s="33"/>
      <c r="G44" s="29">
        <f>I44-H44</f>
        <v>118.10599999999999</v>
      </c>
      <c r="H44" s="33">
        <v>3.7770000000000001</v>
      </c>
      <c r="I44" s="10">
        <v>121.883</v>
      </c>
      <c r="J44" s="34">
        <v>88.847999999999999</v>
      </c>
      <c r="K44" s="10">
        <v>210.73099999999999</v>
      </c>
      <c r="L44" s="33"/>
      <c r="M44" s="35">
        <f>+E44-K44</f>
        <v>27.476999999999975</v>
      </c>
      <c r="N44" s="20">
        <f>+M44/K44*100</f>
        <v>13.038897931486101</v>
      </c>
      <c r="O44" s="14"/>
      <c r="P44" s="13">
        <v>5.93</v>
      </c>
      <c r="Q44" s="26">
        <v>69.58</v>
      </c>
    </row>
    <row r="45" spans="1:17">
      <c r="A45" s="32" t="s">
        <v>67</v>
      </c>
      <c r="B45" s="36">
        <v>27.477</v>
      </c>
      <c r="C45" s="36">
        <v>190.87200000000001</v>
      </c>
      <c r="D45" s="36">
        <v>10.85</v>
      </c>
      <c r="E45" s="10">
        <f t="shared" si="0"/>
        <v>229.19900000000001</v>
      </c>
      <c r="F45" s="33"/>
      <c r="G45" s="29">
        <f>I45-H45</f>
        <v>113.38600000000001</v>
      </c>
      <c r="H45" s="37">
        <v>4.1150000000000002</v>
      </c>
      <c r="I45" s="10">
        <v>117.501</v>
      </c>
      <c r="J45" s="38">
        <v>83.213999999999999</v>
      </c>
      <c r="K45" s="36">
        <v>200.715</v>
      </c>
      <c r="L45" s="33"/>
      <c r="M45" s="36">
        <v>28.484000000000002</v>
      </c>
      <c r="N45" s="20">
        <f t="shared" ref="N45:N59" si="1">+M45/K45*100</f>
        <v>14.191266223251874</v>
      </c>
      <c r="O45" s="14"/>
      <c r="P45" s="36">
        <v>5.61</v>
      </c>
      <c r="Q45" s="36">
        <v>68.62</v>
      </c>
    </row>
    <row r="46" spans="1:17">
      <c r="A46" s="32" t="s">
        <v>68</v>
      </c>
      <c r="B46" s="39">
        <v>28.484000000000002</v>
      </c>
      <c r="C46" s="39">
        <v>215.27</v>
      </c>
      <c r="D46" s="39">
        <v>13.191000000000001</v>
      </c>
      <c r="E46" s="10">
        <f t="shared" si="0"/>
        <v>256.94499999999999</v>
      </c>
      <c r="F46" s="33"/>
      <c r="G46" s="29">
        <f>I46-H46</f>
        <v>119.26300000000001</v>
      </c>
      <c r="H46" s="37">
        <v>3.9990000000000001</v>
      </c>
      <c r="I46" s="10">
        <v>123.262</v>
      </c>
      <c r="J46" s="40">
        <v>94.703999999999994</v>
      </c>
      <c r="K46" s="39">
        <v>217.96599999999998</v>
      </c>
      <c r="L46" s="33"/>
      <c r="M46" s="36">
        <v>38.978999999999999</v>
      </c>
      <c r="N46" s="20">
        <f t="shared" si="1"/>
        <v>17.883064331134214</v>
      </c>
      <c r="O46" s="14"/>
      <c r="P46" s="39">
        <v>4.25</v>
      </c>
      <c r="Q46" s="36">
        <v>68.760000000000005</v>
      </c>
    </row>
    <row r="47" spans="1:17">
      <c r="A47" s="32"/>
      <c r="B47" s="39"/>
      <c r="C47" s="39"/>
      <c r="D47" s="39"/>
      <c r="E47" s="10"/>
      <c r="F47" s="33"/>
      <c r="G47" s="41"/>
      <c r="H47" s="37"/>
      <c r="I47" s="10"/>
      <c r="J47" s="40"/>
      <c r="K47" s="39"/>
      <c r="L47" s="33"/>
      <c r="M47" s="36"/>
      <c r="N47" s="20"/>
      <c r="O47" s="14"/>
      <c r="P47" s="39"/>
      <c r="Q47" s="36"/>
    </row>
    <row r="48" spans="1:17">
      <c r="A48" s="32" t="s">
        <v>69</v>
      </c>
      <c r="B48" s="39">
        <v>38.978999999999999</v>
      </c>
      <c r="C48" s="39">
        <v>210.96</v>
      </c>
      <c r="D48" s="39">
        <v>14.834</v>
      </c>
      <c r="E48" s="10">
        <f t="shared" si="0"/>
        <v>264.77300000000002</v>
      </c>
      <c r="F48" s="33"/>
      <c r="G48" s="29">
        <f>I48-H48</f>
        <v>110.327</v>
      </c>
      <c r="H48" s="42">
        <v>3.081</v>
      </c>
      <c r="I48" s="10">
        <v>113.408</v>
      </c>
      <c r="J48" s="40">
        <v>124.59699999999999</v>
      </c>
      <c r="K48" s="39">
        <v>238.00500000000005</v>
      </c>
      <c r="L48" s="33"/>
      <c r="M48" s="36">
        <v>26.768000000000001</v>
      </c>
      <c r="N48" s="20">
        <f t="shared" si="1"/>
        <v>11.246822545744834</v>
      </c>
      <c r="O48" s="14"/>
      <c r="P48" s="39">
        <v>4.49</v>
      </c>
      <c r="Q48" s="36">
        <v>68.3</v>
      </c>
    </row>
    <row r="49" spans="1:17">
      <c r="A49" s="32" t="s">
        <v>70</v>
      </c>
      <c r="B49" s="39">
        <v>26.768000000000001</v>
      </c>
      <c r="C49" s="39">
        <v>199.89699999999999</v>
      </c>
      <c r="D49" s="39">
        <v>15.042</v>
      </c>
      <c r="E49" s="10">
        <f t="shared" si="0"/>
        <v>241.70699999999999</v>
      </c>
      <c r="F49" s="33"/>
      <c r="G49" s="29">
        <f>I49-H49</f>
        <v>111.58399999999999</v>
      </c>
      <c r="H49" s="42">
        <v>3.37</v>
      </c>
      <c r="I49" s="10">
        <v>114.95399999999999</v>
      </c>
      <c r="J49" s="40">
        <v>103.07</v>
      </c>
      <c r="K49" s="39">
        <v>218.024</v>
      </c>
      <c r="L49" s="33"/>
      <c r="M49" s="36">
        <v>23.683</v>
      </c>
      <c r="N49" s="20">
        <f t="shared" si="1"/>
        <v>10.862565589109456</v>
      </c>
      <c r="O49" s="14"/>
      <c r="P49" s="39">
        <v>8.08</v>
      </c>
      <c r="Q49" s="36">
        <v>70.8</v>
      </c>
    </row>
    <row r="50" spans="1:17">
      <c r="A50" s="32" t="s">
        <v>71</v>
      </c>
      <c r="B50" s="39">
        <v>23.683</v>
      </c>
      <c r="C50" s="39">
        <v>232.36199999999999</v>
      </c>
      <c r="D50" s="39">
        <v>13.204000000000001</v>
      </c>
      <c r="E50" s="10">
        <f t="shared" si="0"/>
        <v>269.24900000000002</v>
      </c>
      <c r="F50" s="33"/>
      <c r="G50" s="29">
        <f>I50-H50</f>
        <v>119.41099999999999</v>
      </c>
      <c r="H50" s="42">
        <v>3.2810000000000001</v>
      </c>
      <c r="I50" s="10">
        <v>122.69199999999999</v>
      </c>
      <c r="J50" s="40">
        <v>108.84699999999999</v>
      </c>
      <c r="K50" s="39">
        <v>231.53899999999999</v>
      </c>
      <c r="L50" s="33"/>
      <c r="M50" s="36">
        <v>37.71</v>
      </c>
      <c r="N50" s="20">
        <f t="shared" si="1"/>
        <v>16.286673087471225</v>
      </c>
      <c r="O50" s="14"/>
      <c r="P50" s="39">
        <v>7.33</v>
      </c>
      <c r="Q50" s="36">
        <v>70.8</v>
      </c>
    </row>
    <row r="51" spans="1:17">
      <c r="A51" s="32" t="s">
        <v>72</v>
      </c>
      <c r="B51" s="39">
        <v>37.71</v>
      </c>
      <c r="C51" s="39">
        <v>222.833</v>
      </c>
      <c r="D51" s="39">
        <v>17.134</v>
      </c>
      <c r="E51" s="10">
        <f t="shared" si="0"/>
        <v>277.67700000000002</v>
      </c>
      <c r="F51" s="33"/>
      <c r="G51" s="29">
        <f>I51-H51</f>
        <v>117.06959999999999</v>
      </c>
      <c r="H51" s="42">
        <v>2.7624</v>
      </c>
      <c r="I51" s="10">
        <v>119.83199999999999</v>
      </c>
      <c r="J51" s="40">
        <v>114.85299999999999</v>
      </c>
      <c r="K51" s="39">
        <v>234.685</v>
      </c>
      <c r="L51" s="33"/>
      <c r="M51" s="36">
        <v>42.991999999999997</v>
      </c>
      <c r="N51" s="20">
        <f t="shared" si="1"/>
        <v>18.319023371753627</v>
      </c>
      <c r="O51" s="14"/>
      <c r="P51" s="39">
        <v>7.65</v>
      </c>
      <c r="Q51" s="36">
        <v>70.25</v>
      </c>
    </row>
    <row r="52" spans="1:17">
      <c r="A52" s="32"/>
      <c r="B52" s="39"/>
      <c r="C52" s="39"/>
      <c r="D52" s="39"/>
      <c r="E52" s="10"/>
      <c r="F52" s="33"/>
      <c r="G52" s="41"/>
      <c r="H52" s="42"/>
      <c r="I52" s="10"/>
      <c r="J52" s="40"/>
      <c r="K52" s="39"/>
      <c r="L52" s="33"/>
      <c r="M52" s="36"/>
      <c r="N52" s="20"/>
      <c r="O52" s="14"/>
      <c r="P52" s="39"/>
      <c r="Q52" s="36"/>
    </row>
    <row r="53" spans="1:17">
      <c r="A53" s="32" t="s">
        <v>73</v>
      </c>
      <c r="B53" s="39">
        <v>42.991999999999997</v>
      </c>
      <c r="C53" s="39">
        <v>194.58500000000001</v>
      </c>
      <c r="D53" s="39">
        <v>20.581</v>
      </c>
      <c r="E53" s="10">
        <f t="shared" si="0"/>
        <v>258.15800000000002</v>
      </c>
      <c r="F53" s="33"/>
      <c r="G53" s="29">
        <f>I53-H53</f>
        <v>125.4269</v>
      </c>
      <c r="H53" s="42">
        <v>2.6520999999999999</v>
      </c>
      <c r="I53" s="10">
        <v>128.07900000000001</v>
      </c>
      <c r="J53" s="40">
        <v>90.763999999999996</v>
      </c>
      <c r="K53" s="39">
        <v>218.84299999999999</v>
      </c>
      <c r="L53" s="33"/>
      <c r="M53" s="36">
        <v>39.314999999999998</v>
      </c>
      <c r="N53" s="20">
        <f t="shared" si="1"/>
        <v>17.964933765302067</v>
      </c>
      <c r="O53" s="14"/>
      <c r="P53" s="39">
        <v>9.9600000000000009</v>
      </c>
      <c r="Q53" s="36">
        <v>71</v>
      </c>
    </row>
    <row r="54" spans="1:17">
      <c r="A54" s="32" t="s">
        <v>74</v>
      </c>
      <c r="B54" s="39">
        <v>39.314999999999998</v>
      </c>
      <c r="C54" s="39">
        <v>198.38800000000001</v>
      </c>
      <c r="D54" s="39">
        <v>23.9</v>
      </c>
      <c r="E54" s="10">
        <f>B54+C54+D54</f>
        <v>261.60300000000001</v>
      </c>
      <c r="F54" s="33"/>
      <c r="G54" s="29">
        <f>I54-H54</f>
        <v>124.0836</v>
      </c>
      <c r="H54" s="42">
        <v>2.7654000000000001</v>
      </c>
      <c r="I54" s="10">
        <v>126.849</v>
      </c>
      <c r="J54" s="40">
        <v>105.262</v>
      </c>
      <c r="K54" s="36">
        <f>I54+J54</f>
        <v>232.11099999999999</v>
      </c>
      <c r="L54" s="33"/>
      <c r="M54" s="36">
        <f>E54-K54</f>
        <v>29.492000000000019</v>
      </c>
      <c r="N54" s="20">
        <f t="shared" si="1"/>
        <v>12.705989806601162</v>
      </c>
      <c r="O54" s="43"/>
      <c r="P54" s="39">
        <v>12.8</v>
      </c>
      <c r="Q54" s="36">
        <v>69.88</v>
      </c>
    </row>
    <row r="55" spans="1:17">
      <c r="A55" s="32" t="s">
        <v>75</v>
      </c>
      <c r="B55" s="39">
        <v>29.492000000000001</v>
      </c>
      <c r="C55" s="39">
        <v>203.733</v>
      </c>
      <c r="D55" s="39">
        <v>19.218</v>
      </c>
      <c r="E55" s="10">
        <f>B55+C55+D55</f>
        <v>252.44299999999998</v>
      </c>
      <c r="F55" s="33"/>
      <c r="G55" s="29">
        <f>I55-H55</f>
        <v>124.7919</v>
      </c>
      <c r="H55" s="42">
        <v>2.8481000000000001</v>
      </c>
      <c r="I55" s="10">
        <v>127.64</v>
      </c>
      <c r="J55" s="40">
        <v>94.384</v>
      </c>
      <c r="K55" s="36">
        <f>I55+J55</f>
        <v>222.024</v>
      </c>
      <c r="L55" s="33"/>
      <c r="M55" s="36">
        <f t="shared" ref="M55:M63" si="2">E55-K55</f>
        <v>30.418999999999983</v>
      </c>
      <c r="N55" s="20">
        <f t="shared" si="1"/>
        <v>13.700771087810319</v>
      </c>
      <c r="O55" s="43"/>
      <c r="P55" s="39">
        <v>16.8</v>
      </c>
      <c r="Q55" s="36">
        <v>70.83</v>
      </c>
    </row>
    <row r="56" spans="1:17">
      <c r="A56" s="32" t="s">
        <v>76</v>
      </c>
      <c r="B56" s="39">
        <v>30.419</v>
      </c>
      <c r="C56" s="39">
        <v>219.85</v>
      </c>
      <c r="D56" s="39">
        <v>19.023</v>
      </c>
      <c r="E56" s="10">
        <f>B56+C56+D56</f>
        <v>269.29200000000003</v>
      </c>
      <c r="F56" s="33"/>
      <c r="G56" s="29">
        <f>I56-H56</f>
        <v>121.2899</v>
      </c>
      <c r="H56" s="42">
        <v>3.1450999999999998</v>
      </c>
      <c r="I56" s="33">
        <v>124.435</v>
      </c>
      <c r="J56" s="40">
        <v>108.358</v>
      </c>
      <c r="K56" s="36">
        <f>I56+J56</f>
        <v>232.79300000000001</v>
      </c>
      <c r="L56" s="33"/>
      <c r="M56" s="36">
        <f t="shared" si="2"/>
        <v>36.499000000000024</v>
      </c>
      <c r="N56" s="20">
        <f t="shared" si="1"/>
        <v>15.6787360444687</v>
      </c>
      <c r="O56" s="43"/>
      <c r="P56" s="39">
        <v>14.4</v>
      </c>
      <c r="Q56" s="36">
        <v>71.53</v>
      </c>
    </row>
    <row r="57" spans="1:17">
      <c r="A57" s="32"/>
      <c r="B57" s="39"/>
      <c r="C57" s="39"/>
      <c r="D57" s="39"/>
      <c r="E57" s="10"/>
      <c r="F57" s="33"/>
      <c r="G57" s="41"/>
      <c r="H57" s="42"/>
      <c r="I57" s="33"/>
      <c r="J57" s="40"/>
      <c r="K57" s="36"/>
      <c r="L57" s="33"/>
      <c r="M57" s="36"/>
      <c r="N57" s="20"/>
      <c r="O57" s="43"/>
      <c r="P57" s="39"/>
      <c r="Q57" s="36"/>
    </row>
    <row r="58" spans="1:17">
      <c r="A58" s="32" t="s">
        <v>77</v>
      </c>
      <c r="B58" s="39">
        <v>36.499000000000002</v>
      </c>
      <c r="C58" s="39">
        <v>243.10400000000001</v>
      </c>
      <c r="D58" s="39">
        <v>18.338000000000001</v>
      </c>
      <c r="E58" s="10">
        <f>B58+C58+D58</f>
        <v>297.94100000000003</v>
      </c>
      <c r="F58" s="33"/>
      <c r="G58" s="29">
        <f>I58-H58</f>
        <v>134.48609999999999</v>
      </c>
      <c r="H58" s="42">
        <v>2.4348999999999998</v>
      </c>
      <c r="I58" s="33">
        <v>136.92099999999999</v>
      </c>
      <c r="J58" s="40">
        <v>112.553</v>
      </c>
      <c r="K58" s="36">
        <f>I58+J58</f>
        <v>249.47399999999999</v>
      </c>
      <c r="L58" s="33"/>
      <c r="M58" s="36">
        <f t="shared" si="2"/>
        <v>48.467000000000041</v>
      </c>
      <c r="N58" s="20">
        <f t="shared" si="1"/>
        <v>19.427675829946224</v>
      </c>
      <c r="O58" s="43"/>
      <c r="P58" s="44">
        <v>12.7</v>
      </c>
      <c r="Q58" s="36">
        <v>68.86</v>
      </c>
    </row>
    <row r="59" spans="1:17">
      <c r="A59" s="32" t="s">
        <v>78</v>
      </c>
      <c r="B59" s="36">
        <v>48.466999999999999</v>
      </c>
      <c r="C59" s="36">
        <v>184.941</v>
      </c>
      <c r="D59" s="36">
        <v>19.359000000000002</v>
      </c>
      <c r="E59" s="33">
        <f t="shared" ref="E59:E65" si="3">B59+C59+D59</f>
        <v>252.76700000000002</v>
      </c>
      <c r="F59" s="33"/>
      <c r="G59" s="29">
        <f>I59-H59</f>
        <v>108.441</v>
      </c>
      <c r="H59" s="42">
        <v>2.3690000000000002</v>
      </c>
      <c r="I59" s="33">
        <v>110.81</v>
      </c>
      <c r="J59" s="38">
        <v>100.878</v>
      </c>
      <c r="K59" s="36">
        <f t="shared" ref="K59:K65" si="4">I59+J59</f>
        <v>211.68799999999999</v>
      </c>
      <c r="L59" s="33"/>
      <c r="M59" s="36">
        <f t="shared" si="2"/>
        <v>41.079000000000036</v>
      </c>
      <c r="N59" s="45">
        <f t="shared" si="1"/>
        <v>19.405445750349589</v>
      </c>
      <c r="O59" s="43"/>
      <c r="P59" s="46">
        <v>14.5</v>
      </c>
      <c r="Q59" s="36">
        <v>69.930000000000007</v>
      </c>
    </row>
    <row r="60" spans="1:17">
      <c r="A60" s="32" t="s">
        <v>79</v>
      </c>
      <c r="B60" s="36">
        <v>41.079000000000001</v>
      </c>
      <c r="C60" s="36">
        <v>199.93899999999999</v>
      </c>
      <c r="D60" s="36">
        <v>21.062999999999999</v>
      </c>
      <c r="E60" s="33">
        <f t="shared" si="3"/>
        <v>262.08100000000002</v>
      </c>
      <c r="F60" s="33"/>
      <c r="G60" s="29">
        <f>I60-H60</f>
        <v>116.8552</v>
      </c>
      <c r="H60" s="47">
        <v>2.1858</v>
      </c>
      <c r="I60" s="33">
        <v>119.041</v>
      </c>
      <c r="J60" s="38">
        <v>106.617</v>
      </c>
      <c r="K60" s="36">
        <f t="shared" si="4"/>
        <v>225.65800000000002</v>
      </c>
      <c r="L60" s="33"/>
      <c r="M60" s="36">
        <f t="shared" si="2"/>
        <v>36.423000000000002</v>
      </c>
      <c r="N60" s="45">
        <f>+M60/K60*100</f>
        <v>16.140797135488217</v>
      </c>
      <c r="O60" s="43"/>
      <c r="P60" s="46">
        <v>15.1</v>
      </c>
      <c r="Q60" s="36">
        <v>70</v>
      </c>
    </row>
    <row r="61" spans="1:17">
      <c r="A61" s="32" t="s">
        <v>0</v>
      </c>
      <c r="B61" s="36">
        <v>36.423000000000002</v>
      </c>
      <c r="C61" s="36">
        <v>189.953</v>
      </c>
      <c r="D61" s="36">
        <v>23.103999999999999</v>
      </c>
      <c r="E61" s="33">
        <f t="shared" si="3"/>
        <v>249.48000000000002</v>
      </c>
      <c r="F61" s="33"/>
      <c r="G61" s="29">
        <f>I61-H61</f>
        <v>122.002</v>
      </c>
      <c r="H61" s="47">
        <v>2.355</v>
      </c>
      <c r="I61" s="33">
        <v>124.357</v>
      </c>
      <c r="J61" s="38">
        <v>93.292000000000002</v>
      </c>
      <c r="K61" s="36">
        <f t="shared" si="4"/>
        <v>217.649</v>
      </c>
      <c r="L61" s="33"/>
      <c r="M61" s="36">
        <f t="shared" si="2"/>
        <v>31.831000000000017</v>
      </c>
      <c r="N61" s="45">
        <f>+M61/K61*100</f>
        <v>14.624923615546139</v>
      </c>
      <c r="O61" s="43"/>
      <c r="P61" s="46">
        <v>16.3</v>
      </c>
      <c r="Q61" s="36">
        <v>71</v>
      </c>
    </row>
    <row r="62" spans="1:17">
      <c r="A62" s="32"/>
      <c r="B62" s="36"/>
      <c r="C62" s="36"/>
      <c r="D62" s="36"/>
      <c r="E62" s="33"/>
      <c r="F62" s="33"/>
      <c r="G62" s="41"/>
      <c r="H62" s="47"/>
      <c r="I62" s="33"/>
      <c r="J62" s="38"/>
      <c r="K62" s="36"/>
      <c r="L62" s="33"/>
      <c r="M62" s="36"/>
      <c r="N62" s="45"/>
      <c r="O62" s="43"/>
      <c r="P62" s="46"/>
      <c r="Q62" s="36"/>
    </row>
    <row r="63" spans="1:17">
      <c r="A63" s="32" t="s">
        <v>80</v>
      </c>
      <c r="B63" s="36">
        <v>31.831</v>
      </c>
      <c r="C63" s="36">
        <v>222.215</v>
      </c>
      <c r="D63" s="36">
        <v>24.646999999999998</v>
      </c>
      <c r="E63" s="33">
        <f t="shared" si="3"/>
        <v>278.69299999999998</v>
      </c>
      <c r="F63" s="33"/>
      <c r="G63" s="29">
        <f>I63-H63</f>
        <v>131.84109999999998</v>
      </c>
      <c r="H63" s="47">
        <v>2.0729000000000002</v>
      </c>
      <c r="I63" s="33">
        <v>133.91399999999999</v>
      </c>
      <c r="J63" s="38">
        <v>96.253</v>
      </c>
      <c r="K63" s="36">
        <f t="shared" si="4"/>
        <v>230.16699999999997</v>
      </c>
      <c r="L63" s="33"/>
      <c r="M63" s="36">
        <f t="shared" si="2"/>
        <v>48.52600000000001</v>
      </c>
      <c r="N63" s="45">
        <f>+M63/K63*100</f>
        <v>21.082952812523086</v>
      </c>
      <c r="O63" s="43"/>
      <c r="P63" s="46">
        <v>13.4</v>
      </c>
      <c r="Q63" s="36">
        <v>70.5</v>
      </c>
    </row>
    <row r="64" spans="1:17">
      <c r="A64" s="32" t="s">
        <v>81</v>
      </c>
      <c r="B64" s="36">
        <v>48.526000000000003</v>
      </c>
      <c r="C64" s="36">
        <v>193.148</v>
      </c>
      <c r="D64" s="36">
        <v>24.128</v>
      </c>
      <c r="E64" s="33">
        <f t="shared" si="3"/>
        <v>265.80200000000002</v>
      </c>
      <c r="F64" s="33"/>
      <c r="G64" s="29">
        <f>I64-H64</f>
        <v>109.9246</v>
      </c>
      <c r="H64" s="47">
        <v>2.4514</v>
      </c>
      <c r="I64" s="33">
        <v>112.376</v>
      </c>
      <c r="J64" s="38">
        <v>106.958</v>
      </c>
      <c r="K64" s="36">
        <f t="shared" si="4"/>
        <v>219.334</v>
      </c>
      <c r="L64" s="33"/>
      <c r="M64" s="36">
        <f>E64-K64</f>
        <v>46.468000000000018</v>
      </c>
      <c r="N64" s="45">
        <f>+M64/K64*100</f>
        <v>21.185953842085596</v>
      </c>
      <c r="O64" s="43"/>
      <c r="P64" s="46">
        <v>12.2</v>
      </c>
      <c r="Q64" s="36">
        <v>70</v>
      </c>
    </row>
    <row r="65" spans="1:17">
      <c r="A65" s="32" t="s">
        <v>1</v>
      </c>
      <c r="B65" s="36">
        <v>46.468000000000004</v>
      </c>
      <c r="C65" s="36">
        <v>224.14500000000001</v>
      </c>
      <c r="D65" s="36">
        <v>23.463000000000001</v>
      </c>
      <c r="E65" s="33">
        <f t="shared" si="3"/>
        <v>294.07600000000002</v>
      </c>
      <c r="F65" s="33"/>
      <c r="G65" s="29">
        <f>I65-H65</f>
        <v>129.41</v>
      </c>
      <c r="H65" s="47">
        <v>1.97</v>
      </c>
      <c r="I65" s="33">
        <v>131.38</v>
      </c>
      <c r="J65" s="38">
        <v>116.65</v>
      </c>
      <c r="K65" s="36">
        <f t="shared" si="4"/>
        <v>248.03</v>
      </c>
      <c r="L65" s="33"/>
      <c r="M65" s="36">
        <f>E65-K65</f>
        <v>46.046000000000021</v>
      </c>
      <c r="N65" s="45">
        <f>+M65/K65*100</f>
        <v>18.564689755271548</v>
      </c>
      <c r="O65" s="43"/>
      <c r="P65" s="46">
        <v>10.4</v>
      </c>
      <c r="Q65" s="36">
        <v>70</v>
      </c>
    </row>
    <row r="66" spans="1:17">
      <c r="A66" s="1" t="s">
        <v>2</v>
      </c>
      <c r="B66" s="48">
        <f>M65</f>
        <v>46.046000000000021</v>
      </c>
      <c r="C66" s="48">
        <v>178.22800000000001</v>
      </c>
      <c r="D66" s="48">
        <v>24.9</v>
      </c>
      <c r="E66" s="2">
        <f>B66+C66+D66</f>
        <v>249.17400000000004</v>
      </c>
      <c r="F66" s="2"/>
      <c r="G66" s="49" t="s">
        <v>82</v>
      </c>
      <c r="H66" s="49" t="s">
        <v>5</v>
      </c>
      <c r="I66" s="2">
        <v>120</v>
      </c>
      <c r="J66" s="50">
        <v>100</v>
      </c>
      <c r="K66" s="48">
        <f>I66+J66</f>
        <v>220</v>
      </c>
      <c r="L66" s="2"/>
      <c r="M66" s="48">
        <f>E66-K66</f>
        <v>29.174000000000035</v>
      </c>
      <c r="N66" s="5">
        <f>+M66/K66*100</f>
        <v>13.260909090909106</v>
      </c>
      <c r="O66" s="22"/>
      <c r="P66" s="51" t="s">
        <v>4</v>
      </c>
      <c r="Q66" s="48">
        <v>70</v>
      </c>
    </row>
    <row r="67" spans="1:17">
      <c r="A67" s="52" t="s">
        <v>83</v>
      </c>
      <c r="B67" s="33"/>
      <c r="C67" s="33"/>
      <c r="D67" s="33"/>
      <c r="E67" s="33"/>
      <c r="F67" s="33"/>
      <c r="G67" s="34"/>
      <c r="H67" s="33"/>
      <c r="I67" s="33"/>
      <c r="J67" s="33"/>
      <c r="K67" s="33"/>
      <c r="L67" s="33"/>
      <c r="M67" s="33"/>
      <c r="N67" s="20"/>
      <c r="O67" s="14"/>
      <c r="P67" s="27"/>
      <c r="Q67" s="28"/>
    </row>
    <row r="68" spans="1:17">
      <c r="A68" s="31" t="s">
        <v>84</v>
      </c>
      <c r="B68" s="13"/>
      <c r="C68" s="13"/>
      <c r="D68" s="13"/>
      <c r="E68" s="13"/>
      <c r="F68" s="13"/>
      <c r="G68" s="24"/>
      <c r="H68" s="13"/>
      <c r="I68" s="13"/>
      <c r="J68" s="13"/>
      <c r="K68" s="10"/>
      <c r="L68" s="10"/>
      <c r="M68" s="13"/>
      <c r="N68" s="20"/>
      <c r="O68" s="14"/>
      <c r="P68" s="27"/>
      <c r="Q68" s="28"/>
    </row>
    <row r="69" spans="1:17">
      <c r="A69" s="31" t="s">
        <v>85</v>
      </c>
      <c r="B69" s="13"/>
      <c r="C69" s="13"/>
      <c r="D69" s="13"/>
      <c r="E69" s="13"/>
      <c r="F69" s="13"/>
      <c r="G69" s="24"/>
      <c r="H69" s="13"/>
      <c r="I69" s="13"/>
      <c r="J69" s="13"/>
      <c r="K69" s="13"/>
      <c r="L69" s="13"/>
      <c r="M69" s="13"/>
      <c r="N69" s="20"/>
      <c r="O69" s="14"/>
      <c r="P69" s="27"/>
      <c r="Q69" s="28"/>
    </row>
    <row r="70" spans="1:17">
      <c r="A70" s="31" t="s">
        <v>86</v>
      </c>
      <c r="B70" s="13"/>
      <c r="C70" s="13"/>
      <c r="D70" s="13"/>
      <c r="E70" s="13"/>
      <c r="F70" s="13"/>
      <c r="G70" s="24"/>
      <c r="H70" s="13"/>
      <c r="I70" s="13"/>
      <c r="J70" s="13"/>
      <c r="K70" s="13"/>
      <c r="L70" s="13"/>
      <c r="M70" s="13"/>
      <c r="N70" s="20"/>
      <c r="O70" s="14"/>
      <c r="P70" s="27"/>
      <c r="Q70" s="2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009AE8D-F0B0-4088-B624-C4B78F8B8DE8}"/>
</file>

<file path=customXml/itemProps2.xml><?xml version="1.0" encoding="utf-8"?>
<ds:datastoreItem xmlns:ds="http://schemas.openxmlformats.org/officeDocument/2006/customXml" ds:itemID="{48CF0C64-BA47-4227-BDBB-7C6CD826CF68}"/>
</file>

<file path=customXml/itemProps3.xml><?xml version="1.0" encoding="utf-8"?>
<ds:datastoreItem xmlns:ds="http://schemas.openxmlformats.org/officeDocument/2006/customXml" ds:itemID="{BB30CA6E-D30C-46AC-B8EE-FF5D9D76B5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Rice, supply, production, imports, exports, use, stocks, price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