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p_laurentii_acetic_acid_stress/Papiliotrema_laurentii_acetic_acid_stress/GEM/GEM-biomass_Adj/"/>
    </mc:Choice>
  </mc:AlternateContent>
  <xr:revisionPtr revIDLastSave="0" documentId="11_093D29590AFB7989D71F23C8D3A43183FBA4E762" xr6:coauthVersionLast="47" xr6:coauthVersionMax="47" xr10:uidLastSave="{00000000-0000-0000-0000-000000000000}"/>
  <bookViews>
    <workbookView xWindow="22932" yWindow="-1308" windowWidth="23256" windowHeight="13176" xr2:uid="{00000000-000D-0000-FFFF-FFFF00000000}"/>
  </bookViews>
  <sheets>
    <sheet name="Calculations" sheetId="1" r:id="rId1"/>
    <sheet name="biomassCuration" sheetId="3" r:id="rId2"/>
  </sheets>
  <definedNames>
    <definedName name="solver_adj" localSheetId="0" hidden="1">Calculations!$H$64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Calculations!$H$70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2" i="1"/>
  <c r="D65" i="1"/>
  <c r="D67" i="1"/>
  <c r="D68" i="1"/>
  <c r="D69" i="1"/>
  <c r="B70" i="1"/>
  <c r="B58" i="1" l="1"/>
  <c r="B59" i="1"/>
  <c r="B60" i="1"/>
  <c r="E65" i="1" l="1"/>
  <c r="G65" i="1" s="1"/>
  <c r="E69" i="1"/>
  <c r="G69" i="1" s="1"/>
  <c r="E68" i="1"/>
  <c r="G68" i="1" s="1"/>
  <c r="E67" i="1"/>
  <c r="G67" i="1" s="1"/>
  <c r="B51" i="1"/>
  <c r="B52" i="1"/>
  <c r="B53" i="1"/>
  <c r="B54" i="1"/>
  <c r="B55" i="1"/>
  <c r="B56" i="1"/>
  <c r="B57" i="1"/>
  <c r="B50" i="1"/>
  <c r="F68" i="1" l="1"/>
  <c r="F65" i="1"/>
  <c r="D70" i="1" l="1"/>
  <c r="F67" i="1"/>
  <c r="C46" i="1"/>
  <c r="C45" i="1"/>
  <c r="E46" i="1" l="1"/>
  <c r="E42" i="1"/>
  <c r="E45" i="1"/>
  <c r="E44" i="1"/>
  <c r="E43" i="1"/>
  <c r="B38" i="1" l="1"/>
  <c r="D18" i="1" s="1"/>
  <c r="D2" i="1"/>
  <c r="E18" i="1" l="1"/>
  <c r="D21" i="1"/>
  <c r="B14" i="1"/>
  <c r="D3" i="1"/>
  <c r="D4" i="1"/>
  <c r="D5" i="1"/>
  <c r="D11" i="1" l="1"/>
  <c r="D10" i="1"/>
  <c r="E10" i="1" s="1"/>
  <c r="D14" i="1"/>
  <c r="D12" i="1"/>
  <c r="D13" i="1"/>
  <c r="F69" i="1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F70" i="1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G10" i="1" l="1"/>
  <c r="G14" i="1" s="1"/>
  <c r="G18" i="1"/>
  <c r="G22" i="1" s="1"/>
  <c r="F18" i="1" s="1"/>
  <c r="F10" i="1" l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</calcChain>
</file>

<file path=xl/sharedStrings.xml><?xml version="1.0" encoding="utf-8"?>
<sst xmlns="http://schemas.openxmlformats.org/spreadsheetml/2006/main" count="330" uniqueCount="230">
  <si>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</si>
  <si>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</si>
  <si>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</si>
  <si>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</si>
  <si>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</si>
  <si>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</si>
  <si>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</si>
  <si>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</si>
  <si>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</si>
  <si>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</si>
  <si>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</si>
  <si>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</si>
  <si>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</si>
  <si>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</si>
  <si>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</si>
  <si>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</si>
  <si>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</si>
  <si>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</si>
  <si>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</si>
  <si>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</si>
  <si>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</si>
  <si>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</si>
  <si>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</si>
  <si>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</si>
  <si>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</si>
  <si>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</si>
  <si>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</si>
  <si>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</si>
  <si>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</si>
  <si>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</si>
  <si>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</si>
  <si>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</si>
  <si>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</si>
  <si>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</si>
  <si>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</si>
  <si>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</si>
  <si>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</si>
  <si>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</si>
  <si>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</si>
  <si>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</si>
  <si>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</si>
  <si>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</si>
  <si>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</si>
  <si>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</si>
  <si>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</si>
  <si>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</si>
  <si>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</si>
  <si>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</si>
  <si>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</si>
  <si>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</si>
  <si>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</si>
  <si>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</si>
  <si>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</si>
  <si>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</si>
  <si>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</si>
  <si>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</si>
  <si>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</si>
  <si>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</si>
  <si>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</si>
  <si>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</si>
  <si>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</si>
  <si>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</si>
  <si>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</si>
  <si>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</si>
  <si>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</si>
  <si>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</si>
  <si>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</si>
  <si>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</si>
  <si>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</si>
  <si>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</si>
  <si>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</si>
  <si>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</si>
  <si>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</si>
  <si>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</si>
  <si>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</si>
  <si>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</si>
  <si>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</si>
  <si>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</si>
  <si>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</si>
  <si>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</si>
  <si>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</si>
  <si>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</si>
  <si>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</si>
  <si>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</si>
  <si>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</si>
  <si>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</si>
  <si>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</si>
  <si>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</si>
  <si>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</si>
  <si>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</si>
  <si>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</si>
  <si>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</si>
  <si>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</si>
  <si>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</si>
  <si>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</si>
  <si>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</si>
  <si>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</si>
  <si>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</si>
  <si>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</si>
  <si>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</si>
  <si>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</si>
  <si>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</si>
  <si>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</si>
  <si>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</si>
  <si>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</si>
  <si>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</si>
  <si>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</si>
  <si>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</si>
  <si>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</si>
  <si>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</si>
  <si>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</si>
  <si>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</si>
  <si>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</si>
  <si>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</si>
  <si>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</si>
  <si>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</si>
  <si>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</si>
  <si>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</si>
  <si>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</si>
  <si>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</si>
  <si>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</si>
  <si>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</si>
  <si>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</si>
  <si>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</si>
  <si>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</si>
  <si>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</si>
  <si>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</si>
  <si>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</si>
  <si>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</si>
  <si>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</si>
  <si>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</si>
  <si>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</si>
  <si>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</si>
  <si>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</si>
  <si>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</si>
  <si>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</si>
  <si>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</si>
  <si>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</si>
  <si>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</si>
  <si>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</si>
  <si>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</si>
  <si>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</si>
  <si>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</si>
  <si>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</si>
  <si>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</si>
  <si>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</si>
  <si>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</si>
  <si>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</si>
  <si>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</si>
  <si>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</si>
  <si>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</si>
  <si>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</si>
  <si>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</si>
  <si>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</si>
  <si>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</si>
  <si>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</si>
  <si>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</si>
  <si>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</si>
  <si>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</si>
  <si>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</si>
  <si>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</si>
  <si>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</si>
  <si>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</si>
  <si>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</si>
  <si>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</si>
  <si>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</si>
  <si>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</si>
  <si>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</si>
  <si>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</si>
  <si>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</si>
  <si>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</si>
  <si>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</si>
  <si>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</si>
  <si>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</si>
  <si>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</si>
  <si>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</si>
  <si>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</si>
  <si>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</si>
  <si>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</si>
  <si>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</si>
  <si>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</si>
  <si>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</si>
  <si>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</si>
  <si>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</si>
  <si>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</si>
  <si>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</si>
  <si>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</si>
  <si>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</si>
  <si>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</si>
  <si>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</si>
  <si>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</si>
  <si>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</si>
  <si>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</si>
  <si>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</si>
  <si>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</si>
  <si>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</si>
  <si>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</si>
  <si>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</si>
  <si>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</si>
  <si>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</si>
  <si>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</si>
  <si>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</si>
  <si>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</si>
  <si>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</si>
  <si>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</si>
  <si>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</si>
  <si>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</si>
  <si>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</si>
  <si>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</si>
  <si>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</si>
  <si>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</si>
  <si>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</si>
  <si>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</si>
  <si>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</si>
  <si>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</si>
  <si>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</si>
  <si>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</si>
  <si>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</si>
  <si>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</si>
  <si>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</si>
  <si>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</si>
  <si>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</si>
  <si>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</si>
  <si>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</si>
  <si>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</si>
  <si>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</si>
  <si>
    <t>mg/100 mg CDW</t>
  </si>
  <si>
    <t>Total Biomass Fractions</t>
  </si>
  <si>
    <t>Protein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</si>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</sst>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1" fillId="0" borderId="1" xfId="0" applyNumberFormat="1" applyFont="1" applyBorder="1"/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58" workbookViewId="0">
      <selection activeCell="E76" sqref="E76"/>
    </sheetView>
  </sheetViews>
  <sheetFormatPr defaultColWidth="9.109375" defaultRowHeight="14.4" x14ac:dyDescent="0.3"/>
  <cols>
    <col min="1" max="1" width="22.33203125" customWidth="1"/>
    <col min="2" max="2" width="12.33203125" bestFit="1" customWidth="1"/>
    <col min="3" max="3" width="18.88671875" bestFit="1" customWidth="1"/>
    <col min="4" max="4" width="31.88671875" customWidth="1"/>
    <col min="5" max="5" width="21.88671875" customWidth="1"/>
    <col min="6" max="6" width="36.109375" bestFit="1" customWidth="1"/>
    <col min="7" max="7" width="31.33203125" bestFit="1" customWidth="1"/>
    <col min="8" max="8" width="15.109375" bestFit="1" customWidth="1"/>
    <col min="10" max="10" width="12" bestFit="1" customWidth="1"/>
  </cols>
  <sheetData>
    <row r="1" spans="1:10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/>
      <c r="G1" s="2" t="s">
        <v>43</v>
      </c>
    </row>
    <row r="2" spans="1:10" ht="15" thickBot="1" x14ac:dyDescent="0.35">
      <c r="A2" s="22" t="s">
        <v>5</v>
      </c>
      <c r="B2" s="7">
        <v>331.2</v>
      </c>
      <c r="C2" s="33">
        <v>0.24804952027277299</v>
      </c>
      <c r="D2" s="7">
        <f>B2*C2</f>
        <v>82.154001114342407</v>
      </c>
      <c r="E2" s="19">
        <f>$G$6*C2</f>
        <v>1.2245921015454507E-3</v>
      </c>
      <c r="F2" s="5"/>
      <c r="G2" s="6">
        <f>SUM(D2:D5)</f>
        <v>320.93316185948521</v>
      </c>
    </row>
    <row r="3" spans="1:10" ht="15" thickBot="1" x14ac:dyDescent="0.35">
      <c r="A3" s="22" t="s">
        <v>6</v>
      </c>
      <c r="B3" s="7">
        <v>307.2</v>
      </c>
      <c r="C3" s="7">
        <v>0.230170767039931</v>
      </c>
      <c r="D3" s="7">
        <f t="shared" ref="D3:D5" si="0">B3*C3</f>
        <v>70.708459634666795</v>
      </c>
      <c r="E3" s="19">
        <f>$G$6*C3</f>
        <v>1.1363267423932053E-3</v>
      </c>
      <c r="F3" s="5"/>
      <c r="G3" s="8" t="s">
        <v>45</v>
      </c>
      <c r="J3" s="32"/>
    </row>
    <row r="4" spans="1:10" ht="15" thickBot="1" x14ac:dyDescent="0.35">
      <c r="A4" s="22" t="s">
        <v>7</v>
      </c>
      <c r="B4" s="7">
        <v>347.2</v>
      </c>
      <c r="C4" s="7">
        <v>0.26014091899825564</v>
      </c>
      <c r="D4" s="7">
        <f t="shared" si="0"/>
        <v>90.320927076194351</v>
      </c>
      <c r="E4" s="19">
        <f>$G$6*C4</f>
        <v>1.284285953642322E-3</v>
      </c>
      <c r="F4" s="5"/>
      <c r="G4" s="6">
        <v>1.5844103012372245E-3</v>
      </c>
      <c r="J4" s="32"/>
    </row>
    <row r="5" spans="1:10" ht="15" thickBot="1" x14ac:dyDescent="0.35">
      <c r="A5" s="22" t="s">
        <v>8</v>
      </c>
      <c r="B5" s="7">
        <v>322.2</v>
      </c>
      <c r="C5" s="9">
        <v>0.24130904417840374</v>
      </c>
      <c r="D5" s="7">
        <f t="shared" si="0"/>
        <v>77.749774034281685</v>
      </c>
      <c r="E5" s="19">
        <f>$G$6*C5</f>
        <v>1.1913151422643224E-3</v>
      </c>
      <c r="F5" s="5"/>
      <c r="G5" s="8" t="s">
        <v>42</v>
      </c>
      <c r="J5" s="32"/>
    </row>
    <row r="6" spans="1:10" ht="15" thickBot="1" x14ac:dyDescent="0.35">
      <c r="A6" s="10"/>
      <c r="B6" s="11"/>
      <c r="C6" s="11"/>
      <c r="D6" s="12"/>
      <c r="E6" s="7"/>
      <c r="F6" s="5"/>
      <c r="G6" s="6">
        <f>G4/G2*1000</f>
        <v>4.9368855871956604E-3</v>
      </c>
      <c r="J6" s="32"/>
    </row>
    <row r="7" spans="1:10" x14ac:dyDescent="0.3">
      <c r="J7" s="32"/>
    </row>
    <row r="8" spans="1:10" ht="15" thickBot="1" x14ac:dyDescent="0.35">
      <c r="J8" s="5"/>
    </row>
    <row r="9" spans="1:10" ht="15" thickBot="1" x14ac:dyDescent="0.35">
      <c r="A9" s="2" t="s">
        <v>13</v>
      </c>
      <c r="B9" s="1" t="s">
        <v>15</v>
      </c>
      <c r="C9" s="2" t="s">
        <v>1</v>
      </c>
      <c r="D9" s="2" t="s">
        <v>36</v>
      </c>
      <c r="E9" s="2" t="s">
        <v>14</v>
      </c>
      <c r="F9" s="13" t="s">
        <v>4</v>
      </c>
      <c r="G9" s="2" t="s">
        <v>44</v>
      </c>
      <c r="J9" s="5"/>
    </row>
    <row r="10" spans="1:10" ht="15" thickBot="1" x14ac:dyDescent="0.35">
      <c r="A10" s="23" t="s">
        <v>9</v>
      </c>
      <c r="B10" s="15">
        <v>162401</v>
      </c>
      <c r="C10" s="14">
        <v>347.2</v>
      </c>
      <c r="D10" s="16">
        <f>B10/$B$14</f>
        <v>0.25033140961611977</v>
      </c>
      <c r="E10" s="9">
        <f>C10*D10</f>
        <v>86.915065418716779</v>
      </c>
      <c r="F10" s="20">
        <f>D10*$G$14</f>
        <v>3.8341842730854657E-3</v>
      </c>
      <c r="G10" s="16">
        <f>SUM(E10:E13)</f>
        <v>339.46627606575169</v>
      </c>
    </row>
    <row r="11" spans="1:10" ht="15" thickBot="1" x14ac:dyDescent="0.35">
      <c r="A11" s="23" t="s">
        <v>10</v>
      </c>
      <c r="B11" s="9">
        <v>161798</v>
      </c>
      <c r="C11" s="14">
        <v>323.2</v>
      </c>
      <c r="D11" s="16">
        <f t="shared" ref="D11:D14" si="1">B11/$B$14</f>
        <v>0.24940192125090946</v>
      </c>
      <c r="E11" s="9">
        <f t="shared" ref="E11:E13" si="2">C11*D11</f>
        <v>80.606700948293934</v>
      </c>
      <c r="F11" s="20">
        <f>D11*$G$14</f>
        <v>3.8199478267786661E-3</v>
      </c>
      <c r="G11" s="2" t="s">
        <v>46</v>
      </c>
    </row>
    <row r="12" spans="1:10" ht="15" thickBot="1" x14ac:dyDescent="0.35">
      <c r="A12" s="23" t="s">
        <v>11</v>
      </c>
      <c r="B12" s="9">
        <v>162320</v>
      </c>
      <c r="C12" s="14">
        <v>363.2</v>
      </c>
      <c r="D12" s="16">
        <f t="shared" si="1"/>
        <v>0.25020655297004674</v>
      </c>
      <c r="E12" s="9">
        <f t="shared" si="2"/>
        <v>90.875020038720976</v>
      </c>
      <c r="F12" s="20">
        <f>D12*$G$14</f>
        <v>3.8322719146263434E-3</v>
      </c>
      <c r="G12" s="16">
        <v>5.1994124865519104E-3</v>
      </c>
    </row>
    <row r="13" spans="1:10" ht="15" thickBot="1" x14ac:dyDescent="0.35">
      <c r="A13" s="23" t="s">
        <v>12</v>
      </c>
      <c r="B13" s="9">
        <v>162225</v>
      </c>
      <c r="C13" s="14">
        <v>324.2</v>
      </c>
      <c r="D13" s="16">
        <f t="shared" si="1"/>
        <v>0.25006011616292406</v>
      </c>
      <c r="E13" s="9">
        <f t="shared" si="2"/>
        <v>81.069489660019983</v>
      </c>
      <c r="F13" s="20">
        <f>D13*$G$14</f>
        <v>3.8300290250755211E-3</v>
      </c>
      <c r="G13" s="8" t="s">
        <v>41</v>
      </c>
    </row>
    <row r="14" spans="1:10" ht="15" thickBot="1" x14ac:dyDescent="0.35">
      <c r="A14" s="9" t="s">
        <v>40</v>
      </c>
      <c r="B14" s="15">
        <f>SUM(B10:B13)</f>
        <v>648744</v>
      </c>
      <c r="C14" s="9"/>
      <c r="D14" s="16">
        <f t="shared" si="1"/>
        <v>1</v>
      </c>
      <c r="E14" s="9"/>
      <c r="F14" s="16"/>
      <c r="G14" s="6">
        <f>G12/G10*1000</f>
        <v>1.5316433039565995E-2</v>
      </c>
    </row>
    <row r="16" spans="1:10" ht="15" thickBot="1" x14ac:dyDescent="0.35"/>
    <row r="17" spans="1:7" ht="15" thickBot="1" x14ac:dyDescent="0.35">
      <c r="A17" s="2" t="s">
        <v>39</v>
      </c>
      <c r="B17" s="1" t="s">
        <v>15</v>
      </c>
      <c r="C17" s="2" t="s">
        <v>1</v>
      </c>
      <c r="D17" s="2" t="s">
        <v>37</v>
      </c>
      <c r="E17" s="2" t="s">
        <v>38</v>
      </c>
      <c r="F17" s="13" t="s">
        <v>4</v>
      </c>
      <c r="G17" s="2" t="s">
        <v>47</v>
      </c>
    </row>
    <row r="18" spans="1:7" ht="15" thickBot="1" x14ac:dyDescent="0.35">
      <c r="A18" s="24" t="s">
        <v>16</v>
      </c>
      <c r="B18" s="9">
        <v>52592</v>
      </c>
      <c r="C18" s="14">
        <v>89.1</v>
      </c>
      <c r="D18" s="9">
        <f t="shared" ref="D18:D37" si="3">B18/$B$38</f>
        <v>5.9507147035561495E-2</v>
      </c>
      <c r="E18" s="14">
        <f t="shared" ref="E18:E37" si="4">C18*D18</f>
        <v>5.3020868008685289</v>
      </c>
      <c r="F18" s="20">
        <f t="shared" ref="F18:F37" si="5">D18*$G$22</f>
        <v>0.14099370013794099</v>
      </c>
      <c r="G18" s="16">
        <f>SUM(E18:E37)</f>
        <v>133.97355070700945</v>
      </c>
    </row>
    <row r="19" spans="1:7" ht="15" thickBot="1" x14ac:dyDescent="0.35">
      <c r="A19" s="24" t="s">
        <v>17</v>
      </c>
      <c r="B19" s="9">
        <v>50523</v>
      </c>
      <c r="C19" s="14">
        <v>174.2</v>
      </c>
      <c r="D19" s="9">
        <f t="shared" si="3"/>
        <v>5.7166101111911949E-2</v>
      </c>
      <c r="E19" s="14">
        <f t="shared" si="4"/>
        <v>9.9583348136950605</v>
      </c>
      <c r="F19" s="20">
        <f t="shared" si="5"/>
        <v>0.13544692561737892</v>
      </c>
      <c r="G19" s="2" t="s">
        <v>48</v>
      </c>
    </row>
    <row r="20" spans="1:7" ht="15" thickBot="1" x14ac:dyDescent="0.35">
      <c r="A20" s="24" t="s">
        <v>18</v>
      </c>
      <c r="B20" s="9">
        <v>41966</v>
      </c>
      <c r="C20" s="14">
        <v>132.1</v>
      </c>
      <c r="D20" s="9">
        <f t="shared" si="3"/>
        <v>4.748396966257936E-2</v>
      </c>
      <c r="E20" s="14">
        <f t="shared" si="4"/>
        <v>6.2726323924267335</v>
      </c>
      <c r="F20" s="20">
        <f t="shared" si="5"/>
        <v>0.11250649566452753</v>
      </c>
      <c r="G20" s="16">
        <v>0.31743122592503037</v>
      </c>
    </row>
    <row r="21" spans="1:7" ht="15" thickBot="1" x14ac:dyDescent="0.35">
      <c r="A21" s="24" t="s">
        <v>19</v>
      </c>
      <c r="B21" s="9">
        <v>49067</v>
      </c>
      <c r="C21" s="14">
        <v>133.1</v>
      </c>
      <c r="D21" s="9">
        <f t="shared" si="3"/>
        <v>5.551865651798555E-2</v>
      </c>
      <c r="E21" s="14">
        <f t="shared" si="4"/>
        <v>7.3895331825438761</v>
      </c>
      <c r="F21" s="20">
        <f t="shared" si="5"/>
        <v>0.13154354055119316</v>
      </c>
      <c r="G21" s="2" t="s">
        <v>49</v>
      </c>
    </row>
    <row r="22" spans="1:7" ht="15" thickBot="1" x14ac:dyDescent="0.35">
      <c r="A22" s="24" t="s">
        <v>20</v>
      </c>
      <c r="B22" s="9">
        <v>19142</v>
      </c>
      <c r="C22" s="14">
        <v>121.2</v>
      </c>
      <c r="D22" s="9">
        <f t="shared" si="3"/>
        <v>2.1658917868776963E-2</v>
      </c>
      <c r="E22" s="14">
        <f t="shared" si="4"/>
        <v>2.625060845695768</v>
      </c>
      <c r="F22" s="20">
        <f t="shared" si="5"/>
        <v>5.1317717676461559E-2</v>
      </c>
      <c r="G22" s="6">
        <f>G20/G18*1000</f>
        <v>2.3693574160710997</v>
      </c>
    </row>
    <row r="23" spans="1:7" ht="15" thickBot="1" x14ac:dyDescent="0.35">
      <c r="A23" s="24" t="s">
        <v>22</v>
      </c>
      <c r="B23" s="9">
        <v>45184</v>
      </c>
      <c r="C23" s="14">
        <v>146.19999999999999</v>
      </c>
      <c r="D23" s="9">
        <f t="shared" si="3"/>
        <v>5.1125093771957911E-2</v>
      </c>
      <c r="E23" s="14">
        <f t="shared" si="4"/>
        <v>7.4744887094602461</v>
      </c>
      <c r="F23" s="20">
        <f t="shared" si="5"/>
        <v>0.12113362007591887</v>
      </c>
      <c r="G23" s="14"/>
    </row>
    <row r="24" spans="1:7" ht="15" thickBot="1" x14ac:dyDescent="0.35">
      <c r="A24" s="24" t="s">
        <v>21</v>
      </c>
      <c r="B24" s="9">
        <v>48818</v>
      </c>
      <c r="C24" s="14">
        <v>147.1</v>
      </c>
      <c r="D24" s="9">
        <f t="shared" si="3"/>
        <v>5.5236916336744012E-2</v>
      </c>
      <c r="E24" s="14">
        <f t="shared" si="4"/>
        <v>8.1253503931350437</v>
      </c>
      <c r="F24" s="20">
        <f t="shared" si="5"/>
        <v>0.13087599736336331</v>
      </c>
      <c r="G24" s="14"/>
    </row>
    <row r="25" spans="1:7" ht="15" thickBot="1" x14ac:dyDescent="0.35">
      <c r="A25" s="24" t="s">
        <v>23</v>
      </c>
      <c r="B25" s="9">
        <v>51482</v>
      </c>
      <c r="C25" s="14">
        <v>75.099999999999994</v>
      </c>
      <c r="D25" s="9">
        <f t="shared" si="3"/>
        <v>5.8251196830026941E-2</v>
      </c>
      <c r="E25" s="14">
        <f t="shared" si="4"/>
        <v>4.3746648819350229</v>
      </c>
      <c r="F25" s="20">
        <f t="shared" si="5"/>
        <v>0.13801790520424168</v>
      </c>
      <c r="G25" s="14"/>
    </row>
    <row r="26" spans="1:7" ht="15" thickBot="1" x14ac:dyDescent="0.35">
      <c r="A26" s="24" t="s">
        <v>24</v>
      </c>
      <c r="B26" s="9">
        <v>36515</v>
      </c>
      <c r="C26" s="14">
        <v>155.19999999999999</v>
      </c>
      <c r="D26" s="9">
        <f t="shared" si="3"/>
        <v>4.1316235815400212E-2</v>
      </c>
      <c r="E26" s="14">
        <f t="shared" si="4"/>
        <v>6.4122797985501121</v>
      </c>
      <c r="F26" s="20">
        <f t="shared" si="5"/>
        <v>9.7892929733360876E-2</v>
      </c>
      <c r="G26" s="14"/>
    </row>
    <row r="27" spans="1:7" ht="15" thickBot="1" x14ac:dyDescent="0.35">
      <c r="A27" s="24" t="s">
        <v>25</v>
      </c>
      <c r="B27" s="9">
        <v>46875</v>
      </c>
      <c r="C27" s="14">
        <v>131.19999999999999</v>
      </c>
      <c r="D27" s="9">
        <f t="shared" si="3"/>
        <v>5.3038437733722715E-2</v>
      </c>
      <c r="E27" s="14">
        <f t="shared" si="4"/>
        <v>6.9586430306644198</v>
      </c>
      <c r="F27" s="20">
        <f t="shared" si="5"/>
        <v>0.12566701578122116</v>
      </c>
      <c r="G27" s="14"/>
    </row>
    <row r="28" spans="1:7" ht="15" thickBot="1" x14ac:dyDescent="0.35">
      <c r="A28" s="24" t="s">
        <v>26</v>
      </c>
      <c r="B28" s="9">
        <v>51932</v>
      </c>
      <c r="C28" s="14">
        <v>131.19999999999999</v>
      </c>
      <c r="D28" s="9">
        <f t="shared" si="3"/>
        <v>5.8760365832270678E-2</v>
      </c>
      <c r="E28" s="14">
        <f t="shared" si="4"/>
        <v>7.7093599971939124</v>
      </c>
      <c r="F28" s="20">
        <f t="shared" si="5"/>
        <v>0.13922430855574139</v>
      </c>
      <c r="G28" s="14"/>
    </row>
    <row r="29" spans="1:7" ht="15" thickBot="1" x14ac:dyDescent="0.35">
      <c r="A29" s="24" t="s">
        <v>27</v>
      </c>
      <c r="B29" s="9">
        <v>45941</v>
      </c>
      <c r="C29" s="14">
        <v>146.19999999999999</v>
      </c>
      <c r="D29" s="9">
        <f t="shared" si="3"/>
        <v>5.1981629182399049E-2</v>
      </c>
      <c r="E29" s="14">
        <f t="shared" si="4"/>
        <v>7.5997141864667404</v>
      </c>
      <c r="F29" s="20">
        <f t="shared" si="5"/>
        <v>0.12316305860277509</v>
      </c>
      <c r="G29" s="14"/>
    </row>
    <row r="30" spans="1:7" ht="15" thickBot="1" x14ac:dyDescent="0.35">
      <c r="A30" s="24" t="s">
        <v>28</v>
      </c>
      <c r="B30" s="9">
        <v>35855</v>
      </c>
      <c r="C30" s="14">
        <v>149.19999999999999</v>
      </c>
      <c r="D30" s="9">
        <f t="shared" si="3"/>
        <v>4.0569454612109396E-2</v>
      </c>
      <c r="E30" s="14">
        <f t="shared" si="4"/>
        <v>6.0529626281267213</v>
      </c>
      <c r="F30" s="20">
        <f t="shared" si="5"/>
        <v>9.6123538151161272E-2</v>
      </c>
      <c r="G30" s="14"/>
    </row>
    <row r="31" spans="1:7" ht="15" thickBot="1" x14ac:dyDescent="0.35">
      <c r="A31" s="24" t="s">
        <v>29</v>
      </c>
      <c r="B31" s="9">
        <v>42302</v>
      </c>
      <c r="C31" s="14">
        <v>165.2</v>
      </c>
      <c r="D31" s="9">
        <f t="shared" si="3"/>
        <v>4.7864149184254683E-2</v>
      </c>
      <c r="E31" s="14">
        <f t="shared" si="4"/>
        <v>7.9071574452388731</v>
      </c>
      <c r="F31" s="20">
        <f t="shared" si="5"/>
        <v>0.11340727683364731</v>
      </c>
      <c r="G31" s="14"/>
    </row>
    <row r="32" spans="1:7" ht="15" thickBot="1" x14ac:dyDescent="0.35">
      <c r="A32" s="24" t="s">
        <v>30</v>
      </c>
      <c r="B32" s="9">
        <v>49418</v>
      </c>
      <c r="C32" s="14">
        <v>115.1</v>
      </c>
      <c r="D32" s="9">
        <f t="shared" si="3"/>
        <v>5.5915808339735661E-2</v>
      </c>
      <c r="E32" s="14">
        <f t="shared" si="4"/>
        <v>6.435909539903574</v>
      </c>
      <c r="F32" s="20">
        <f t="shared" si="5"/>
        <v>0.13248453516536293</v>
      </c>
      <c r="G32" s="14"/>
    </row>
    <row r="33" spans="1:7" ht="15" thickBot="1" x14ac:dyDescent="0.35">
      <c r="A33" s="24" t="s">
        <v>31</v>
      </c>
      <c r="B33" s="9">
        <v>51706</v>
      </c>
      <c r="C33" s="14">
        <v>105.1</v>
      </c>
      <c r="D33" s="9">
        <f t="shared" si="3"/>
        <v>5.8504649844477154E-2</v>
      </c>
      <c r="E33" s="14">
        <f t="shared" si="4"/>
        <v>6.1488386986545489</v>
      </c>
      <c r="F33" s="20">
        <f t="shared" si="5"/>
        <v>0.13861842598365487</v>
      </c>
      <c r="G33" s="14"/>
    </row>
    <row r="34" spans="1:7" ht="15" thickBot="1" x14ac:dyDescent="0.35">
      <c r="A34" s="24" t="s">
        <v>32</v>
      </c>
      <c r="B34" s="9">
        <v>50027</v>
      </c>
      <c r="C34" s="14">
        <v>119.1</v>
      </c>
      <c r="D34" s="9">
        <f t="shared" si="3"/>
        <v>5.6604883722772191E-2</v>
      </c>
      <c r="E34" s="14">
        <f t="shared" si="4"/>
        <v>6.7416416513821673</v>
      </c>
      <c r="F34" s="20">
        <f t="shared" si="5"/>
        <v>0.13411720103439256</v>
      </c>
      <c r="G34" s="14"/>
    </row>
    <row r="35" spans="1:7" ht="15" thickBot="1" x14ac:dyDescent="0.35">
      <c r="A35" s="24" t="s">
        <v>33</v>
      </c>
      <c r="B35" s="9">
        <v>26815</v>
      </c>
      <c r="C35" s="14">
        <v>204.2</v>
      </c>
      <c r="D35" s="9">
        <f t="shared" si="3"/>
        <v>3.0340815100368526E-2</v>
      </c>
      <c r="E35" s="14">
        <f t="shared" si="4"/>
        <v>6.1955944434952528</v>
      </c>
      <c r="F35" s="20">
        <f t="shared" si="5"/>
        <v>7.1888235267700176E-2</v>
      </c>
      <c r="G35" s="14"/>
    </row>
    <row r="36" spans="1:7" ht="15" thickBot="1" x14ac:dyDescent="0.35">
      <c r="A36" s="24" t="s">
        <v>34</v>
      </c>
      <c r="B36" s="9">
        <v>36926</v>
      </c>
      <c r="C36" s="14">
        <v>181.2</v>
      </c>
      <c r="D36" s="9">
        <f t="shared" si="3"/>
        <v>4.1781276837449491E-2</v>
      </c>
      <c r="E36" s="14">
        <f t="shared" si="4"/>
        <v>7.5707673629458476</v>
      </c>
      <c r="F36" s="20">
        <f t="shared" si="5"/>
        <v>9.8994778127730609E-2</v>
      </c>
      <c r="G36" s="14"/>
    </row>
    <row r="37" spans="1:7" ht="15" thickBot="1" x14ac:dyDescent="0.35">
      <c r="A37" s="24" t="s">
        <v>35</v>
      </c>
      <c r="B37" s="9">
        <v>50707</v>
      </c>
      <c r="C37" s="14">
        <v>117.1</v>
      </c>
      <c r="D37" s="9">
        <f t="shared" si="3"/>
        <v>5.7374294659496061E-2</v>
      </c>
      <c r="E37" s="14">
        <f t="shared" si="4"/>
        <v>6.7185299046269886</v>
      </c>
      <c r="F37" s="20">
        <f t="shared" si="5"/>
        <v>0.13594021054332547</v>
      </c>
      <c r="G37" s="14"/>
    </row>
    <row r="38" spans="1:7" ht="15" thickBot="1" x14ac:dyDescent="0.35">
      <c r="A38" s="9" t="s">
        <v>40</v>
      </c>
      <c r="B38" s="9">
        <f>SUM(B18:B37)</f>
        <v>883793</v>
      </c>
      <c r="C38" s="9"/>
      <c r="D38" s="9"/>
      <c r="E38" s="9"/>
      <c r="F38" s="9"/>
      <c r="G38" s="9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ht="15" thickBot="1" x14ac:dyDescent="0.35">
      <c r="A40" s="5"/>
      <c r="B40" s="5"/>
      <c r="C40" s="5"/>
      <c r="D40" s="5"/>
      <c r="E40" s="5"/>
      <c r="F40" s="5"/>
      <c r="G40" s="5"/>
    </row>
    <row r="41" spans="1:7" ht="15" thickBot="1" x14ac:dyDescent="0.35">
      <c r="A41" s="1" t="s">
        <v>194</v>
      </c>
      <c r="B41" s="1" t="s">
        <v>195</v>
      </c>
      <c r="C41" s="1" t="s">
        <v>56</v>
      </c>
      <c r="D41" s="1" t="s">
        <v>1</v>
      </c>
      <c r="E41" s="1" t="s">
        <v>4</v>
      </c>
    </row>
    <row r="42" spans="1:7" ht="15" thickBot="1" x14ac:dyDescent="0.35">
      <c r="A42" s="24" t="s">
        <v>192</v>
      </c>
      <c r="B42" s="26">
        <v>11.3655955879641</v>
      </c>
      <c r="C42" s="34">
        <f>B42/100</f>
        <v>0.113655955879641</v>
      </c>
      <c r="D42" s="9">
        <v>180.16</v>
      </c>
      <c r="E42" s="21">
        <f>C42/D42*1000</f>
        <v>0.63086121158770536</v>
      </c>
      <c r="G42" s="35"/>
    </row>
    <row r="43" spans="1:7" ht="15" thickBot="1" x14ac:dyDescent="0.35">
      <c r="A43" s="24" t="s">
        <v>193</v>
      </c>
      <c r="B43" s="26">
        <v>0.53855443208978149</v>
      </c>
      <c r="C43" s="34">
        <f t="shared" ref="C43:C44" si="6">B43/100</f>
        <v>5.3855443208978152E-3</v>
      </c>
      <c r="D43" s="9">
        <v>180.16</v>
      </c>
      <c r="E43" s="21">
        <f>C43/D43*1000</f>
        <v>2.9893119010312028E-2</v>
      </c>
      <c r="G43" s="35"/>
    </row>
    <row r="44" spans="1:7" ht="15" thickBot="1" x14ac:dyDescent="0.35">
      <c r="A44" s="24" t="s">
        <v>198</v>
      </c>
      <c r="B44" s="26">
        <v>6.9006442171887157</v>
      </c>
      <c r="C44" s="34">
        <f t="shared" si="6"/>
        <v>6.9006442171887158E-2</v>
      </c>
      <c r="D44" s="9">
        <v>342.29599999999999</v>
      </c>
      <c r="E44" s="21">
        <f>C44/D44*1000</f>
        <v>0.20159873960515801</v>
      </c>
      <c r="G44" s="35"/>
    </row>
    <row r="45" spans="1:7" ht="15" thickBot="1" x14ac:dyDescent="0.35">
      <c r="A45" s="24" t="s">
        <v>196</v>
      </c>
      <c r="B45" s="41">
        <v>5.1865037529013902</v>
      </c>
      <c r="C45" s="34">
        <f>(B45/2)/100</f>
        <v>2.5932518764506952E-2</v>
      </c>
      <c r="D45" s="9">
        <v>180.16</v>
      </c>
      <c r="E45" s="21">
        <f>C45/D45*1000</f>
        <v>0.14394160060228103</v>
      </c>
      <c r="G45" s="35"/>
    </row>
    <row r="46" spans="1:7" ht="15" thickBot="1" x14ac:dyDescent="0.35">
      <c r="A46" s="24" t="s">
        <v>197</v>
      </c>
      <c r="B46" s="42"/>
      <c r="C46" s="34">
        <f>(B45/2)/100</f>
        <v>2.5932518764506952E-2</v>
      </c>
      <c r="D46" s="9">
        <v>180.16</v>
      </c>
      <c r="E46" s="21">
        <f>C46/D46*1000</f>
        <v>0.14394160060228103</v>
      </c>
      <c r="G46" s="35"/>
    </row>
    <row r="47" spans="1:7" ht="15" thickBot="1" x14ac:dyDescent="0.35"/>
    <row r="48" spans="1:7" ht="15" thickBot="1" x14ac:dyDescent="0.35">
      <c r="A48" s="17" t="s">
        <v>214</v>
      </c>
      <c r="B48" s="18"/>
      <c r="C48" s="18"/>
      <c r="F48" s="30"/>
      <c r="G48" s="25"/>
    </row>
    <row r="49" spans="1:11" ht="15" thickBot="1" x14ac:dyDescent="0.35">
      <c r="A49" s="1" t="s">
        <v>189</v>
      </c>
      <c r="B49" s="1" t="s">
        <v>226</v>
      </c>
      <c r="C49" s="1" t="s">
        <v>56</v>
      </c>
      <c r="D49" s="31"/>
      <c r="E49" s="31"/>
      <c r="F49" s="31"/>
      <c r="G49" s="31"/>
    </row>
    <row r="50" spans="1:11" ht="15" thickBot="1" x14ac:dyDescent="0.35">
      <c r="A50" s="24" t="s">
        <v>215</v>
      </c>
      <c r="B50" s="37">
        <f>C50*100</f>
        <v>1.17432007</v>
      </c>
      <c r="C50" s="21">
        <v>1.1743200699999999E-2</v>
      </c>
      <c r="E50" s="5"/>
      <c r="F50" s="5"/>
      <c r="G50" s="5"/>
    </row>
    <row r="51" spans="1:11" ht="15" thickBot="1" x14ac:dyDescent="0.35">
      <c r="A51" s="24" t="s">
        <v>55</v>
      </c>
      <c r="B51" s="37">
        <f t="shared" ref="B51:B60" si="7">C51*100</f>
        <v>13.143699519999998</v>
      </c>
      <c r="C51" s="21">
        <v>0.13143699519999999</v>
      </c>
      <c r="D51" s="39"/>
      <c r="E51" s="5"/>
      <c r="F51" s="5"/>
      <c r="G51" s="5"/>
    </row>
    <row r="52" spans="1:11" ht="15" thickBot="1" x14ac:dyDescent="0.35">
      <c r="A52" s="24" t="s">
        <v>50</v>
      </c>
      <c r="B52" s="37">
        <f t="shared" si="7"/>
        <v>2.1532217</v>
      </c>
      <c r="C52" s="21">
        <v>2.1532216999999999E-2</v>
      </c>
      <c r="D52" s="5"/>
      <c r="E52" s="5"/>
      <c r="F52" s="5"/>
      <c r="G52" s="5"/>
    </row>
    <row r="53" spans="1:11" ht="15" thickBot="1" x14ac:dyDescent="0.35">
      <c r="A53" s="24" t="s">
        <v>54</v>
      </c>
      <c r="B53" s="37">
        <f t="shared" si="7"/>
        <v>0.14687011790117274</v>
      </c>
      <c r="C53" s="21">
        <v>1.4687011790117275E-3</v>
      </c>
      <c r="D53" s="5"/>
      <c r="E53" s="5"/>
      <c r="F53" s="5"/>
      <c r="G53" s="5"/>
    </row>
    <row r="54" spans="1:11" ht="15" thickBot="1" x14ac:dyDescent="0.35">
      <c r="A54" s="24" t="s">
        <v>52</v>
      </c>
      <c r="B54" s="37">
        <f t="shared" si="7"/>
        <v>0.11345523928972141</v>
      </c>
      <c r="C54" s="21">
        <v>1.1345523928972142E-3</v>
      </c>
      <c r="D54" s="5"/>
      <c r="E54" s="5"/>
      <c r="F54" s="5"/>
      <c r="G54" s="5"/>
    </row>
    <row r="55" spans="1:11" ht="15" thickBot="1" x14ac:dyDescent="0.35">
      <c r="A55" s="24" t="s">
        <v>53</v>
      </c>
      <c r="B55" s="37">
        <f t="shared" si="7"/>
        <v>9.402796121754313E-2</v>
      </c>
      <c r="C55" s="21">
        <v>9.4027961217543125E-4</v>
      </c>
      <c r="D55" s="5"/>
      <c r="E55" s="5"/>
      <c r="F55" s="5"/>
      <c r="G55" s="5"/>
    </row>
    <row r="56" spans="1:11" ht="15" thickBot="1" x14ac:dyDescent="0.35">
      <c r="A56" s="24" t="s">
        <v>51</v>
      </c>
      <c r="B56" s="37">
        <f t="shared" si="7"/>
        <v>0.37222641864291856</v>
      </c>
      <c r="C56" s="21">
        <v>3.7222641864291858E-3</v>
      </c>
      <c r="D56" s="39"/>
      <c r="E56" s="5"/>
      <c r="F56" s="5"/>
      <c r="G56" s="5"/>
    </row>
    <row r="57" spans="1:11" s="29" customFormat="1" ht="15" thickBot="1" x14ac:dyDescent="0.35">
      <c r="A57" s="24" t="s">
        <v>205</v>
      </c>
      <c r="B57" s="37">
        <f t="shared" si="7"/>
        <v>1.7095992948644202E-2</v>
      </c>
      <c r="C57" s="21">
        <v>1.7095992948644204E-4</v>
      </c>
      <c r="D57" s="5"/>
      <c r="E57" s="27"/>
      <c r="F57" s="27"/>
      <c r="G57" s="27"/>
    </row>
    <row r="58" spans="1:11" s="29" customFormat="1" ht="15" thickBot="1" x14ac:dyDescent="0.35">
      <c r="A58" s="24" t="s">
        <v>217</v>
      </c>
      <c r="B58" s="37">
        <f>C58*100</f>
        <v>0</v>
      </c>
      <c r="C58" s="21">
        <v>0</v>
      </c>
      <c r="D58" s="39"/>
      <c r="E58" s="27"/>
      <c r="F58" s="27"/>
      <c r="G58" s="27"/>
    </row>
    <row r="59" spans="1:11" s="29" customFormat="1" ht="15" thickBot="1" x14ac:dyDescent="0.35">
      <c r="A59" s="24" t="s">
        <v>218</v>
      </c>
      <c r="B59" s="37">
        <f t="shared" si="7"/>
        <v>0.88662069999999993</v>
      </c>
      <c r="C59" s="21">
        <v>8.8662069999999992E-3</v>
      </c>
      <c r="D59" s="39"/>
      <c r="E59" s="27"/>
      <c r="F59" s="27"/>
      <c r="G59" s="27"/>
    </row>
    <row r="60" spans="1:11" s="29" customFormat="1" ht="15" thickBot="1" x14ac:dyDescent="0.35">
      <c r="A60" s="24" t="s">
        <v>219</v>
      </c>
      <c r="B60" s="37">
        <f t="shared" si="7"/>
        <v>0</v>
      </c>
      <c r="C60" s="21">
        <v>0</v>
      </c>
      <c r="D60" s="39"/>
      <c r="E60" s="27"/>
      <c r="F60" s="27"/>
      <c r="G60" s="27"/>
    </row>
    <row r="61" spans="1:11" s="29" customFormat="1" ht="15" thickBot="1" x14ac:dyDescent="0.35">
      <c r="A61" s="27"/>
      <c r="B61" s="28"/>
      <c r="C61" s="27"/>
      <c r="D61" s="27"/>
      <c r="E61" s="27"/>
      <c r="F61" s="27"/>
      <c r="G61" s="27"/>
    </row>
    <row r="62" spans="1:11" ht="15" thickBot="1" x14ac:dyDescent="0.35">
      <c r="A62" s="1" t="s">
        <v>190</v>
      </c>
      <c r="B62" s="1" t="s">
        <v>62</v>
      </c>
      <c r="C62" s="1" t="s">
        <v>216</v>
      </c>
      <c r="D62" s="1" t="s">
        <v>187</v>
      </c>
      <c r="E62" s="1" t="s">
        <v>216</v>
      </c>
      <c r="F62" s="1" t="s">
        <v>188</v>
      </c>
      <c r="G62" s="1" t="s">
        <v>216</v>
      </c>
      <c r="H62" s="1" t="s">
        <v>208</v>
      </c>
      <c r="I62" s="31"/>
      <c r="J62" s="31"/>
      <c r="K62" s="31"/>
    </row>
    <row r="63" spans="1:11" ht="15" thickBot="1" x14ac:dyDescent="0.35">
      <c r="A63" s="9" t="s">
        <v>206</v>
      </c>
      <c r="B63" s="26">
        <v>6.4254999999999993E-2</v>
      </c>
      <c r="C63" s="34">
        <v>7.8819906326595773E-2</v>
      </c>
      <c r="D63" s="1"/>
      <c r="E63" s="1"/>
      <c r="F63" s="1"/>
      <c r="G63" s="9"/>
      <c r="H63" s="34">
        <v>0.18094253976454405</v>
      </c>
      <c r="I63" s="31"/>
      <c r="J63" s="31"/>
      <c r="K63" s="31"/>
    </row>
    <row r="64" spans="1:11" ht="15" thickBot="1" x14ac:dyDescent="0.35">
      <c r="A64" s="9" t="s">
        <v>57</v>
      </c>
      <c r="B64" s="26">
        <v>0.13756000000000002</v>
      </c>
      <c r="C64" s="34">
        <v>1.0131689559660498E-2</v>
      </c>
      <c r="D64" s="9"/>
      <c r="E64" s="9"/>
      <c r="F64" s="9"/>
      <c r="G64" s="9"/>
      <c r="H64" s="5"/>
      <c r="I64" s="5"/>
    </row>
    <row r="65" spans="1:9" ht="15" thickBot="1" x14ac:dyDescent="0.35">
      <c r="A65" s="24" t="s">
        <v>58</v>
      </c>
      <c r="B65" s="26">
        <v>4.596495</v>
      </c>
      <c r="C65" s="34">
        <v>4.0755155502095561E-2</v>
      </c>
      <c r="D65" s="26">
        <f>(100/SUM($B$65,$B$67:$B$69))*B65</f>
        <v>25.92914028997345</v>
      </c>
      <c r="E65" s="26">
        <f>(100/SUM($B$65,$B$67:$B$69))*C65</f>
        <v>0.22990259851332789</v>
      </c>
      <c r="F65" s="21">
        <f>(D65/100)*$H$63</f>
        <v>4.6916844979789624E-2</v>
      </c>
      <c r="G65" s="21">
        <f>(E65/100)*$H$63</f>
        <v>4.1599160073469836E-4</v>
      </c>
      <c r="H65" s="39"/>
      <c r="I65" s="5"/>
    </row>
    <row r="66" spans="1:9" ht="15" thickBot="1" x14ac:dyDescent="0.35">
      <c r="A66" s="9" t="s">
        <v>207</v>
      </c>
      <c r="B66" s="26">
        <v>0.1135775</v>
      </c>
      <c r="C66" s="34">
        <v>1.2745193538480833E-2</v>
      </c>
      <c r="D66" s="26"/>
      <c r="E66" s="26"/>
      <c r="F66" s="9"/>
      <c r="G66" s="5"/>
      <c r="H66" s="39"/>
      <c r="I66" s="5"/>
    </row>
    <row r="67" spans="1:9" ht="15" thickBot="1" x14ac:dyDescent="0.35">
      <c r="A67" s="24" t="s">
        <v>59</v>
      </c>
      <c r="B67" s="26">
        <v>1.0122424999999999</v>
      </c>
      <c r="C67" s="34">
        <v>3.4639163168298431E-2</v>
      </c>
      <c r="D67" s="26">
        <f t="shared" ref="D67:E69" si="8">(100/SUM($B$65,$B$67:$B$69))*B67</f>
        <v>5.7101286501939956</v>
      </c>
      <c r="E67" s="26">
        <f t="shared" si="8"/>
        <v>0.1954018706249199</v>
      </c>
      <c r="F67" s="21">
        <f t="shared" ref="F67:G68" si="9">(D67/100)*$H$63</f>
        <v>1.0332051803483892E-2</v>
      </c>
      <c r="G67" s="21">
        <f t="shared" si="9"/>
        <v>3.5356510745615863E-4</v>
      </c>
      <c r="H67" s="39"/>
      <c r="I67" s="5"/>
    </row>
    <row r="68" spans="1:9" ht="15" thickBot="1" x14ac:dyDescent="0.35">
      <c r="A68" s="24" t="s">
        <v>60</v>
      </c>
      <c r="B68" s="26">
        <v>5.3969675000000006</v>
      </c>
      <c r="C68" s="34">
        <v>0.23308215996010256</v>
      </c>
      <c r="D68" s="26">
        <f t="shared" si="8"/>
        <v>30.444659995915867</v>
      </c>
      <c r="E68" s="26">
        <f t="shared" si="8"/>
        <v>1.3148322851858931</v>
      </c>
      <c r="F68" s="21">
        <f t="shared" si="9"/>
        <v>5.5087341019290303E-2</v>
      </c>
      <c r="G68" s="21">
        <f t="shared" si="9"/>
        <v>2.3790909304595479E-3</v>
      </c>
      <c r="H68" s="39"/>
      <c r="I68" s="5"/>
    </row>
    <row r="69" spans="1:9" ht="15" thickBot="1" x14ac:dyDescent="0.35">
      <c r="A69" s="24" t="s">
        <v>61</v>
      </c>
      <c r="B69" s="26">
        <v>6.7214350000000005</v>
      </c>
      <c r="C69" s="34">
        <v>0.132262171336579</v>
      </c>
      <c r="D69" s="26">
        <f t="shared" si="8"/>
        <v>37.916071063916682</v>
      </c>
      <c r="E69" s="26">
        <f t="shared" si="8"/>
        <v>0.74609988603113064</v>
      </c>
      <c r="F69" s="21">
        <f>(D69/100)*$H$63</f>
        <v>6.8606301961980226E-2</v>
      </c>
      <c r="G69" s="21">
        <f>(E69/100)*$H$63</f>
        <v>1.3500120829650964E-3</v>
      </c>
      <c r="H69" s="39"/>
      <c r="I69" s="5"/>
    </row>
    <row r="70" spans="1:9" x14ac:dyDescent="0.3">
      <c r="A70" s="5"/>
      <c r="B70" s="36">
        <f>SUM(B63:B69)</f>
        <v>18.0425325</v>
      </c>
      <c r="C70" s="5"/>
      <c r="D70" s="36">
        <f>SUM(D65:D69)</f>
        <v>100</v>
      </c>
      <c r="E70" s="36"/>
      <c r="F70" s="5">
        <f>SUM(F65:F69)</f>
        <v>0.18094253976454405</v>
      </c>
      <c r="G70" s="38"/>
    </row>
    <row r="71" spans="1:9" x14ac:dyDescent="0.3">
      <c r="C71" s="5"/>
      <c r="E71" s="5"/>
    </row>
    <row r="72" spans="1:9" ht="15" thickBot="1" x14ac:dyDescent="0.35"/>
    <row r="73" spans="1:9" ht="15" thickBot="1" x14ac:dyDescent="0.35">
      <c r="A73" s="17" t="s">
        <v>227</v>
      </c>
      <c r="B73" s="1" t="s">
        <v>62</v>
      </c>
    </row>
    <row r="74" spans="1:9" ht="15" thickBot="1" x14ac:dyDescent="0.35">
      <c r="A74" s="17" t="s">
        <v>90</v>
      </c>
      <c r="B74" s="40">
        <v>0.15840000000000001</v>
      </c>
    </row>
    <row r="75" spans="1:9" ht="15" thickBot="1" x14ac:dyDescent="0.35">
      <c r="A75" s="17" t="s">
        <v>91</v>
      </c>
      <c r="B75" s="40">
        <v>0.51990000000000003</v>
      </c>
    </row>
    <row r="76" spans="1:9" ht="15" thickBot="1" x14ac:dyDescent="0.35">
      <c r="A76" s="17" t="s">
        <v>228</v>
      </c>
      <c r="B76" s="17">
        <v>31.74</v>
      </c>
    </row>
    <row r="77" spans="1:9" ht="15" thickBot="1" x14ac:dyDescent="0.35">
      <c r="A77" s="17" t="s">
        <v>194</v>
      </c>
      <c r="B77" s="17">
        <v>23.99</v>
      </c>
    </row>
    <row r="78" spans="1:9" ht="15" thickBot="1" x14ac:dyDescent="0.35">
      <c r="A78" s="17" t="s">
        <v>189</v>
      </c>
      <c r="B78" s="17">
        <v>18.09</v>
      </c>
    </row>
    <row r="79" spans="1:9" ht="15" thickBot="1" x14ac:dyDescent="0.35">
      <c r="A79" s="17" t="s">
        <v>229</v>
      </c>
      <c r="B79" s="40">
        <v>25.5017</v>
      </c>
    </row>
  </sheetData>
  <sortState xmlns:xlrd2="http://schemas.microsoft.com/office/spreadsheetml/2017/richdata2"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opLeftCell="A49" workbookViewId="0">
      <selection activeCell="D75" sqref="D75"/>
    </sheetView>
  </sheetViews>
  <sheetFormatPr defaultRowHeight="14.4" x14ac:dyDescent="0.3"/>
  <cols>
    <col min="1" max="1" width="14.6640625" customWidth="1"/>
    <col min="4" max="4" width="27" customWidth="1"/>
  </cols>
  <sheetData>
    <row r="1" spans="1:4" x14ac:dyDescent="0.3">
      <c r="A1" t="s">
        <v>63</v>
      </c>
      <c r="B1" t="s">
        <v>64</v>
      </c>
      <c r="C1" t="s">
        <v>65</v>
      </c>
      <c r="D1" t="s">
        <v>66</v>
      </c>
    </row>
    <row r="2" spans="1:4" x14ac:dyDescent="0.3">
      <c r="A2" t="s">
        <v>5</v>
      </c>
      <c r="B2" t="s">
        <v>86</v>
      </c>
      <c r="C2" t="s">
        <v>90</v>
      </c>
      <c r="D2">
        <v>-1.224592E-3</v>
      </c>
    </row>
    <row r="3" spans="1:4" x14ac:dyDescent="0.3">
      <c r="A3" t="s">
        <v>6</v>
      </c>
      <c r="B3" t="s">
        <v>87</v>
      </c>
      <c r="C3" t="s">
        <v>90</v>
      </c>
      <c r="D3">
        <v>-1.1363269999999999E-3</v>
      </c>
    </row>
    <row r="4" spans="1:4" x14ac:dyDescent="0.3">
      <c r="A4" t="s">
        <v>7</v>
      </c>
      <c r="B4" t="s">
        <v>88</v>
      </c>
      <c r="C4" t="s">
        <v>90</v>
      </c>
      <c r="D4">
        <v>-1.2842859999999999E-3</v>
      </c>
    </row>
    <row r="5" spans="1:4" x14ac:dyDescent="0.3">
      <c r="A5" t="s">
        <v>8</v>
      </c>
      <c r="B5" t="s">
        <v>89</v>
      </c>
      <c r="C5" t="s">
        <v>90</v>
      </c>
      <c r="D5">
        <v>-1.1913150000000001E-3</v>
      </c>
    </row>
    <row r="6" spans="1:4" x14ac:dyDescent="0.3">
      <c r="A6" t="s">
        <v>90</v>
      </c>
      <c r="B6" t="s">
        <v>185</v>
      </c>
      <c r="C6" t="s">
        <v>90</v>
      </c>
      <c r="D6">
        <v>1</v>
      </c>
    </row>
    <row r="7" spans="1:4" x14ac:dyDescent="0.3">
      <c r="A7" t="s">
        <v>9</v>
      </c>
      <c r="B7" t="s">
        <v>95</v>
      </c>
      <c r="C7" t="s">
        <v>91</v>
      </c>
      <c r="D7">
        <v>-3.834184E-3</v>
      </c>
    </row>
    <row r="8" spans="1:4" x14ac:dyDescent="0.3">
      <c r="A8" t="s">
        <v>10</v>
      </c>
      <c r="B8" t="s">
        <v>96</v>
      </c>
      <c r="C8" t="s">
        <v>91</v>
      </c>
      <c r="D8">
        <v>-3.8199480000000001E-3</v>
      </c>
    </row>
    <row r="9" spans="1:4" x14ac:dyDescent="0.3">
      <c r="A9" t="s">
        <v>11</v>
      </c>
      <c r="B9" t="s">
        <v>97</v>
      </c>
      <c r="C9" t="s">
        <v>91</v>
      </c>
      <c r="D9">
        <v>-3.8322719999999998E-3</v>
      </c>
    </row>
    <row r="10" spans="1:4" x14ac:dyDescent="0.3">
      <c r="A10" t="s">
        <v>12</v>
      </c>
      <c r="B10" t="s">
        <v>98</v>
      </c>
      <c r="C10" t="s">
        <v>91</v>
      </c>
      <c r="D10">
        <v>-3.830029E-3</v>
      </c>
    </row>
    <row r="11" spans="1:4" x14ac:dyDescent="0.3">
      <c r="A11" t="s">
        <v>91</v>
      </c>
      <c r="B11" t="s">
        <v>186</v>
      </c>
      <c r="C11" t="s">
        <v>91</v>
      </c>
      <c r="D11">
        <v>1</v>
      </c>
    </row>
    <row r="12" spans="1:4" x14ac:dyDescent="0.3">
      <c r="A12" t="s">
        <v>119</v>
      </c>
      <c r="B12" t="s">
        <v>121</v>
      </c>
      <c r="C12" t="s">
        <v>92</v>
      </c>
      <c r="D12">
        <v>0.1409937</v>
      </c>
    </row>
    <row r="13" spans="1:4" x14ac:dyDescent="0.3">
      <c r="A13" t="s">
        <v>120</v>
      </c>
      <c r="B13" t="s">
        <v>122</v>
      </c>
      <c r="C13" t="s">
        <v>92</v>
      </c>
      <c r="D13">
        <v>0.135446926</v>
      </c>
    </row>
    <row r="14" spans="1:4" x14ac:dyDescent="0.3">
      <c r="A14" t="s">
        <v>123</v>
      </c>
      <c r="B14" t="s">
        <v>124</v>
      </c>
      <c r="C14" t="s">
        <v>92</v>
      </c>
      <c r="D14">
        <v>0.112506496</v>
      </c>
    </row>
    <row r="15" spans="1:4" x14ac:dyDescent="0.3">
      <c r="A15" t="s">
        <v>125</v>
      </c>
      <c r="B15" t="s">
        <v>129</v>
      </c>
      <c r="C15" t="s">
        <v>92</v>
      </c>
      <c r="D15">
        <v>0.13154354100000001</v>
      </c>
    </row>
    <row r="16" spans="1:4" x14ac:dyDescent="0.3">
      <c r="A16" t="s">
        <v>126</v>
      </c>
      <c r="B16" t="s">
        <v>130</v>
      </c>
      <c r="C16" t="s">
        <v>92</v>
      </c>
      <c r="D16">
        <v>5.1317717999999998E-2</v>
      </c>
    </row>
    <row r="17" spans="1:4" x14ac:dyDescent="0.3">
      <c r="A17" t="s">
        <v>127</v>
      </c>
      <c r="B17" t="s">
        <v>131</v>
      </c>
      <c r="C17" t="s">
        <v>92</v>
      </c>
      <c r="D17">
        <v>0.12113362</v>
      </c>
    </row>
    <row r="18" spans="1:4" x14ac:dyDescent="0.3">
      <c r="A18" t="s">
        <v>128</v>
      </c>
      <c r="B18" t="s">
        <v>132</v>
      </c>
      <c r="C18" t="s">
        <v>92</v>
      </c>
      <c r="D18">
        <v>0.13087599699999999</v>
      </c>
    </row>
    <row r="19" spans="1:4" x14ac:dyDescent="0.3">
      <c r="A19" t="s">
        <v>133</v>
      </c>
      <c r="B19" t="s">
        <v>135</v>
      </c>
      <c r="C19" t="s">
        <v>92</v>
      </c>
      <c r="D19">
        <v>0.138017905</v>
      </c>
    </row>
    <row r="20" spans="1:4" x14ac:dyDescent="0.3">
      <c r="A20" t="s">
        <v>134</v>
      </c>
      <c r="B20" t="s">
        <v>136</v>
      </c>
      <c r="C20" t="s">
        <v>92</v>
      </c>
      <c r="D20">
        <v>9.7892930000000003E-2</v>
      </c>
    </row>
    <row r="21" spans="1:4" x14ac:dyDescent="0.3">
      <c r="A21" t="s">
        <v>137</v>
      </c>
      <c r="B21" t="s">
        <v>138</v>
      </c>
      <c r="C21" t="s">
        <v>92</v>
      </c>
      <c r="D21">
        <v>0.12566701599999999</v>
      </c>
    </row>
    <row r="22" spans="1:4" x14ac:dyDescent="0.3">
      <c r="A22" t="s">
        <v>139</v>
      </c>
      <c r="B22" t="s">
        <v>141</v>
      </c>
      <c r="C22" t="s">
        <v>92</v>
      </c>
      <c r="D22">
        <v>0.13922430899999999</v>
      </c>
    </row>
    <row r="23" spans="1:4" x14ac:dyDescent="0.3">
      <c r="A23" t="s">
        <v>140</v>
      </c>
      <c r="B23" t="s">
        <v>142</v>
      </c>
      <c r="C23" t="s">
        <v>92</v>
      </c>
      <c r="D23">
        <v>0.12316305900000001</v>
      </c>
    </row>
    <row r="24" spans="1:4" x14ac:dyDescent="0.3">
      <c r="A24" t="s">
        <v>143</v>
      </c>
      <c r="B24" t="s">
        <v>144</v>
      </c>
      <c r="C24" t="s">
        <v>92</v>
      </c>
      <c r="D24">
        <v>9.6123537999999994E-2</v>
      </c>
    </row>
    <row r="25" spans="1:4" x14ac:dyDescent="0.3">
      <c r="A25" t="s">
        <v>145</v>
      </c>
      <c r="B25" t="s">
        <v>146</v>
      </c>
      <c r="C25" t="s">
        <v>92</v>
      </c>
      <c r="D25">
        <v>0.113407277</v>
      </c>
    </row>
    <row r="26" spans="1:4" x14ac:dyDescent="0.3">
      <c r="A26" t="s">
        <v>147</v>
      </c>
      <c r="B26" t="s">
        <v>150</v>
      </c>
      <c r="C26" t="s">
        <v>92</v>
      </c>
      <c r="D26">
        <v>0.13248453499999999</v>
      </c>
    </row>
    <row r="27" spans="1:4" x14ac:dyDescent="0.3">
      <c r="A27" t="s">
        <v>148</v>
      </c>
      <c r="B27" t="s">
        <v>151</v>
      </c>
      <c r="C27" t="s">
        <v>92</v>
      </c>
      <c r="D27">
        <v>0.13861842599999999</v>
      </c>
    </row>
    <row r="28" spans="1:4" x14ac:dyDescent="0.3">
      <c r="A28" t="s">
        <v>149</v>
      </c>
      <c r="B28" t="s">
        <v>152</v>
      </c>
      <c r="C28" t="s">
        <v>92</v>
      </c>
      <c r="D28">
        <v>0.13411720099999999</v>
      </c>
    </row>
    <row r="29" spans="1:4" x14ac:dyDescent="0.3">
      <c r="A29" t="s">
        <v>153</v>
      </c>
      <c r="B29" t="s">
        <v>154</v>
      </c>
      <c r="C29" t="s">
        <v>92</v>
      </c>
      <c r="D29">
        <v>7.1888234999999995E-2</v>
      </c>
    </row>
    <row r="30" spans="1:4" x14ac:dyDescent="0.3">
      <c r="A30" t="s">
        <v>155</v>
      </c>
      <c r="B30" t="s">
        <v>156</v>
      </c>
      <c r="C30" t="s">
        <v>92</v>
      </c>
      <c r="D30">
        <v>9.8994778000000005E-2</v>
      </c>
    </row>
    <row r="31" spans="1:4" x14ac:dyDescent="0.3">
      <c r="A31" t="s">
        <v>157</v>
      </c>
      <c r="B31" t="s">
        <v>158</v>
      </c>
      <c r="C31" t="s">
        <v>92</v>
      </c>
      <c r="D31">
        <v>0.13594021100000001</v>
      </c>
    </row>
    <row r="32" spans="1:4" x14ac:dyDescent="0.3">
      <c r="A32" t="s">
        <v>159</v>
      </c>
      <c r="B32" t="s">
        <v>99</v>
      </c>
      <c r="C32" t="s">
        <v>92</v>
      </c>
      <c r="D32">
        <v>-0.1409937</v>
      </c>
    </row>
    <row r="33" spans="1:4" x14ac:dyDescent="0.3">
      <c r="A33" t="s">
        <v>160</v>
      </c>
      <c r="B33" t="s">
        <v>100</v>
      </c>
      <c r="C33" t="s">
        <v>92</v>
      </c>
      <c r="D33">
        <v>-0.135446926</v>
      </c>
    </row>
    <row r="34" spans="1:4" x14ac:dyDescent="0.3">
      <c r="A34" t="s">
        <v>161</v>
      </c>
      <c r="B34" t="s">
        <v>101</v>
      </c>
      <c r="C34" t="s">
        <v>92</v>
      </c>
      <c r="D34">
        <v>-0.112506496</v>
      </c>
    </row>
    <row r="35" spans="1:4" x14ac:dyDescent="0.3">
      <c r="A35" t="s">
        <v>162</v>
      </c>
      <c r="B35" t="s">
        <v>102</v>
      </c>
      <c r="C35" t="s">
        <v>92</v>
      </c>
      <c r="D35">
        <v>-0.13154354100000001</v>
      </c>
    </row>
    <row r="36" spans="1:4" x14ac:dyDescent="0.3">
      <c r="A36" t="s">
        <v>163</v>
      </c>
      <c r="B36" t="s">
        <v>103</v>
      </c>
      <c r="C36" t="s">
        <v>92</v>
      </c>
      <c r="D36">
        <v>-5.1317717999999998E-2</v>
      </c>
    </row>
    <row r="37" spans="1:4" x14ac:dyDescent="0.3">
      <c r="A37" t="s">
        <v>164</v>
      </c>
      <c r="B37" t="s">
        <v>104</v>
      </c>
      <c r="C37" t="s">
        <v>92</v>
      </c>
      <c r="D37">
        <v>-0.12113362</v>
      </c>
    </row>
    <row r="38" spans="1:4" x14ac:dyDescent="0.3">
      <c r="A38" t="s">
        <v>165</v>
      </c>
      <c r="B38" t="s">
        <v>105</v>
      </c>
      <c r="C38" t="s">
        <v>92</v>
      </c>
      <c r="D38">
        <v>-0.13087599699999999</v>
      </c>
    </row>
    <row r="39" spans="1:4" x14ac:dyDescent="0.3">
      <c r="A39" t="s">
        <v>166</v>
      </c>
      <c r="B39" t="s">
        <v>106</v>
      </c>
      <c r="C39" t="s">
        <v>92</v>
      </c>
      <c r="D39">
        <v>-0.138017905</v>
      </c>
    </row>
    <row r="40" spans="1:4" x14ac:dyDescent="0.3">
      <c r="A40" t="s">
        <v>167</v>
      </c>
      <c r="B40" t="s">
        <v>107</v>
      </c>
      <c r="C40" t="s">
        <v>92</v>
      </c>
      <c r="D40">
        <v>-9.7892930000000003E-2</v>
      </c>
    </row>
    <row r="41" spans="1:4" x14ac:dyDescent="0.3">
      <c r="A41" t="s">
        <v>168</v>
      </c>
      <c r="B41" t="s">
        <v>108</v>
      </c>
      <c r="C41" t="s">
        <v>92</v>
      </c>
      <c r="D41">
        <v>-0.12566701599999999</v>
      </c>
    </row>
    <row r="42" spans="1:4" x14ac:dyDescent="0.3">
      <c r="A42" t="s">
        <v>169</v>
      </c>
      <c r="B42" t="s">
        <v>109</v>
      </c>
      <c r="C42" t="s">
        <v>92</v>
      </c>
      <c r="D42">
        <v>-0.13922430899999999</v>
      </c>
    </row>
    <row r="43" spans="1:4" x14ac:dyDescent="0.3">
      <c r="A43" t="s">
        <v>170</v>
      </c>
      <c r="B43" t="s">
        <v>110</v>
      </c>
      <c r="C43" t="s">
        <v>92</v>
      </c>
      <c r="D43">
        <v>-0.12316305900000001</v>
      </c>
    </row>
    <row r="44" spans="1:4" x14ac:dyDescent="0.3">
      <c r="A44" t="s">
        <v>171</v>
      </c>
      <c r="B44" t="s">
        <v>111</v>
      </c>
      <c r="C44" t="s">
        <v>92</v>
      </c>
      <c r="D44">
        <v>-9.6123537999999994E-2</v>
      </c>
    </row>
    <row r="45" spans="1:4" x14ac:dyDescent="0.3">
      <c r="A45" t="s">
        <v>172</v>
      </c>
      <c r="B45" t="s">
        <v>112</v>
      </c>
      <c r="C45" t="s">
        <v>92</v>
      </c>
      <c r="D45">
        <v>-0.113407277</v>
      </c>
    </row>
    <row r="46" spans="1:4" x14ac:dyDescent="0.3">
      <c r="A46" t="s">
        <v>173</v>
      </c>
      <c r="B46" t="s">
        <v>113</v>
      </c>
      <c r="C46" t="s">
        <v>92</v>
      </c>
      <c r="D46">
        <v>-0.13248453499999999</v>
      </c>
    </row>
    <row r="47" spans="1:4" x14ac:dyDescent="0.3">
      <c r="A47" t="s">
        <v>174</v>
      </c>
      <c r="B47" t="s">
        <v>114</v>
      </c>
      <c r="C47" t="s">
        <v>92</v>
      </c>
      <c r="D47">
        <v>-0.13861842599999999</v>
      </c>
    </row>
    <row r="48" spans="1:4" x14ac:dyDescent="0.3">
      <c r="A48" t="s">
        <v>175</v>
      </c>
      <c r="B48" t="s">
        <v>115</v>
      </c>
      <c r="C48" t="s">
        <v>92</v>
      </c>
      <c r="D48">
        <v>-0.13411720099999999</v>
      </c>
    </row>
    <row r="49" spans="1:4" x14ac:dyDescent="0.3">
      <c r="A49" t="s">
        <v>176</v>
      </c>
      <c r="B49" t="s">
        <v>116</v>
      </c>
      <c r="C49" t="s">
        <v>92</v>
      </c>
      <c r="D49">
        <v>-7.1888234999999995E-2</v>
      </c>
    </row>
    <row r="50" spans="1:4" x14ac:dyDescent="0.3">
      <c r="A50" t="s">
        <v>177</v>
      </c>
      <c r="B50" t="s">
        <v>117</v>
      </c>
      <c r="C50" t="s">
        <v>92</v>
      </c>
      <c r="D50">
        <v>-9.8994778000000005E-2</v>
      </c>
    </row>
    <row r="51" spans="1:4" x14ac:dyDescent="0.3">
      <c r="A51" t="s">
        <v>178</v>
      </c>
      <c r="B51" t="s">
        <v>118</v>
      </c>
      <c r="C51" t="s">
        <v>92</v>
      </c>
      <c r="D51">
        <v>-0.13594021100000001</v>
      </c>
    </row>
    <row r="52" spans="1:4" x14ac:dyDescent="0.3">
      <c r="A52" t="s">
        <v>179</v>
      </c>
      <c r="B52" t="s">
        <v>180</v>
      </c>
      <c r="C52" t="s">
        <v>92</v>
      </c>
      <c r="D52">
        <v>1</v>
      </c>
    </row>
    <row r="53" spans="1:4" x14ac:dyDescent="0.3">
      <c r="A53" t="s">
        <v>67</v>
      </c>
      <c r="B53" t="s">
        <v>68</v>
      </c>
      <c r="C53" t="s">
        <v>94</v>
      </c>
      <c r="D53">
        <v>-3.7222639999999999E-3</v>
      </c>
    </row>
    <row r="54" spans="1:4" x14ac:dyDescent="0.3">
      <c r="A54" t="s">
        <v>69</v>
      </c>
      <c r="B54" t="s">
        <v>70</v>
      </c>
      <c r="C54" t="s">
        <v>94</v>
      </c>
      <c r="D54">
        <v>-1.134552E-3</v>
      </c>
    </row>
    <row r="55" spans="1:4" x14ac:dyDescent="0.3">
      <c r="A55" t="s">
        <v>71</v>
      </c>
      <c r="B55" t="s">
        <v>72</v>
      </c>
      <c r="C55" t="s">
        <v>94</v>
      </c>
      <c r="D55">
        <v>-9.4028000000000004E-4</v>
      </c>
    </row>
    <row r="56" spans="1:4" x14ac:dyDescent="0.3">
      <c r="A56" t="s">
        <v>73</v>
      </c>
      <c r="B56" t="s">
        <v>74</v>
      </c>
      <c r="C56" t="s">
        <v>94</v>
      </c>
      <c r="D56">
        <v>-1.468701E-3</v>
      </c>
    </row>
    <row r="57" spans="1:4" x14ac:dyDescent="0.3">
      <c r="A57" t="s">
        <v>75</v>
      </c>
      <c r="B57" t="s">
        <v>76</v>
      </c>
      <c r="C57" t="s">
        <v>94</v>
      </c>
      <c r="D57">
        <v>-0.131436995</v>
      </c>
    </row>
    <row r="58" spans="1:4" x14ac:dyDescent="0.3">
      <c r="A58" t="s">
        <v>77</v>
      </c>
      <c r="B58" t="s">
        <v>78</v>
      </c>
      <c r="C58" t="s">
        <v>94</v>
      </c>
      <c r="D58">
        <v>-1.1743201E-2</v>
      </c>
    </row>
    <row r="59" spans="1:4" x14ac:dyDescent="0.3">
      <c r="A59" t="s">
        <v>79</v>
      </c>
      <c r="B59" t="s">
        <v>80</v>
      </c>
      <c r="C59" t="s">
        <v>94</v>
      </c>
      <c r="D59">
        <v>-2.1532216999999999E-2</v>
      </c>
    </row>
    <row r="60" spans="1:4" x14ac:dyDescent="0.3">
      <c r="A60" t="s">
        <v>210</v>
      </c>
      <c r="B60" t="s">
        <v>211</v>
      </c>
      <c r="C60" t="s">
        <v>94</v>
      </c>
      <c r="D60">
        <v>-1.7096E-4</v>
      </c>
    </row>
    <row r="61" spans="1:4" x14ac:dyDescent="0.3">
      <c r="A61" t="s">
        <v>220</v>
      </c>
      <c r="B61" t="s">
        <v>223</v>
      </c>
      <c r="C61" t="s">
        <v>94</v>
      </c>
      <c r="D61">
        <v>0</v>
      </c>
    </row>
    <row r="62" spans="1:4" x14ac:dyDescent="0.3">
      <c r="A62" t="s">
        <v>221</v>
      </c>
      <c r="B62" t="s">
        <v>224</v>
      </c>
      <c r="C62" t="s">
        <v>94</v>
      </c>
      <c r="D62">
        <v>-8.8662069999999992E-3</v>
      </c>
    </row>
    <row r="63" spans="1:4" x14ac:dyDescent="0.3">
      <c r="A63" t="s">
        <v>222</v>
      </c>
      <c r="B63" t="s">
        <v>225</v>
      </c>
      <c r="C63" t="s">
        <v>94</v>
      </c>
      <c r="D63">
        <v>0</v>
      </c>
    </row>
    <row r="64" spans="1:4" x14ac:dyDescent="0.3">
      <c r="A64" t="s">
        <v>181</v>
      </c>
      <c r="B64" t="s">
        <v>183</v>
      </c>
      <c r="C64" t="s">
        <v>94</v>
      </c>
      <c r="D64">
        <v>1</v>
      </c>
    </row>
    <row r="65" spans="1:4" x14ac:dyDescent="0.3">
      <c r="A65" t="s">
        <v>81</v>
      </c>
      <c r="B65" t="s">
        <v>82</v>
      </c>
      <c r="C65" t="s">
        <v>93</v>
      </c>
      <c r="D65">
        <v>-4.6916844999999999E-2</v>
      </c>
    </row>
    <row r="66" spans="1:4" x14ac:dyDescent="0.3">
      <c r="A66" t="s">
        <v>212</v>
      </c>
      <c r="B66" t="s">
        <v>213</v>
      </c>
      <c r="C66" t="s">
        <v>93</v>
      </c>
      <c r="D66">
        <v>-1.0332052E-2</v>
      </c>
    </row>
    <row r="67" spans="1:4" x14ac:dyDescent="0.3">
      <c r="A67" t="s">
        <v>84</v>
      </c>
      <c r="B67" t="s">
        <v>83</v>
      </c>
      <c r="C67" t="s">
        <v>93</v>
      </c>
      <c r="D67">
        <v>-5.5087340999999998E-2</v>
      </c>
    </row>
    <row r="68" spans="1:4" x14ac:dyDescent="0.3">
      <c r="A68" t="s">
        <v>85</v>
      </c>
      <c r="B68" t="s">
        <v>209</v>
      </c>
      <c r="C68" t="s">
        <v>93</v>
      </c>
      <c r="D68">
        <v>-6.8606301999999994E-2</v>
      </c>
    </row>
    <row r="69" spans="1:4" x14ac:dyDescent="0.3">
      <c r="A69" t="s">
        <v>182</v>
      </c>
      <c r="B69" t="s">
        <v>184</v>
      </c>
      <c r="C69" t="s">
        <v>93</v>
      </c>
      <c r="D69">
        <v>1</v>
      </c>
    </row>
    <row r="70" spans="1:4" x14ac:dyDescent="0.3">
      <c r="A70" t="s">
        <v>192</v>
      </c>
      <c r="B70" t="s">
        <v>201</v>
      </c>
      <c r="C70" t="s">
        <v>191</v>
      </c>
      <c r="D70">
        <v>-0.630861212</v>
      </c>
    </row>
    <row r="71" spans="1:4" x14ac:dyDescent="0.3">
      <c r="A71" t="s">
        <v>193</v>
      </c>
      <c r="B71" t="s">
        <v>202</v>
      </c>
      <c r="C71" t="s">
        <v>191</v>
      </c>
      <c r="D71">
        <v>-2.9893118999999999E-2</v>
      </c>
    </row>
    <row r="72" spans="1:4" x14ac:dyDescent="0.3">
      <c r="A72" t="s">
        <v>198</v>
      </c>
      <c r="B72" t="s">
        <v>203</v>
      </c>
      <c r="C72" t="s">
        <v>191</v>
      </c>
      <c r="D72">
        <v>-0.20159874</v>
      </c>
    </row>
    <row r="73" spans="1:4" x14ac:dyDescent="0.3">
      <c r="A73" t="s">
        <v>196</v>
      </c>
      <c r="B73" t="s">
        <v>199</v>
      </c>
      <c r="C73" t="s">
        <v>191</v>
      </c>
      <c r="D73">
        <v>-0.143941601</v>
      </c>
    </row>
    <row r="74" spans="1:4" x14ac:dyDescent="0.3">
      <c r="A74" t="s">
        <v>197</v>
      </c>
      <c r="B74" t="s">
        <v>200</v>
      </c>
      <c r="C74" t="s">
        <v>191</v>
      </c>
      <c r="D74">
        <v>-0.143941601</v>
      </c>
    </row>
    <row r="75" spans="1:4" x14ac:dyDescent="0.3">
      <c r="A75" t="s">
        <v>191</v>
      </c>
      <c r="B75" t="s">
        <v>204</v>
      </c>
      <c r="C75" t="s">
        <v>191</v>
      </c>
      <c r="D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2023-09-04T19:08:04Z</dcterms:modified>
</cp:coreProperties>
</file>